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8.xml" ContentType="application/vnd.openxmlformats-officedocument.spreadsheetml.comments+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9.xml" ContentType="application/vnd.openxmlformats-officedocument.spreadsheetml.comments+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omments10.xml" ContentType="application/vnd.openxmlformats-officedocument.spreadsheetml.comments+xml"/>
  <Override PartName="/xl/charts/chartEx5.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11.xml" ContentType="application/vnd.openxmlformats-officedocument.spreadsheetml.comments+xml"/>
  <Override PartName="/xl/charts/chartEx6.xml" ContentType="application/vnd.ms-office.chartex+xml"/>
  <Override PartName="/xl/charts/style9.xml" ContentType="application/vnd.ms-office.chartstyle+xml"/>
  <Override PartName="/xl/charts/colors9.xml" ContentType="application/vnd.ms-office.chartcolorstyle+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P:\"/>
    </mc:Choice>
  </mc:AlternateContent>
  <xr:revisionPtr revIDLastSave="0" documentId="13_ncr:1_{A14E7CFC-396F-4B80-8705-D46D2CFAD345}" xr6:coauthVersionLast="47" xr6:coauthVersionMax="47" xr10:uidLastSave="{00000000-0000-0000-0000-000000000000}"/>
  <bookViews>
    <workbookView xWindow="-108" yWindow="-108" windowWidth="46296" windowHeight="25536" tabRatio="935" activeTab="1" xr2:uid="{00000000-000D-0000-FFFF-FFFF00000000}"/>
  </bookViews>
  <sheets>
    <sheet name="Lookup Tables" sheetId="7" r:id="rId1"/>
    <sheet name="All Questions" sheetId="1" r:id="rId2"/>
    <sheet name="Developer Intentions" sheetId="3" r:id="rId3"/>
    <sheet name="Question Topics" sheetId="25" r:id="rId4"/>
    <sheet name="Developers" sheetId="21" r:id="rId5"/>
    <sheet name="Topics by Category" sheetId="20" r:id="rId6"/>
    <sheet name="Answer State" sheetId="6" r:id="rId7"/>
    <sheet name="Tags" sheetId="2" r:id="rId8"/>
    <sheet name="Questioner &amp; Accepted-Answer" sheetId="9" r:id="rId9"/>
    <sheet name="Stats Question Properties" sheetId="24" r:id="rId10"/>
    <sheet name="Views by Category" sheetId="13" r:id="rId11"/>
    <sheet name="Scores by Category" sheetId="12" r:id="rId12"/>
    <sheet name="Answers by Category" sheetId="14" r:id="rId13"/>
    <sheet name="Time to 1st Comment by Category" sheetId="15" r:id="rId14"/>
    <sheet name="Time to 1st Reaction by Categor" sheetId="16" r:id="rId15"/>
    <sheet name="Developer-Relations by Category" sheetId="19" r:id="rId16"/>
  </sheets>
  <definedNames>
    <definedName name="_xlnm._FilterDatabase" localSheetId="1" hidden="1">'All Questions'!$A$4:$CK$471</definedName>
    <definedName name="_xlchart.v1.0" hidden="1">'Views by Category'!$A$2</definedName>
    <definedName name="_xlchart.v1.1" hidden="1">'Views by Category'!$A$3:$A$361</definedName>
    <definedName name="_xlchart.v1.10" hidden="1">'Views by Category'!$F$2</definedName>
    <definedName name="_xlchart.v1.100" hidden="1">'Time to 1st Reaction by Categor'!$I$2</definedName>
    <definedName name="_xlchart.v1.101" hidden="1">'Time to 1st Reaction by Categor'!$I$3:$I$361</definedName>
    <definedName name="_xlchart.v1.11" hidden="1">'Views by Category'!$F$3:$F$361</definedName>
    <definedName name="_xlchart.v1.12" hidden="1">'Views by Category'!$G$2</definedName>
    <definedName name="_xlchart.v1.13" hidden="1">'Views by Category'!$G$3:$G$361</definedName>
    <definedName name="_xlchart.v1.14" hidden="1">'Views by Category'!$H$2</definedName>
    <definedName name="_xlchart.v1.15" hidden="1">'Views by Category'!$H$3:$H$361</definedName>
    <definedName name="_xlchart.v1.16" hidden="1">'Views by Category'!$I$2</definedName>
    <definedName name="_xlchart.v1.17" hidden="1">'Views by Category'!$I$3:$I$361</definedName>
    <definedName name="_xlchart.v1.18" hidden="1">'Views by Category'!$A$2</definedName>
    <definedName name="_xlchart.v1.19" hidden="1">'Views by Category'!$A$3:$A$361</definedName>
    <definedName name="_xlchart.v1.2" hidden="1">'Views by Category'!$B$2</definedName>
    <definedName name="_xlchart.v1.20" hidden="1">'Views by Category'!$B$2</definedName>
    <definedName name="_xlchart.v1.21" hidden="1">'Views by Category'!$B$3:$B$361</definedName>
    <definedName name="_xlchart.v1.22" hidden="1">'Views by Category'!$C$2</definedName>
    <definedName name="_xlchart.v1.23" hidden="1">'Views by Category'!$C$3:$C$361</definedName>
    <definedName name="_xlchart.v1.24" hidden="1">'Views by Category'!$D$2</definedName>
    <definedName name="_xlchart.v1.25" hidden="1">'Views by Category'!$D$3:$D$361</definedName>
    <definedName name="_xlchart.v1.26" hidden="1">'Views by Category'!$E$2</definedName>
    <definedName name="_xlchart.v1.27" hidden="1">'Views by Category'!$E$3:$E$361</definedName>
    <definedName name="_xlchart.v1.28" hidden="1">'Views by Category'!$F$2</definedName>
    <definedName name="_xlchart.v1.29" hidden="1">'Views by Category'!$F$3:$F$361</definedName>
    <definedName name="_xlchart.v1.3" hidden="1">'Views by Category'!$B$3:$B$361</definedName>
    <definedName name="_xlchart.v1.30" hidden="1">'Scores by Category'!$A$2</definedName>
    <definedName name="_xlchart.v1.31" hidden="1">'Scores by Category'!$A$3:$A$361</definedName>
    <definedName name="_xlchart.v1.32" hidden="1">'Scores by Category'!$B$2</definedName>
    <definedName name="_xlchart.v1.33" hidden="1">'Scores by Category'!$B$3:$B$361</definedName>
    <definedName name="_xlchart.v1.34" hidden="1">'Scores by Category'!$C$2</definedName>
    <definedName name="_xlchart.v1.35" hidden="1">'Scores by Category'!$C$3:$C$361</definedName>
    <definedName name="_xlchart.v1.36" hidden="1">'Scores by Category'!$D$2</definedName>
    <definedName name="_xlchart.v1.37" hidden="1">'Scores by Category'!$D$3:$D$361</definedName>
    <definedName name="_xlchart.v1.38" hidden="1">'Scores by Category'!$E$2</definedName>
    <definedName name="_xlchart.v1.39" hidden="1">'Scores by Category'!$E$3:$E$361</definedName>
    <definedName name="_xlchart.v1.4" hidden="1">'Views by Category'!$C$2</definedName>
    <definedName name="_xlchart.v1.40" hidden="1">'Scores by Category'!$F$2</definedName>
    <definedName name="_xlchart.v1.41" hidden="1">'Scores by Category'!$F$3:$F$361</definedName>
    <definedName name="_xlchart.v1.42" hidden="1">'Scores by Category'!$G$2</definedName>
    <definedName name="_xlchart.v1.43" hidden="1">'Scores by Category'!$G$3:$G$361</definedName>
    <definedName name="_xlchart.v1.44" hidden="1">'Scores by Category'!$H$2</definedName>
    <definedName name="_xlchart.v1.45" hidden="1">'Scores by Category'!$H$3:$H$361</definedName>
    <definedName name="_xlchart.v1.46" hidden="1">'Scores by Category'!$I$2</definedName>
    <definedName name="_xlchart.v1.47" hidden="1">'Scores by Category'!$I$3:$I$361</definedName>
    <definedName name="_xlchart.v1.48" hidden="1">'Answers by Category'!$A$2</definedName>
    <definedName name="_xlchart.v1.49" hidden="1">'Answers by Category'!$A$3:$A$361</definedName>
    <definedName name="_xlchart.v1.5" hidden="1">'Views by Category'!$C$3:$C$361</definedName>
    <definedName name="_xlchart.v1.50" hidden="1">'Answers by Category'!$B$2</definedName>
    <definedName name="_xlchart.v1.51" hidden="1">'Answers by Category'!$B$3:$B$361</definedName>
    <definedName name="_xlchart.v1.52" hidden="1">'Answers by Category'!$C$2</definedName>
    <definedName name="_xlchart.v1.53" hidden="1">'Answers by Category'!$C$3:$C$361</definedName>
    <definedName name="_xlchart.v1.54" hidden="1">'Answers by Category'!$D$2</definedName>
    <definedName name="_xlchart.v1.55" hidden="1">'Answers by Category'!$D$3:$D$361</definedName>
    <definedName name="_xlchart.v1.56" hidden="1">'Answers by Category'!$E$2</definedName>
    <definedName name="_xlchart.v1.57" hidden="1">'Answers by Category'!$E$3:$E$361</definedName>
    <definedName name="_xlchart.v1.58" hidden="1">'Answers by Category'!$F$2</definedName>
    <definedName name="_xlchart.v1.59" hidden="1">'Answers by Category'!$F$3:$F$361</definedName>
    <definedName name="_xlchart.v1.6" hidden="1">'Views by Category'!$D$2</definedName>
    <definedName name="_xlchart.v1.60" hidden="1">'Answers by Category'!$G$2</definedName>
    <definedName name="_xlchart.v1.61" hidden="1">'Answers by Category'!$G$3:$G$361</definedName>
    <definedName name="_xlchart.v1.62" hidden="1">'Answers by Category'!$H$2</definedName>
    <definedName name="_xlchart.v1.63" hidden="1">'Answers by Category'!$H$3:$H$361</definedName>
    <definedName name="_xlchart.v1.64" hidden="1">'Answers by Category'!$I$2</definedName>
    <definedName name="_xlchart.v1.65" hidden="1">'Answers by Category'!$I$3:$I$361</definedName>
    <definedName name="_xlchart.v1.66" hidden="1">'Time to 1st Comment by Category'!$A$2</definedName>
    <definedName name="_xlchart.v1.67" hidden="1">'Time to 1st Comment by Category'!$A$3:$A$361</definedName>
    <definedName name="_xlchart.v1.68" hidden="1">'Time to 1st Comment by Category'!$B$2</definedName>
    <definedName name="_xlchart.v1.69" hidden="1">'Time to 1st Comment by Category'!$B$3:$B$361</definedName>
    <definedName name="_xlchart.v1.7" hidden="1">'Views by Category'!$D$3:$D$361</definedName>
    <definedName name="_xlchart.v1.70" hidden="1">'Time to 1st Comment by Category'!$C$2</definedName>
    <definedName name="_xlchart.v1.71" hidden="1">'Time to 1st Comment by Category'!$C$3:$C$361</definedName>
    <definedName name="_xlchart.v1.72" hidden="1">'Time to 1st Comment by Category'!$D$2</definedName>
    <definedName name="_xlchart.v1.73" hidden="1">'Time to 1st Comment by Category'!$D$3:$D$361</definedName>
    <definedName name="_xlchart.v1.74" hidden="1">'Time to 1st Comment by Category'!$E$2</definedName>
    <definedName name="_xlchart.v1.75" hidden="1">'Time to 1st Comment by Category'!$E$3:$E$361</definedName>
    <definedName name="_xlchart.v1.76" hidden="1">'Time to 1st Comment by Category'!$F$2</definedName>
    <definedName name="_xlchart.v1.77" hidden="1">'Time to 1st Comment by Category'!$F$3:$F$361</definedName>
    <definedName name="_xlchart.v1.78" hidden="1">'Time to 1st Comment by Category'!$G$2</definedName>
    <definedName name="_xlchart.v1.79" hidden="1">'Time to 1st Comment by Category'!$G$3:$G$361</definedName>
    <definedName name="_xlchart.v1.8" hidden="1">'Views by Category'!$E$2</definedName>
    <definedName name="_xlchart.v1.80" hidden="1">'Time to 1st Comment by Category'!$H$2</definedName>
    <definedName name="_xlchart.v1.81" hidden="1">'Time to 1st Comment by Category'!$H$3:$H$361</definedName>
    <definedName name="_xlchart.v1.82" hidden="1">'Time to 1st Comment by Category'!$I$2</definedName>
    <definedName name="_xlchart.v1.83" hidden="1">'Time to 1st Comment by Category'!$I$3:$I$361</definedName>
    <definedName name="_xlchart.v1.84" hidden="1">'Time to 1st Reaction by Categor'!$A$2</definedName>
    <definedName name="_xlchart.v1.85" hidden="1">'Time to 1st Reaction by Categor'!$A$3:$A$361</definedName>
    <definedName name="_xlchart.v1.86" hidden="1">'Time to 1st Reaction by Categor'!$B$2</definedName>
    <definedName name="_xlchart.v1.87" hidden="1">'Time to 1st Reaction by Categor'!$B$3:$B$361</definedName>
    <definedName name="_xlchart.v1.88" hidden="1">'Time to 1st Reaction by Categor'!$C$2</definedName>
    <definedName name="_xlchart.v1.89" hidden="1">'Time to 1st Reaction by Categor'!$C$3:$C$361</definedName>
    <definedName name="_xlchart.v1.9" hidden="1">'Views by Category'!$E$3:$E$361</definedName>
    <definedName name="_xlchart.v1.90" hidden="1">'Time to 1st Reaction by Categor'!$D$2</definedName>
    <definedName name="_xlchart.v1.91" hidden="1">'Time to 1st Reaction by Categor'!$D$3:$D$361</definedName>
    <definedName name="_xlchart.v1.92" hidden="1">'Time to 1st Reaction by Categor'!$E$2</definedName>
    <definedName name="_xlchart.v1.93" hidden="1">'Time to 1st Reaction by Categor'!$E$3:$E$361</definedName>
    <definedName name="_xlchart.v1.94" hidden="1">'Time to 1st Reaction by Categor'!$F$2</definedName>
    <definedName name="_xlchart.v1.95" hidden="1">'Time to 1st Reaction by Categor'!$F$3:$F$361</definedName>
    <definedName name="_xlchart.v1.96" hidden="1">'Time to 1st Reaction by Categor'!$G$2</definedName>
    <definedName name="_xlchart.v1.97" hidden="1">'Time to 1st Reaction by Categor'!$G$3:$G$361</definedName>
    <definedName name="_xlchart.v1.98" hidden="1">'Time to 1st Reaction by Categor'!$H$2</definedName>
    <definedName name="_xlchart.v1.99" hidden="1">'Time to 1st Reaction by Categor'!$H$3:$H$361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Y363" i="1" l="1"/>
  <c r="AY339" i="1"/>
  <c r="AY141" i="1"/>
  <c r="AY140" i="1"/>
  <c r="AY311" i="1"/>
  <c r="AY139" i="1"/>
  <c r="AY285" i="1"/>
  <c r="AY138" i="1"/>
  <c r="AY347" i="1"/>
  <c r="AY137" i="1"/>
  <c r="AY222" i="1"/>
  <c r="AY334" i="1"/>
  <c r="AY284" i="1"/>
  <c r="AY221" i="1"/>
  <c r="AY220" i="1"/>
  <c r="AY316" i="1"/>
  <c r="AY136" i="1"/>
  <c r="AY290" i="1"/>
  <c r="AY362" i="1"/>
  <c r="AY135" i="1"/>
  <c r="AY315" i="1"/>
  <c r="AY361" i="1"/>
  <c r="AY134" i="1"/>
  <c r="AY237" i="1"/>
  <c r="AY360" i="1"/>
  <c r="AY283" i="1"/>
  <c r="AY219" i="1"/>
  <c r="AY330" i="1"/>
  <c r="AY218" i="1"/>
  <c r="AY133" i="1"/>
  <c r="AY314" i="1"/>
  <c r="AY132" i="1"/>
  <c r="AY131" i="1"/>
  <c r="AY329" i="1"/>
  <c r="AY130" i="1"/>
  <c r="AY129" i="1"/>
  <c r="AY359" i="1"/>
  <c r="AY216" i="1"/>
  <c r="AY282" i="1"/>
  <c r="AY281" i="1"/>
  <c r="AY280" i="1"/>
  <c r="AY302" i="1"/>
  <c r="AY279" i="1"/>
  <c r="AY128" i="1"/>
  <c r="AY307" i="1"/>
  <c r="AY306" i="1"/>
  <c r="AY127" i="1"/>
  <c r="AY215" i="1"/>
  <c r="AY278" i="1"/>
  <c r="AY346" i="1"/>
  <c r="AY358" i="1"/>
  <c r="AY126" i="1"/>
  <c r="AY277" i="1"/>
  <c r="AY125" i="1"/>
  <c r="AY303" i="1"/>
  <c r="AY276" i="1"/>
  <c r="AY275" i="1"/>
  <c r="AY124" i="1"/>
  <c r="AY338" i="1"/>
  <c r="AY214" i="1"/>
  <c r="AY274" i="1"/>
  <c r="AY213" i="1"/>
  <c r="AY123" i="1"/>
  <c r="AY122" i="1"/>
  <c r="AY121" i="1"/>
  <c r="AY120" i="1"/>
  <c r="AY119" i="1"/>
  <c r="AY337" i="1"/>
  <c r="AY118" i="1"/>
  <c r="AY212" i="1"/>
  <c r="AY273" i="1"/>
  <c r="AY211" i="1"/>
  <c r="AY117" i="1"/>
  <c r="AY357" i="1"/>
  <c r="AY116" i="1"/>
  <c r="AY210" i="1"/>
  <c r="AY115" i="1"/>
  <c r="AY114" i="1"/>
  <c r="AY113" i="1"/>
  <c r="AY112" i="1"/>
  <c r="AY235" i="1"/>
  <c r="AY111" i="1"/>
  <c r="AY356" i="1"/>
  <c r="AY209" i="1"/>
  <c r="AY110" i="1"/>
  <c r="AY317" i="1"/>
  <c r="AY301" i="1"/>
  <c r="AY300" i="1"/>
  <c r="AY208" i="1"/>
  <c r="AY313" i="1"/>
  <c r="AY207" i="1"/>
  <c r="AY206" i="1"/>
  <c r="AY109" i="1"/>
  <c r="AY108" i="1"/>
  <c r="AY234" i="1"/>
  <c r="AY312" i="1"/>
  <c r="AY107" i="1"/>
  <c r="AY106" i="1"/>
  <c r="AY105" i="1"/>
  <c r="AY104" i="1"/>
  <c r="AY103" i="1"/>
  <c r="AY102" i="1"/>
  <c r="AY205" i="1"/>
  <c r="AY204" i="1"/>
  <c r="AY203" i="1"/>
  <c r="AY202" i="1"/>
  <c r="AY201" i="1"/>
  <c r="AY355" i="1"/>
  <c r="AY354" i="1"/>
  <c r="AY271" i="1"/>
  <c r="AY270" i="1"/>
  <c r="AY200" i="1"/>
  <c r="AY269" i="1"/>
  <c r="AY100" i="1"/>
  <c r="AY199" i="1"/>
  <c r="AY99" i="1"/>
  <c r="AY98" i="1"/>
  <c r="AY198" i="1"/>
  <c r="AY197" i="1"/>
  <c r="AY97" i="1"/>
  <c r="AY96" i="1"/>
  <c r="AY196" i="1"/>
  <c r="AY353" i="1"/>
  <c r="AY268" i="1"/>
  <c r="AY195" i="1"/>
  <c r="AY194" i="1"/>
  <c r="AY95" i="1"/>
  <c r="AY94" i="1"/>
  <c r="AY267" i="1"/>
  <c r="AY193" i="1"/>
  <c r="AY192" i="1"/>
  <c r="AY266" i="1"/>
  <c r="AY93" i="1"/>
  <c r="AY299" i="1"/>
  <c r="AY324" i="1"/>
  <c r="AY191" i="1"/>
  <c r="AY92" i="1"/>
  <c r="AY190" i="1"/>
  <c r="AY91" i="1"/>
  <c r="AY264" i="1"/>
  <c r="AY189" i="1"/>
  <c r="AY188" i="1"/>
  <c r="AY90" i="1"/>
  <c r="AY89" i="1"/>
  <c r="AY263" i="1"/>
  <c r="AY187" i="1"/>
  <c r="AY186" i="1"/>
  <c r="AY88" i="1"/>
  <c r="AY262" i="1"/>
  <c r="AY87" i="1"/>
  <c r="AY261" i="1"/>
  <c r="AY260" i="1"/>
  <c r="AY86" i="1"/>
  <c r="AY259" i="1"/>
  <c r="AY85" i="1"/>
  <c r="AY84" i="1"/>
  <c r="AY233" i="1"/>
  <c r="AY298" i="1"/>
  <c r="AY83" i="1"/>
  <c r="AY185" i="1"/>
  <c r="AY82" i="1"/>
  <c r="AY81" i="1"/>
  <c r="AY80" i="1"/>
  <c r="AY231" i="1"/>
  <c r="AY79" i="1"/>
  <c r="AY78" i="1"/>
  <c r="AY77" i="1"/>
  <c r="AY184" i="1"/>
  <c r="AY258" i="1"/>
  <c r="AY76" i="1"/>
  <c r="AY183" i="1"/>
  <c r="AY182" i="1"/>
  <c r="AY181" i="1"/>
  <c r="AY75" i="1"/>
  <c r="AY180" i="1"/>
  <c r="AY74" i="1"/>
  <c r="AY73" i="1"/>
  <c r="AY72" i="1"/>
  <c r="AY70" i="1"/>
  <c r="AY230" i="1"/>
  <c r="AY257" i="1"/>
  <c r="AY69" i="1"/>
  <c r="AY256" i="1"/>
  <c r="AY179" i="1"/>
  <c r="AY294" i="1"/>
  <c r="AY178" i="1"/>
  <c r="AY68" i="1"/>
  <c r="AY177" i="1"/>
  <c r="AY297" i="1"/>
  <c r="AY176" i="1"/>
  <c r="AY67" i="1"/>
  <c r="AY175" i="1"/>
  <c r="AY66" i="1"/>
  <c r="AY174" i="1"/>
  <c r="AY255" i="1"/>
  <c r="AY254" i="1"/>
  <c r="AY173" i="1"/>
  <c r="AY293" i="1"/>
  <c r="AY228" i="1"/>
  <c r="AY172" i="1"/>
  <c r="AY171" i="1"/>
  <c r="AY170" i="1"/>
  <c r="AY65" i="1"/>
  <c r="AY169" i="1"/>
  <c r="AY64" i="1"/>
  <c r="AY63" i="1"/>
  <c r="AY62" i="1"/>
  <c r="AY323" i="1"/>
  <c r="AY227" i="1"/>
  <c r="AY168" i="1"/>
  <c r="AY61" i="1"/>
  <c r="AY60" i="1"/>
  <c r="AY352" i="1"/>
  <c r="AY167" i="1"/>
  <c r="AY166" i="1"/>
  <c r="AY59" i="1"/>
  <c r="AY58" i="1"/>
  <c r="AY165" i="1"/>
  <c r="AY164" i="1"/>
  <c r="AY57" i="1"/>
  <c r="AY163" i="1"/>
  <c r="AY162" i="1"/>
  <c r="AY161" i="1"/>
  <c r="AY252" i="1"/>
  <c r="AY56" i="1"/>
  <c r="AY160" i="1"/>
  <c r="AY55" i="1"/>
  <c r="AY251" i="1"/>
  <c r="AY54" i="1"/>
  <c r="AY345" i="1"/>
  <c r="AY322" i="1"/>
  <c r="AY159" i="1"/>
  <c r="AY250" i="1"/>
  <c r="AY310" i="1"/>
  <c r="AY344" i="1"/>
  <c r="AY53" i="1"/>
  <c r="AY158" i="1"/>
  <c r="AY52" i="1"/>
  <c r="AY157" i="1"/>
  <c r="AY51" i="1"/>
  <c r="AY296" i="1"/>
  <c r="AY351" i="1"/>
  <c r="AY292" i="1"/>
  <c r="AY50" i="1"/>
  <c r="AY49" i="1"/>
  <c r="AY156" i="1"/>
  <c r="AY48" i="1"/>
  <c r="AY343" i="1"/>
  <c r="AY249" i="1"/>
  <c r="AY47" i="1"/>
  <c r="AY155" i="1"/>
  <c r="AY309" i="1"/>
  <c r="AY308" i="1"/>
  <c r="AY46" i="1"/>
  <c r="AY45" i="1"/>
  <c r="AY44" i="1"/>
  <c r="AY43" i="1"/>
  <c r="AY42" i="1"/>
  <c r="AY41" i="1"/>
  <c r="AY40" i="1"/>
  <c r="AY39" i="1"/>
  <c r="AY38" i="1"/>
  <c r="AY321" i="1"/>
  <c r="AY335" i="1"/>
  <c r="AY154" i="1"/>
  <c r="AY37" i="1"/>
  <c r="AY36" i="1"/>
  <c r="AY35" i="1"/>
  <c r="AY225" i="1"/>
  <c r="AY34" i="1"/>
  <c r="AY33" i="1"/>
  <c r="AY153" i="1"/>
  <c r="AY342" i="1"/>
  <c r="AY248" i="1"/>
  <c r="AY341" i="1"/>
  <c r="AY32" i="1"/>
  <c r="AY31" i="1"/>
  <c r="AY288" i="1"/>
  <c r="AY333" i="1"/>
  <c r="AY328" i="1"/>
  <c r="AY30" i="1"/>
  <c r="AY29" i="1"/>
  <c r="AY350" i="1"/>
  <c r="AY332" i="1"/>
  <c r="AY152" i="1"/>
  <c r="AY247" i="1"/>
  <c r="AY28" i="1"/>
  <c r="AY27" i="1"/>
  <c r="AY246" i="1"/>
  <c r="AY26" i="1"/>
  <c r="AY25" i="1"/>
  <c r="AY24" i="1"/>
  <c r="AY349" i="1"/>
  <c r="AY224" i="1"/>
  <c r="AY23" i="1"/>
  <c r="AY22" i="1"/>
  <c r="AY21" i="1"/>
  <c r="AY348" i="1"/>
  <c r="AY291" i="1"/>
  <c r="AY245" i="1"/>
  <c r="AY151" i="1"/>
  <c r="AY20" i="1"/>
  <c r="AY19" i="1"/>
  <c r="AY18" i="1"/>
  <c r="AY223" i="1"/>
  <c r="AY150" i="1"/>
  <c r="AY149" i="1"/>
  <c r="AY17" i="1"/>
  <c r="AY244" i="1"/>
  <c r="AY336" i="1"/>
  <c r="AY320" i="1"/>
  <c r="AY16" i="1"/>
  <c r="AY15" i="1"/>
  <c r="AY14" i="1"/>
  <c r="AY295" i="1"/>
  <c r="AY148" i="1"/>
  <c r="AY13" i="1"/>
  <c r="AY147" i="1"/>
  <c r="AY12" i="1"/>
  <c r="AY243" i="1"/>
  <c r="AY11" i="1"/>
  <c r="AY10" i="1"/>
  <c r="AY9" i="1"/>
  <c r="AY146" i="1"/>
  <c r="AY242" i="1"/>
  <c r="AY8" i="1"/>
  <c r="AY287" i="1"/>
  <c r="AY305" i="1"/>
  <c r="AY7" i="1"/>
  <c r="AY145" i="1"/>
  <c r="AY340" i="1"/>
  <c r="AY289" i="1"/>
  <c r="AY241" i="1"/>
  <c r="AY240" i="1"/>
  <c r="AY286" i="1"/>
  <c r="AY319" i="1"/>
  <c r="AY318" i="1"/>
  <c r="AY327" i="1"/>
  <c r="AY304" i="1"/>
  <c r="AY326" i="1"/>
  <c r="AY325" i="1"/>
  <c r="AY6" i="1"/>
  <c r="AY144" i="1"/>
  <c r="AY239" i="1"/>
  <c r="AY238" i="1"/>
  <c r="AY331" i="1"/>
  <c r="AY143" i="1"/>
  <c r="AY5" i="1"/>
  <c r="AY142" i="1"/>
  <c r="Y15" i="19" l="1"/>
  <c r="I160" i="1"/>
  <c r="I205" i="1"/>
  <c r="I52" i="1"/>
  <c r="I55" i="1"/>
  <c r="I63" i="1"/>
  <c r="I184" i="1"/>
  <c r="I108" i="1"/>
  <c r="I62" i="1"/>
  <c r="I225" i="1"/>
  <c r="I65" i="1"/>
  <c r="I80" i="1"/>
  <c r="I126" i="1"/>
  <c r="I85" i="1"/>
  <c r="I71" i="1"/>
  <c r="I79" i="1"/>
  <c r="I87" i="1"/>
  <c r="I29" i="1"/>
  <c r="I127" i="1"/>
  <c r="I296" i="1"/>
  <c r="I152" i="1"/>
  <c r="I324" i="1"/>
  <c r="I339" i="1"/>
  <c r="I9" i="1"/>
  <c r="I266" i="1"/>
  <c r="I168" i="1"/>
  <c r="I44" i="1"/>
  <c r="I37" i="1"/>
  <c r="I208" i="1"/>
  <c r="I176" i="1"/>
  <c r="I258" i="1"/>
  <c r="I338" i="1"/>
  <c r="I327" i="1"/>
  <c r="I306" i="1"/>
  <c r="I305" i="1"/>
  <c r="I342" i="1"/>
  <c r="I135" i="1"/>
  <c r="I329" i="1"/>
  <c r="I291" i="1"/>
  <c r="I346" i="1"/>
  <c r="I286" i="1"/>
  <c r="I345" i="1"/>
  <c r="I289" i="1"/>
  <c r="I167" i="1"/>
  <c r="I20" i="1"/>
  <c r="I181" i="1"/>
  <c r="I198" i="1"/>
  <c r="I17" i="1"/>
  <c r="I158" i="1"/>
  <c r="I82" i="1"/>
  <c r="I222" i="1"/>
  <c r="I237" i="1"/>
  <c r="I57" i="1"/>
  <c r="I218" i="1"/>
  <c r="I173" i="1"/>
  <c r="I19" i="1"/>
  <c r="I58" i="1"/>
  <c r="I229" i="1"/>
  <c r="I21" i="1"/>
  <c r="I75" i="1"/>
  <c r="I254" i="1"/>
  <c r="I24" i="1"/>
  <c r="I251" i="1"/>
  <c r="I147" i="1"/>
  <c r="I153" i="1"/>
  <c r="I74" i="1"/>
  <c r="I151" i="1"/>
  <c r="I47" i="1"/>
  <c r="I303" i="1"/>
  <c r="I113" i="1"/>
  <c r="I235" i="1"/>
  <c r="I279" i="1"/>
  <c r="I190" i="1"/>
  <c r="I288" i="1"/>
  <c r="I297" i="1"/>
  <c r="I311" i="1"/>
  <c r="I209" i="1"/>
  <c r="I60" i="1"/>
  <c r="I11" i="1"/>
  <c r="I39" i="1"/>
  <c r="I219" i="1"/>
  <c r="I189" i="1"/>
  <c r="I95" i="1"/>
  <c r="I159" i="1"/>
  <c r="I49" i="1"/>
  <c r="I12" i="1"/>
  <c r="I93" i="1"/>
  <c r="I129" i="1"/>
  <c r="I220" i="1"/>
  <c r="I66" i="1"/>
  <c r="I164" i="1"/>
  <c r="I43" i="1"/>
  <c r="I38" i="1"/>
  <c r="I109" i="1"/>
  <c r="I230" i="1"/>
  <c r="I134" i="1"/>
  <c r="I214" i="1"/>
  <c r="I177" i="1"/>
  <c r="I211" i="1"/>
  <c r="I182" i="1"/>
  <c r="I185" i="1"/>
  <c r="I148" i="1"/>
  <c r="I180" i="1"/>
  <c r="I157" i="1"/>
  <c r="I99" i="1"/>
  <c r="I201" i="1"/>
  <c r="I156" i="1"/>
  <c r="I194" i="1"/>
  <c r="I207" i="1"/>
  <c r="I155" i="1"/>
  <c r="I285" i="1"/>
  <c r="I154" i="1"/>
  <c r="I54" i="1"/>
  <c r="I170" i="1"/>
  <c r="I46" i="1"/>
  <c r="I53" i="1"/>
  <c r="I51" i="1"/>
  <c r="I83" i="1"/>
  <c r="I223" i="1"/>
  <c r="I102" i="1"/>
  <c r="I25" i="1"/>
  <c r="I27" i="1"/>
  <c r="I94" i="1"/>
  <c r="I163" i="1"/>
  <c r="I130" i="1"/>
  <c r="I125" i="1"/>
  <c r="I179" i="1"/>
  <c r="I166" i="1"/>
  <c r="I257" i="1"/>
  <c r="I16" i="1"/>
  <c r="I23" i="1"/>
  <c r="I6" i="1"/>
  <c r="I119" i="1"/>
  <c r="I91" i="1"/>
  <c r="I118" i="1"/>
  <c r="I117" i="1"/>
  <c r="I132" i="1"/>
  <c r="I161" i="1"/>
  <c r="I123" i="1"/>
  <c r="I240" i="1"/>
  <c r="I88" i="1"/>
  <c r="I77" i="1"/>
  <c r="I233" i="1"/>
  <c r="I89" i="1"/>
  <c r="I256" i="1"/>
  <c r="I114" i="1"/>
  <c r="I283" i="1"/>
  <c r="I213" i="1"/>
  <c r="I139" i="1"/>
  <c r="I264" i="1"/>
  <c r="I36" i="1"/>
  <c r="I90" i="1"/>
  <c r="I30" i="1"/>
  <c r="I262" i="1"/>
  <c r="I5" i="1"/>
  <c r="I121" i="1"/>
  <c r="I203" i="1"/>
  <c r="I178" i="1"/>
  <c r="I206" i="1"/>
  <c r="I221" i="1"/>
  <c r="I124" i="1"/>
  <c r="I68" i="1"/>
  <c r="I265" i="1"/>
  <c r="I143" i="1"/>
  <c r="I22" i="1"/>
  <c r="I187" i="1"/>
  <c r="I84" i="1"/>
  <c r="I73" i="1"/>
  <c r="I67" i="1"/>
  <c r="I131" i="1"/>
  <c r="I105" i="1"/>
  <c r="I217" i="1"/>
  <c r="I277" i="1"/>
  <c r="I314" i="1"/>
  <c r="I144" i="1"/>
  <c r="I348" i="1"/>
  <c r="I193" i="1"/>
  <c r="I343" i="1"/>
  <c r="I150" i="1"/>
  <c r="I278" i="1"/>
  <c r="I280" i="1"/>
  <c r="I215" i="1"/>
  <c r="I169" i="1"/>
  <c r="I174" i="1"/>
  <c r="I98" i="1"/>
  <c r="I226" i="1"/>
  <c r="I204" i="1"/>
  <c r="I202" i="1"/>
  <c r="I33" i="1"/>
  <c r="I116" i="1"/>
  <c r="I186" i="1"/>
  <c r="I32" i="1"/>
  <c r="I183" i="1"/>
  <c r="I142" i="1"/>
  <c r="I165" i="1"/>
  <c r="I244" i="1"/>
  <c r="I48" i="1"/>
  <c r="I122" i="1"/>
  <c r="I247" i="1"/>
  <c r="I92" i="1"/>
  <c r="I61" i="1"/>
  <c r="I18" i="1"/>
  <c r="I216" i="1"/>
  <c r="I260" i="1"/>
  <c r="I8" i="1"/>
  <c r="I101" i="1"/>
  <c r="I81" i="1"/>
  <c r="I7" i="1"/>
  <c r="I34" i="1"/>
  <c r="I255" i="1"/>
  <c r="I234" i="1"/>
  <c r="I35" i="1"/>
  <c r="I140" i="1"/>
  <c r="I138" i="1"/>
  <c r="I141" i="1"/>
  <c r="I96" i="1"/>
  <c r="I128" i="1"/>
  <c r="I195" i="1"/>
  <c r="I31" i="1"/>
  <c r="I10" i="1"/>
  <c r="I15" i="1"/>
  <c r="I242" i="1"/>
  <c r="I272" i="1"/>
  <c r="I236" i="1"/>
  <c r="I97" i="1"/>
  <c r="I26" i="1"/>
  <c r="I136" i="1"/>
  <c r="I41" i="1"/>
  <c r="I249" i="1"/>
  <c r="I72" i="1"/>
  <c r="I59" i="1"/>
  <c r="I64" i="1"/>
  <c r="I253" i="1"/>
  <c r="I42" i="1"/>
  <c r="I100" i="1"/>
  <c r="I13" i="1"/>
  <c r="I14" i="1"/>
  <c r="I86" i="1"/>
  <c r="I28" i="1"/>
  <c r="I103" i="1"/>
  <c r="I137" i="1"/>
  <c r="I76" i="1"/>
  <c r="I78" i="1"/>
  <c r="I259" i="1"/>
  <c r="I188" i="1"/>
  <c r="I273" i="1"/>
  <c r="I292" i="1"/>
  <c r="I162" i="1"/>
  <c r="I358" i="1"/>
  <c r="I337" i="1"/>
  <c r="I104" i="1"/>
  <c r="I224" i="1"/>
  <c r="I261" i="1"/>
  <c r="I298" i="1"/>
  <c r="I326" i="1"/>
  <c r="I307" i="1"/>
  <c r="I322" i="1"/>
  <c r="I363" i="1"/>
  <c r="I107" i="1"/>
  <c r="I335" i="1"/>
  <c r="I145" i="1"/>
  <c r="I293" i="1"/>
  <c r="I294" i="1"/>
  <c r="I287" i="1"/>
  <c r="I310" i="1"/>
  <c r="I290" i="1"/>
  <c r="I347" i="1"/>
  <c r="I325" i="1"/>
  <c r="I263" i="1"/>
  <c r="I243" i="1"/>
  <c r="I252" i="1"/>
  <c r="I200" i="1"/>
  <c r="I276" i="1"/>
  <c r="I271" i="1"/>
  <c r="I282" i="1"/>
  <c r="I248" i="1"/>
  <c r="I270" i="1"/>
  <c r="I267" i="1"/>
  <c r="I210" i="1"/>
  <c r="I191" i="1"/>
  <c r="I274" i="1"/>
  <c r="I268" i="1"/>
  <c r="I212" i="1"/>
  <c r="I312" i="1"/>
  <c r="I149" i="1"/>
  <c r="I196" i="1"/>
  <c r="I269" i="1"/>
  <c r="I231" i="1"/>
  <c r="I245" i="1"/>
  <c r="I246" i="1"/>
  <c r="I239" i="1"/>
  <c r="I344" i="1"/>
  <c r="I284" i="1"/>
  <c r="I238" i="1"/>
  <c r="I349" i="1"/>
  <c r="I281" i="1"/>
  <c r="I340" i="1"/>
  <c r="I106" i="1"/>
  <c r="I318" i="1"/>
  <c r="I197" i="1"/>
  <c r="I275" i="1"/>
  <c r="I331" i="1"/>
  <c r="I362" i="1"/>
  <c r="I357" i="1"/>
  <c r="I328" i="1"/>
  <c r="I360" i="1"/>
  <c r="I350" i="1"/>
  <c r="I316" i="1"/>
  <c r="I304" i="1"/>
  <c r="I120" i="1"/>
  <c r="I333" i="1"/>
  <c r="I354" i="1"/>
  <c r="I353" i="1"/>
  <c r="I308" i="1"/>
  <c r="I309" i="1"/>
  <c r="I315" i="1"/>
  <c r="I295" i="1"/>
  <c r="I323" i="1"/>
  <c r="I300" i="1"/>
  <c r="I352" i="1"/>
  <c r="I336" i="1"/>
  <c r="I313" i="1"/>
  <c r="I321" i="1"/>
  <c r="I341" i="1"/>
  <c r="I301" i="1"/>
  <c r="I320" i="1"/>
  <c r="I146" i="1"/>
  <c r="I359" i="1"/>
  <c r="I302" i="1"/>
  <c r="I356" i="1"/>
  <c r="I317" i="1"/>
  <c r="I299" i="1"/>
  <c r="I241" i="1"/>
  <c r="I361" i="1"/>
  <c r="I110" i="1"/>
  <c r="I175" i="1"/>
  <c r="I133" i="1"/>
  <c r="I332" i="1"/>
  <c r="I56" i="1"/>
  <c r="I319" i="1"/>
  <c r="I40" i="1"/>
  <c r="I250" i="1"/>
  <c r="I227" i="1"/>
  <c r="I228" i="1"/>
  <c r="I171" i="1"/>
  <c r="I192" i="1"/>
  <c r="I112" i="1"/>
  <c r="I330" i="1"/>
  <c r="I115" i="1"/>
  <c r="I172" i="1"/>
  <c r="I351" i="1"/>
  <c r="I232" i="1"/>
  <c r="I50" i="1"/>
  <c r="I69" i="1"/>
  <c r="I70" i="1"/>
  <c r="I45" i="1"/>
  <c r="I111" i="1"/>
  <c r="I355" i="1"/>
  <c r="I199" i="1"/>
  <c r="I334" i="1"/>
  <c r="BH154" i="21"/>
  <c r="BH234" i="21"/>
  <c r="BH298" i="21"/>
  <c r="BH472" i="21"/>
  <c r="BH555" i="21"/>
  <c r="BH570" i="21"/>
  <c r="BF3" i="21"/>
  <c r="BF4" i="21"/>
  <c r="BF5" i="21"/>
  <c r="BF6" i="21"/>
  <c r="BH6" i="21" s="1"/>
  <c r="BF7" i="21"/>
  <c r="BF8" i="21"/>
  <c r="BF9" i="21"/>
  <c r="BF10" i="21"/>
  <c r="BF11" i="21"/>
  <c r="BF12" i="21"/>
  <c r="BF13" i="21"/>
  <c r="BF14" i="21"/>
  <c r="BF15" i="21"/>
  <c r="BF16" i="21"/>
  <c r="BH16" i="21" s="1"/>
  <c r="BF17" i="21"/>
  <c r="BH17" i="21" s="1"/>
  <c r="BF18" i="21"/>
  <c r="BF19" i="21"/>
  <c r="BF20" i="21"/>
  <c r="BF21" i="21"/>
  <c r="BH21" i="21" s="1"/>
  <c r="BF22" i="21"/>
  <c r="BF23" i="21"/>
  <c r="BH23" i="21" s="1"/>
  <c r="BF24" i="21"/>
  <c r="BF25" i="21"/>
  <c r="BH25" i="21" s="1"/>
  <c r="BF26" i="21"/>
  <c r="BH26" i="21" s="1"/>
  <c r="BF27" i="21"/>
  <c r="BH27" i="21" s="1"/>
  <c r="BF28" i="21"/>
  <c r="BF29" i="21"/>
  <c r="BH29" i="21" s="1"/>
  <c r="BF30" i="21"/>
  <c r="BH30" i="21" s="1"/>
  <c r="BF31" i="21"/>
  <c r="BF32" i="21"/>
  <c r="BF33" i="21"/>
  <c r="BF34" i="21"/>
  <c r="BH34" i="21" s="1"/>
  <c r="BF35" i="21"/>
  <c r="BF36" i="21"/>
  <c r="BF37" i="21"/>
  <c r="BF38" i="21"/>
  <c r="BF39" i="21"/>
  <c r="BF40" i="21"/>
  <c r="BF41" i="21"/>
  <c r="BF42" i="21"/>
  <c r="BF43" i="21"/>
  <c r="BH43" i="21" s="1"/>
  <c r="BF44" i="21"/>
  <c r="BF45" i="21"/>
  <c r="BF46" i="21"/>
  <c r="BF47" i="21"/>
  <c r="BF48" i="21"/>
  <c r="BF49" i="21"/>
  <c r="BF50" i="21"/>
  <c r="BF51" i="21"/>
  <c r="BH51" i="21" s="1"/>
  <c r="BF52" i="21"/>
  <c r="BF53" i="21"/>
  <c r="BF54" i="21"/>
  <c r="BF55" i="21"/>
  <c r="BF56" i="21"/>
  <c r="BF57" i="21"/>
  <c r="BH57" i="21" s="1"/>
  <c r="BF58" i="21"/>
  <c r="BH58" i="21" s="1"/>
  <c r="BF59" i="21"/>
  <c r="BF60" i="21"/>
  <c r="BH60" i="21" s="1"/>
  <c r="BF61" i="21"/>
  <c r="BF62" i="21"/>
  <c r="BH62" i="21" s="1"/>
  <c r="BF63" i="21"/>
  <c r="BF64" i="21"/>
  <c r="BF65" i="21"/>
  <c r="BF66" i="21"/>
  <c r="BF67" i="21"/>
  <c r="BH67" i="21" s="1"/>
  <c r="BF68" i="21"/>
  <c r="BF69" i="21"/>
  <c r="BF70" i="21"/>
  <c r="BF71" i="21"/>
  <c r="BF72" i="21"/>
  <c r="BH72" i="21" s="1"/>
  <c r="BF73" i="21"/>
  <c r="BH73" i="21" s="1"/>
  <c r="BF74" i="21"/>
  <c r="BH74" i="21" s="1"/>
  <c r="BF75" i="21"/>
  <c r="BH75" i="21" s="1"/>
  <c r="BF76" i="21"/>
  <c r="BF77" i="21"/>
  <c r="BF78" i="21"/>
  <c r="BH78" i="21" s="1"/>
  <c r="BF79" i="21"/>
  <c r="BH79" i="21" s="1"/>
  <c r="BF80" i="21"/>
  <c r="BF81" i="21"/>
  <c r="BF82" i="21"/>
  <c r="BF83" i="21"/>
  <c r="BF84" i="21"/>
  <c r="BF85" i="21"/>
  <c r="BF86" i="21"/>
  <c r="BF87" i="21"/>
  <c r="BF88" i="21"/>
  <c r="BF89" i="21"/>
  <c r="BH89" i="21" s="1"/>
  <c r="BF90" i="21"/>
  <c r="BF91" i="21"/>
  <c r="BH91" i="21" s="1"/>
  <c r="BF92" i="21"/>
  <c r="BF93" i="21"/>
  <c r="BF94" i="21"/>
  <c r="BF95" i="21"/>
  <c r="BH95" i="21" s="1"/>
  <c r="BF96" i="21"/>
  <c r="BF97" i="21"/>
  <c r="BF98" i="21"/>
  <c r="BH98" i="21" s="1"/>
  <c r="BF99" i="21"/>
  <c r="BH99" i="21" s="1"/>
  <c r="BF100" i="21"/>
  <c r="BF101" i="21"/>
  <c r="BF102" i="21"/>
  <c r="BH102" i="21" s="1"/>
  <c r="BF103" i="21"/>
  <c r="BH103" i="21" s="1"/>
  <c r="BF104" i="21"/>
  <c r="BH104" i="21" s="1"/>
  <c r="BF105" i="21"/>
  <c r="BH105" i="21" s="1"/>
  <c r="BF106" i="21"/>
  <c r="BH106" i="21" s="1"/>
  <c r="BF107" i="21"/>
  <c r="BH107" i="21" s="1"/>
  <c r="BF108" i="21"/>
  <c r="BF109" i="21"/>
  <c r="BF110" i="21"/>
  <c r="BH110" i="21" s="1"/>
  <c r="BF111" i="21"/>
  <c r="BF112" i="21"/>
  <c r="BF113" i="21"/>
  <c r="BH113" i="21" s="1"/>
  <c r="BF114" i="21"/>
  <c r="BH114" i="21" s="1"/>
  <c r="BF115" i="21"/>
  <c r="BH115" i="21" s="1"/>
  <c r="BF116" i="21"/>
  <c r="BF117" i="21"/>
  <c r="BF118" i="21"/>
  <c r="BF119" i="21"/>
  <c r="BF120" i="21"/>
  <c r="BH120" i="21" s="1"/>
  <c r="BF121" i="21"/>
  <c r="BF122" i="21"/>
  <c r="BF123" i="21"/>
  <c r="BF124" i="21"/>
  <c r="BF125" i="21"/>
  <c r="BF126" i="21"/>
  <c r="BF127" i="21"/>
  <c r="BF128" i="21"/>
  <c r="BF129" i="21"/>
  <c r="BF130" i="21"/>
  <c r="BF131" i="21"/>
  <c r="BH131" i="21" s="1"/>
  <c r="BF132" i="21"/>
  <c r="BF133" i="21"/>
  <c r="BH133" i="21" s="1"/>
  <c r="BF134" i="21"/>
  <c r="BF135" i="21"/>
  <c r="BF136" i="21"/>
  <c r="BF137" i="21"/>
  <c r="BH137" i="21" s="1"/>
  <c r="BF138" i="21"/>
  <c r="BF139" i="21"/>
  <c r="BF140" i="21"/>
  <c r="BF141" i="21"/>
  <c r="BF142" i="21"/>
  <c r="BH142" i="21" s="1"/>
  <c r="BF143" i="21"/>
  <c r="BF144" i="21"/>
  <c r="BF145" i="21"/>
  <c r="BF146" i="21"/>
  <c r="BF147" i="21"/>
  <c r="BH147" i="21" s="1"/>
  <c r="BF148" i="21"/>
  <c r="BF149" i="21"/>
  <c r="BF150" i="21"/>
  <c r="BF151" i="21"/>
  <c r="BH151" i="21" s="1"/>
  <c r="BF152" i="21"/>
  <c r="BF153" i="21"/>
  <c r="BH153" i="21" s="1"/>
  <c r="BF154" i="21"/>
  <c r="BF155" i="21"/>
  <c r="BH155" i="21" s="1"/>
  <c r="BF156" i="21"/>
  <c r="BF157" i="21"/>
  <c r="BF158" i="21"/>
  <c r="BF159" i="21"/>
  <c r="BF160" i="21"/>
  <c r="BF161" i="21"/>
  <c r="BH161" i="21" s="1"/>
  <c r="BF162" i="21"/>
  <c r="BF163" i="21"/>
  <c r="BF164" i="21"/>
  <c r="BF165" i="21"/>
  <c r="BH165" i="21" s="1"/>
  <c r="BF166" i="21"/>
  <c r="BF167" i="21"/>
  <c r="BF168" i="21"/>
  <c r="BH168" i="21" s="1"/>
  <c r="BF169" i="21"/>
  <c r="BH169" i="21" s="1"/>
  <c r="BF170" i="21"/>
  <c r="BF171" i="21"/>
  <c r="BH171" i="21" s="1"/>
  <c r="BF172" i="21"/>
  <c r="BF173" i="21"/>
  <c r="BF174" i="21"/>
  <c r="BH174" i="21" s="1"/>
  <c r="BF175" i="21"/>
  <c r="BF176" i="21"/>
  <c r="BF177" i="21"/>
  <c r="BH177" i="21" s="1"/>
  <c r="BF178" i="21"/>
  <c r="BH178" i="21" s="1"/>
  <c r="BF179" i="21"/>
  <c r="BF180" i="21"/>
  <c r="BH180" i="21" s="1"/>
  <c r="BF181" i="21"/>
  <c r="BF182" i="21"/>
  <c r="BH182" i="21" s="1"/>
  <c r="BF183" i="21"/>
  <c r="BF184" i="21"/>
  <c r="BF185" i="21"/>
  <c r="BF186" i="21"/>
  <c r="BF187" i="21"/>
  <c r="BH187" i="21" s="1"/>
  <c r="BF188" i="21"/>
  <c r="BH188" i="21" s="1"/>
  <c r="BF189" i="21"/>
  <c r="BF190" i="21"/>
  <c r="BF191" i="21"/>
  <c r="BF192" i="21"/>
  <c r="BF193" i="21"/>
  <c r="BF194" i="21"/>
  <c r="BF195" i="21"/>
  <c r="BF196" i="21"/>
  <c r="BF197" i="21"/>
  <c r="BH197" i="21" s="1"/>
  <c r="BF198" i="21"/>
  <c r="BH198" i="21" s="1"/>
  <c r="BF199" i="21"/>
  <c r="BF200" i="21"/>
  <c r="BH200" i="21" s="1"/>
  <c r="BF201" i="21"/>
  <c r="BF202" i="21"/>
  <c r="BF203" i="21"/>
  <c r="BH203" i="21" s="1"/>
  <c r="BF204" i="21"/>
  <c r="BF205" i="21"/>
  <c r="BH205" i="21" s="1"/>
  <c r="BF206" i="21"/>
  <c r="BH206" i="21" s="1"/>
  <c r="BF207" i="21"/>
  <c r="BH207" i="21" s="1"/>
  <c r="BF208" i="21"/>
  <c r="BF209" i="21"/>
  <c r="BF210" i="21"/>
  <c r="BF211" i="21"/>
  <c r="BH211" i="21" s="1"/>
  <c r="BF212" i="21"/>
  <c r="BF213" i="21"/>
  <c r="BF214" i="21"/>
  <c r="BH214" i="21" s="1"/>
  <c r="BF215" i="21"/>
  <c r="BH215" i="21" s="1"/>
  <c r="BF216" i="21"/>
  <c r="BH216" i="21" s="1"/>
  <c r="BF217" i="21"/>
  <c r="BF218" i="21"/>
  <c r="BF219" i="21"/>
  <c r="BF220" i="21"/>
  <c r="BF221" i="21"/>
  <c r="BH221" i="21" s="1"/>
  <c r="BF222" i="21"/>
  <c r="BF223" i="21"/>
  <c r="BF224" i="21"/>
  <c r="BH224" i="21" s="1"/>
  <c r="BF225" i="21"/>
  <c r="BF226" i="21"/>
  <c r="BH226" i="21" s="1"/>
  <c r="BF227" i="21"/>
  <c r="BF228" i="21"/>
  <c r="BF229" i="21"/>
  <c r="BH229" i="21" s="1"/>
  <c r="BF230" i="21"/>
  <c r="BF231" i="21"/>
  <c r="BH231" i="21" s="1"/>
  <c r="BF232" i="21"/>
  <c r="BH232" i="21" s="1"/>
  <c r="BF233" i="21"/>
  <c r="BF234" i="21"/>
  <c r="BF235" i="21"/>
  <c r="BF236" i="21"/>
  <c r="BF237" i="21"/>
  <c r="BF238" i="21"/>
  <c r="BH238" i="21" s="1"/>
  <c r="BF239" i="21"/>
  <c r="BH239" i="21" s="1"/>
  <c r="BF240" i="21"/>
  <c r="BF241" i="21"/>
  <c r="BF242" i="21"/>
  <c r="BF243" i="21"/>
  <c r="BF244" i="21"/>
  <c r="BF245" i="21"/>
  <c r="BF246" i="21"/>
  <c r="BH246" i="21" s="1"/>
  <c r="BF247" i="21"/>
  <c r="BF248" i="21"/>
  <c r="BF249" i="21"/>
  <c r="BF250" i="21"/>
  <c r="BF251" i="21"/>
  <c r="BF252" i="21"/>
  <c r="BF253" i="21"/>
  <c r="BF254" i="21"/>
  <c r="BF255" i="21"/>
  <c r="BH255" i="21" s="1"/>
  <c r="BF256" i="21"/>
  <c r="BF257" i="21"/>
  <c r="BH257" i="21" s="1"/>
  <c r="BF258" i="21"/>
  <c r="BF259" i="21"/>
  <c r="BF260" i="21"/>
  <c r="BF261" i="21"/>
  <c r="BF262" i="21"/>
  <c r="BF263" i="21"/>
  <c r="BF264" i="21"/>
  <c r="BF265" i="21"/>
  <c r="BF266" i="21"/>
  <c r="BF267" i="21"/>
  <c r="BF268" i="21"/>
  <c r="BH268" i="21" s="1"/>
  <c r="BF269" i="21"/>
  <c r="BH269" i="21" s="1"/>
  <c r="BF270" i="21"/>
  <c r="BF271" i="21"/>
  <c r="BF272" i="21"/>
  <c r="BF273" i="21"/>
  <c r="BH273" i="21" s="1"/>
  <c r="BF274" i="21"/>
  <c r="BF275" i="21"/>
  <c r="BF276" i="21"/>
  <c r="BF277" i="21"/>
  <c r="BF278" i="21"/>
  <c r="BF279" i="21"/>
  <c r="BH279" i="21" s="1"/>
  <c r="BF280" i="21"/>
  <c r="BF281" i="21"/>
  <c r="BF282" i="21"/>
  <c r="BH282" i="21" s="1"/>
  <c r="BF283" i="21"/>
  <c r="BH283" i="21" s="1"/>
  <c r="BF284" i="21"/>
  <c r="BF285" i="21"/>
  <c r="BF286" i="21"/>
  <c r="BF287" i="21"/>
  <c r="BF288" i="21"/>
  <c r="BF289" i="21"/>
  <c r="BH289" i="21" s="1"/>
  <c r="BF290" i="21"/>
  <c r="BH290" i="21" s="1"/>
  <c r="BF291" i="21"/>
  <c r="BF292" i="21"/>
  <c r="BH292" i="21" s="1"/>
  <c r="BF293" i="21"/>
  <c r="BF294" i="21"/>
  <c r="BF295" i="21"/>
  <c r="BF296" i="21"/>
  <c r="BF297" i="21"/>
  <c r="BF298" i="21"/>
  <c r="BF299" i="21"/>
  <c r="BH299" i="21" s="1"/>
  <c r="BF300" i="21"/>
  <c r="BF301" i="21"/>
  <c r="BH301" i="21" s="1"/>
  <c r="BF302" i="21"/>
  <c r="BF303" i="21"/>
  <c r="BH303" i="21" s="1"/>
  <c r="BF304" i="21"/>
  <c r="BH304" i="21" s="1"/>
  <c r="BF305" i="21"/>
  <c r="BF306" i="21"/>
  <c r="BF307" i="21"/>
  <c r="BF308" i="21"/>
  <c r="BF309" i="21"/>
  <c r="BF310" i="21"/>
  <c r="BF311" i="21"/>
  <c r="BF312" i="21"/>
  <c r="BF313" i="21"/>
  <c r="BF314" i="21"/>
  <c r="BH314" i="21" s="1"/>
  <c r="BF315" i="21"/>
  <c r="BF316" i="21"/>
  <c r="BF317" i="21"/>
  <c r="BF318" i="21"/>
  <c r="BF319" i="21"/>
  <c r="BF320" i="21"/>
  <c r="BF321" i="21"/>
  <c r="BF322" i="21"/>
  <c r="BF323" i="21"/>
  <c r="BF324" i="21"/>
  <c r="BF325" i="21"/>
  <c r="BF326" i="21"/>
  <c r="BF327" i="21"/>
  <c r="BF328" i="21"/>
  <c r="BF329" i="21"/>
  <c r="BF330" i="21"/>
  <c r="BF331" i="21"/>
  <c r="BF332" i="21"/>
  <c r="BF333" i="21"/>
  <c r="BF334" i="21"/>
  <c r="BF335" i="21"/>
  <c r="BF336" i="21"/>
  <c r="BF337" i="21"/>
  <c r="BF338" i="21"/>
  <c r="BF339" i="21"/>
  <c r="BF340" i="21"/>
  <c r="BF341" i="21"/>
  <c r="BF342" i="21"/>
  <c r="BF343" i="21"/>
  <c r="BF344" i="21"/>
  <c r="BF345" i="21"/>
  <c r="BF346" i="21"/>
  <c r="BF347" i="21"/>
  <c r="BF348" i="21"/>
  <c r="BF349" i="21"/>
  <c r="BF350" i="21"/>
  <c r="BF351" i="21"/>
  <c r="BF352" i="21"/>
  <c r="BF353" i="21"/>
  <c r="BF354" i="21"/>
  <c r="BF355" i="21"/>
  <c r="BF356" i="21"/>
  <c r="BF357" i="21"/>
  <c r="BF358" i="21"/>
  <c r="BF359" i="21"/>
  <c r="BF360" i="21"/>
  <c r="BF361" i="21"/>
  <c r="BF362" i="21"/>
  <c r="BF363" i="21"/>
  <c r="BF364" i="21"/>
  <c r="BF365" i="21"/>
  <c r="BF366" i="21"/>
  <c r="BF367" i="21"/>
  <c r="BF368" i="21"/>
  <c r="BF369" i="21"/>
  <c r="BF370" i="21"/>
  <c r="BF371" i="21"/>
  <c r="BF372" i="21"/>
  <c r="BF373" i="21"/>
  <c r="BF374" i="21"/>
  <c r="BF375" i="21"/>
  <c r="BF376" i="21"/>
  <c r="BF377" i="21"/>
  <c r="BF378" i="21"/>
  <c r="BH378" i="21" s="1"/>
  <c r="BF379" i="21"/>
  <c r="BH379" i="21" s="1"/>
  <c r="BF380" i="21"/>
  <c r="BF381" i="21"/>
  <c r="BF382" i="21"/>
  <c r="BF383" i="21"/>
  <c r="BF384" i="21"/>
  <c r="BF385" i="21"/>
  <c r="BF386" i="21"/>
  <c r="BF387" i="21"/>
  <c r="BF388" i="21"/>
  <c r="BF389" i="21"/>
  <c r="BF390" i="21"/>
  <c r="BF391" i="21"/>
  <c r="BF392" i="21"/>
  <c r="BH392" i="21" s="1"/>
  <c r="BF393" i="21"/>
  <c r="BF394" i="21"/>
  <c r="BF395" i="21"/>
  <c r="BH395" i="21" s="1"/>
  <c r="BF396" i="21"/>
  <c r="BF397" i="21"/>
  <c r="BF398" i="21"/>
  <c r="BF399" i="21"/>
  <c r="BF400" i="21"/>
  <c r="BF401" i="21"/>
  <c r="BF402" i="21"/>
  <c r="BF403" i="21"/>
  <c r="BF404" i="21"/>
  <c r="BF405" i="21"/>
  <c r="BF406" i="21"/>
  <c r="BF407" i="21"/>
  <c r="BF408" i="21"/>
  <c r="BF409" i="21"/>
  <c r="BF410" i="21"/>
  <c r="BF411" i="21"/>
  <c r="BF412" i="21"/>
  <c r="BF413" i="21"/>
  <c r="BF414" i="21"/>
  <c r="BF415" i="21"/>
  <c r="BF416" i="21"/>
  <c r="BF417" i="21"/>
  <c r="BF418" i="21"/>
  <c r="BF419" i="21"/>
  <c r="BF420" i="21"/>
  <c r="BF421" i="21"/>
  <c r="BF422" i="21"/>
  <c r="BF423" i="21"/>
  <c r="BF424" i="21"/>
  <c r="BF425" i="21"/>
  <c r="BF426" i="21"/>
  <c r="BF427" i="21"/>
  <c r="BF428" i="21"/>
  <c r="BF429" i="21"/>
  <c r="BF430" i="21"/>
  <c r="BF431" i="21"/>
  <c r="BF432" i="21"/>
  <c r="BF433" i="21"/>
  <c r="BF434" i="21"/>
  <c r="BF435" i="21"/>
  <c r="BF436" i="21"/>
  <c r="BF437" i="21"/>
  <c r="BF438" i="21"/>
  <c r="BF439" i="21"/>
  <c r="BF440" i="21"/>
  <c r="BF441" i="21"/>
  <c r="BF442" i="21"/>
  <c r="BF443" i="21"/>
  <c r="BF444" i="21"/>
  <c r="BF445" i="21"/>
  <c r="BF446" i="21"/>
  <c r="BF447" i="21"/>
  <c r="BF448" i="21"/>
  <c r="BF449" i="21"/>
  <c r="BF450" i="21"/>
  <c r="BF451" i="21"/>
  <c r="BF452" i="21"/>
  <c r="BF453" i="21"/>
  <c r="BF454" i="21"/>
  <c r="BF455" i="21"/>
  <c r="BF456" i="21"/>
  <c r="BF457" i="21"/>
  <c r="BF458" i="21"/>
  <c r="BF459" i="21"/>
  <c r="BH459" i="21" s="1"/>
  <c r="BF460" i="21"/>
  <c r="BF461" i="21"/>
  <c r="BF462" i="21"/>
  <c r="BF463" i="21"/>
  <c r="BF464" i="21"/>
  <c r="BF465" i="21"/>
  <c r="BF466" i="21"/>
  <c r="BF467" i="21"/>
  <c r="BF468" i="21"/>
  <c r="BF469" i="21"/>
  <c r="BF470" i="21"/>
  <c r="BF471" i="21"/>
  <c r="BF472" i="21"/>
  <c r="BF473" i="21"/>
  <c r="BF474" i="21"/>
  <c r="BH474" i="21" s="1"/>
  <c r="BF475" i="21"/>
  <c r="BF476" i="21"/>
  <c r="BF477" i="21"/>
  <c r="BF478" i="21"/>
  <c r="BF479" i="21"/>
  <c r="BF480" i="21"/>
  <c r="BF481" i="21"/>
  <c r="BF482" i="21"/>
  <c r="BF483" i="21"/>
  <c r="BF484" i="21"/>
  <c r="BF485" i="21"/>
  <c r="BF486" i="21"/>
  <c r="BF487" i="21"/>
  <c r="BF488" i="21"/>
  <c r="BH488" i="21" s="1"/>
  <c r="BF489" i="21"/>
  <c r="BF490" i="21"/>
  <c r="BF491" i="21"/>
  <c r="BF492" i="21"/>
  <c r="BF493" i="21"/>
  <c r="BF494" i="21"/>
  <c r="BF495" i="21"/>
  <c r="BF496" i="21"/>
  <c r="BF497" i="21"/>
  <c r="BF498" i="21"/>
  <c r="BF499" i="21"/>
  <c r="BF500" i="21"/>
  <c r="BF501" i="21"/>
  <c r="BF502" i="21"/>
  <c r="BF503" i="21"/>
  <c r="BF504" i="21"/>
  <c r="BF505" i="21"/>
  <c r="BF506" i="21"/>
  <c r="BF507" i="21"/>
  <c r="BF508" i="21"/>
  <c r="BF509" i="21"/>
  <c r="BF510" i="21"/>
  <c r="BF511" i="21"/>
  <c r="BF512" i="21"/>
  <c r="BF513" i="21"/>
  <c r="BF514" i="21"/>
  <c r="BF515" i="21"/>
  <c r="BF516" i="21"/>
  <c r="BF517" i="21"/>
  <c r="BF518" i="21"/>
  <c r="BF519" i="21"/>
  <c r="BF520" i="21"/>
  <c r="BF521" i="21"/>
  <c r="BF522" i="21"/>
  <c r="BF523" i="21"/>
  <c r="BF524" i="21"/>
  <c r="BF525" i="21"/>
  <c r="BF526" i="21"/>
  <c r="BF527" i="21"/>
  <c r="BF528" i="21"/>
  <c r="BF529" i="21"/>
  <c r="BF530" i="21"/>
  <c r="BF531" i="21"/>
  <c r="BF532" i="21"/>
  <c r="BF533" i="21"/>
  <c r="BF534" i="21"/>
  <c r="BF535" i="21"/>
  <c r="BF536" i="21"/>
  <c r="BF537" i="21"/>
  <c r="BF538" i="21"/>
  <c r="BF539" i="21"/>
  <c r="BH539" i="21" s="1"/>
  <c r="BF540" i="21"/>
  <c r="BF541" i="21"/>
  <c r="BF542" i="21"/>
  <c r="BF543" i="21"/>
  <c r="BF544" i="21"/>
  <c r="BF545" i="21"/>
  <c r="BF546" i="21"/>
  <c r="BF547" i="21"/>
  <c r="BF548" i="21"/>
  <c r="BF549" i="21"/>
  <c r="BF550" i="21"/>
  <c r="BF551" i="21"/>
  <c r="BF552" i="21"/>
  <c r="BH552" i="21" s="1"/>
  <c r="BF553" i="21"/>
  <c r="BF554" i="21"/>
  <c r="BH554" i="21" s="1"/>
  <c r="BF555" i="21"/>
  <c r="BF556" i="21"/>
  <c r="BF557" i="21"/>
  <c r="BF558" i="21"/>
  <c r="BF559" i="21"/>
  <c r="BF560" i="21"/>
  <c r="BF561" i="21"/>
  <c r="BF562" i="21"/>
  <c r="BF563" i="21"/>
  <c r="BF564" i="21"/>
  <c r="BF565" i="21"/>
  <c r="BF566" i="21"/>
  <c r="BF567" i="21"/>
  <c r="BF568" i="21"/>
  <c r="BF569" i="21"/>
  <c r="BF570" i="21"/>
  <c r="BF571" i="21"/>
  <c r="BF572" i="21"/>
  <c r="BF573" i="21"/>
  <c r="BF574" i="21"/>
  <c r="BF575" i="21"/>
  <c r="BF576" i="21"/>
  <c r="BF577" i="21"/>
  <c r="BF578" i="21"/>
  <c r="BF579" i="21"/>
  <c r="BF580" i="21"/>
  <c r="BF581" i="21"/>
  <c r="BF582" i="21"/>
  <c r="BF583" i="21"/>
  <c r="BF584" i="21"/>
  <c r="BF585" i="21"/>
  <c r="BF586" i="21"/>
  <c r="BF587" i="21"/>
  <c r="BF588" i="21"/>
  <c r="BF589" i="21"/>
  <c r="BF590" i="21"/>
  <c r="BF591" i="21"/>
  <c r="BF592" i="21"/>
  <c r="BF593" i="21"/>
  <c r="BF594" i="21"/>
  <c r="BF595" i="21"/>
  <c r="BF596" i="21"/>
  <c r="BF597" i="21"/>
  <c r="BF598" i="21"/>
  <c r="BF599" i="21"/>
  <c r="BF600" i="21"/>
  <c r="BF601" i="21"/>
  <c r="BF602" i="21"/>
  <c r="BF603" i="21"/>
  <c r="BF604" i="21"/>
  <c r="BF605" i="21"/>
  <c r="BF606" i="21"/>
  <c r="BF607" i="21"/>
  <c r="BF608" i="21"/>
  <c r="BF609" i="21"/>
  <c r="BF610" i="21"/>
  <c r="BF611" i="21"/>
  <c r="BF612" i="21"/>
  <c r="BF613" i="21"/>
  <c r="BF614" i="21"/>
  <c r="BF615" i="21"/>
  <c r="BF616" i="21"/>
  <c r="BF617" i="21"/>
  <c r="BF618" i="21"/>
  <c r="BF619" i="21"/>
  <c r="BF620" i="21"/>
  <c r="BF621" i="21"/>
  <c r="BF622" i="21"/>
  <c r="BF623" i="21"/>
  <c r="BF624" i="21"/>
  <c r="BF625" i="21"/>
  <c r="BF626" i="21"/>
  <c r="BF627" i="21"/>
  <c r="BF628" i="21"/>
  <c r="BF629" i="21"/>
  <c r="BF630" i="21"/>
  <c r="BF631" i="21"/>
  <c r="BF632" i="21"/>
  <c r="BH632" i="21" s="1"/>
  <c r="BF2" i="21"/>
  <c r="BH2" i="21" s="1"/>
  <c r="BG632" i="21"/>
  <c r="BG631" i="21"/>
  <c r="BG630" i="21"/>
  <c r="BG629" i="21"/>
  <c r="BG628" i="21"/>
  <c r="BG627" i="21"/>
  <c r="BG626" i="21"/>
  <c r="BG625" i="21"/>
  <c r="BG624" i="21"/>
  <c r="BG623" i="21"/>
  <c r="BG622" i="21"/>
  <c r="BG621" i="21"/>
  <c r="BH621" i="21" s="1"/>
  <c r="BG620" i="21"/>
  <c r="BH620" i="21" s="1"/>
  <c r="BG619" i="21"/>
  <c r="BG618" i="21"/>
  <c r="BG617" i="21"/>
  <c r="BG616" i="21"/>
  <c r="BG615" i="21"/>
  <c r="BG614" i="21"/>
  <c r="BG613" i="21"/>
  <c r="BG612" i="21"/>
  <c r="BG611" i="21"/>
  <c r="BG610" i="21"/>
  <c r="BG609" i="21"/>
  <c r="BG608" i="21"/>
  <c r="BG607" i="21"/>
  <c r="BG606" i="21"/>
  <c r="BG605" i="21"/>
  <c r="BH605" i="21" s="1"/>
  <c r="BG604" i="21"/>
  <c r="BH604" i="21" s="1"/>
  <c r="BG603" i="21"/>
  <c r="BG602" i="21"/>
  <c r="BG601" i="21"/>
  <c r="BG600" i="21"/>
  <c r="BG599" i="21"/>
  <c r="BG598" i="21"/>
  <c r="BG597" i="21"/>
  <c r="BG596" i="21"/>
  <c r="BG595" i="21"/>
  <c r="BG594" i="21"/>
  <c r="BG593" i="21"/>
  <c r="BG592" i="21"/>
  <c r="BG591" i="21"/>
  <c r="BG590" i="21"/>
  <c r="BG589" i="21"/>
  <c r="BH589" i="21" s="1"/>
  <c r="BG588" i="21"/>
  <c r="BH588" i="21" s="1"/>
  <c r="BG587" i="21"/>
  <c r="BG586" i="21"/>
  <c r="BG585" i="21"/>
  <c r="BG584" i="21"/>
  <c r="BG583" i="21"/>
  <c r="BG582" i="21"/>
  <c r="BG581" i="21"/>
  <c r="BG580" i="21"/>
  <c r="BG579" i="21"/>
  <c r="BG578" i="21"/>
  <c r="BG577" i="21"/>
  <c r="BG576" i="21"/>
  <c r="BG575" i="21"/>
  <c r="BG574" i="21"/>
  <c r="BG573" i="21"/>
  <c r="BH573" i="21" s="1"/>
  <c r="BG572" i="21"/>
  <c r="BH572" i="21" s="1"/>
  <c r="BG571" i="21"/>
  <c r="BG570" i="21"/>
  <c r="BG569" i="21"/>
  <c r="BG568" i="21"/>
  <c r="BG567" i="21"/>
  <c r="BG566" i="21"/>
  <c r="BG565" i="21"/>
  <c r="BG564" i="21"/>
  <c r="BG563" i="21"/>
  <c r="BG562" i="21"/>
  <c r="BG561" i="21"/>
  <c r="BG560" i="21"/>
  <c r="BG559" i="21"/>
  <c r="BG558" i="21"/>
  <c r="BG557" i="21"/>
  <c r="BH557" i="21" s="1"/>
  <c r="BG556" i="21"/>
  <c r="BH556" i="21" s="1"/>
  <c r="BG555" i="21"/>
  <c r="BG554" i="21"/>
  <c r="BG553" i="21"/>
  <c r="BG552" i="21"/>
  <c r="BG551" i="21"/>
  <c r="BG550" i="21"/>
  <c r="BG549" i="21"/>
  <c r="BG548" i="21"/>
  <c r="BG547" i="21"/>
  <c r="BG546" i="21"/>
  <c r="BG545" i="21"/>
  <c r="BG544" i="21"/>
  <c r="BG543" i="21"/>
  <c r="BG542" i="21"/>
  <c r="BG541" i="21"/>
  <c r="BH541" i="21" s="1"/>
  <c r="BG540" i="21"/>
  <c r="BH540" i="21" s="1"/>
  <c r="BG539" i="21"/>
  <c r="BG538" i="21"/>
  <c r="BG537" i="21"/>
  <c r="BG536" i="21"/>
  <c r="BG535" i="21"/>
  <c r="BG534" i="21"/>
  <c r="BG533" i="21"/>
  <c r="BG532" i="21"/>
  <c r="BG531" i="21"/>
  <c r="BG530" i="21"/>
  <c r="BG529" i="21"/>
  <c r="BG528" i="21"/>
  <c r="BG527" i="21"/>
  <c r="BG526" i="21"/>
  <c r="BG525" i="21"/>
  <c r="BH525" i="21" s="1"/>
  <c r="BG524" i="21"/>
  <c r="BH524" i="21" s="1"/>
  <c r="BG523" i="21"/>
  <c r="BG522" i="21"/>
  <c r="BG521" i="21"/>
  <c r="BG520" i="21"/>
  <c r="BG519" i="21"/>
  <c r="BG518" i="21"/>
  <c r="BG517" i="21"/>
  <c r="BG516" i="21"/>
  <c r="BG515" i="21"/>
  <c r="BG514" i="21"/>
  <c r="BG513" i="21"/>
  <c r="BG512" i="21"/>
  <c r="BG511" i="21"/>
  <c r="BG510" i="21"/>
  <c r="BG509" i="21"/>
  <c r="BH509" i="21" s="1"/>
  <c r="BG508" i="21"/>
  <c r="BH508" i="21" s="1"/>
  <c r="BG507" i="21"/>
  <c r="BG506" i="21"/>
  <c r="BG505" i="21"/>
  <c r="BG504" i="21"/>
  <c r="BG503" i="21"/>
  <c r="BG502" i="21"/>
  <c r="BG501" i="21"/>
  <c r="BG500" i="21"/>
  <c r="BG499" i="21"/>
  <c r="BG498" i="21"/>
  <c r="BG497" i="21"/>
  <c r="BG496" i="21"/>
  <c r="BG495" i="21"/>
  <c r="BG494" i="21"/>
  <c r="BG493" i="21"/>
  <c r="BH493" i="21" s="1"/>
  <c r="BG492" i="21"/>
  <c r="BH492" i="21" s="1"/>
  <c r="BG491" i="21"/>
  <c r="BG490" i="21"/>
  <c r="BG489" i="21"/>
  <c r="BG488" i="21"/>
  <c r="BG487" i="21"/>
  <c r="BG486" i="21"/>
  <c r="BG485" i="21"/>
  <c r="BG484" i="21"/>
  <c r="BG483" i="21"/>
  <c r="BG482" i="21"/>
  <c r="BG481" i="21"/>
  <c r="BG480" i="21"/>
  <c r="BG479" i="21"/>
  <c r="BG478" i="21"/>
  <c r="BG477" i="21"/>
  <c r="BH477" i="21" s="1"/>
  <c r="BG476" i="21"/>
  <c r="BH476" i="21" s="1"/>
  <c r="BG475" i="21"/>
  <c r="BG474" i="21"/>
  <c r="BG473" i="21"/>
  <c r="BG472" i="21"/>
  <c r="BG471" i="21"/>
  <c r="BG470" i="21"/>
  <c r="BG469" i="21"/>
  <c r="BG468" i="21"/>
  <c r="BG467" i="21"/>
  <c r="BG466" i="21"/>
  <c r="BG465" i="21"/>
  <c r="BG464" i="21"/>
  <c r="BG463" i="21"/>
  <c r="BG462" i="21"/>
  <c r="BG461" i="21"/>
  <c r="BH461" i="21" s="1"/>
  <c r="BG460" i="21"/>
  <c r="BH460" i="21" s="1"/>
  <c r="BG459" i="21"/>
  <c r="BG458" i="21"/>
  <c r="BH458" i="21" s="1"/>
  <c r="BG457" i="21"/>
  <c r="BG456" i="21"/>
  <c r="BG455" i="21"/>
  <c r="BG454" i="21"/>
  <c r="BG453" i="21"/>
  <c r="BG452" i="21"/>
  <c r="BG451" i="21"/>
  <c r="BG450" i="21"/>
  <c r="BG449" i="21"/>
  <c r="BG448" i="21"/>
  <c r="BG447" i="21"/>
  <c r="BG446" i="21"/>
  <c r="BG445" i="21"/>
  <c r="BH445" i="21" s="1"/>
  <c r="BG444" i="21"/>
  <c r="BH444" i="21" s="1"/>
  <c r="BG443" i="21"/>
  <c r="BG442" i="21"/>
  <c r="BG441" i="21"/>
  <c r="BG440" i="21"/>
  <c r="BG439" i="21"/>
  <c r="BG438" i="21"/>
  <c r="BG437" i="21"/>
  <c r="BG436" i="21"/>
  <c r="BG435" i="21"/>
  <c r="BG434" i="21"/>
  <c r="BG433" i="21"/>
  <c r="BG432" i="21"/>
  <c r="BG431" i="21"/>
  <c r="BG430" i="21"/>
  <c r="BG429" i="21"/>
  <c r="BH429" i="21" s="1"/>
  <c r="BG428" i="21"/>
  <c r="BH428" i="21" s="1"/>
  <c r="BG427" i="21"/>
  <c r="BG426" i="21"/>
  <c r="BG425" i="21"/>
  <c r="BG424" i="21"/>
  <c r="BG423" i="21"/>
  <c r="BG422" i="21"/>
  <c r="BG421" i="21"/>
  <c r="BG420" i="21"/>
  <c r="BG419" i="21"/>
  <c r="BG418" i="21"/>
  <c r="BG417" i="21"/>
  <c r="BG416" i="21"/>
  <c r="BG415" i="21"/>
  <c r="BG414" i="21"/>
  <c r="BG413" i="21"/>
  <c r="BH413" i="21" s="1"/>
  <c r="BG412" i="21"/>
  <c r="BH412" i="21" s="1"/>
  <c r="BG411" i="21"/>
  <c r="BG410" i="21"/>
  <c r="BG409" i="21"/>
  <c r="BG408" i="21"/>
  <c r="BG407" i="21"/>
  <c r="BG406" i="21"/>
  <c r="BG405" i="21"/>
  <c r="BG404" i="21"/>
  <c r="BG403" i="21"/>
  <c r="BG402" i="21"/>
  <c r="BG401" i="21"/>
  <c r="BG400" i="21"/>
  <c r="BG399" i="21"/>
  <c r="BG398" i="21"/>
  <c r="BG397" i="21"/>
  <c r="BH397" i="21" s="1"/>
  <c r="BG396" i="21"/>
  <c r="BH396" i="21" s="1"/>
  <c r="BG395" i="21"/>
  <c r="BG394" i="21"/>
  <c r="BG393" i="21"/>
  <c r="BG392" i="21"/>
  <c r="BG391" i="21"/>
  <c r="BG390" i="21"/>
  <c r="BG389" i="21"/>
  <c r="BG388" i="21"/>
  <c r="BG387" i="21"/>
  <c r="BG386" i="21"/>
  <c r="BG385" i="21"/>
  <c r="BG384" i="21"/>
  <c r="BG383" i="21"/>
  <c r="BG382" i="21"/>
  <c r="BG381" i="21"/>
  <c r="BH381" i="21" s="1"/>
  <c r="BG380" i="21"/>
  <c r="BH380" i="21" s="1"/>
  <c r="BG379" i="21"/>
  <c r="BG378" i="21"/>
  <c r="BG377" i="21"/>
  <c r="BG376" i="21"/>
  <c r="BH376" i="21" s="1"/>
  <c r="BG375" i="21"/>
  <c r="BG374" i="21"/>
  <c r="BG373" i="21"/>
  <c r="BG372" i="21"/>
  <c r="BG371" i="21"/>
  <c r="BG370" i="21"/>
  <c r="BG369" i="21"/>
  <c r="BG368" i="21"/>
  <c r="BG367" i="21"/>
  <c r="BG366" i="21"/>
  <c r="BG365" i="21"/>
  <c r="BH365" i="21" s="1"/>
  <c r="BG364" i="21"/>
  <c r="BH364" i="21" s="1"/>
  <c r="BG363" i="21"/>
  <c r="BG362" i="21"/>
  <c r="BG361" i="21"/>
  <c r="BG360" i="21"/>
  <c r="BG359" i="21"/>
  <c r="BG358" i="21"/>
  <c r="BG357" i="21"/>
  <c r="BG356" i="21"/>
  <c r="BG355" i="21"/>
  <c r="BG354" i="21"/>
  <c r="BG353" i="21"/>
  <c r="BG352" i="21"/>
  <c r="BG351" i="21"/>
  <c r="BG350" i="21"/>
  <c r="BG349" i="21"/>
  <c r="BH349" i="21" s="1"/>
  <c r="BG348" i="21"/>
  <c r="BH348" i="21" s="1"/>
  <c r="BG347" i="21"/>
  <c r="BG346" i="21"/>
  <c r="BG345" i="21"/>
  <c r="BG344" i="21"/>
  <c r="BG343" i="21"/>
  <c r="BG342" i="21"/>
  <c r="BG341" i="21"/>
  <c r="BG340" i="21"/>
  <c r="BG339" i="21"/>
  <c r="BG338" i="21"/>
  <c r="BG337" i="21"/>
  <c r="BG336" i="21"/>
  <c r="BG335" i="21"/>
  <c r="BG334" i="21"/>
  <c r="BG333" i="21"/>
  <c r="BH333" i="21" s="1"/>
  <c r="BG332" i="21"/>
  <c r="BH332" i="21" s="1"/>
  <c r="BG331" i="21"/>
  <c r="BG330" i="21"/>
  <c r="BG329" i="21"/>
  <c r="BG328" i="21"/>
  <c r="BG327" i="21"/>
  <c r="BG326" i="21"/>
  <c r="BG325" i="21"/>
  <c r="BG324" i="21"/>
  <c r="BG323" i="21"/>
  <c r="BG322" i="21"/>
  <c r="BG321" i="21"/>
  <c r="BG320" i="21"/>
  <c r="BG319" i="21"/>
  <c r="BG318" i="21"/>
  <c r="BG317" i="21"/>
  <c r="BH317" i="21" s="1"/>
  <c r="BG316" i="21"/>
  <c r="BH316" i="21" s="1"/>
  <c r="BG315" i="21"/>
  <c r="BG314" i="21"/>
  <c r="BG313" i="21"/>
  <c r="BG312" i="21"/>
  <c r="BG311" i="21"/>
  <c r="BG310" i="21"/>
  <c r="BG309" i="21"/>
  <c r="BG308" i="21"/>
  <c r="BG307" i="21"/>
  <c r="BG306" i="21"/>
  <c r="BG305" i="21"/>
  <c r="BG304" i="21"/>
  <c r="BG303" i="21"/>
  <c r="BG302" i="21"/>
  <c r="BG301" i="21"/>
  <c r="BG300" i="21"/>
  <c r="BH300" i="21" s="1"/>
  <c r="BG299" i="21"/>
  <c r="BG298" i="21"/>
  <c r="BG297" i="21"/>
  <c r="BG296" i="21"/>
  <c r="BH296" i="21" s="1"/>
  <c r="BG295" i="21"/>
  <c r="BG294" i="21"/>
  <c r="BG293" i="21"/>
  <c r="BG292" i="21"/>
  <c r="BG291" i="21"/>
  <c r="BG290" i="21"/>
  <c r="BG289" i="21"/>
  <c r="BG288" i="21"/>
  <c r="BG287" i="21"/>
  <c r="BG286" i="21"/>
  <c r="BG285" i="21"/>
  <c r="BH285" i="21" s="1"/>
  <c r="BG284" i="21"/>
  <c r="BH284" i="21" s="1"/>
  <c r="BG283" i="21"/>
  <c r="BG282" i="21"/>
  <c r="BG281" i="21"/>
  <c r="BG280" i="21"/>
  <c r="BG279" i="21"/>
  <c r="BG278" i="21"/>
  <c r="BG277" i="21"/>
  <c r="BG276" i="21"/>
  <c r="BG275" i="21"/>
  <c r="BG274" i="21"/>
  <c r="BG273" i="21"/>
  <c r="BG272" i="21"/>
  <c r="BG271" i="21"/>
  <c r="BG270" i="21"/>
  <c r="BG269" i="21"/>
  <c r="BG268" i="21"/>
  <c r="BG267" i="21"/>
  <c r="BG266" i="21"/>
  <c r="BG265" i="21"/>
  <c r="BG264" i="21"/>
  <c r="BG263" i="21"/>
  <c r="BG262" i="21"/>
  <c r="BG261" i="21"/>
  <c r="BG260" i="21"/>
  <c r="BG259" i="21"/>
  <c r="BG258" i="21"/>
  <c r="BG257" i="21"/>
  <c r="BG256" i="21"/>
  <c r="BG255" i="21"/>
  <c r="BG254" i="21"/>
  <c r="BG253" i="21"/>
  <c r="BH253" i="21" s="1"/>
  <c r="BG252" i="21"/>
  <c r="BH252" i="21" s="1"/>
  <c r="BG251" i="21"/>
  <c r="BG250" i="21"/>
  <c r="BG249" i="21"/>
  <c r="BG248" i="21"/>
  <c r="BH248" i="21" s="1"/>
  <c r="BG247" i="21"/>
  <c r="BG246" i="21"/>
  <c r="BG245" i="21"/>
  <c r="BG244" i="21"/>
  <c r="BG243" i="21"/>
  <c r="BG242" i="21"/>
  <c r="BG241" i="21"/>
  <c r="BG240" i="21"/>
  <c r="BG239" i="21"/>
  <c r="BG238" i="21"/>
  <c r="BG237" i="21"/>
  <c r="BH237" i="21" s="1"/>
  <c r="BG236" i="21"/>
  <c r="BH236" i="21" s="1"/>
  <c r="BG235" i="21"/>
  <c r="BH235" i="21" s="1"/>
  <c r="BG234" i="21"/>
  <c r="BG233" i="21"/>
  <c r="BG232" i="21"/>
  <c r="BG231" i="21"/>
  <c r="BG230" i="21"/>
  <c r="BG229" i="21"/>
  <c r="BG228" i="21"/>
  <c r="BG227" i="21"/>
  <c r="BG226" i="21"/>
  <c r="BG225" i="21"/>
  <c r="BG224" i="21"/>
  <c r="BG223" i="21"/>
  <c r="BG222" i="21"/>
  <c r="BG221" i="21"/>
  <c r="BG220" i="21"/>
  <c r="BH220" i="21" s="1"/>
  <c r="BG219" i="21"/>
  <c r="BH219" i="21" s="1"/>
  <c r="BG218" i="21"/>
  <c r="BG217" i="21"/>
  <c r="BG216" i="21"/>
  <c r="BG215" i="21"/>
  <c r="BG214" i="21"/>
  <c r="BG213" i="21"/>
  <c r="BG212" i="21"/>
  <c r="BG211" i="21"/>
  <c r="BG210" i="21"/>
  <c r="BG209" i="21"/>
  <c r="BG208" i="21"/>
  <c r="BG207" i="21"/>
  <c r="BG206" i="21"/>
  <c r="BG205" i="21"/>
  <c r="BG204" i="21"/>
  <c r="BH204" i="21" s="1"/>
  <c r="BG203" i="21"/>
  <c r="BG202" i="21"/>
  <c r="BG201" i="21"/>
  <c r="BG200" i="21"/>
  <c r="BG199" i="21"/>
  <c r="BG198" i="21"/>
  <c r="BG197" i="21"/>
  <c r="BG196" i="21"/>
  <c r="BG195" i="21"/>
  <c r="BG194" i="21"/>
  <c r="BG193" i="21"/>
  <c r="BG192" i="21"/>
  <c r="BG191" i="21"/>
  <c r="BG190" i="21"/>
  <c r="BG189" i="21"/>
  <c r="BH189" i="21" s="1"/>
  <c r="BG188" i="21"/>
  <c r="BG187" i="21"/>
  <c r="BG186" i="21"/>
  <c r="BG185" i="21"/>
  <c r="BG184" i="21"/>
  <c r="BG183" i="21"/>
  <c r="BG182" i="21"/>
  <c r="BG181" i="21"/>
  <c r="BG180" i="21"/>
  <c r="BG179" i="21"/>
  <c r="BG178" i="21"/>
  <c r="BG177" i="21"/>
  <c r="BG176" i="21"/>
  <c r="BG175" i="21"/>
  <c r="BG174" i="21"/>
  <c r="BG173" i="21"/>
  <c r="BH173" i="21" s="1"/>
  <c r="BG172" i="21"/>
  <c r="BH172" i="21" s="1"/>
  <c r="BG171" i="21"/>
  <c r="BG170" i="21"/>
  <c r="BG169" i="21"/>
  <c r="BG168" i="21"/>
  <c r="BG167" i="21"/>
  <c r="BG166" i="21"/>
  <c r="BG165" i="21"/>
  <c r="BG164" i="21"/>
  <c r="BG163" i="21"/>
  <c r="BG162" i="21"/>
  <c r="BG161" i="21"/>
  <c r="BG160" i="21"/>
  <c r="BG159" i="21"/>
  <c r="BG158" i="21"/>
  <c r="BG157" i="21"/>
  <c r="BH157" i="21" s="1"/>
  <c r="BG156" i="21"/>
  <c r="BH156" i="21" s="1"/>
  <c r="BG155" i="21"/>
  <c r="BG154" i="21"/>
  <c r="BG153" i="21"/>
  <c r="BG152" i="21"/>
  <c r="BH152" i="21" s="1"/>
  <c r="BG151" i="21"/>
  <c r="BG150" i="21"/>
  <c r="BG149" i="21"/>
  <c r="BG148" i="21"/>
  <c r="BG147" i="21"/>
  <c r="BG146" i="21"/>
  <c r="BG145" i="21"/>
  <c r="BG144" i="21"/>
  <c r="BG143" i="21"/>
  <c r="BG142" i="21"/>
  <c r="BG141" i="21"/>
  <c r="BH141" i="21" s="1"/>
  <c r="BG140" i="21"/>
  <c r="BH140" i="21" s="1"/>
  <c r="BG139" i="21"/>
  <c r="BG138" i="21"/>
  <c r="BG137" i="21"/>
  <c r="BG136" i="21"/>
  <c r="BG135" i="21"/>
  <c r="BG134" i="21"/>
  <c r="BG133" i="21"/>
  <c r="BG132" i="21"/>
  <c r="BG131" i="21"/>
  <c r="BG130" i="21"/>
  <c r="BG129" i="21"/>
  <c r="BG128" i="21"/>
  <c r="BG127" i="21"/>
  <c r="BG126" i="21"/>
  <c r="BG125" i="21"/>
  <c r="BH125" i="21" s="1"/>
  <c r="BG124" i="21"/>
  <c r="BH124" i="21" s="1"/>
  <c r="BG123" i="21"/>
  <c r="BG122" i="21"/>
  <c r="BG121" i="21"/>
  <c r="BG120" i="21"/>
  <c r="BG119" i="21"/>
  <c r="BG118" i="21"/>
  <c r="BG117" i="21"/>
  <c r="BG116" i="21"/>
  <c r="BG115" i="21"/>
  <c r="BG114" i="21"/>
  <c r="BG113" i="21"/>
  <c r="BG112" i="21"/>
  <c r="BG111" i="21"/>
  <c r="BG110" i="21"/>
  <c r="BG109" i="21"/>
  <c r="BH109" i="21" s="1"/>
  <c r="BG108" i="21"/>
  <c r="BH108" i="21" s="1"/>
  <c r="BG107" i="21"/>
  <c r="BG106" i="21"/>
  <c r="BG105" i="21"/>
  <c r="BG104" i="21"/>
  <c r="BG103" i="21"/>
  <c r="BG102" i="21"/>
  <c r="BG101" i="21"/>
  <c r="BG100" i="21"/>
  <c r="BG99" i="21"/>
  <c r="BG98" i="21"/>
  <c r="BG97" i="21"/>
  <c r="BG96" i="21"/>
  <c r="BG95" i="21"/>
  <c r="BG94" i="21"/>
  <c r="BG93" i="21"/>
  <c r="BH93" i="21" s="1"/>
  <c r="BG92" i="21"/>
  <c r="BH92" i="21" s="1"/>
  <c r="BG91" i="21"/>
  <c r="BG90" i="21"/>
  <c r="BH90" i="21" s="1"/>
  <c r="BG89" i="21"/>
  <c r="BG88" i="21"/>
  <c r="BG87" i="21"/>
  <c r="BG86" i="21"/>
  <c r="BG85" i="21"/>
  <c r="BG84" i="21"/>
  <c r="BG83" i="21"/>
  <c r="BG82" i="21"/>
  <c r="BG81" i="21"/>
  <c r="BG80" i="21"/>
  <c r="BG79" i="21"/>
  <c r="BG78" i="21"/>
  <c r="BG77" i="21"/>
  <c r="BH77" i="21" s="1"/>
  <c r="BG76" i="21"/>
  <c r="BH76" i="21" s="1"/>
  <c r="BG75" i="21"/>
  <c r="BG74" i="21"/>
  <c r="BG73" i="21"/>
  <c r="BG72" i="21"/>
  <c r="BG71" i="21"/>
  <c r="BG70" i="21"/>
  <c r="BG69" i="21"/>
  <c r="BG68" i="21"/>
  <c r="BG67" i="21"/>
  <c r="BG66" i="21"/>
  <c r="BG65" i="21"/>
  <c r="BG64" i="21"/>
  <c r="BG63" i="21"/>
  <c r="BG62" i="21"/>
  <c r="BG61" i="21"/>
  <c r="BG60" i="21"/>
  <c r="BG59" i="21"/>
  <c r="BG58" i="21"/>
  <c r="BG57" i="21"/>
  <c r="BG56" i="21"/>
  <c r="BG55" i="21"/>
  <c r="BG54" i="21"/>
  <c r="BG53" i="21"/>
  <c r="BG52" i="21"/>
  <c r="BG51" i="21"/>
  <c r="BG50" i="21"/>
  <c r="BG49" i="21"/>
  <c r="BG48" i="21"/>
  <c r="BG47" i="21"/>
  <c r="BG46" i="21"/>
  <c r="BG45" i="21"/>
  <c r="BG44" i="21"/>
  <c r="BG43" i="21"/>
  <c r="BG42" i="21"/>
  <c r="BG41" i="21"/>
  <c r="BG40" i="21"/>
  <c r="BG39" i="21"/>
  <c r="BG38" i="21"/>
  <c r="BG37" i="21"/>
  <c r="BG36" i="21"/>
  <c r="BG35" i="21"/>
  <c r="BG34" i="21"/>
  <c r="BG33" i="21"/>
  <c r="BG32" i="21"/>
  <c r="BG31" i="21"/>
  <c r="BG30" i="21"/>
  <c r="BG29" i="21"/>
  <c r="BG28" i="21"/>
  <c r="BG27" i="21"/>
  <c r="BG26" i="21"/>
  <c r="BG25" i="21"/>
  <c r="BG24" i="21"/>
  <c r="BG23" i="21"/>
  <c r="BG22" i="21"/>
  <c r="BG21" i="21"/>
  <c r="BG20" i="21"/>
  <c r="BG19" i="21"/>
  <c r="BG18" i="21"/>
  <c r="BG17" i="21"/>
  <c r="BG16" i="21"/>
  <c r="BG15" i="21"/>
  <c r="BG14" i="21"/>
  <c r="BG13" i="21"/>
  <c r="BG12" i="21"/>
  <c r="BG11" i="21"/>
  <c r="BG10" i="21"/>
  <c r="BG9" i="21"/>
  <c r="BG8" i="21"/>
  <c r="BG7" i="21"/>
  <c r="BG6" i="21"/>
  <c r="BG5" i="21"/>
  <c r="BG4" i="21"/>
  <c r="BG3" i="21"/>
  <c r="BG2" i="21"/>
  <c r="AC312" i="21"/>
  <c r="AC311" i="21"/>
  <c r="AC310" i="21"/>
  <c r="AC309" i="21"/>
  <c r="AC308" i="21"/>
  <c r="AC307" i="21"/>
  <c r="AC306" i="21"/>
  <c r="AC305" i="21"/>
  <c r="AC304" i="21"/>
  <c r="AC303" i="21"/>
  <c r="AC302" i="21"/>
  <c r="AC301" i="21"/>
  <c r="AC300" i="21"/>
  <c r="AC299" i="21"/>
  <c r="AC298" i="21"/>
  <c r="AC297" i="21"/>
  <c r="AC296" i="21"/>
  <c r="AC295" i="21"/>
  <c r="AC294" i="21"/>
  <c r="AC293" i="21"/>
  <c r="AC292" i="21"/>
  <c r="AC291" i="21"/>
  <c r="AC290" i="21"/>
  <c r="AC289" i="21"/>
  <c r="AC288" i="21"/>
  <c r="AC287" i="21"/>
  <c r="AC286" i="21"/>
  <c r="AC285" i="21"/>
  <c r="AC284" i="21"/>
  <c r="AC283" i="21"/>
  <c r="AC282" i="21"/>
  <c r="AC281" i="21"/>
  <c r="AC280" i="21"/>
  <c r="AC279" i="21"/>
  <c r="AC278" i="21"/>
  <c r="AC277" i="21"/>
  <c r="AC276" i="21"/>
  <c r="AC275" i="21"/>
  <c r="AC274" i="21"/>
  <c r="AC273" i="21"/>
  <c r="AC272" i="21"/>
  <c r="AC271" i="21"/>
  <c r="AC270" i="21"/>
  <c r="AC269" i="21"/>
  <c r="AC268" i="21"/>
  <c r="AC267" i="21"/>
  <c r="AC266" i="21"/>
  <c r="AC265" i="21"/>
  <c r="AC264" i="21"/>
  <c r="AC263" i="21"/>
  <c r="AC262" i="21"/>
  <c r="AC261" i="21"/>
  <c r="AC260" i="21"/>
  <c r="AC259" i="21"/>
  <c r="AC258" i="21"/>
  <c r="AC257" i="21"/>
  <c r="AC256" i="21"/>
  <c r="AC255" i="21"/>
  <c r="AC254" i="21"/>
  <c r="AC253" i="21"/>
  <c r="AC252" i="21"/>
  <c r="AC251" i="21"/>
  <c r="AC250" i="21"/>
  <c r="AC249" i="21"/>
  <c r="AC248" i="21"/>
  <c r="AC247" i="21"/>
  <c r="AC246" i="21"/>
  <c r="AC245" i="21"/>
  <c r="AC244" i="21"/>
  <c r="AC243" i="21"/>
  <c r="AC242" i="21"/>
  <c r="AC241" i="21"/>
  <c r="AC240" i="21"/>
  <c r="AC239" i="21"/>
  <c r="AC238" i="21"/>
  <c r="AC237" i="21"/>
  <c r="AC236" i="21"/>
  <c r="AC235" i="21"/>
  <c r="AC234" i="21"/>
  <c r="AC233" i="21"/>
  <c r="AC232" i="21"/>
  <c r="AC231" i="21"/>
  <c r="AC230" i="21"/>
  <c r="AC229" i="21"/>
  <c r="AC228" i="21"/>
  <c r="AC227" i="21"/>
  <c r="AC226" i="21"/>
  <c r="AC225" i="21"/>
  <c r="AC224" i="21"/>
  <c r="AC223" i="21"/>
  <c r="AC222" i="21"/>
  <c r="AC221" i="21"/>
  <c r="AC220" i="21"/>
  <c r="AC219" i="21"/>
  <c r="AC218" i="21"/>
  <c r="AC217" i="21"/>
  <c r="AC216" i="21"/>
  <c r="AC215" i="21"/>
  <c r="AC214" i="21"/>
  <c r="AC213" i="21"/>
  <c r="AC212" i="21"/>
  <c r="AC211" i="21"/>
  <c r="AC210" i="21"/>
  <c r="AC209" i="21"/>
  <c r="AC208" i="21"/>
  <c r="AC207" i="21"/>
  <c r="AC206" i="21"/>
  <c r="AC205" i="21"/>
  <c r="AC204" i="21"/>
  <c r="AC203" i="21"/>
  <c r="AC202" i="21"/>
  <c r="AC201" i="21"/>
  <c r="AC200" i="21"/>
  <c r="AC199" i="21"/>
  <c r="AC198" i="21"/>
  <c r="AC197" i="21"/>
  <c r="AC196" i="21"/>
  <c r="AC195" i="21"/>
  <c r="AC194" i="21"/>
  <c r="AC193" i="21"/>
  <c r="AC192" i="21"/>
  <c r="AC191" i="21"/>
  <c r="AC190" i="21"/>
  <c r="AC189" i="21"/>
  <c r="AC188" i="21"/>
  <c r="AC187" i="21"/>
  <c r="AC186" i="21"/>
  <c r="AC185" i="21"/>
  <c r="AC184" i="21"/>
  <c r="AC183" i="21"/>
  <c r="AC182" i="21"/>
  <c r="AC181" i="21"/>
  <c r="AC180" i="21"/>
  <c r="AC179" i="21"/>
  <c r="AC178" i="21"/>
  <c r="AC177" i="21"/>
  <c r="AC176" i="21"/>
  <c r="AC175" i="21"/>
  <c r="AC174" i="21"/>
  <c r="AC173" i="21"/>
  <c r="AC172" i="21"/>
  <c r="AC171" i="21"/>
  <c r="AC170" i="21"/>
  <c r="AC169" i="21"/>
  <c r="AC168" i="21"/>
  <c r="AC167" i="21"/>
  <c r="AC166" i="21"/>
  <c r="AC165" i="21"/>
  <c r="AC164" i="21"/>
  <c r="AC163" i="21"/>
  <c r="AC162" i="21"/>
  <c r="AC161" i="21"/>
  <c r="AC160" i="21"/>
  <c r="AC159" i="21"/>
  <c r="AC158" i="21"/>
  <c r="AC157" i="21"/>
  <c r="AC156" i="21"/>
  <c r="AC155" i="21"/>
  <c r="AC154" i="21"/>
  <c r="AC153" i="21"/>
  <c r="AC152" i="21"/>
  <c r="AC151" i="21"/>
  <c r="AC150" i="21"/>
  <c r="AC149" i="21"/>
  <c r="AC148" i="21"/>
  <c r="AC147" i="21"/>
  <c r="AC146" i="21"/>
  <c r="AC145" i="21"/>
  <c r="AC144" i="21"/>
  <c r="AC143" i="21"/>
  <c r="AC142" i="21"/>
  <c r="AC141" i="21"/>
  <c r="AC140" i="21"/>
  <c r="AC139" i="21"/>
  <c r="AC138" i="21"/>
  <c r="AC137" i="21"/>
  <c r="AC136" i="21"/>
  <c r="AC135" i="21"/>
  <c r="AC134" i="21"/>
  <c r="AC133" i="21"/>
  <c r="AC132" i="21"/>
  <c r="AC131" i="21"/>
  <c r="AC130" i="21"/>
  <c r="AC129" i="21"/>
  <c r="AC128" i="21"/>
  <c r="AC127" i="21"/>
  <c r="AC126" i="21"/>
  <c r="AC125" i="21"/>
  <c r="AC124" i="21"/>
  <c r="AC123" i="21"/>
  <c r="AC122" i="21"/>
  <c r="AC121" i="21"/>
  <c r="AC120" i="21"/>
  <c r="AC119" i="21"/>
  <c r="AC118" i="21"/>
  <c r="AC117" i="21"/>
  <c r="AC116" i="21"/>
  <c r="AC115" i="21"/>
  <c r="AC114" i="21"/>
  <c r="AC113" i="21"/>
  <c r="AC112" i="21"/>
  <c r="AC111" i="21"/>
  <c r="AC110" i="21"/>
  <c r="AC109" i="21"/>
  <c r="AC108" i="21"/>
  <c r="AC107" i="21"/>
  <c r="AC106" i="21"/>
  <c r="AC105" i="21"/>
  <c r="AC104" i="21"/>
  <c r="AC103" i="21"/>
  <c r="AC102" i="21"/>
  <c r="AC101" i="21"/>
  <c r="AC100" i="21"/>
  <c r="AC99" i="21"/>
  <c r="AC98" i="21"/>
  <c r="AC97" i="21"/>
  <c r="AC96" i="21"/>
  <c r="AC95" i="21"/>
  <c r="AC94" i="21"/>
  <c r="AC93" i="21"/>
  <c r="AC92" i="21"/>
  <c r="AC91" i="21"/>
  <c r="AC90" i="21"/>
  <c r="AC89" i="21"/>
  <c r="AC88" i="21"/>
  <c r="AC87" i="21"/>
  <c r="AC86" i="21"/>
  <c r="AC85" i="21"/>
  <c r="AC84" i="21"/>
  <c r="AC83" i="21"/>
  <c r="AC82" i="21"/>
  <c r="AC81" i="21"/>
  <c r="AC80" i="21"/>
  <c r="AC79" i="21"/>
  <c r="AC78" i="21"/>
  <c r="AC77" i="21"/>
  <c r="AC76" i="21"/>
  <c r="AC75" i="21"/>
  <c r="AC74" i="21"/>
  <c r="AC73" i="21"/>
  <c r="AC72" i="21"/>
  <c r="AC71" i="21"/>
  <c r="AC70" i="21"/>
  <c r="AC69" i="21"/>
  <c r="AC68" i="21"/>
  <c r="AC67" i="21"/>
  <c r="AC66" i="21"/>
  <c r="AC65" i="21"/>
  <c r="AC64" i="21"/>
  <c r="AC63" i="21"/>
  <c r="AC62" i="21"/>
  <c r="AC61" i="21"/>
  <c r="AC60" i="21"/>
  <c r="AC59" i="21"/>
  <c r="AC58" i="21"/>
  <c r="AC57" i="21"/>
  <c r="AC56" i="21"/>
  <c r="AC55" i="21"/>
  <c r="AC54" i="21"/>
  <c r="AC53" i="21"/>
  <c r="AC52" i="21"/>
  <c r="AC51" i="21"/>
  <c r="AC50" i="21"/>
  <c r="AC49" i="21"/>
  <c r="AC48" i="21"/>
  <c r="AC47" i="21"/>
  <c r="AC46" i="21"/>
  <c r="AC45" i="21"/>
  <c r="AC44" i="21"/>
  <c r="AC43" i="21"/>
  <c r="AC42" i="21"/>
  <c r="AC41" i="21"/>
  <c r="AC40" i="21"/>
  <c r="AC39" i="21"/>
  <c r="AC38" i="21"/>
  <c r="AC37" i="21"/>
  <c r="AC36" i="21"/>
  <c r="AC35" i="21"/>
  <c r="AC34" i="21"/>
  <c r="AC33" i="21"/>
  <c r="AC32" i="21"/>
  <c r="AC31" i="21"/>
  <c r="AC30" i="21"/>
  <c r="AC29" i="21"/>
  <c r="AC28" i="21"/>
  <c r="AC27" i="21"/>
  <c r="AC26" i="21"/>
  <c r="AC25" i="21"/>
  <c r="AC24" i="21"/>
  <c r="AC23" i="21"/>
  <c r="AC22" i="21"/>
  <c r="AC21" i="21"/>
  <c r="AC20" i="21"/>
  <c r="AC19" i="21"/>
  <c r="AC18" i="21"/>
  <c r="AC17" i="21"/>
  <c r="AC16" i="21"/>
  <c r="AC15" i="21"/>
  <c r="AC14" i="21"/>
  <c r="AC13" i="21"/>
  <c r="AC12" i="21"/>
  <c r="AC11" i="21"/>
  <c r="AC10" i="21"/>
  <c r="AC9" i="21"/>
  <c r="AC8" i="21"/>
  <c r="AC7" i="21"/>
  <c r="AC6" i="21"/>
  <c r="AC5" i="21"/>
  <c r="AC4" i="21"/>
  <c r="AC3" i="21"/>
  <c r="AC2"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2"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3" i="21"/>
  <c r="H631" i="21"/>
  <c r="H632"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7" i="21"/>
  <c r="H8" i="21"/>
  <c r="H5" i="21"/>
  <c r="H6" i="21"/>
  <c r="H4" i="21"/>
  <c r="AC339" i="1"/>
  <c r="AX6" i="20"/>
  <c r="AX7" i="20"/>
  <c r="AX8" i="20"/>
  <c r="Y7" i="20" s="1"/>
  <c r="Z7" i="20" s="1"/>
  <c r="AX9" i="20"/>
  <c r="AX10" i="20"/>
  <c r="AX11" i="20"/>
  <c r="AX12" i="20"/>
  <c r="AX13" i="20"/>
  <c r="AX14" i="20"/>
  <c r="AX15" i="20"/>
  <c r="AX16" i="20"/>
  <c r="AX17" i="20"/>
  <c r="AX18" i="20"/>
  <c r="AX19" i="20"/>
  <c r="AX20" i="20"/>
  <c r="AX21" i="20"/>
  <c r="AX22" i="20"/>
  <c r="AX23" i="20"/>
  <c r="AX24" i="20"/>
  <c r="AX25" i="20"/>
  <c r="AX26" i="20"/>
  <c r="AX27" i="20"/>
  <c r="AX28" i="20"/>
  <c r="AX29" i="20"/>
  <c r="AX30" i="20"/>
  <c r="AX31" i="20"/>
  <c r="AX32" i="20"/>
  <c r="AX33" i="20"/>
  <c r="AX34" i="20"/>
  <c r="AX35" i="20"/>
  <c r="AX36" i="20"/>
  <c r="AX37" i="20"/>
  <c r="AX38" i="20"/>
  <c r="AX39" i="20"/>
  <c r="AX40" i="20"/>
  <c r="AX41" i="20"/>
  <c r="AX42" i="20"/>
  <c r="AX43" i="20"/>
  <c r="AX44" i="20"/>
  <c r="AX45" i="20"/>
  <c r="AX46" i="20"/>
  <c r="AX47" i="20"/>
  <c r="AX48" i="20"/>
  <c r="AX49" i="20"/>
  <c r="AX50" i="20"/>
  <c r="AX51" i="20"/>
  <c r="AX52" i="20"/>
  <c r="AX53" i="20"/>
  <c r="AX54" i="20"/>
  <c r="AX55" i="20"/>
  <c r="AX56" i="20"/>
  <c r="AX57" i="20"/>
  <c r="AX58" i="20"/>
  <c r="AX59" i="20"/>
  <c r="AX60" i="20"/>
  <c r="AX61" i="20"/>
  <c r="AX62" i="20"/>
  <c r="AX63" i="20"/>
  <c r="AX64" i="20"/>
  <c r="AX65" i="20"/>
  <c r="AX66" i="20"/>
  <c r="AX67" i="20"/>
  <c r="AX68" i="20"/>
  <c r="AX69" i="20"/>
  <c r="AX70" i="20"/>
  <c r="AX71" i="20"/>
  <c r="AX72" i="20"/>
  <c r="AX73" i="20"/>
  <c r="AX74" i="20"/>
  <c r="AX75" i="20"/>
  <c r="AX76" i="20"/>
  <c r="AX77" i="20"/>
  <c r="AX78" i="20"/>
  <c r="AX79" i="20"/>
  <c r="AX80" i="20"/>
  <c r="AX81" i="20"/>
  <c r="AX82" i="20"/>
  <c r="AX83" i="20"/>
  <c r="AX84" i="20"/>
  <c r="AX85" i="20"/>
  <c r="AX86" i="20"/>
  <c r="AX87" i="20"/>
  <c r="AX88" i="20"/>
  <c r="AX89" i="20"/>
  <c r="AX90" i="20"/>
  <c r="AX91" i="20"/>
  <c r="AX92" i="20"/>
  <c r="AX93" i="20"/>
  <c r="AX94" i="20"/>
  <c r="AX95" i="20"/>
  <c r="AX96" i="20"/>
  <c r="AX97" i="20"/>
  <c r="AX98" i="20"/>
  <c r="AX99" i="20"/>
  <c r="AX100" i="20"/>
  <c r="AX101" i="20"/>
  <c r="AX102" i="20"/>
  <c r="AX103" i="20"/>
  <c r="AX104" i="20"/>
  <c r="AX105" i="20"/>
  <c r="AX106" i="20"/>
  <c r="AX107" i="20"/>
  <c r="AX108" i="20"/>
  <c r="AX109" i="20"/>
  <c r="AX110" i="20"/>
  <c r="AX111" i="20"/>
  <c r="AX112" i="20"/>
  <c r="AX113" i="20"/>
  <c r="AX114" i="20"/>
  <c r="AX115" i="20"/>
  <c r="AX116" i="20"/>
  <c r="AX117" i="20"/>
  <c r="AX118" i="20"/>
  <c r="AX119" i="20"/>
  <c r="AX120" i="20"/>
  <c r="AX121" i="20"/>
  <c r="AX122" i="20"/>
  <c r="AX123" i="20"/>
  <c r="AX124" i="20"/>
  <c r="AX125" i="20"/>
  <c r="AX126" i="20"/>
  <c r="AX127" i="20"/>
  <c r="AX128" i="20"/>
  <c r="AX129" i="20"/>
  <c r="AX130" i="20"/>
  <c r="AX131" i="20"/>
  <c r="AX132" i="20"/>
  <c r="AX133" i="20"/>
  <c r="AX134" i="20"/>
  <c r="AX135" i="20"/>
  <c r="AX136" i="20"/>
  <c r="AX137" i="20"/>
  <c r="AX138" i="20"/>
  <c r="AX139" i="20"/>
  <c r="AX140" i="20"/>
  <c r="AX141" i="20"/>
  <c r="AX142" i="20"/>
  <c r="AX143" i="20"/>
  <c r="AX144" i="20"/>
  <c r="AX145" i="20"/>
  <c r="AX146" i="20"/>
  <c r="AX147" i="20"/>
  <c r="AX148" i="20"/>
  <c r="AX149" i="20"/>
  <c r="AX150" i="20"/>
  <c r="AX151" i="20"/>
  <c r="AX152" i="20"/>
  <c r="AX153" i="20"/>
  <c r="AX154" i="20"/>
  <c r="AX155" i="20"/>
  <c r="AX156" i="20"/>
  <c r="AX157" i="20"/>
  <c r="AX158" i="20"/>
  <c r="AX159" i="20"/>
  <c r="AX160" i="20"/>
  <c r="AX161" i="20"/>
  <c r="AX162" i="20"/>
  <c r="AX163" i="20"/>
  <c r="AX164" i="20"/>
  <c r="AX165" i="20"/>
  <c r="AX166" i="20"/>
  <c r="AX167" i="20"/>
  <c r="AX168" i="20"/>
  <c r="AX169" i="20"/>
  <c r="AX170" i="20"/>
  <c r="AX171" i="20"/>
  <c r="AX172" i="20"/>
  <c r="AX173" i="20"/>
  <c r="AX174" i="20"/>
  <c r="AX175" i="20"/>
  <c r="AX176" i="20"/>
  <c r="AX177" i="20"/>
  <c r="AX178" i="20"/>
  <c r="AX179" i="20"/>
  <c r="AX180" i="20"/>
  <c r="AX181" i="20"/>
  <c r="AX182" i="20"/>
  <c r="AX183" i="20"/>
  <c r="AX184" i="20"/>
  <c r="AX185" i="20"/>
  <c r="AX186" i="20"/>
  <c r="AX187" i="20"/>
  <c r="AX188" i="20"/>
  <c r="AX189" i="20"/>
  <c r="AX190" i="20"/>
  <c r="AX191" i="20"/>
  <c r="AX192" i="20"/>
  <c r="AX193" i="20"/>
  <c r="AX194" i="20"/>
  <c r="AX195" i="20"/>
  <c r="AX196" i="20"/>
  <c r="AX197" i="20"/>
  <c r="AX198" i="20"/>
  <c r="AX199" i="20"/>
  <c r="AX200" i="20"/>
  <c r="AX201" i="20"/>
  <c r="AX202" i="20"/>
  <c r="AX203" i="20"/>
  <c r="AX204" i="20"/>
  <c r="AX205" i="20"/>
  <c r="AX206" i="20"/>
  <c r="AX207" i="20"/>
  <c r="AX208" i="20"/>
  <c r="AX209" i="20"/>
  <c r="AX210" i="20"/>
  <c r="AX211" i="20"/>
  <c r="AX212" i="20"/>
  <c r="AX213" i="20"/>
  <c r="AX214" i="20"/>
  <c r="AX215" i="20"/>
  <c r="AX216" i="20"/>
  <c r="AX217" i="20"/>
  <c r="AX218" i="20"/>
  <c r="AX219" i="20"/>
  <c r="AX220" i="20"/>
  <c r="AX221" i="20"/>
  <c r="AX222" i="20"/>
  <c r="AX223" i="20"/>
  <c r="AX224" i="20"/>
  <c r="AX225" i="20"/>
  <c r="AX226" i="20"/>
  <c r="AX227" i="20"/>
  <c r="AX228" i="20"/>
  <c r="AX229" i="20"/>
  <c r="AX230" i="20"/>
  <c r="AX231" i="20"/>
  <c r="AX232" i="20"/>
  <c r="AX233" i="20"/>
  <c r="AX234" i="20"/>
  <c r="AX235" i="20"/>
  <c r="AX236" i="20"/>
  <c r="AX237" i="20"/>
  <c r="AX238" i="20"/>
  <c r="AX239" i="20"/>
  <c r="AX240" i="20"/>
  <c r="AX241" i="20"/>
  <c r="AX242" i="20"/>
  <c r="AX243" i="20"/>
  <c r="AX244" i="20"/>
  <c r="AX245" i="20"/>
  <c r="AX246" i="20"/>
  <c r="AX247" i="20"/>
  <c r="AX248" i="20"/>
  <c r="AX249" i="20"/>
  <c r="AX250" i="20"/>
  <c r="AX251" i="20"/>
  <c r="AX252" i="20"/>
  <c r="AX253" i="20"/>
  <c r="AX254" i="20"/>
  <c r="AX255" i="20"/>
  <c r="AX256" i="20"/>
  <c r="AX257" i="20"/>
  <c r="AX258" i="20"/>
  <c r="AX259" i="20"/>
  <c r="AX260" i="20"/>
  <c r="AX261" i="20"/>
  <c r="AX262" i="20"/>
  <c r="AX263" i="20"/>
  <c r="AX264" i="20"/>
  <c r="AX265" i="20"/>
  <c r="AX266" i="20"/>
  <c r="AX267" i="20"/>
  <c r="AX268" i="20"/>
  <c r="AX269" i="20"/>
  <c r="AX270" i="20"/>
  <c r="AX271" i="20"/>
  <c r="AX272" i="20"/>
  <c r="AX273" i="20"/>
  <c r="AX274" i="20"/>
  <c r="AX275" i="20"/>
  <c r="AX276" i="20"/>
  <c r="AX277" i="20"/>
  <c r="AX278" i="20"/>
  <c r="AX279" i="20"/>
  <c r="AX280" i="20"/>
  <c r="AX281" i="20"/>
  <c r="AX282" i="20"/>
  <c r="AX283" i="20"/>
  <c r="AX284" i="20"/>
  <c r="AX285" i="20"/>
  <c r="AX286" i="20"/>
  <c r="AX287" i="20"/>
  <c r="AX288" i="20"/>
  <c r="AX289" i="20"/>
  <c r="AX290" i="20"/>
  <c r="AX291" i="20"/>
  <c r="AX292" i="20"/>
  <c r="AX293" i="20"/>
  <c r="AX294" i="20"/>
  <c r="AX295" i="20"/>
  <c r="AX296" i="20"/>
  <c r="AX297" i="20"/>
  <c r="AX298" i="20"/>
  <c r="AX299" i="20"/>
  <c r="AX300" i="20"/>
  <c r="AX301" i="20"/>
  <c r="AX302" i="20"/>
  <c r="AX303" i="20"/>
  <c r="AX304" i="20"/>
  <c r="AX305" i="20"/>
  <c r="AX306" i="20"/>
  <c r="AX307" i="20"/>
  <c r="AX308" i="20"/>
  <c r="AX309" i="20"/>
  <c r="AX310" i="20"/>
  <c r="AX311" i="20"/>
  <c r="AX312" i="20"/>
  <c r="AX313" i="20"/>
  <c r="AX314" i="20"/>
  <c r="AX315" i="20"/>
  <c r="AX316" i="20"/>
  <c r="AX317" i="20"/>
  <c r="AX318" i="20"/>
  <c r="AX319" i="20"/>
  <c r="AX320" i="20"/>
  <c r="AX321" i="20"/>
  <c r="AX322" i="20"/>
  <c r="AX323" i="20"/>
  <c r="AX324" i="20"/>
  <c r="AX325" i="20"/>
  <c r="AX326" i="20"/>
  <c r="AX327" i="20"/>
  <c r="AX328" i="20"/>
  <c r="AX329" i="20"/>
  <c r="AX330" i="20"/>
  <c r="AX331" i="20"/>
  <c r="AX332" i="20"/>
  <c r="AX333" i="20"/>
  <c r="AX334" i="20"/>
  <c r="AX335" i="20"/>
  <c r="AX336" i="20"/>
  <c r="AX337" i="20"/>
  <c r="AX338" i="20"/>
  <c r="AX339" i="20"/>
  <c r="AX340" i="20"/>
  <c r="AX341" i="20"/>
  <c r="AX342" i="20"/>
  <c r="AX343" i="20"/>
  <c r="AX344" i="20"/>
  <c r="AX345" i="20"/>
  <c r="AX346" i="20"/>
  <c r="AX347" i="20"/>
  <c r="AX348" i="20"/>
  <c r="AX349" i="20"/>
  <c r="AX350" i="20"/>
  <c r="AX351" i="20"/>
  <c r="AX352" i="20"/>
  <c r="AX353" i="20"/>
  <c r="AX354" i="20"/>
  <c r="AX355" i="20"/>
  <c r="AX356" i="20"/>
  <c r="AX357" i="20"/>
  <c r="AX358" i="20"/>
  <c r="AX359" i="20"/>
  <c r="AX360" i="20"/>
  <c r="AX361" i="20"/>
  <c r="AX362" i="20"/>
  <c r="AX363" i="20"/>
  <c r="AX5" i="20"/>
  <c r="Y5" i="20" s="1"/>
  <c r="Z5" i="20" s="1"/>
  <c r="AN5" i="20"/>
  <c r="Y6" i="20" s="1"/>
  <c r="Z6" i="20" s="1"/>
  <c r="AO5" i="20"/>
  <c r="AP5" i="20"/>
  <c r="Y11" i="20" s="1"/>
  <c r="Z11" i="20" s="1"/>
  <c r="AQ5" i="20"/>
  <c r="Y10" i="20" s="1"/>
  <c r="Z10" i="20" s="1"/>
  <c r="AR5" i="20"/>
  <c r="AS5" i="20"/>
  <c r="Y9" i="20" s="1"/>
  <c r="Z9" i="20" s="1"/>
  <c r="AT5" i="20"/>
  <c r="Y12" i="20" s="1"/>
  <c r="Z12" i="20" s="1"/>
  <c r="AU5" i="20"/>
  <c r="AN16" i="20"/>
  <c r="AO16" i="20"/>
  <c r="AP16" i="20"/>
  <c r="AQ16" i="20"/>
  <c r="AR16" i="20"/>
  <c r="AS16" i="20"/>
  <c r="AT16" i="20"/>
  <c r="AU16" i="20"/>
  <c r="AN17" i="20"/>
  <c r="AO17" i="20"/>
  <c r="AP17" i="20"/>
  <c r="AQ17" i="20"/>
  <c r="AR17" i="20"/>
  <c r="AS17" i="20"/>
  <c r="AT17" i="20"/>
  <c r="AU17" i="20"/>
  <c r="AN18" i="20"/>
  <c r="AO18" i="20"/>
  <c r="AP18" i="20"/>
  <c r="AQ18" i="20"/>
  <c r="AR18" i="20"/>
  <c r="AS18" i="20"/>
  <c r="AT18" i="20"/>
  <c r="AU18" i="20"/>
  <c r="AN19" i="20"/>
  <c r="AO19" i="20"/>
  <c r="AP19" i="20"/>
  <c r="AQ19" i="20"/>
  <c r="AR19" i="20"/>
  <c r="AS19" i="20"/>
  <c r="AT19" i="20"/>
  <c r="AU19" i="20"/>
  <c r="AN20" i="20"/>
  <c r="AO20" i="20"/>
  <c r="AP20" i="20"/>
  <c r="AQ20" i="20"/>
  <c r="AR20" i="20"/>
  <c r="AS20" i="20"/>
  <c r="AT20" i="20"/>
  <c r="AU20" i="20"/>
  <c r="AN21" i="20"/>
  <c r="AO21" i="20"/>
  <c r="AP21" i="20"/>
  <c r="AQ21" i="20"/>
  <c r="AR21" i="20"/>
  <c r="AS21" i="20"/>
  <c r="AT21" i="20"/>
  <c r="AU21" i="20"/>
  <c r="AN22" i="20"/>
  <c r="AO22" i="20"/>
  <c r="AP22" i="20"/>
  <c r="AQ22" i="20"/>
  <c r="AR22" i="20"/>
  <c r="AS22" i="20"/>
  <c r="AT22" i="20"/>
  <c r="AU22" i="20"/>
  <c r="AN23" i="20"/>
  <c r="AO23" i="20"/>
  <c r="AP23" i="20"/>
  <c r="AQ23" i="20"/>
  <c r="AR23" i="20"/>
  <c r="AS23" i="20"/>
  <c r="AT23" i="20"/>
  <c r="AU23" i="20"/>
  <c r="AN24" i="20"/>
  <c r="AO24" i="20"/>
  <c r="AP24" i="20"/>
  <c r="AQ24" i="20"/>
  <c r="AR24" i="20"/>
  <c r="AS24" i="20"/>
  <c r="AT24" i="20"/>
  <c r="AU24" i="20"/>
  <c r="AN25" i="20"/>
  <c r="AO25" i="20"/>
  <c r="AP25" i="20"/>
  <c r="AQ25" i="20"/>
  <c r="AR25" i="20"/>
  <c r="AS25" i="20"/>
  <c r="AT25" i="20"/>
  <c r="AU25" i="20"/>
  <c r="AN26" i="20"/>
  <c r="AO26" i="20"/>
  <c r="AP26" i="20"/>
  <c r="AQ26" i="20"/>
  <c r="AR26" i="20"/>
  <c r="AS26" i="20"/>
  <c r="AT26" i="20"/>
  <c r="AU26" i="20"/>
  <c r="AN27" i="20"/>
  <c r="AO27" i="20"/>
  <c r="AP27" i="20"/>
  <c r="AQ27" i="20"/>
  <c r="AR27" i="20"/>
  <c r="AS27" i="20"/>
  <c r="AT27" i="20"/>
  <c r="AU27" i="20"/>
  <c r="AN28" i="20"/>
  <c r="AO28" i="20"/>
  <c r="AP28" i="20"/>
  <c r="AQ28" i="20"/>
  <c r="AR28" i="20"/>
  <c r="AS28" i="20"/>
  <c r="AT28" i="20"/>
  <c r="AU28" i="20"/>
  <c r="AN29" i="20"/>
  <c r="AO29" i="20"/>
  <c r="AP29" i="20"/>
  <c r="AQ29" i="20"/>
  <c r="AR29" i="20"/>
  <c r="AS29" i="20"/>
  <c r="AT29" i="20"/>
  <c r="AU29" i="20"/>
  <c r="AN30" i="20"/>
  <c r="AO30" i="20"/>
  <c r="AP30" i="20"/>
  <c r="AQ30" i="20"/>
  <c r="AR30" i="20"/>
  <c r="AS30" i="20"/>
  <c r="AT30" i="20"/>
  <c r="AU30" i="20"/>
  <c r="AN31" i="20"/>
  <c r="AO31" i="20"/>
  <c r="AP31" i="20"/>
  <c r="AQ31" i="20"/>
  <c r="AR31" i="20"/>
  <c r="AS31" i="20"/>
  <c r="AT31" i="20"/>
  <c r="AU31" i="20"/>
  <c r="AN32" i="20"/>
  <c r="AO32" i="20"/>
  <c r="AP32" i="20"/>
  <c r="AQ32" i="20"/>
  <c r="AR32" i="20"/>
  <c r="AS32" i="20"/>
  <c r="AT32" i="20"/>
  <c r="AU32" i="20"/>
  <c r="AN33" i="20"/>
  <c r="AO33" i="20"/>
  <c r="AP33" i="20"/>
  <c r="AQ33" i="20"/>
  <c r="AR33" i="20"/>
  <c r="AS33" i="20"/>
  <c r="AT33" i="20"/>
  <c r="AU33" i="20"/>
  <c r="AN34" i="20"/>
  <c r="AO34" i="20"/>
  <c r="AP34" i="20"/>
  <c r="AQ34" i="20"/>
  <c r="AR34" i="20"/>
  <c r="AS34" i="20"/>
  <c r="AT34" i="20"/>
  <c r="AU34" i="20"/>
  <c r="AN35" i="20"/>
  <c r="AO35" i="20"/>
  <c r="AP35" i="20"/>
  <c r="AQ35" i="20"/>
  <c r="AR35" i="20"/>
  <c r="AS35" i="20"/>
  <c r="AT35" i="20"/>
  <c r="AU35" i="20"/>
  <c r="AN36" i="20"/>
  <c r="AO36" i="20"/>
  <c r="AP36" i="20"/>
  <c r="AQ36" i="20"/>
  <c r="AR36" i="20"/>
  <c r="AS36" i="20"/>
  <c r="AT36" i="20"/>
  <c r="AU36" i="20"/>
  <c r="AN37" i="20"/>
  <c r="AO37" i="20"/>
  <c r="AP37" i="20"/>
  <c r="AQ37" i="20"/>
  <c r="AR37" i="20"/>
  <c r="AS37" i="20"/>
  <c r="AT37" i="20"/>
  <c r="AU37" i="20"/>
  <c r="AN38" i="20"/>
  <c r="AO38" i="20"/>
  <c r="AP38" i="20"/>
  <c r="AQ38" i="20"/>
  <c r="AR38" i="20"/>
  <c r="AS38" i="20"/>
  <c r="AT38" i="20"/>
  <c r="AU38" i="20"/>
  <c r="AN39" i="20"/>
  <c r="AO39" i="20"/>
  <c r="AP39" i="20"/>
  <c r="AQ39" i="20"/>
  <c r="AR39" i="20"/>
  <c r="AS39" i="20"/>
  <c r="AT39" i="20"/>
  <c r="AU39" i="20"/>
  <c r="AN40" i="20"/>
  <c r="AO40" i="20"/>
  <c r="AP40" i="20"/>
  <c r="AQ40" i="20"/>
  <c r="AR40" i="20"/>
  <c r="AS40" i="20"/>
  <c r="AT40" i="20"/>
  <c r="AU40" i="20"/>
  <c r="AN41" i="20"/>
  <c r="AO41" i="20"/>
  <c r="AP41" i="20"/>
  <c r="AQ41" i="20"/>
  <c r="AR41" i="20"/>
  <c r="AS41" i="20"/>
  <c r="AT41" i="20"/>
  <c r="AU41" i="20"/>
  <c r="AN42" i="20"/>
  <c r="AO42" i="20"/>
  <c r="AP42" i="20"/>
  <c r="AQ42" i="20"/>
  <c r="AR42" i="20"/>
  <c r="AS42" i="20"/>
  <c r="AT42" i="20"/>
  <c r="AU42" i="20"/>
  <c r="AN43" i="20"/>
  <c r="AO43" i="20"/>
  <c r="AP43" i="20"/>
  <c r="AQ43" i="20"/>
  <c r="AR43" i="20"/>
  <c r="AS43" i="20"/>
  <c r="AT43" i="20"/>
  <c r="AU43" i="20"/>
  <c r="AN44" i="20"/>
  <c r="AO44" i="20"/>
  <c r="AP44" i="20"/>
  <c r="AQ44" i="20"/>
  <c r="AR44" i="20"/>
  <c r="AS44" i="20"/>
  <c r="AT44" i="20"/>
  <c r="AU44" i="20"/>
  <c r="AN45" i="20"/>
  <c r="AO45" i="20"/>
  <c r="AP45" i="20"/>
  <c r="AQ45" i="20"/>
  <c r="AR45" i="20"/>
  <c r="AS45" i="20"/>
  <c r="AT45" i="20"/>
  <c r="AU45" i="20"/>
  <c r="AN46" i="20"/>
  <c r="AO46" i="20"/>
  <c r="AP46" i="20"/>
  <c r="AQ46" i="20"/>
  <c r="AR46" i="20"/>
  <c r="AS46" i="20"/>
  <c r="AT46" i="20"/>
  <c r="AU46" i="20"/>
  <c r="AN47" i="20"/>
  <c r="AO47" i="20"/>
  <c r="AP47" i="20"/>
  <c r="AQ47" i="20"/>
  <c r="AR47" i="20"/>
  <c r="AS47" i="20"/>
  <c r="AT47" i="20"/>
  <c r="AU47" i="20"/>
  <c r="AN48" i="20"/>
  <c r="AO48" i="20"/>
  <c r="AP48" i="20"/>
  <c r="AQ48" i="20"/>
  <c r="AR48" i="20"/>
  <c r="AS48" i="20"/>
  <c r="AT48" i="20"/>
  <c r="AU48" i="20"/>
  <c r="AN49" i="20"/>
  <c r="AO49" i="20"/>
  <c r="AP49" i="20"/>
  <c r="AQ49" i="20"/>
  <c r="AR49" i="20"/>
  <c r="AS49" i="20"/>
  <c r="AT49" i="20"/>
  <c r="AU49" i="20"/>
  <c r="AN50" i="20"/>
  <c r="AO50" i="20"/>
  <c r="AP50" i="20"/>
  <c r="AQ50" i="20"/>
  <c r="AR50" i="20"/>
  <c r="AS50" i="20"/>
  <c r="AT50" i="20"/>
  <c r="AU50" i="20"/>
  <c r="AN51" i="20"/>
  <c r="AO51" i="20"/>
  <c r="AP51" i="20"/>
  <c r="AQ51" i="20"/>
  <c r="AR51" i="20"/>
  <c r="AS51" i="20"/>
  <c r="AT51" i="20"/>
  <c r="AU51" i="20"/>
  <c r="AN52" i="20"/>
  <c r="AO52" i="20"/>
  <c r="AP52" i="20"/>
  <c r="AQ52" i="20"/>
  <c r="AR52" i="20"/>
  <c r="AS52" i="20"/>
  <c r="AT52" i="20"/>
  <c r="AU52" i="20"/>
  <c r="AN53" i="20"/>
  <c r="AO53" i="20"/>
  <c r="AP53" i="20"/>
  <c r="AQ53" i="20"/>
  <c r="AR53" i="20"/>
  <c r="AS53" i="20"/>
  <c r="AT53" i="20"/>
  <c r="AU53" i="20"/>
  <c r="AN54" i="20"/>
  <c r="AO54" i="20"/>
  <c r="AP54" i="20"/>
  <c r="AQ54" i="20"/>
  <c r="AR54" i="20"/>
  <c r="AS54" i="20"/>
  <c r="AT54" i="20"/>
  <c r="AU54" i="20"/>
  <c r="AN55" i="20"/>
  <c r="AO55" i="20"/>
  <c r="AP55" i="20"/>
  <c r="AQ55" i="20"/>
  <c r="AR55" i="20"/>
  <c r="AS55" i="20"/>
  <c r="AT55" i="20"/>
  <c r="AU55" i="20"/>
  <c r="AN56" i="20"/>
  <c r="AO56" i="20"/>
  <c r="AP56" i="20"/>
  <c r="AQ56" i="20"/>
  <c r="AR56" i="20"/>
  <c r="AS56" i="20"/>
  <c r="AT56" i="20"/>
  <c r="AU56" i="20"/>
  <c r="AN57" i="20"/>
  <c r="AO57" i="20"/>
  <c r="AP57" i="20"/>
  <c r="AQ57" i="20"/>
  <c r="AR57" i="20"/>
  <c r="AS57" i="20"/>
  <c r="AT57" i="20"/>
  <c r="AU57" i="20"/>
  <c r="AN58" i="20"/>
  <c r="AO58" i="20"/>
  <c r="AP58" i="20"/>
  <c r="AQ58" i="20"/>
  <c r="AR58" i="20"/>
  <c r="AS58" i="20"/>
  <c r="AT58" i="20"/>
  <c r="AU58" i="20"/>
  <c r="AN59" i="20"/>
  <c r="AO59" i="20"/>
  <c r="AP59" i="20"/>
  <c r="AQ59" i="20"/>
  <c r="AR59" i="20"/>
  <c r="AS59" i="20"/>
  <c r="AT59" i="20"/>
  <c r="AU59" i="20"/>
  <c r="AN60" i="20"/>
  <c r="AO60" i="20"/>
  <c r="AP60" i="20"/>
  <c r="AQ60" i="20"/>
  <c r="AR60" i="20"/>
  <c r="AS60" i="20"/>
  <c r="AT60" i="20"/>
  <c r="AU60" i="20"/>
  <c r="AN61" i="20"/>
  <c r="AO61" i="20"/>
  <c r="AP61" i="20"/>
  <c r="AQ61" i="20"/>
  <c r="AR61" i="20"/>
  <c r="AS61" i="20"/>
  <c r="AT61" i="20"/>
  <c r="AU61" i="20"/>
  <c r="AN62" i="20"/>
  <c r="AO62" i="20"/>
  <c r="AP62" i="20"/>
  <c r="AQ62" i="20"/>
  <c r="AR62" i="20"/>
  <c r="AS62" i="20"/>
  <c r="AT62" i="20"/>
  <c r="AU62" i="20"/>
  <c r="AN63" i="20"/>
  <c r="AO63" i="20"/>
  <c r="AP63" i="20"/>
  <c r="AQ63" i="20"/>
  <c r="AR63" i="20"/>
  <c r="AS63" i="20"/>
  <c r="AT63" i="20"/>
  <c r="AU63" i="20"/>
  <c r="AN64" i="20"/>
  <c r="AO64" i="20"/>
  <c r="AP64" i="20"/>
  <c r="AQ64" i="20"/>
  <c r="AR64" i="20"/>
  <c r="AS64" i="20"/>
  <c r="AT64" i="20"/>
  <c r="AU64" i="20"/>
  <c r="AN65" i="20"/>
  <c r="AO65" i="20"/>
  <c r="AP65" i="20"/>
  <c r="AQ65" i="20"/>
  <c r="AR65" i="20"/>
  <c r="AS65" i="20"/>
  <c r="AT65" i="20"/>
  <c r="AU65" i="20"/>
  <c r="AN66" i="20"/>
  <c r="AO66" i="20"/>
  <c r="AP66" i="20"/>
  <c r="AQ66" i="20"/>
  <c r="AR66" i="20"/>
  <c r="AS66" i="20"/>
  <c r="AT66" i="20"/>
  <c r="AU66" i="20"/>
  <c r="AN67" i="20"/>
  <c r="AO67" i="20"/>
  <c r="AP67" i="20"/>
  <c r="AQ67" i="20"/>
  <c r="AR67" i="20"/>
  <c r="AS67" i="20"/>
  <c r="AT67" i="20"/>
  <c r="AU67" i="20"/>
  <c r="AN68" i="20"/>
  <c r="AO68" i="20"/>
  <c r="AP68" i="20"/>
  <c r="AQ68" i="20"/>
  <c r="AR68" i="20"/>
  <c r="AS68" i="20"/>
  <c r="AT68" i="20"/>
  <c r="AU68" i="20"/>
  <c r="AN69" i="20"/>
  <c r="AO69" i="20"/>
  <c r="AP69" i="20"/>
  <c r="AQ69" i="20"/>
  <c r="AR69" i="20"/>
  <c r="AS69" i="20"/>
  <c r="AT69" i="20"/>
  <c r="AU69" i="20"/>
  <c r="AN70" i="20"/>
  <c r="AO70" i="20"/>
  <c r="AP70" i="20"/>
  <c r="AQ70" i="20"/>
  <c r="AR70" i="20"/>
  <c r="AS70" i="20"/>
  <c r="AT70" i="20"/>
  <c r="AU70" i="20"/>
  <c r="AN71" i="20"/>
  <c r="AO71" i="20"/>
  <c r="AP71" i="20"/>
  <c r="AQ71" i="20"/>
  <c r="AR71" i="20"/>
  <c r="AS71" i="20"/>
  <c r="AT71" i="20"/>
  <c r="AU71" i="20"/>
  <c r="AN72" i="20"/>
  <c r="AO72" i="20"/>
  <c r="AP72" i="20"/>
  <c r="AQ72" i="20"/>
  <c r="AR72" i="20"/>
  <c r="AS72" i="20"/>
  <c r="AT72" i="20"/>
  <c r="AU72" i="20"/>
  <c r="AN73" i="20"/>
  <c r="AO73" i="20"/>
  <c r="AP73" i="20"/>
  <c r="AQ73" i="20"/>
  <c r="AR73" i="20"/>
  <c r="AS73" i="20"/>
  <c r="AT73" i="20"/>
  <c r="AU73" i="20"/>
  <c r="AN74" i="20"/>
  <c r="AO74" i="20"/>
  <c r="AP74" i="20"/>
  <c r="AQ74" i="20"/>
  <c r="AR74" i="20"/>
  <c r="AS74" i="20"/>
  <c r="AT74" i="20"/>
  <c r="AU74" i="20"/>
  <c r="AN75" i="20"/>
  <c r="AO75" i="20"/>
  <c r="AP75" i="20"/>
  <c r="AQ75" i="20"/>
  <c r="AR75" i="20"/>
  <c r="AS75" i="20"/>
  <c r="AT75" i="20"/>
  <c r="AU75" i="20"/>
  <c r="AN76" i="20"/>
  <c r="AO76" i="20"/>
  <c r="AP76" i="20"/>
  <c r="AQ76" i="20"/>
  <c r="AR76" i="20"/>
  <c r="AS76" i="20"/>
  <c r="AT76" i="20"/>
  <c r="AU76" i="20"/>
  <c r="AN77" i="20"/>
  <c r="AO77" i="20"/>
  <c r="AP77" i="20"/>
  <c r="AQ77" i="20"/>
  <c r="AR77" i="20"/>
  <c r="AS77" i="20"/>
  <c r="AT77" i="20"/>
  <c r="AU77" i="20"/>
  <c r="AN78" i="20"/>
  <c r="AO78" i="20"/>
  <c r="AP78" i="20"/>
  <c r="AQ78" i="20"/>
  <c r="AR78" i="20"/>
  <c r="AS78" i="20"/>
  <c r="AT78" i="20"/>
  <c r="AU78" i="20"/>
  <c r="AN79" i="20"/>
  <c r="AO79" i="20"/>
  <c r="AP79" i="20"/>
  <c r="AQ79" i="20"/>
  <c r="AR79" i="20"/>
  <c r="AS79" i="20"/>
  <c r="AT79" i="20"/>
  <c r="AU79" i="20"/>
  <c r="AN80" i="20"/>
  <c r="AO80" i="20"/>
  <c r="AP80" i="20"/>
  <c r="AQ80" i="20"/>
  <c r="AR80" i="20"/>
  <c r="AS80" i="20"/>
  <c r="AT80" i="20"/>
  <c r="AU80" i="20"/>
  <c r="AN81" i="20"/>
  <c r="AO81" i="20"/>
  <c r="AP81" i="20"/>
  <c r="AQ81" i="20"/>
  <c r="AR81" i="20"/>
  <c r="AS81" i="20"/>
  <c r="AT81" i="20"/>
  <c r="AU81" i="20"/>
  <c r="AN82" i="20"/>
  <c r="AO82" i="20"/>
  <c r="AP82" i="20"/>
  <c r="AQ82" i="20"/>
  <c r="AR82" i="20"/>
  <c r="AS82" i="20"/>
  <c r="AT82" i="20"/>
  <c r="AU82" i="20"/>
  <c r="AN83" i="20"/>
  <c r="AO83" i="20"/>
  <c r="AP83" i="20"/>
  <c r="AQ83" i="20"/>
  <c r="AR83" i="20"/>
  <c r="AS83" i="20"/>
  <c r="AT83" i="20"/>
  <c r="AU83" i="20"/>
  <c r="AN84" i="20"/>
  <c r="AO84" i="20"/>
  <c r="AP84" i="20"/>
  <c r="AQ84" i="20"/>
  <c r="AR84" i="20"/>
  <c r="AS84" i="20"/>
  <c r="AT84" i="20"/>
  <c r="AU84" i="20"/>
  <c r="AN85" i="20"/>
  <c r="AO85" i="20"/>
  <c r="AP85" i="20"/>
  <c r="AQ85" i="20"/>
  <c r="AR85" i="20"/>
  <c r="AS85" i="20"/>
  <c r="AT85" i="20"/>
  <c r="AU85" i="20"/>
  <c r="AN86" i="20"/>
  <c r="AO86" i="20"/>
  <c r="AP86" i="20"/>
  <c r="AQ86" i="20"/>
  <c r="AR86" i="20"/>
  <c r="AS86" i="20"/>
  <c r="AT86" i="20"/>
  <c r="AU86" i="20"/>
  <c r="AN87" i="20"/>
  <c r="AO87" i="20"/>
  <c r="AP87" i="20"/>
  <c r="AQ87" i="20"/>
  <c r="AR87" i="20"/>
  <c r="AS87" i="20"/>
  <c r="AT87" i="20"/>
  <c r="AU87" i="20"/>
  <c r="AN88" i="20"/>
  <c r="AO88" i="20"/>
  <c r="AP88" i="20"/>
  <c r="AQ88" i="20"/>
  <c r="AR88" i="20"/>
  <c r="AS88" i="20"/>
  <c r="AT88" i="20"/>
  <c r="AU88" i="20"/>
  <c r="AN89" i="20"/>
  <c r="AO89" i="20"/>
  <c r="AP89" i="20"/>
  <c r="AQ89" i="20"/>
  <c r="AR89" i="20"/>
  <c r="AS89" i="20"/>
  <c r="AT89" i="20"/>
  <c r="AU89" i="20"/>
  <c r="AN90" i="20"/>
  <c r="AO90" i="20"/>
  <c r="AP90" i="20"/>
  <c r="AQ90" i="20"/>
  <c r="AR90" i="20"/>
  <c r="AS90" i="20"/>
  <c r="AT90" i="20"/>
  <c r="AU90" i="20"/>
  <c r="AN91" i="20"/>
  <c r="AO91" i="20"/>
  <c r="AP91" i="20"/>
  <c r="AQ91" i="20"/>
  <c r="AR91" i="20"/>
  <c r="AS91" i="20"/>
  <c r="AT91" i="20"/>
  <c r="AU91" i="20"/>
  <c r="AN92" i="20"/>
  <c r="AO92" i="20"/>
  <c r="AP92" i="20"/>
  <c r="AQ92" i="20"/>
  <c r="AR92" i="20"/>
  <c r="AS92" i="20"/>
  <c r="AT92" i="20"/>
  <c r="AU92" i="20"/>
  <c r="AN93" i="20"/>
  <c r="AO93" i="20"/>
  <c r="AP93" i="20"/>
  <c r="AQ93" i="20"/>
  <c r="AR93" i="20"/>
  <c r="AS93" i="20"/>
  <c r="AT93" i="20"/>
  <c r="AU93" i="20"/>
  <c r="AN94" i="20"/>
  <c r="AO94" i="20"/>
  <c r="AP94" i="20"/>
  <c r="AQ94" i="20"/>
  <c r="AR94" i="20"/>
  <c r="AS94" i="20"/>
  <c r="AT94" i="20"/>
  <c r="AU94" i="20"/>
  <c r="AN95" i="20"/>
  <c r="AO95" i="20"/>
  <c r="AP95" i="20"/>
  <c r="AQ95" i="20"/>
  <c r="AR95" i="20"/>
  <c r="AS95" i="20"/>
  <c r="AT95" i="20"/>
  <c r="AU95" i="20"/>
  <c r="AN96" i="20"/>
  <c r="AO96" i="20"/>
  <c r="AP96" i="20"/>
  <c r="AQ96" i="20"/>
  <c r="AR96" i="20"/>
  <c r="AS96" i="20"/>
  <c r="AT96" i="20"/>
  <c r="AU96" i="20"/>
  <c r="AN97" i="20"/>
  <c r="AO97" i="20"/>
  <c r="AP97" i="20"/>
  <c r="AQ97" i="20"/>
  <c r="AR97" i="20"/>
  <c r="AS97" i="20"/>
  <c r="AT97" i="20"/>
  <c r="AU97" i="20"/>
  <c r="AN98" i="20"/>
  <c r="AO98" i="20"/>
  <c r="AP98" i="20"/>
  <c r="AQ98" i="20"/>
  <c r="AR98" i="20"/>
  <c r="AS98" i="20"/>
  <c r="AT98" i="20"/>
  <c r="AU98" i="20"/>
  <c r="AN99" i="20"/>
  <c r="AO99" i="20"/>
  <c r="AP99" i="20"/>
  <c r="AQ99" i="20"/>
  <c r="AR99" i="20"/>
  <c r="AS99" i="20"/>
  <c r="AT99" i="20"/>
  <c r="AU99" i="20"/>
  <c r="AN100" i="20"/>
  <c r="AO100" i="20"/>
  <c r="AP100" i="20"/>
  <c r="AQ100" i="20"/>
  <c r="AR100" i="20"/>
  <c r="AS100" i="20"/>
  <c r="AT100" i="20"/>
  <c r="AU100" i="20"/>
  <c r="AN101" i="20"/>
  <c r="AO101" i="20"/>
  <c r="AP101" i="20"/>
  <c r="AQ101" i="20"/>
  <c r="AR101" i="20"/>
  <c r="AS101" i="20"/>
  <c r="AT101" i="20"/>
  <c r="AU101" i="20"/>
  <c r="AN102" i="20"/>
  <c r="AO102" i="20"/>
  <c r="AP102" i="20"/>
  <c r="AQ102" i="20"/>
  <c r="AR102" i="20"/>
  <c r="AS102" i="20"/>
  <c r="AT102" i="20"/>
  <c r="AU102" i="20"/>
  <c r="AN103" i="20"/>
  <c r="AO103" i="20"/>
  <c r="AP103" i="20"/>
  <c r="AQ103" i="20"/>
  <c r="AR103" i="20"/>
  <c r="AS103" i="20"/>
  <c r="AT103" i="20"/>
  <c r="AU103" i="20"/>
  <c r="AN104" i="20"/>
  <c r="AO104" i="20"/>
  <c r="AP104" i="20"/>
  <c r="AQ104" i="20"/>
  <c r="AR104" i="20"/>
  <c r="AS104" i="20"/>
  <c r="AT104" i="20"/>
  <c r="AU104" i="20"/>
  <c r="AN105" i="20"/>
  <c r="AO105" i="20"/>
  <c r="AP105" i="20"/>
  <c r="AQ105" i="20"/>
  <c r="AR105" i="20"/>
  <c r="AS105" i="20"/>
  <c r="AT105" i="20"/>
  <c r="AU105" i="20"/>
  <c r="AN106" i="20"/>
  <c r="AO106" i="20"/>
  <c r="AP106" i="20"/>
  <c r="AQ106" i="20"/>
  <c r="AR106" i="20"/>
  <c r="AS106" i="20"/>
  <c r="AT106" i="20"/>
  <c r="AU106" i="20"/>
  <c r="AN107" i="20"/>
  <c r="AO107" i="20"/>
  <c r="AP107" i="20"/>
  <c r="AQ107" i="20"/>
  <c r="AR107" i="20"/>
  <c r="AS107" i="20"/>
  <c r="AT107" i="20"/>
  <c r="AU107" i="20"/>
  <c r="AN108" i="20"/>
  <c r="AO108" i="20"/>
  <c r="AP108" i="20"/>
  <c r="AQ108" i="20"/>
  <c r="AR108" i="20"/>
  <c r="AS108" i="20"/>
  <c r="AT108" i="20"/>
  <c r="AU108" i="20"/>
  <c r="AN109" i="20"/>
  <c r="AO109" i="20"/>
  <c r="AP109" i="20"/>
  <c r="AQ109" i="20"/>
  <c r="AR109" i="20"/>
  <c r="AS109" i="20"/>
  <c r="AT109" i="20"/>
  <c r="AU109" i="20"/>
  <c r="AN110" i="20"/>
  <c r="AO110" i="20"/>
  <c r="AP110" i="20"/>
  <c r="AQ110" i="20"/>
  <c r="AR110" i="20"/>
  <c r="AS110" i="20"/>
  <c r="AT110" i="20"/>
  <c r="AU110" i="20"/>
  <c r="AN111" i="20"/>
  <c r="AO111" i="20"/>
  <c r="AP111" i="20"/>
  <c r="AQ111" i="20"/>
  <c r="AR111" i="20"/>
  <c r="AS111" i="20"/>
  <c r="AT111" i="20"/>
  <c r="AU111" i="20"/>
  <c r="AN112" i="20"/>
  <c r="AO112" i="20"/>
  <c r="AP112" i="20"/>
  <c r="AQ112" i="20"/>
  <c r="AR112" i="20"/>
  <c r="AS112" i="20"/>
  <c r="AT112" i="20"/>
  <c r="AU112" i="20"/>
  <c r="AN113" i="20"/>
  <c r="AO113" i="20"/>
  <c r="AP113" i="20"/>
  <c r="AQ113" i="20"/>
  <c r="AR113" i="20"/>
  <c r="AS113" i="20"/>
  <c r="AT113" i="20"/>
  <c r="AU113" i="20"/>
  <c r="AN114" i="20"/>
  <c r="AO114" i="20"/>
  <c r="AP114" i="20"/>
  <c r="AQ114" i="20"/>
  <c r="AR114" i="20"/>
  <c r="AS114" i="20"/>
  <c r="AT114" i="20"/>
  <c r="AU114" i="20"/>
  <c r="AN115" i="20"/>
  <c r="AO115" i="20"/>
  <c r="AP115" i="20"/>
  <c r="AQ115" i="20"/>
  <c r="AR115" i="20"/>
  <c r="AS115" i="20"/>
  <c r="AT115" i="20"/>
  <c r="AU115" i="20"/>
  <c r="AN116" i="20"/>
  <c r="AO116" i="20"/>
  <c r="AP116" i="20"/>
  <c r="AQ116" i="20"/>
  <c r="AR116" i="20"/>
  <c r="AS116" i="20"/>
  <c r="AT116" i="20"/>
  <c r="AU116" i="20"/>
  <c r="AN117" i="20"/>
  <c r="AO117" i="20"/>
  <c r="AP117" i="20"/>
  <c r="AQ117" i="20"/>
  <c r="AR117" i="20"/>
  <c r="AS117" i="20"/>
  <c r="AT117" i="20"/>
  <c r="AU117" i="20"/>
  <c r="AN118" i="20"/>
  <c r="AO118" i="20"/>
  <c r="AP118" i="20"/>
  <c r="AQ118" i="20"/>
  <c r="AR118" i="20"/>
  <c r="AS118" i="20"/>
  <c r="AT118" i="20"/>
  <c r="AU118" i="20"/>
  <c r="AN119" i="20"/>
  <c r="AO119" i="20"/>
  <c r="AP119" i="20"/>
  <c r="AQ119" i="20"/>
  <c r="AR119" i="20"/>
  <c r="AS119" i="20"/>
  <c r="AT119" i="20"/>
  <c r="AU119" i="20"/>
  <c r="AN120" i="20"/>
  <c r="AO120" i="20"/>
  <c r="AP120" i="20"/>
  <c r="AQ120" i="20"/>
  <c r="AR120" i="20"/>
  <c r="AS120" i="20"/>
  <c r="AT120" i="20"/>
  <c r="AU120" i="20"/>
  <c r="AN121" i="20"/>
  <c r="AO121" i="20"/>
  <c r="AP121" i="20"/>
  <c r="AQ121" i="20"/>
  <c r="AR121" i="20"/>
  <c r="AS121" i="20"/>
  <c r="AT121" i="20"/>
  <c r="AU121" i="20"/>
  <c r="AN122" i="20"/>
  <c r="AO122" i="20"/>
  <c r="AP122" i="20"/>
  <c r="AQ122" i="20"/>
  <c r="AR122" i="20"/>
  <c r="AS122" i="20"/>
  <c r="AT122" i="20"/>
  <c r="AU122" i="20"/>
  <c r="AN123" i="20"/>
  <c r="AO123" i="20"/>
  <c r="AP123" i="20"/>
  <c r="AQ123" i="20"/>
  <c r="AR123" i="20"/>
  <c r="AS123" i="20"/>
  <c r="AT123" i="20"/>
  <c r="AU123" i="20"/>
  <c r="AN124" i="20"/>
  <c r="AO124" i="20"/>
  <c r="AP124" i="20"/>
  <c r="AQ124" i="20"/>
  <c r="AR124" i="20"/>
  <c r="AS124" i="20"/>
  <c r="AT124" i="20"/>
  <c r="AU124" i="20"/>
  <c r="AN125" i="20"/>
  <c r="AO125" i="20"/>
  <c r="AP125" i="20"/>
  <c r="AQ125" i="20"/>
  <c r="AR125" i="20"/>
  <c r="AS125" i="20"/>
  <c r="AT125" i="20"/>
  <c r="AU125" i="20"/>
  <c r="AN126" i="20"/>
  <c r="AO126" i="20"/>
  <c r="AP126" i="20"/>
  <c r="AQ126" i="20"/>
  <c r="AR126" i="20"/>
  <c r="AS126" i="20"/>
  <c r="AT126" i="20"/>
  <c r="AU126" i="20"/>
  <c r="AN127" i="20"/>
  <c r="AO127" i="20"/>
  <c r="AP127" i="20"/>
  <c r="AQ127" i="20"/>
  <c r="AR127" i="20"/>
  <c r="AS127" i="20"/>
  <c r="AT127" i="20"/>
  <c r="AU127" i="20"/>
  <c r="AN128" i="20"/>
  <c r="AO128" i="20"/>
  <c r="AP128" i="20"/>
  <c r="AQ128" i="20"/>
  <c r="AR128" i="20"/>
  <c r="AS128" i="20"/>
  <c r="AT128" i="20"/>
  <c r="AU128" i="20"/>
  <c r="AN129" i="20"/>
  <c r="AO129" i="20"/>
  <c r="AP129" i="20"/>
  <c r="AQ129" i="20"/>
  <c r="AR129" i="20"/>
  <c r="AS129" i="20"/>
  <c r="AT129" i="20"/>
  <c r="AU129" i="20"/>
  <c r="AN130" i="20"/>
  <c r="AO130" i="20"/>
  <c r="AP130" i="20"/>
  <c r="AQ130" i="20"/>
  <c r="AR130" i="20"/>
  <c r="AS130" i="20"/>
  <c r="AT130" i="20"/>
  <c r="AU130" i="20"/>
  <c r="AN131" i="20"/>
  <c r="AO131" i="20"/>
  <c r="AP131" i="20"/>
  <c r="AQ131" i="20"/>
  <c r="AR131" i="20"/>
  <c r="AS131" i="20"/>
  <c r="AT131" i="20"/>
  <c r="AU131" i="20"/>
  <c r="AN132" i="20"/>
  <c r="AO132" i="20"/>
  <c r="AP132" i="20"/>
  <c r="AQ132" i="20"/>
  <c r="AR132" i="20"/>
  <c r="AS132" i="20"/>
  <c r="AT132" i="20"/>
  <c r="AU132" i="20"/>
  <c r="AN133" i="20"/>
  <c r="AO133" i="20"/>
  <c r="AP133" i="20"/>
  <c r="AQ133" i="20"/>
  <c r="AR133" i="20"/>
  <c r="AS133" i="20"/>
  <c r="AT133" i="20"/>
  <c r="AU133" i="20"/>
  <c r="AN134" i="20"/>
  <c r="AO134" i="20"/>
  <c r="AP134" i="20"/>
  <c r="AQ134" i="20"/>
  <c r="AR134" i="20"/>
  <c r="AS134" i="20"/>
  <c r="AT134" i="20"/>
  <c r="AU134" i="20"/>
  <c r="AN135" i="20"/>
  <c r="AO135" i="20"/>
  <c r="AP135" i="20"/>
  <c r="AQ135" i="20"/>
  <c r="AR135" i="20"/>
  <c r="AS135" i="20"/>
  <c r="AT135" i="20"/>
  <c r="AU135" i="20"/>
  <c r="AN136" i="20"/>
  <c r="AO136" i="20"/>
  <c r="AP136" i="20"/>
  <c r="AQ136" i="20"/>
  <c r="AR136" i="20"/>
  <c r="AS136" i="20"/>
  <c r="AT136" i="20"/>
  <c r="AU136" i="20"/>
  <c r="AN137" i="20"/>
  <c r="AO137" i="20"/>
  <c r="AP137" i="20"/>
  <c r="AQ137" i="20"/>
  <c r="AR137" i="20"/>
  <c r="AS137" i="20"/>
  <c r="AT137" i="20"/>
  <c r="AU137" i="20"/>
  <c r="AN138" i="20"/>
  <c r="AO138" i="20"/>
  <c r="AP138" i="20"/>
  <c r="AQ138" i="20"/>
  <c r="AR138" i="20"/>
  <c r="AS138" i="20"/>
  <c r="AT138" i="20"/>
  <c r="AU138" i="20"/>
  <c r="AN139" i="20"/>
  <c r="AO139" i="20"/>
  <c r="AP139" i="20"/>
  <c r="AQ139" i="20"/>
  <c r="AR139" i="20"/>
  <c r="AS139" i="20"/>
  <c r="AT139" i="20"/>
  <c r="AU139" i="20"/>
  <c r="AN140" i="20"/>
  <c r="AO140" i="20"/>
  <c r="AP140" i="20"/>
  <c r="AQ140" i="20"/>
  <c r="AR140" i="20"/>
  <c r="AS140" i="20"/>
  <c r="AT140" i="20"/>
  <c r="AU140" i="20"/>
  <c r="AN141" i="20"/>
  <c r="AO141" i="20"/>
  <c r="AP141" i="20"/>
  <c r="AQ141" i="20"/>
  <c r="AR141" i="20"/>
  <c r="AS141" i="20"/>
  <c r="AT141" i="20"/>
  <c r="AU141" i="20"/>
  <c r="AN142" i="20"/>
  <c r="AO142" i="20"/>
  <c r="AP142" i="20"/>
  <c r="AQ142" i="20"/>
  <c r="AR142" i="20"/>
  <c r="AS142" i="20"/>
  <c r="AT142" i="20"/>
  <c r="AU142" i="20"/>
  <c r="AN143" i="20"/>
  <c r="AO143" i="20"/>
  <c r="AP143" i="20"/>
  <c r="AQ143" i="20"/>
  <c r="AR143" i="20"/>
  <c r="AS143" i="20"/>
  <c r="AT143" i="20"/>
  <c r="AU143" i="20"/>
  <c r="AN144" i="20"/>
  <c r="AO144" i="20"/>
  <c r="AP144" i="20"/>
  <c r="AQ144" i="20"/>
  <c r="AR144" i="20"/>
  <c r="AS144" i="20"/>
  <c r="AT144" i="20"/>
  <c r="AU144" i="20"/>
  <c r="AN145" i="20"/>
  <c r="AO145" i="20"/>
  <c r="AP145" i="20"/>
  <c r="AQ145" i="20"/>
  <c r="AR145" i="20"/>
  <c r="AS145" i="20"/>
  <c r="AT145" i="20"/>
  <c r="AU145" i="20"/>
  <c r="AN146" i="20"/>
  <c r="AO146" i="20"/>
  <c r="AP146" i="20"/>
  <c r="AQ146" i="20"/>
  <c r="AR146" i="20"/>
  <c r="AS146" i="20"/>
  <c r="AT146" i="20"/>
  <c r="AU146" i="20"/>
  <c r="AN147" i="20"/>
  <c r="AO147" i="20"/>
  <c r="AP147" i="20"/>
  <c r="AQ147" i="20"/>
  <c r="AR147" i="20"/>
  <c r="AS147" i="20"/>
  <c r="AT147" i="20"/>
  <c r="AU147" i="20"/>
  <c r="AN148" i="20"/>
  <c r="AO148" i="20"/>
  <c r="AP148" i="20"/>
  <c r="AQ148" i="20"/>
  <c r="AR148" i="20"/>
  <c r="AS148" i="20"/>
  <c r="AT148" i="20"/>
  <c r="AU148" i="20"/>
  <c r="AN149" i="20"/>
  <c r="AO149" i="20"/>
  <c r="AP149" i="20"/>
  <c r="AQ149" i="20"/>
  <c r="AR149" i="20"/>
  <c r="AS149" i="20"/>
  <c r="AT149" i="20"/>
  <c r="AU149" i="20"/>
  <c r="AN150" i="20"/>
  <c r="AO150" i="20"/>
  <c r="AP150" i="20"/>
  <c r="AQ150" i="20"/>
  <c r="AR150" i="20"/>
  <c r="AS150" i="20"/>
  <c r="AT150" i="20"/>
  <c r="AU150" i="20"/>
  <c r="AN151" i="20"/>
  <c r="AO151" i="20"/>
  <c r="AP151" i="20"/>
  <c r="AQ151" i="20"/>
  <c r="AR151" i="20"/>
  <c r="AS151" i="20"/>
  <c r="AT151" i="20"/>
  <c r="AU151" i="20"/>
  <c r="AN152" i="20"/>
  <c r="AO152" i="20"/>
  <c r="AP152" i="20"/>
  <c r="AQ152" i="20"/>
  <c r="AR152" i="20"/>
  <c r="AS152" i="20"/>
  <c r="AT152" i="20"/>
  <c r="AU152" i="20"/>
  <c r="AN153" i="20"/>
  <c r="AO153" i="20"/>
  <c r="AP153" i="20"/>
  <c r="AQ153" i="20"/>
  <c r="AR153" i="20"/>
  <c r="AS153" i="20"/>
  <c r="AT153" i="20"/>
  <c r="AU153" i="20"/>
  <c r="AN154" i="20"/>
  <c r="AO154" i="20"/>
  <c r="AP154" i="20"/>
  <c r="AQ154" i="20"/>
  <c r="AR154" i="20"/>
  <c r="AS154" i="20"/>
  <c r="AT154" i="20"/>
  <c r="AU154" i="20"/>
  <c r="AN155" i="20"/>
  <c r="AO155" i="20"/>
  <c r="AP155" i="20"/>
  <c r="AQ155" i="20"/>
  <c r="AR155" i="20"/>
  <c r="AS155" i="20"/>
  <c r="AT155" i="20"/>
  <c r="AU155" i="20"/>
  <c r="AN156" i="20"/>
  <c r="AO156" i="20"/>
  <c r="AP156" i="20"/>
  <c r="AQ156" i="20"/>
  <c r="AR156" i="20"/>
  <c r="AS156" i="20"/>
  <c r="AT156" i="20"/>
  <c r="AU156" i="20"/>
  <c r="AN157" i="20"/>
  <c r="AO157" i="20"/>
  <c r="AP157" i="20"/>
  <c r="AQ157" i="20"/>
  <c r="AR157" i="20"/>
  <c r="AS157" i="20"/>
  <c r="AT157" i="20"/>
  <c r="AU157" i="20"/>
  <c r="AN158" i="20"/>
  <c r="AO158" i="20"/>
  <c r="AP158" i="20"/>
  <c r="AQ158" i="20"/>
  <c r="AR158" i="20"/>
  <c r="AS158" i="20"/>
  <c r="AT158" i="20"/>
  <c r="AU158" i="20"/>
  <c r="AN159" i="20"/>
  <c r="AO159" i="20"/>
  <c r="AP159" i="20"/>
  <c r="AQ159" i="20"/>
  <c r="AR159" i="20"/>
  <c r="AS159" i="20"/>
  <c r="AT159" i="20"/>
  <c r="AU159" i="20"/>
  <c r="AN160" i="20"/>
  <c r="AO160" i="20"/>
  <c r="AP160" i="20"/>
  <c r="AQ160" i="20"/>
  <c r="AR160" i="20"/>
  <c r="AS160" i="20"/>
  <c r="AT160" i="20"/>
  <c r="AU160" i="20"/>
  <c r="AN161" i="20"/>
  <c r="AO161" i="20"/>
  <c r="AP161" i="20"/>
  <c r="AQ161" i="20"/>
  <c r="AR161" i="20"/>
  <c r="AS161" i="20"/>
  <c r="AT161" i="20"/>
  <c r="AU161" i="20"/>
  <c r="AN162" i="20"/>
  <c r="AO162" i="20"/>
  <c r="AP162" i="20"/>
  <c r="AQ162" i="20"/>
  <c r="AR162" i="20"/>
  <c r="AS162" i="20"/>
  <c r="AT162" i="20"/>
  <c r="AU162" i="20"/>
  <c r="AN163" i="20"/>
  <c r="AO163" i="20"/>
  <c r="AP163" i="20"/>
  <c r="AQ163" i="20"/>
  <c r="AR163" i="20"/>
  <c r="AS163" i="20"/>
  <c r="AT163" i="20"/>
  <c r="AU163" i="20"/>
  <c r="AN164" i="20"/>
  <c r="AO164" i="20"/>
  <c r="AP164" i="20"/>
  <c r="AQ164" i="20"/>
  <c r="AR164" i="20"/>
  <c r="AS164" i="20"/>
  <c r="AT164" i="20"/>
  <c r="AU164" i="20"/>
  <c r="AN165" i="20"/>
  <c r="AO165" i="20"/>
  <c r="AP165" i="20"/>
  <c r="AQ165" i="20"/>
  <c r="AR165" i="20"/>
  <c r="AS165" i="20"/>
  <c r="AT165" i="20"/>
  <c r="AU165" i="20"/>
  <c r="AN166" i="20"/>
  <c r="AO166" i="20"/>
  <c r="AP166" i="20"/>
  <c r="AQ166" i="20"/>
  <c r="AR166" i="20"/>
  <c r="AS166" i="20"/>
  <c r="AT166" i="20"/>
  <c r="AU166" i="20"/>
  <c r="AN167" i="20"/>
  <c r="AO167" i="20"/>
  <c r="AP167" i="20"/>
  <c r="AQ167" i="20"/>
  <c r="AR167" i="20"/>
  <c r="AS167" i="20"/>
  <c r="AT167" i="20"/>
  <c r="AU167" i="20"/>
  <c r="AN168" i="20"/>
  <c r="AO168" i="20"/>
  <c r="AP168" i="20"/>
  <c r="AQ168" i="20"/>
  <c r="AR168" i="20"/>
  <c r="AS168" i="20"/>
  <c r="AT168" i="20"/>
  <c r="AU168" i="20"/>
  <c r="AN169" i="20"/>
  <c r="AO169" i="20"/>
  <c r="AP169" i="20"/>
  <c r="AQ169" i="20"/>
  <c r="AR169" i="20"/>
  <c r="AS169" i="20"/>
  <c r="AT169" i="20"/>
  <c r="AU169" i="20"/>
  <c r="AN170" i="20"/>
  <c r="AO170" i="20"/>
  <c r="AP170" i="20"/>
  <c r="AQ170" i="20"/>
  <c r="AR170" i="20"/>
  <c r="AS170" i="20"/>
  <c r="AT170" i="20"/>
  <c r="AU170" i="20"/>
  <c r="AN171" i="20"/>
  <c r="AO171" i="20"/>
  <c r="AP171" i="20"/>
  <c r="AQ171" i="20"/>
  <c r="AR171" i="20"/>
  <c r="AS171" i="20"/>
  <c r="AT171" i="20"/>
  <c r="AU171" i="20"/>
  <c r="AN172" i="20"/>
  <c r="AO172" i="20"/>
  <c r="AP172" i="20"/>
  <c r="AQ172" i="20"/>
  <c r="AR172" i="20"/>
  <c r="AS172" i="20"/>
  <c r="AT172" i="20"/>
  <c r="AU172" i="20"/>
  <c r="AN173" i="20"/>
  <c r="AO173" i="20"/>
  <c r="AP173" i="20"/>
  <c r="AQ173" i="20"/>
  <c r="AR173" i="20"/>
  <c r="AS173" i="20"/>
  <c r="AT173" i="20"/>
  <c r="AU173" i="20"/>
  <c r="AN174" i="20"/>
  <c r="AO174" i="20"/>
  <c r="AP174" i="20"/>
  <c r="AQ174" i="20"/>
  <c r="AR174" i="20"/>
  <c r="AS174" i="20"/>
  <c r="AT174" i="20"/>
  <c r="AU174" i="20"/>
  <c r="AN175" i="20"/>
  <c r="AO175" i="20"/>
  <c r="AP175" i="20"/>
  <c r="AQ175" i="20"/>
  <c r="AR175" i="20"/>
  <c r="AS175" i="20"/>
  <c r="AT175" i="20"/>
  <c r="AU175" i="20"/>
  <c r="AN176" i="20"/>
  <c r="AO176" i="20"/>
  <c r="AP176" i="20"/>
  <c r="AQ176" i="20"/>
  <c r="AR176" i="20"/>
  <c r="AS176" i="20"/>
  <c r="AT176" i="20"/>
  <c r="AU176" i="20"/>
  <c r="AN177" i="20"/>
  <c r="AO177" i="20"/>
  <c r="AP177" i="20"/>
  <c r="AQ177" i="20"/>
  <c r="AR177" i="20"/>
  <c r="AS177" i="20"/>
  <c r="AT177" i="20"/>
  <c r="AU177" i="20"/>
  <c r="AN178" i="20"/>
  <c r="AO178" i="20"/>
  <c r="AP178" i="20"/>
  <c r="AQ178" i="20"/>
  <c r="AR178" i="20"/>
  <c r="AS178" i="20"/>
  <c r="AT178" i="20"/>
  <c r="AU178" i="20"/>
  <c r="AN179" i="20"/>
  <c r="AO179" i="20"/>
  <c r="AP179" i="20"/>
  <c r="AQ179" i="20"/>
  <c r="AR179" i="20"/>
  <c r="AS179" i="20"/>
  <c r="AT179" i="20"/>
  <c r="AU179" i="20"/>
  <c r="AN180" i="20"/>
  <c r="AO180" i="20"/>
  <c r="AP180" i="20"/>
  <c r="AQ180" i="20"/>
  <c r="AR180" i="20"/>
  <c r="AS180" i="20"/>
  <c r="AT180" i="20"/>
  <c r="AU180" i="20"/>
  <c r="AN181" i="20"/>
  <c r="AO181" i="20"/>
  <c r="AP181" i="20"/>
  <c r="AQ181" i="20"/>
  <c r="AR181" i="20"/>
  <c r="AS181" i="20"/>
  <c r="AT181" i="20"/>
  <c r="AU181" i="20"/>
  <c r="AN182" i="20"/>
  <c r="AO182" i="20"/>
  <c r="AP182" i="20"/>
  <c r="AQ182" i="20"/>
  <c r="AR182" i="20"/>
  <c r="AS182" i="20"/>
  <c r="AT182" i="20"/>
  <c r="AU182" i="20"/>
  <c r="AN183" i="20"/>
  <c r="AO183" i="20"/>
  <c r="AP183" i="20"/>
  <c r="AQ183" i="20"/>
  <c r="AR183" i="20"/>
  <c r="AS183" i="20"/>
  <c r="AT183" i="20"/>
  <c r="AU183" i="20"/>
  <c r="AN184" i="20"/>
  <c r="AO184" i="20"/>
  <c r="AP184" i="20"/>
  <c r="AQ184" i="20"/>
  <c r="AR184" i="20"/>
  <c r="AS184" i="20"/>
  <c r="AT184" i="20"/>
  <c r="AU184" i="20"/>
  <c r="AN185" i="20"/>
  <c r="AO185" i="20"/>
  <c r="AP185" i="20"/>
  <c r="AQ185" i="20"/>
  <c r="AR185" i="20"/>
  <c r="AS185" i="20"/>
  <c r="AT185" i="20"/>
  <c r="AU185" i="20"/>
  <c r="AN186" i="20"/>
  <c r="AO186" i="20"/>
  <c r="AP186" i="20"/>
  <c r="AQ186" i="20"/>
  <c r="AR186" i="20"/>
  <c r="AS186" i="20"/>
  <c r="AT186" i="20"/>
  <c r="AU186" i="20"/>
  <c r="AN187" i="20"/>
  <c r="AO187" i="20"/>
  <c r="AP187" i="20"/>
  <c r="AQ187" i="20"/>
  <c r="AR187" i="20"/>
  <c r="AS187" i="20"/>
  <c r="AT187" i="20"/>
  <c r="AU187" i="20"/>
  <c r="AN188" i="20"/>
  <c r="AO188" i="20"/>
  <c r="AP188" i="20"/>
  <c r="AQ188" i="20"/>
  <c r="AR188" i="20"/>
  <c r="AS188" i="20"/>
  <c r="AT188" i="20"/>
  <c r="AU188" i="20"/>
  <c r="AN189" i="20"/>
  <c r="AO189" i="20"/>
  <c r="AP189" i="20"/>
  <c r="AQ189" i="20"/>
  <c r="AR189" i="20"/>
  <c r="AS189" i="20"/>
  <c r="AT189" i="20"/>
  <c r="AU189" i="20"/>
  <c r="AN190" i="20"/>
  <c r="AO190" i="20"/>
  <c r="AP190" i="20"/>
  <c r="AQ190" i="20"/>
  <c r="AR190" i="20"/>
  <c r="AS190" i="20"/>
  <c r="AT190" i="20"/>
  <c r="AU190" i="20"/>
  <c r="AN191" i="20"/>
  <c r="AO191" i="20"/>
  <c r="AP191" i="20"/>
  <c r="AQ191" i="20"/>
  <c r="AR191" i="20"/>
  <c r="AS191" i="20"/>
  <c r="AT191" i="20"/>
  <c r="AU191" i="20"/>
  <c r="AN192" i="20"/>
  <c r="AO192" i="20"/>
  <c r="AP192" i="20"/>
  <c r="AQ192" i="20"/>
  <c r="AR192" i="20"/>
  <c r="AS192" i="20"/>
  <c r="AT192" i="20"/>
  <c r="AU192" i="20"/>
  <c r="AN193" i="20"/>
  <c r="AO193" i="20"/>
  <c r="AP193" i="20"/>
  <c r="AQ193" i="20"/>
  <c r="AR193" i="20"/>
  <c r="AS193" i="20"/>
  <c r="AT193" i="20"/>
  <c r="AU193" i="20"/>
  <c r="AN194" i="20"/>
  <c r="AO194" i="20"/>
  <c r="AP194" i="20"/>
  <c r="AQ194" i="20"/>
  <c r="AR194" i="20"/>
  <c r="AS194" i="20"/>
  <c r="AT194" i="20"/>
  <c r="AU194" i="20"/>
  <c r="AN195" i="20"/>
  <c r="AO195" i="20"/>
  <c r="AP195" i="20"/>
  <c r="AQ195" i="20"/>
  <c r="AR195" i="20"/>
  <c r="AS195" i="20"/>
  <c r="AT195" i="20"/>
  <c r="AU195" i="20"/>
  <c r="AN196" i="20"/>
  <c r="AO196" i="20"/>
  <c r="AP196" i="20"/>
  <c r="AQ196" i="20"/>
  <c r="AR196" i="20"/>
  <c r="AS196" i="20"/>
  <c r="AT196" i="20"/>
  <c r="AU196" i="20"/>
  <c r="AN197" i="20"/>
  <c r="AO197" i="20"/>
  <c r="AP197" i="20"/>
  <c r="AQ197" i="20"/>
  <c r="AR197" i="20"/>
  <c r="AS197" i="20"/>
  <c r="AT197" i="20"/>
  <c r="AU197" i="20"/>
  <c r="AN198" i="20"/>
  <c r="AO198" i="20"/>
  <c r="AP198" i="20"/>
  <c r="AQ198" i="20"/>
  <c r="AR198" i="20"/>
  <c r="AS198" i="20"/>
  <c r="AT198" i="20"/>
  <c r="AU198" i="20"/>
  <c r="AN199" i="20"/>
  <c r="AO199" i="20"/>
  <c r="AP199" i="20"/>
  <c r="AQ199" i="20"/>
  <c r="AR199" i="20"/>
  <c r="AS199" i="20"/>
  <c r="AT199" i="20"/>
  <c r="AU199" i="20"/>
  <c r="AN200" i="20"/>
  <c r="AO200" i="20"/>
  <c r="AP200" i="20"/>
  <c r="AQ200" i="20"/>
  <c r="AR200" i="20"/>
  <c r="AS200" i="20"/>
  <c r="AT200" i="20"/>
  <c r="AU200" i="20"/>
  <c r="AN201" i="20"/>
  <c r="AO201" i="20"/>
  <c r="AP201" i="20"/>
  <c r="AQ201" i="20"/>
  <c r="AR201" i="20"/>
  <c r="AS201" i="20"/>
  <c r="AT201" i="20"/>
  <c r="AU201" i="20"/>
  <c r="AN202" i="20"/>
  <c r="AO202" i="20"/>
  <c r="AP202" i="20"/>
  <c r="AQ202" i="20"/>
  <c r="AR202" i="20"/>
  <c r="AS202" i="20"/>
  <c r="AT202" i="20"/>
  <c r="AU202" i="20"/>
  <c r="AN203" i="20"/>
  <c r="AO203" i="20"/>
  <c r="AP203" i="20"/>
  <c r="AQ203" i="20"/>
  <c r="AR203" i="20"/>
  <c r="AS203" i="20"/>
  <c r="AT203" i="20"/>
  <c r="AU203" i="20"/>
  <c r="AN204" i="20"/>
  <c r="AO204" i="20"/>
  <c r="AP204" i="20"/>
  <c r="AQ204" i="20"/>
  <c r="AR204" i="20"/>
  <c r="AS204" i="20"/>
  <c r="AT204" i="20"/>
  <c r="AU204" i="20"/>
  <c r="AN205" i="20"/>
  <c r="AO205" i="20"/>
  <c r="AP205" i="20"/>
  <c r="AQ205" i="20"/>
  <c r="AR205" i="20"/>
  <c r="AS205" i="20"/>
  <c r="AT205" i="20"/>
  <c r="AU205" i="20"/>
  <c r="AN206" i="20"/>
  <c r="AO206" i="20"/>
  <c r="AP206" i="20"/>
  <c r="AQ206" i="20"/>
  <c r="AR206" i="20"/>
  <c r="AS206" i="20"/>
  <c r="AT206" i="20"/>
  <c r="AU206" i="20"/>
  <c r="AN207" i="20"/>
  <c r="AO207" i="20"/>
  <c r="AP207" i="20"/>
  <c r="AQ207" i="20"/>
  <c r="AR207" i="20"/>
  <c r="AS207" i="20"/>
  <c r="AT207" i="20"/>
  <c r="AU207" i="20"/>
  <c r="AN208" i="20"/>
  <c r="AO208" i="20"/>
  <c r="AP208" i="20"/>
  <c r="AQ208" i="20"/>
  <c r="AR208" i="20"/>
  <c r="AS208" i="20"/>
  <c r="AT208" i="20"/>
  <c r="AU208" i="20"/>
  <c r="AN209" i="20"/>
  <c r="AO209" i="20"/>
  <c r="AP209" i="20"/>
  <c r="AQ209" i="20"/>
  <c r="AR209" i="20"/>
  <c r="AS209" i="20"/>
  <c r="AT209" i="20"/>
  <c r="AU209" i="20"/>
  <c r="AN210" i="20"/>
  <c r="AO210" i="20"/>
  <c r="AP210" i="20"/>
  <c r="AQ210" i="20"/>
  <c r="AR210" i="20"/>
  <c r="AS210" i="20"/>
  <c r="AT210" i="20"/>
  <c r="AU210" i="20"/>
  <c r="AN211" i="20"/>
  <c r="AO211" i="20"/>
  <c r="AP211" i="20"/>
  <c r="AQ211" i="20"/>
  <c r="AR211" i="20"/>
  <c r="AS211" i="20"/>
  <c r="AT211" i="20"/>
  <c r="AU211" i="20"/>
  <c r="AN212" i="20"/>
  <c r="AO212" i="20"/>
  <c r="AP212" i="20"/>
  <c r="AQ212" i="20"/>
  <c r="AR212" i="20"/>
  <c r="AS212" i="20"/>
  <c r="AT212" i="20"/>
  <c r="AU212" i="20"/>
  <c r="AN213" i="20"/>
  <c r="AO213" i="20"/>
  <c r="AP213" i="20"/>
  <c r="AQ213" i="20"/>
  <c r="AR213" i="20"/>
  <c r="AS213" i="20"/>
  <c r="AT213" i="20"/>
  <c r="AU213" i="20"/>
  <c r="AN214" i="20"/>
  <c r="AO214" i="20"/>
  <c r="AP214" i="20"/>
  <c r="AQ214" i="20"/>
  <c r="AR214" i="20"/>
  <c r="AS214" i="20"/>
  <c r="AT214" i="20"/>
  <c r="AU214" i="20"/>
  <c r="AN215" i="20"/>
  <c r="AO215" i="20"/>
  <c r="AP215" i="20"/>
  <c r="AQ215" i="20"/>
  <c r="AR215" i="20"/>
  <c r="AS215" i="20"/>
  <c r="AT215" i="20"/>
  <c r="AU215" i="20"/>
  <c r="AN216" i="20"/>
  <c r="AO216" i="20"/>
  <c r="AP216" i="20"/>
  <c r="AQ216" i="20"/>
  <c r="AR216" i="20"/>
  <c r="AS216" i="20"/>
  <c r="AT216" i="20"/>
  <c r="AU216" i="20"/>
  <c r="AN217" i="20"/>
  <c r="AO217" i="20"/>
  <c r="AP217" i="20"/>
  <c r="AQ217" i="20"/>
  <c r="AR217" i="20"/>
  <c r="AS217" i="20"/>
  <c r="AT217" i="20"/>
  <c r="AU217" i="20"/>
  <c r="AN218" i="20"/>
  <c r="AO218" i="20"/>
  <c r="AP218" i="20"/>
  <c r="AQ218" i="20"/>
  <c r="AR218" i="20"/>
  <c r="AS218" i="20"/>
  <c r="AT218" i="20"/>
  <c r="AU218" i="20"/>
  <c r="AN219" i="20"/>
  <c r="AO219" i="20"/>
  <c r="AP219" i="20"/>
  <c r="AQ219" i="20"/>
  <c r="AR219" i="20"/>
  <c r="AS219" i="20"/>
  <c r="AT219" i="20"/>
  <c r="AU219" i="20"/>
  <c r="AN220" i="20"/>
  <c r="AO220" i="20"/>
  <c r="AP220" i="20"/>
  <c r="AQ220" i="20"/>
  <c r="AR220" i="20"/>
  <c r="AS220" i="20"/>
  <c r="AT220" i="20"/>
  <c r="AU220" i="20"/>
  <c r="AN221" i="20"/>
  <c r="AO221" i="20"/>
  <c r="AP221" i="20"/>
  <c r="AQ221" i="20"/>
  <c r="AR221" i="20"/>
  <c r="AS221" i="20"/>
  <c r="AT221" i="20"/>
  <c r="AU221" i="20"/>
  <c r="AN222" i="20"/>
  <c r="AO222" i="20"/>
  <c r="AP222" i="20"/>
  <c r="AQ222" i="20"/>
  <c r="AR222" i="20"/>
  <c r="AS222" i="20"/>
  <c r="AT222" i="20"/>
  <c r="AU222" i="20"/>
  <c r="AN223" i="20"/>
  <c r="AO223" i="20"/>
  <c r="AP223" i="20"/>
  <c r="AQ223" i="20"/>
  <c r="AR223" i="20"/>
  <c r="AS223" i="20"/>
  <c r="AT223" i="20"/>
  <c r="AU223" i="20"/>
  <c r="AN224" i="20"/>
  <c r="AO224" i="20"/>
  <c r="AP224" i="20"/>
  <c r="AQ224" i="20"/>
  <c r="AR224" i="20"/>
  <c r="AS224" i="20"/>
  <c r="AT224" i="20"/>
  <c r="AU224" i="20"/>
  <c r="AN225" i="20"/>
  <c r="AO225" i="20"/>
  <c r="AP225" i="20"/>
  <c r="AQ225" i="20"/>
  <c r="AR225" i="20"/>
  <c r="AS225" i="20"/>
  <c r="AT225" i="20"/>
  <c r="AU225" i="20"/>
  <c r="AN226" i="20"/>
  <c r="AO226" i="20"/>
  <c r="AP226" i="20"/>
  <c r="AQ226" i="20"/>
  <c r="AR226" i="20"/>
  <c r="AS226" i="20"/>
  <c r="AT226" i="20"/>
  <c r="AU226" i="20"/>
  <c r="AN227" i="20"/>
  <c r="AO227" i="20"/>
  <c r="AP227" i="20"/>
  <c r="AQ227" i="20"/>
  <c r="AR227" i="20"/>
  <c r="AS227" i="20"/>
  <c r="AT227" i="20"/>
  <c r="AU227" i="20"/>
  <c r="AN228" i="20"/>
  <c r="AO228" i="20"/>
  <c r="AP228" i="20"/>
  <c r="AQ228" i="20"/>
  <c r="AR228" i="20"/>
  <c r="AS228" i="20"/>
  <c r="AT228" i="20"/>
  <c r="AU228" i="20"/>
  <c r="AN229" i="20"/>
  <c r="AO229" i="20"/>
  <c r="AP229" i="20"/>
  <c r="AQ229" i="20"/>
  <c r="AR229" i="20"/>
  <c r="AS229" i="20"/>
  <c r="AT229" i="20"/>
  <c r="AU229" i="20"/>
  <c r="AN230" i="20"/>
  <c r="AO230" i="20"/>
  <c r="AP230" i="20"/>
  <c r="AQ230" i="20"/>
  <c r="AR230" i="20"/>
  <c r="AS230" i="20"/>
  <c r="AT230" i="20"/>
  <c r="AU230" i="20"/>
  <c r="AN231" i="20"/>
  <c r="AO231" i="20"/>
  <c r="AP231" i="20"/>
  <c r="AQ231" i="20"/>
  <c r="AR231" i="20"/>
  <c r="AS231" i="20"/>
  <c r="AT231" i="20"/>
  <c r="AU231" i="20"/>
  <c r="AN232" i="20"/>
  <c r="AO232" i="20"/>
  <c r="AP232" i="20"/>
  <c r="AQ232" i="20"/>
  <c r="AR232" i="20"/>
  <c r="AS232" i="20"/>
  <c r="AT232" i="20"/>
  <c r="AU232" i="20"/>
  <c r="AN233" i="20"/>
  <c r="AO233" i="20"/>
  <c r="AP233" i="20"/>
  <c r="AQ233" i="20"/>
  <c r="AR233" i="20"/>
  <c r="AS233" i="20"/>
  <c r="AT233" i="20"/>
  <c r="AU233" i="20"/>
  <c r="AN234" i="20"/>
  <c r="AO234" i="20"/>
  <c r="AP234" i="20"/>
  <c r="AQ234" i="20"/>
  <c r="AR234" i="20"/>
  <c r="AS234" i="20"/>
  <c r="AT234" i="20"/>
  <c r="AU234" i="20"/>
  <c r="AN235" i="20"/>
  <c r="AO235" i="20"/>
  <c r="AP235" i="20"/>
  <c r="AQ235" i="20"/>
  <c r="AR235" i="20"/>
  <c r="AS235" i="20"/>
  <c r="AT235" i="20"/>
  <c r="AU235" i="20"/>
  <c r="AN236" i="20"/>
  <c r="AO236" i="20"/>
  <c r="AP236" i="20"/>
  <c r="AQ236" i="20"/>
  <c r="AR236" i="20"/>
  <c r="AS236" i="20"/>
  <c r="AT236" i="20"/>
  <c r="AU236" i="20"/>
  <c r="AN237" i="20"/>
  <c r="AO237" i="20"/>
  <c r="AP237" i="20"/>
  <c r="AQ237" i="20"/>
  <c r="AR237" i="20"/>
  <c r="AS237" i="20"/>
  <c r="AT237" i="20"/>
  <c r="AU237" i="20"/>
  <c r="AN238" i="20"/>
  <c r="AO238" i="20"/>
  <c r="AP238" i="20"/>
  <c r="AQ238" i="20"/>
  <c r="AR238" i="20"/>
  <c r="AS238" i="20"/>
  <c r="AT238" i="20"/>
  <c r="AU238" i="20"/>
  <c r="AN239" i="20"/>
  <c r="AO239" i="20"/>
  <c r="AP239" i="20"/>
  <c r="AQ239" i="20"/>
  <c r="AR239" i="20"/>
  <c r="AS239" i="20"/>
  <c r="AT239" i="20"/>
  <c r="AU239" i="20"/>
  <c r="AN240" i="20"/>
  <c r="AO240" i="20"/>
  <c r="AP240" i="20"/>
  <c r="AQ240" i="20"/>
  <c r="AR240" i="20"/>
  <c r="AS240" i="20"/>
  <c r="AT240" i="20"/>
  <c r="AU240" i="20"/>
  <c r="AN241" i="20"/>
  <c r="AO241" i="20"/>
  <c r="AP241" i="20"/>
  <c r="AQ241" i="20"/>
  <c r="AR241" i="20"/>
  <c r="AS241" i="20"/>
  <c r="AT241" i="20"/>
  <c r="AU241" i="20"/>
  <c r="AN242" i="20"/>
  <c r="AO242" i="20"/>
  <c r="AP242" i="20"/>
  <c r="AQ242" i="20"/>
  <c r="AR242" i="20"/>
  <c r="AS242" i="20"/>
  <c r="AT242" i="20"/>
  <c r="AU242" i="20"/>
  <c r="AN243" i="20"/>
  <c r="AO243" i="20"/>
  <c r="AP243" i="20"/>
  <c r="AQ243" i="20"/>
  <c r="AR243" i="20"/>
  <c r="AS243" i="20"/>
  <c r="AT243" i="20"/>
  <c r="AU243" i="20"/>
  <c r="AN244" i="20"/>
  <c r="AO244" i="20"/>
  <c r="AP244" i="20"/>
  <c r="AQ244" i="20"/>
  <c r="AR244" i="20"/>
  <c r="AS244" i="20"/>
  <c r="AT244" i="20"/>
  <c r="AU244" i="20"/>
  <c r="AN245" i="20"/>
  <c r="AO245" i="20"/>
  <c r="AP245" i="20"/>
  <c r="AQ245" i="20"/>
  <c r="AR245" i="20"/>
  <c r="AS245" i="20"/>
  <c r="AT245" i="20"/>
  <c r="AU245" i="20"/>
  <c r="AN246" i="20"/>
  <c r="AO246" i="20"/>
  <c r="AP246" i="20"/>
  <c r="AQ246" i="20"/>
  <c r="AR246" i="20"/>
  <c r="AS246" i="20"/>
  <c r="AT246" i="20"/>
  <c r="AU246" i="20"/>
  <c r="AN247" i="20"/>
  <c r="AO247" i="20"/>
  <c r="AP247" i="20"/>
  <c r="AQ247" i="20"/>
  <c r="AR247" i="20"/>
  <c r="AS247" i="20"/>
  <c r="AT247" i="20"/>
  <c r="AU247" i="20"/>
  <c r="AN248" i="20"/>
  <c r="AO248" i="20"/>
  <c r="AP248" i="20"/>
  <c r="AQ248" i="20"/>
  <c r="AR248" i="20"/>
  <c r="AS248" i="20"/>
  <c r="AT248" i="20"/>
  <c r="AU248" i="20"/>
  <c r="AN249" i="20"/>
  <c r="AO249" i="20"/>
  <c r="AP249" i="20"/>
  <c r="AQ249" i="20"/>
  <c r="AR249" i="20"/>
  <c r="AS249" i="20"/>
  <c r="AT249" i="20"/>
  <c r="AU249" i="20"/>
  <c r="AN250" i="20"/>
  <c r="AO250" i="20"/>
  <c r="AP250" i="20"/>
  <c r="AQ250" i="20"/>
  <c r="AR250" i="20"/>
  <c r="AS250" i="20"/>
  <c r="AT250" i="20"/>
  <c r="AU250" i="20"/>
  <c r="AN251" i="20"/>
  <c r="AO251" i="20"/>
  <c r="AP251" i="20"/>
  <c r="AQ251" i="20"/>
  <c r="AR251" i="20"/>
  <c r="AS251" i="20"/>
  <c r="AT251" i="20"/>
  <c r="AU251" i="20"/>
  <c r="AN252" i="20"/>
  <c r="AO252" i="20"/>
  <c r="AP252" i="20"/>
  <c r="AQ252" i="20"/>
  <c r="AR252" i="20"/>
  <c r="AS252" i="20"/>
  <c r="AT252" i="20"/>
  <c r="AU252" i="20"/>
  <c r="AN253" i="20"/>
  <c r="AO253" i="20"/>
  <c r="AP253" i="20"/>
  <c r="AQ253" i="20"/>
  <c r="AR253" i="20"/>
  <c r="AS253" i="20"/>
  <c r="AT253" i="20"/>
  <c r="AU253" i="20"/>
  <c r="AN254" i="20"/>
  <c r="AO254" i="20"/>
  <c r="AP254" i="20"/>
  <c r="AQ254" i="20"/>
  <c r="AR254" i="20"/>
  <c r="AS254" i="20"/>
  <c r="AT254" i="20"/>
  <c r="AU254" i="20"/>
  <c r="AN255" i="20"/>
  <c r="AO255" i="20"/>
  <c r="AP255" i="20"/>
  <c r="AQ255" i="20"/>
  <c r="AR255" i="20"/>
  <c r="AS255" i="20"/>
  <c r="AT255" i="20"/>
  <c r="AU255" i="20"/>
  <c r="AN256" i="20"/>
  <c r="AO256" i="20"/>
  <c r="AP256" i="20"/>
  <c r="AQ256" i="20"/>
  <c r="AR256" i="20"/>
  <c r="AS256" i="20"/>
  <c r="AT256" i="20"/>
  <c r="AU256" i="20"/>
  <c r="AN257" i="20"/>
  <c r="AO257" i="20"/>
  <c r="AP257" i="20"/>
  <c r="AQ257" i="20"/>
  <c r="AR257" i="20"/>
  <c r="AS257" i="20"/>
  <c r="AT257" i="20"/>
  <c r="AU257" i="20"/>
  <c r="AN258" i="20"/>
  <c r="AO258" i="20"/>
  <c r="AP258" i="20"/>
  <c r="AQ258" i="20"/>
  <c r="AR258" i="20"/>
  <c r="AS258" i="20"/>
  <c r="AT258" i="20"/>
  <c r="AU258" i="20"/>
  <c r="AN259" i="20"/>
  <c r="AO259" i="20"/>
  <c r="AP259" i="20"/>
  <c r="AQ259" i="20"/>
  <c r="AR259" i="20"/>
  <c r="AS259" i="20"/>
  <c r="AT259" i="20"/>
  <c r="AU259" i="20"/>
  <c r="AN260" i="20"/>
  <c r="AO260" i="20"/>
  <c r="AP260" i="20"/>
  <c r="AQ260" i="20"/>
  <c r="AR260" i="20"/>
  <c r="AS260" i="20"/>
  <c r="AT260" i="20"/>
  <c r="AU260" i="20"/>
  <c r="AN261" i="20"/>
  <c r="AO261" i="20"/>
  <c r="AP261" i="20"/>
  <c r="AQ261" i="20"/>
  <c r="AR261" i="20"/>
  <c r="AS261" i="20"/>
  <c r="AT261" i="20"/>
  <c r="AU261" i="20"/>
  <c r="AN262" i="20"/>
  <c r="AO262" i="20"/>
  <c r="AP262" i="20"/>
  <c r="AQ262" i="20"/>
  <c r="AR262" i="20"/>
  <c r="AS262" i="20"/>
  <c r="AT262" i="20"/>
  <c r="AU262" i="20"/>
  <c r="AN263" i="20"/>
  <c r="AO263" i="20"/>
  <c r="AP263" i="20"/>
  <c r="AQ263" i="20"/>
  <c r="AR263" i="20"/>
  <c r="AS263" i="20"/>
  <c r="AT263" i="20"/>
  <c r="AU263" i="20"/>
  <c r="AN264" i="20"/>
  <c r="AO264" i="20"/>
  <c r="AP264" i="20"/>
  <c r="AQ264" i="20"/>
  <c r="AR264" i="20"/>
  <c r="AS264" i="20"/>
  <c r="AT264" i="20"/>
  <c r="AU264" i="20"/>
  <c r="AN265" i="20"/>
  <c r="AO265" i="20"/>
  <c r="AP265" i="20"/>
  <c r="AQ265" i="20"/>
  <c r="AR265" i="20"/>
  <c r="AS265" i="20"/>
  <c r="AT265" i="20"/>
  <c r="AU265" i="20"/>
  <c r="AN266" i="20"/>
  <c r="AO266" i="20"/>
  <c r="AP266" i="20"/>
  <c r="AQ266" i="20"/>
  <c r="AR266" i="20"/>
  <c r="AS266" i="20"/>
  <c r="AT266" i="20"/>
  <c r="AU266" i="20"/>
  <c r="AN267" i="20"/>
  <c r="AO267" i="20"/>
  <c r="AP267" i="20"/>
  <c r="AQ267" i="20"/>
  <c r="AR267" i="20"/>
  <c r="AS267" i="20"/>
  <c r="AT267" i="20"/>
  <c r="AU267" i="20"/>
  <c r="AN268" i="20"/>
  <c r="AO268" i="20"/>
  <c r="AP268" i="20"/>
  <c r="AQ268" i="20"/>
  <c r="AR268" i="20"/>
  <c r="AS268" i="20"/>
  <c r="AT268" i="20"/>
  <c r="AU268" i="20"/>
  <c r="AN269" i="20"/>
  <c r="AO269" i="20"/>
  <c r="AP269" i="20"/>
  <c r="AQ269" i="20"/>
  <c r="AR269" i="20"/>
  <c r="AS269" i="20"/>
  <c r="AT269" i="20"/>
  <c r="AU269" i="20"/>
  <c r="AN270" i="20"/>
  <c r="AO270" i="20"/>
  <c r="AP270" i="20"/>
  <c r="AQ270" i="20"/>
  <c r="AR270" i="20"/>
  <c r="AS270" i="20"/>
  <c r="AT270" i="20"/>
  <c r="AU270" i="20"/>
  <c r="AN271" i="20"/>
  <c r="AO271" i="20"/>
  <c r="AP271" i="20"/>
  <c r="AQ271" i="20"/>
  <c r="AR271" i="20"/>
  <c r="AS271" i="20"/>
  <c r="AT271" i="20"/>
  <c r="AU271" i="20"/>
  <c r="AN272" i="20"/>
  <c r="AO272" i="20"/>
  <c r="AP272" i="20"/>
  <c r="AQ272" i="20"/>
  <c r="AR272" i="20"/>
  <c r="AS272" i="20"/>
  <c r="AT272" i="20"/>
  <c r="AU272" i="20"/>
  <c r="AN273" i="20"/>
  <c r="AO273" i="20"/>
  <c r="AP273" i="20"/>
  <c r="AQ273" i="20"/>
  <c r="AR273" i="20"/>
  <c r="AS273" i="20"/>
  <c r="AT273" i="20"/>
  <c r="AU273" i="20"/>
  <c r="AN274" i="20"/>
  <c r="AO274" i="20"/>
  <c r="AP274" i="20"/>
  <c r="AQ274" i="20"/>
  <c r="AR274" i="20"/>
  <c r="AS274" i="20"/>
  <c r="AT274" i="20"/>
  <c r="AU274" i="20"/>
  <c r="AN275" i="20"/>
  <c r="AO275" i="20"/>
  <c r="AP275" i="20"/>
  <c r="AQ275" i="20"/>
  <c r="AR275" i="20"/>
  <c r="AS275" i="20"/>
  <c r="AT275" i="20"/>
  <c r="AU275" i="20"/>
  <c r="AN276" i="20"/>
  <c r="AO276" i="20"/>
  <c r="AP276" i="20"/>
  <c r="AQ276" i="20"/>
  <c r="AR276" i="20"/>
  <c r="AS276" i="20"/>
  <c r="AT276" i="20"/>
  <c r="AU276" i="20"/>
  <c r="AN277" i="20"/>
  <c r="AO277" i="20"/>
  <c r="AP277" i="20"/>
  <c r="AQ277" i="20"/>
  <c r="AR277" i="20"/>
  <c r="AS277" i="20"/>
  <c r="AT277" i="20"/>
  <c r="AU277" i="20"/>
  <c r="AN278" i="20"/>
  <c r="AO278" i="20"/>
  <c r="AP278" i="20"/>
  <c r="AQ278" i="20"/>
  <c r="AR278" i="20"/>
  <c r="AS278" i="20"/>
  <c r="AT278" i="20"/>
  <c r="AU278" i="20"/>
  <c r="AN279" i="20"/>
  <c r="AO279" i="20"/>
  <c r="AP279" i="20"/>
  <c r="AQ279" i="20"/>
  <c r="AR279" i="20"/>
  <c r="AS279" i="20"/>
  <c r="AT279" i="20"/>
  <c r="AU279" i="20"/>
  <c r="AN280" i="20"/>
  <c r="AO280" i="20"/>
  <c r="AP280" i="20"/>
  <c r="AQ280" i="20"/>
  <c r="AR280" i="20"/>
  <c r="AS280" i="20"/>
  <c r="AT280" i="20"/>
  <c r="AU280" i="20"/>
  <c r="AN281" i="20"/>
  <c r="AO281" i="20"/>
  <c r="AP281" i="20"/>
  <c r="AQ281" i="20"/>
  <c r="AR281" i="20"/>
  <c r="AS281" i="20"/>
  <c r="AT281" i="20"/>
  <c r="AU281" i="20"/>
  <c r="AN282" i="20"/>
  <c r="AO282" i="20"/>
  <c r="AP282" i="20"/>
  <c r="AQ282" i="20"/>
  <c r="AR282" i="20"/>
  <c r="AS282" i="20"/>
  <c r="AT282" i="20"/>
  <c r="AU282" i="20"/>
  <c r="AN283" i="20"/>
  <c r="AO283" i="20"/>
  <c r="AP283" i="20"/>
  <c r="AQ283" i="20"/>
  <c r="AR283" i="20"/>
  <c r="AS283" i="20"/>
  <c r="AT283" i="20"/>
  <c r="AU283" i="20"/>
  <c r="AN284" i="20"/>
  <c r="AO284" i="20"/>
  <c r="AP284" i="20"/>
  <c r="AQ284" i="20"/>
  <c r="AR284" i="20"/>
  <c r="AS284" i="20"/>
  <c r="AT284" i="20"/>
  <c r="AU284" i="20"/>
  <c r="AN285" i="20"/>
  <c r="AO285" i="20"/>
  <c r="AP285" i="20"/>
  <c r="AQ285" i="20"/>
  <c r="AR285" i="20"/>
  <c r="AS285" i="20"/>
  <c r="AT285" i="20"/>
  <c r="AU285" i="20"/>
  <c r="AN286" i="20"/>
  <c r="AO286" i="20"/>
  <c r="AP286" i="20"/>
  <c r="AQ286" i="20"/>
  <c r="AR286" i="20"/>
  <c r="AS286" i="20"/>
  <c r="AT286" i="20"/>
  <c r="AU286" i="20"/>
  <c r="AN287" i="20"/>
  <c r="AO287" i="20"/>
  <c r="AP287" i="20"/>
  <c r="AQ287" i="20"/>
  <c r="AR287" i="20"/>
  <c r="AS287" i="20"/>
  <c r="AT287" i="20"/>
  <c r="AU287" i="20"/>
  <c r="AN288" i="20"/>
  <c r="AO288" i="20"/>
  <c r="AP288" i="20"/>
  <c r="AQ288" i="20"/>
  <c r="AR288" i="20"/>
  <c r="AS288" i="20"/>
  <c r="AT288" i="20"/>
  <c r="AU288" i="20"/>
  <c r="AN289" i="20"/>
  <c r="AO289" i="20"/>
  <c r="AP289" i="20"/>
  <c r="AQ289" i="20"/>
  <c r="AR289" i="20"/>
  <c r="AS289" i="20"/>
  <c r="AT289" i="20"/>
  <c r="AU289" i="20"/>
  <c r="AN290" i="20"/>
  <c r="AO290" i="20"/>
  <c r="AP290" i="20"/>
  <c r="AQ290" i="20"/>
  <c r="AR290" i="20"/>
  <c r="AS290" i="20"/>
  <c r="AT290" i="20"/>
  <c r="AU290" i="20"/>
  <c r="AN291" i="20"/>
  <c r="AO291" i="20"/>
  <c r="AP291" i="20"/>
  <c r="AQ291" i="20"/>
  <c r="AR291" i="20"/>
  <c r="AS291" i="20"/>
  <c r="AT291" i="20"/>
  <c r="AU291" i="20"/>
  <c r="AN292" i="20"/>
  <c r="AO292" i="20"/>
  <c r="AP292" i="20"/>
  <c r="AQ292" i="20"/>
  <c r="AR292" i="20"/>
  <c r="AS292" i="20"/>
  <c r="AT292" i="20"/>
  <c r="AU292" i="20"/>
  <c r="AN293" i="20"/>
  <c r="AO293" i="20"/>
  <c r="AP293" i="20"/>
  <c r="AQ293" i="20"/>
  <c r="AR293" i="20"/>
  <c r="AS293" i="20"/>
  <c r="AT293" i="20"/>
  <c r="AU293" i="20"/>
  <c r="AN294" i="20"/>
  <c r="AO294" i="20"/>
  <c r="AP294" i="20"/>
  <c r="AQ294" i="20"/>
  <c r="AR294" i="20"/>
  <c r="AS294" i="20"/>
  <c r="AT294" i="20"/>
  <c r="AU294" i="20"/>
  <c r="AN295" i="20"/>
  <c r="AO295" i="20"/>
  <c r="AP295" i="20"/>
  <c r="AQ295" i="20"/>
  <c r="AR295" i="20"/>
  <c r="AS295" i="20"/>
  <c r="AT295" i="20"/>
  <c r="AU295" i="20"/>
  <c r="AN296" i="20"/>
  <c r="AO296" i="20"/>
  <c r="AP296" i="20"/>
  <c r="AQ296" i="20"/>
  <c r="AR296" i="20"/>
  <c r="AS296" i="20"/>
  <c r="AT296" i="20"/>
  <c r="AU296" i="20"/>
  <c r="AN297" i="20"/>
  <c r="AO297" i="20"/>
  <c r="AP297" i="20"/>
  <c r="AQ297" i="20"/>
  <c r="AR297" i="20"/>
  <c r="AS297" i="20"/>
  <c r="AT297" i="20"/>
  <c r="AU297" i="20"/>
  <c r="AN298" i="20"/>
  <c r="AO298" i="20"/>
  <c r="AP298" i="20"/>
  <c r="AQ298" i="20"/>
  <c r="AR298" i="20"/>
  <c r="AS298" i="20"/>
  <c r="AT298" i="20"/>
  <c r="AU298" i="20"/>
  <c r="AN299" i="20"/>
  <c r="AO299" i="20"/>
  <c r="AP299" i="20"/>
  <c r="AQ299" i="20"/>
  <c r="AR299" i="20"/>
  <c r="AS299" i="20"/>
  <c r="AT299" i="20"/>
  <c r="AU299" i="20"/>
  <c r="AN300" i="20"/>
  <c r="AO300" i="20"/>
  <c r="AP300" i="20"/>
  <c r="AQ300" i="20"/>
  <c r="AR300" i="20"/>
  <c r="AS300" i="20"/>
  <c r="AT300" i="20"/>
  <c r="AU300" i="20"/>
  <c r="AN301" i="20"/>
  <c r="AO301" i="20"/>
  <c r="AP301" i="20"/>
  <c r="AQ301" i="20"/>
  <c r="AR301" i="20"/>
  <c r="AS301" i="20"/>
  <c r="AT301" i="20"/>
  <c r="AU301" i="20"/>
  <c r="AN302" i="20"/>
  <c r="AO302" i="20"/>
  <c r="AP302" i="20"/>
  <c r="AQ302" i="20"/>
  <c r="AR302" i="20"/>
  <c r="AS302" i="20"/>
  <c r="AT302" i="20"/>
  <c r="AU302" i="20"/>
  <c r="AN303" i="20"/>
  <c r="AO303" i="20"/>
  <c r="AP303" i="20"/>
  <c r="AQ303" i="20"/>
  <c r="AR303" i="20"/>
  <c r="AS303" i="20"/>
  <c r="AT303" i="20"/>
  <c r="AU303" i="20"/>
  <c r="AN304" i="20"/>
  <c r="AO304" i="20"/>
  <c r="AP304" i="20"/>
  <c r="AQ304" i="20"/>
  <c r="AR304" i="20"/>
  <c r="AS304" i="20"/>
  <c r="AT304" i="20"/>
  <c r="AU304" i="20"/>
  <c r="AN305" i="20"/>
  <c r="AO305" i="20"/>
  <c r="AP305" i="20"/>
  <c r="AQ305" i="20"/>
  <c r="AR305" i="20"/>
  <c r="AS305" i="20"/>
  <c r="AT305" i="20"/>
  <c r="AU305" i="20"/>
  <c r="AN306" i="20"/>
  <c r="AO306" i="20"/>
  <c r="AP306" i="20"/>
  <c r="AQ306" i="20"/>
  <c r="AR306" i="20"/>
  <c r="AS306" i="20"/>
  <c r="AT306" i="20"/>
  <c r="AU306" i="20"/>
  <c r="AN307" i="20"/>
  <c r="AO307" i="20"/>
  <c r="AP307" i="20"/>
  <c r="AQ307" i="20"/>
  <c r="AR307" i="20"/>
  <c r="AS307" i="20"/>
  <c r="AT307" i="20"/>
  <c r="AU307" i="20"/>
  <c r="AN308" i="20"/>
  <c r="AO308" i="20"/>
  <c r="AP308" i="20"/>
  <c r="AQ308" i="20"/>
  <c r="AR308" i="20"/>
  <c r="AS308" i="20"/>
  <c r="AT308" i="20"/>
  <c r="AU308" i="20"/>
  <c r="AN309" i="20"/>
  <c r="AO309" i="20"/>
  <c r="AP309" i="20"/>
  <c r="AQ309" i="20"/>
  <c r="AR309" i="20"/>
  <c r="AS309" i="20"/>
  <c r="AT309" i="20"/>
  <c r="AU309" i="20"/>
  <c r="AN310" i="20"/>
  <c r="AO310" i="20"/>
  <c r="AP310" i="20"/>
  <c r="AQ310" i="20"/>
  <c r="AR310" i="20"/>
  <c r="AS310" i="20"/>
  <c r="AT310" i="20"/>
  <c r="AU310" i="20"/>
  <c r="AN311" i="20"/>
  <c r="AO311" i="20"/>
  <c r="AP311" i="20"/>
  <c r="AQ311" i="20"/>
  <c r="AR311" i="20"/>
  <c r="AS311" i="20"/>
  <c r="AT311" i="20"/>
  <c r="AU311" i="20"/>
  <c r="AN312" i="20"/>
  <c r="AO312" i="20"/>
  <c r="AP312" i="20"/>
  <c r="AQ312" i="20"/>
  <c r="AR312" i="20"/>
  <c r="AS312" i="20"/>
  <c r="AT312" i="20"/>
  <c r="AU312" i="20"/>
  <c r="AN313" i="20"/>
  <c r="AO313" i="20"/>
  <c r="AP313" i="20"/>
  <c r="AQ313" i="20"/>
  <c r="AR313" i="20"/>
  <c r="AS313" i="20"/>
  <c r="AT313" i="20"/>
  <c r="AU313" i="20"/>
  <c r="AN314" i="20"/>
  <c r="AO314" i="20"/>
  <c r="AP314" i="20"/>
  <c r="AQ314" i="20"/>
  <c r="AR314" i="20"/>
  <c r="AS314" i="20"/>
  <c r="AT314" i="20"/>
  <c r="AU314" i="20"/>
  <c r="AN315" i="20"/>
  <c r="AO315" i="20"/>
  <c r="AP315" i="20"/>
  <c r="AQ315" i="20"/>
  <c r="AR315" i="20"/>
  <c r="AS315" i="20"/>
  <c r="AT315" i="20"/>
  <c r="AU315" i="20"/>
  <c r="AN316" i="20"/>
  <c r="AO316" i="20"/>
  <c r="AP316" i="20"/>
  <c r="AQ316" i="20"/>
  <c r="AR316" i="20"/>
  <c r="AS316" i="20"/>
  <c r="AT316" i="20"/>
  <c r="AU316" i="20"/>
  <c r="AN317" i="20"/>
  <c r="AO317" i="20"/>
  <c r="AP317" i="20"/>
  <c r="AQ317" i="20"/>
  <c r="AR317" i="20"/>
  <c r="AS317" i="20"/>
  <c r="AT317" i="20"/>
  <c r="AU317" i="20"/>
  <c r="AN318" i="20"/>
  <c r="AO318" i="20"/>
  <c r="AP318" i="20"/>
  <c r="AQ318" i="20"/>
  <c r="AR318" i="20"/>
  <c r="AS318" i="20"/>
  <c r="AT318" i="20"/>
  <c r="AU318" i="20"/>
  <c r="AN319" i="20"/>
  <c r="AO319" i="20"/>
  <c r="AP319" i="20"/>
  <c r="AQ319" i="20"/>
  <c r="AR319" i="20"/>
  <c r="AS319" i="20"/>
  <c r="AT319" i="20"/>
  <c r="AU319" i="20"/>
  <c r="AN320" i="20"/>
  <c r="AO320" i="20"/>
  <c r="AP320" i="20"/>
  <c r="AQ320" i="20"/>
  <c r="AR320" i="20"/>
  <c r="AS320" i="20"/>
  <c r="AT320" i="20"/>
  <c r="AU320" i="20"/>
  <c r="AN321" i="20"/>
  <c r="AO321" i="20"/>
  <c r="AP321" i="20"/>
  <c r="AQ321" i="20"/>
  <c r="AR321" i="20"/>
  <c r="AS321" i="20"/>
  <c r="AT321" i="20"/>
  <c r="AU321" i="20"/>
  <c r="AN322" i="20"/>
  <c r="AO322" i="20"/>
  <c r="AP322" i="20"/>
  <c r="AQ322" i="20"/>
  <c r="AR322" i="20"/>
  <c r="AS322" i="20"/>
  <c r="AT322" i="20"/>
  <c r="AU322" i="20"/>
  <c r="AN323" i="20"/>
  <c r="AO323" i="20"/>
  <c r="AP323" i="20"/>
  <c r="AQ323" i="20"/>
  <c r="AR323" i="20"/>
  <c r="AS323" i="20"/>
  <c r="AT323" i="20"/>
  <c r="AU323" i="20"/>
  <c r="AN324" i="20"/>
  <c r="AO324" i="20"/>
  <c r="AP324" i="20"/>
  <c r="AQ324" i="20"/>
  <c r="AR324" i="20"/>
  <c r="AS324" i="20"/>
  <c r="AT324" i="20"/>
  <c r="AU324" i="20"/>
  <c r="AN325" i="20"/>
  <c r="AO325" i="20"/>
  <c r="AP325" i="20"/>
  <c r="AQ325" i="20"/>
  <c r="AR325" i="20"/>
  <c r="AS325" i="20"/>
  <c r="AT325" i="20"/>
  <c r="AU325" i="20"/>
  <c r="AN326" i="20"/>
  <c r="AO326" i="20"/>
  <c r="AP326" i="20"/>
  <c r="AQ326" i="20"/>
  <c r="AR326" i="20"/>
  <c r="AS326" i="20"/>
  <c r="AT326" i="20"/>
  <c r="AU326" i="20"/>
  <c r="AN327" i="20"/>
  <c r="AO327" i="20"/>
  <c r="AP327" i="20"/>
  <c r="AQ327" i="20"/>
  <c r="AR327" i="20"/>
  <c r="AS327" i="20"/>
  <c r="AT327" i="20"/>
  <c r="AU327" i="20"/>
  <c r="AN328" i="20"/>
  <c r="AO328" i="20"/>
  <c r="AP328" i="20"/>
  <c r="AQ328" i="20"/>
  <c r="AR328" i="20"/>
  <c r="AS328" i="20"/>
  <c r="AT328" i="20"/>
  <c r="AU328" i="20"/>
  <c r="AN329" i="20"/>
  <c r="AO329" i="20"/>
  <c r="AP329" i="20"/>
  <c r="AQ329" i="20"/>
  <c r="AR329" i="20"/>
  <c r="AS329" i="20"/>
  <c r="AT329" i="20"/>
  <c r="AU329" i="20"/>
  <c r="AN330" i="20"/>
  <c r="AO330" i="20"/>
  <c r="AP330" i="20"/>
  <c r="AQ330" i="20"/>
  <c r="AR330" i="20"/>
  <c r="AS330" i="20"/>
  <c r="AT330" i="20"/>
  <c r="AU330" i="20"/>
  <c r="AN331" i="20"/>
  <c r="AO331" i="20"/>
  <c r="AP331" i="20"/>
  <c r="AQ331" i="20"/>
  <c r="AR331" i="20"/>
  <c r="AS331" i="20"/>
  <c r="AT331" i="20"/>
  <c r="AU331" i="20"/>
  <c r="AN332" i="20"/>
  <c r="AO332" i="20"/>
  <c r="AP332" i="20"/>
  <c r="AQ332" i="20"/>
  <c r="AR332" i="20"/>
  <c r="AS332" i="20"/>
  <c r="AT332" i="20"/>
  <c r="AU332" i="20"/>
  <c r="AN333" i="20"/>
  <c r="AO333" i="20"/>
  <c r="AP333" i="20"/>
  <c r="AQ333" i="20"/>
  <c r="AR333" i="20"/>
  <c r="AS333" i="20"/>
  <c r="AT333" i="20"/>
  <c r="AU333" i="20"/>
  <c r="AN334" i="20"/>
  <c r="AO334" i="20"/>
  <c r="AP334" i="20"/>
  <c r="AQ334" i="20"/>
  <c r="AR334" i="20"/>
  <c r="AS334" i="20"/>
  <c r="AT334" i="20"/>
  <c r="AU334" i="20"/>
  <c r="AN335" i="20"/>
  <c r="AO335" i="20"/>
  <c r="AP335" i="20"/>
  <c r="AQ335" i="20"/>
  <c r="AR335" i="20"/>
  <c r="AS335" i="20"/>
  <c r="AT335" i="20"/>
  <c r="AU335" i="20"/>
  <c r="AN336" i="20"/>
  <c r="AO336" i="20"/>
  <c r="AP336" i="20"/>
  <c r="AQ336" i="20"/>
  <c r="AR336" i="20"/>
  <c r="AS336" i="20"/>
  <c r="AT336" i="20"/>
  <c r="AU336" i="20"/>
  <c r="AN337" i="20"/>
  <c r="AO337" i="20"/>
  <c r="AP337" i="20"/>
  <c r="AQ337" i="20"/>
  <c r="AR337" i="20"/>
  <c r="AS337" i="20"/>
  <c r="AT337" i="20"/>
  <c r="AU337" i="20"/>
  <c r="AN338" i="20"/>
  <c r="AO338" i="20"/>
  <c r="AP338" i="20"/>
  <c r="AQ338" i="20"/>
  <c r="AR338" i="20"/>
  <c r="AS338" i="20"/>
  <c r="AT338" i="20"/>
  <c r="AU338" i="20"/>
  <c r="AN339" i="20"/>
  <c r="AO339" i="20"/>
  <c r="AP339" i="20"/>
  <c r="AQ339" i="20"/>
  <c r="AR339" i="20"/>
  <c r="AS339" i="20"/>
  <c r="AT339" i="20"/>
  <c r="AU339" i="20"/>
  <c r="AN340" i="20"/>
  <c r="AO340" i="20"/>
  <c r="AP340" i="20"/>
  <c r="AQ340" i="20"/>
  <c r="AR340" i="20"/>
  <c r="AS340" i="20"/>
  <c r="AT340" i="20"/>
  <c r="AU340" i="20"/>
  <c r="AN341" i="20"/>
  <c r="AO341" i="20"/>
  <c r="AP341" i="20"/>
  <c r="AQ341" i="20"/>
  <c r="AR341" i="20"/>
  <c r="AS341" i="20"/>
  <c r="AT341" i="20"/>
  <c r="AU341" i="20"/>
  <c r="AN342" i="20"/>
  <c r="AO342" i="20"/>
  <c r="AP342" i="20"/>
  <c r="AQ342" i="20"/>
  <c r="AR342" i="20"/>
  <c r="AS342" i="20"/>
  <c r="AT342" i="20"/>
  <c r="AU342" i="20"/>
  <c r="AN343" i="20"/>
  <c r="AO343" i="20"/>
  <c r="AP343" i="20"/>
  <c r="AQ343" i="20"/>
  <c r="AR343" i="20"/>
  <c r="AS343" i="20"/>
  <c r="AT343" i="20"/>
  <c r="AU343" i="20"/>
  <c r="AN344" i="20"/>
  <c r="AO344" i="20"/>
  <c r="AP344" i="20"/>
  <c r="AQ344" i="20"/>
  <c r="AR344" i="20"/>
  <c r="AS344" i="20"/>
  <c r="AT344" i="20"/>
  <c r="AU344" i="20"/>
  <c r="AN345" i="20"/>
  <c r="AO345" i="20"/>
  <c r="AP345" i="20"/>
  <c r="AQ345" i="20"/>
  <c r="AR345" i="20"/>
  <c r="AS345" i="20"/>
  <c r="AT345" i="20"/>
  <c r="AU345" i="20"/>
  <c r="AN346" i="20"/>
  <c r="AO346" i="20"/>
  <c r="AP346" i="20"/>
  <c r="AQ346" i="20"/>
  <c r="AR346" i="20"/>
  <c r="AS346" i="20"/>
  <c r="AT346" i="20"/>
  <c r="AU346" i="20"/>
  <c r="AN347" i="20"/>
  <c r="AO347" i="20"/>
  <c r="AP347" i="20"/>
  <c r="AQ347" i="20"/>
  <c r="AR347" i="20"/>
  <c r="AS347" i="20"/>
  <c r="AT347" i="20"/>
  <c r="AU347" i="20"/>
  <c r="AN348" i="20"/>
  <c r="AO348" i="20"/>
  <c r="AP348" i="20"/>
  <c r="AQ348" i="20"/>
  <c r="AR348" i="20"/>
  <c r="AS348" i="20"/>
  <c r="AT348" i="20"/>
  <c r="AU348" i="20"/>
  <c r="AN349" i="20"/>
  <c r="AO349" i="20"/>
  <c r="AP349" i="20"/>
  <c r="AQ349" i="20"/>
  <c r="AR349" i="20"/>
  <c r="AS349" i="20"/>
  <c r="AT349" i="20"/>
  <c r="AU349" i="20"/>
  <c r="AN350" i="20"/>
  <c r="AO350" i="20"/>
  <c r="AP350" i="20"/>
  <c r="AQ350" i="20"/>
  <c r="AR350" i="20"/>
  <c r="AS350" i="20"/>
  <c r="AT350" i="20"/>
  <c r="AU350" i="20"/>
  <c r="AN351" i="20"/>
  <c r="AO351" i="20"/>
  <c r="AP351" i="20"/>
  <c r="AQ351" i="20"/>
  <c r="AR351" i="20"/>
  <c r="AS351" i="20"/>
  <c r="AT351" i="20"/>
  <c r="AU351" i="20"/>
  <c r="AN352" i="20"/>
  <c r="AO352" i="20"/>
  <c r="AP352" i="20"/>
  <c r="AQ352" i="20"/>
  <c r="AR352" i="20"/>
  <c r="AS352" i="20"/>
  <c r="AT352" i="20"/>
  <c r="AU352" i="20"/>
  <c r="AN353" i="20"/>
  <c r="AO353" i="20"/>
  <c r="AP353" i="20"/>
  <c r="AQ353" i="20"/>
  <c r="AR353" i="20"/>
  <c r="AS353" i="20"/>
  <c r="AT353" i="20"/>
  <c r="AU353" i="20"/>
  <c r="AN354" i="20"/>
  <c r="AO354" i="20"/>
  <c r="AP354" i="20"/>
  <c r="AQ354" i="20"/>
  <c r="AR354" i="20"/>
  <c r="AS354" i="20"/>
  <c r="AT354" i="20"/>
  <c r="AU354" i="20"/>
  <c r="AN355" i="20"/>
  <c r="AO355" i="20"/>
  <c r="AP355" i="20"/>
  <c r="AQ355" i="20"/>
  <c r="AR355" i="20"/>
  <c r="AS355" i="20"/>
  <c r="AT355" i="20"/>
  <c r="AU355" i="20"/>
  <c r="AN356" i="20"/>
  <c r="AO356" i="20"/>
  <c r="AP356" i="20"/>
  <c r="AQ356" i="20"/>
  <c r="AR356" i="20"/>
  <c r="AS356" i="20"/>
  <c r="AT356" i="20"/>
  <c r="AU356" i="20"/>
  <c r="AN357" i="20"/>
  <c r="AO357" i="20"/>
  <c r="AP357" i="20"/>
  <c r="AQ357" i="20"/>
  <c r="AR357" i="20"/>
  <c r="AS357" i="20"/>
  <c r="AT357" i="20"/>
  <c r="AU357" i="20"/>
  <c r="AN358" i="20"/>
  <c r="AO358" i="20"/>
  <c r="AP358" i="20"/>
  <c r="AQ358" i="20"/>
  <c r="AR358" i="20"/>
  <c r="AS358" i="20"/>
  <c r="AT358" i="20"/>
  <c r="AU358" i="20"/>
  <c r="AN359" i="20"/>
  <c r="AO359" i="20"/>
  <c r="AP359" i="20"/>
  <c r="AQ359" i="20"/>
  <c r="AR359" i="20"/>
  <c r="AS359" i="20"/>
  <c r="AT359" i="20"/>
  <c r="AU359" i="20"/>
  <c r="AN360" i="20"/>
  <c r="AO360" i="20"/>
  <c r="AP360" i="20"/>
  <c r="AQ360" i="20"/>
  <c r="AR360" i="20"/>
  <c r="AS360" i="20"/>
  <c r="AT360" i="20"/>
  <c r="AU360" i="20"/>
  <c r="AN361" i="20"/>
  <c r="AO361" i="20"/>
  <c r="AP361" i="20"/>
  <c r="AQ361" i="20"/>
  <c r="AR361" i="20"/>
  <c r="AS361" i="20"/>
  <c r="AT361" i="20"/>
  <c r="AU361" i="20"/>
  <c r="AN362" i="20"/>
  <c r="AO362" i="20"/>
  <c r="AP362" i="20"/>
  <c r="AQ362" i="20"/>
  <c r="AR362" i="20"/>
  <c r="AS362" i="20"/>
  <c r="AT362" i="20"/>
  <c r="AU362" i="20"/>
  <c r="AN363" i="20"/>
  <c r="AO363" i="20"/>
  <c r="AP363" i="20"/>
  <c r="AQ363" i="20"/>
  <c r="AR363" i="20"/>
  <c r="AS363" i="20"/>
  <c r="AT363" i="20"/>
  <c r="AU363" i="20"/>
  <c r="AN6" i="20"/>
  <c r="AO6" i="20"/>
  <c r="AP6" i="20"/>
  <c r="AQ6" i="20"/>
  <c r="AR6" i="20"/>
  <c r="Y8" i="20" s="1"/>
  <c r="Z8" i="20" s="1"/>
  <c r="AS6" i="20"/>
  <c r="AT6" i="20"/>
  <c r="AU6" i="20"/>
  <c r="Y13" i="20" s="1"/>
  <c r="Z13" i="20" s="1"/>
  <c r="AN7" i="20"/>
  <c r="AO7" i="20"/>
  <c r="AP7" i="20"/>
  <c r="AQ7" i="20"/>
  <c r="AR7" i="20"/>
  <c r="AS7" i="20"/>
  <c r="AT7" i="20"/>
  <c r="AU7" i="20"/>
  <c r="AN8" i="20"/>
  <c r="AO8" i="20"/>
  <c r="AP8" i="20"/>
  <c r="AQ8" i="20"/>
  <c r="AR8" i="20"/>
  <c r="AS8" i="20"/>
  <c r="AT8" i="20"/>
  <c r="AU8" i="20"/>
  <c r="AN9" i="20"/>
  <c r="AO9" i="20"/>
  <c r="AP9" i="20"/>
  <c r="AQ9" i="20"/>
  <c r="AR9" i="20"/>
  <c r="AS9" i="20"/>
  <c r="AT9" i="20"/>
  <c r="AU9" i="20"/>
  <c r="AN10" i="20"/>
  <c r="AO10" i="20"/>
  <c r="AP10" i="20"/>
  <c r="AQ10" i="20"/>
  <c r="AR10" i="20"/>
  <c r="AS10" i="20"/>
  <c r="AT10" i="20"/>
  <c r="AU10" i="20"/>
  <c r="AN11" i="20"/>
  <c r="AO11" i="20"/>
  <c r="AP11" i="20"/>
  <c r="AQ11" i="20"/>
  <c r="AR11" i="20"/>
  <c r="AS11" i="20"/>
  <c r="AT11" i="20"/>
  <c r="AU11" i="20"/>
  <c r="AN12" i="20"/>
  <c r="AO12" i="20"/>
  <c r="AP12" i="20"/>
  <c r="AQ12" i="20"/>
  <c r="AR12" i="20"/>
  <c r="AS12" i="20"/>
  <c r="AT12" i="20"/>
  <c r="AU12" i="20"/>
  <c r="AN13" i="20"/>
  <c r="AO13" i="20"/>
  <c r="AP13" i="20"/>
  <c r="AQ13" i="20"/>
  <c r="AR13" i="20"/>
  <c r="AS13" i="20"/>
  <c r="AT13" i="20"/>
  <c r="AU13" i="20"/>
  <c r="AN14" i="20"/>
  <c r="AO14" i="20"/>
  <c r="AP14" i="20"/>
  <c r="AQ14" i="20"/>
  <c r="AR14" i="20"/>
  <c r="AS14" i="20"/>
  <c r="AT14" i="20"/>
  <c r="AU14" i="20"/>
  <c r="AN15" i="20"/>
  <c r="AO15" i="20"/>
  <c r="AP15" i="20"/>
  <c r="AQ15" i="20"/>
  <c r="AR15" i="20"/>
  <c r="AS15" i="20"/>
  <c r="AT15" i="20"/>
  <c r="AU15" i="20"/>
  <c r="B5" i="20"/>
  <c r="C5" i="20"/>
  <c r="D5" i="20"/>
  <c r="E5" i="20"/>
  <c r="F5" i="20"/>
  <c r="G5" i="20"/>
  <c r="H5" i="20"/>
  <c r="I5" i="20"/>
  <c r="J5" i="20"/>
  <c r="K5" i="20"/>
  <c r="L5" i="20"/>
  <c r="M5" i="20"/>
  <c r="N5" i="20"/>
  <c r="O5" i="20"/>
  <c r="P5" i="20"/>
  <c r="Q5" i="20"/>
  <c r="R5" i="20"/>
  <c r="S5" i="20"/>
  <c r="T5" i="20"/>
  <c r="U5" i="20"/>
  <c r="V5" i="20"/>
  <c r="W5" i="20"/>
  <c r="A5" i="20"/>
  <c r="H11" i="3"/>
  <c r="I11" i="3" s="1"/>
  <c r="H10" i="3"/>
  <c r="I10" i="3" s="1"/>
  <c r="H9" i="3"/>
  <c r="I9" i="3" s="1"/>
  <c r="H8" i="3"/>
  <c r="I8" i="3" s="1"/>
  <c r="H7" i="3"/>
  <c r="I7" i="3" s="1"/>
  <c r="H6" i="3"/>
  <c r="I6" i="3" s="1"/>
  <c r="H5" i="3"/>
  <c r="I5" i="3" s="1"/>
  <c r="H4" i="3"/>
  <c r="I4" i="3" s="1"/>
  <c r="H3" i="3"/>
  <c r="I3" i="3" s="1"/>
  <c r="F11" i="3"/>
  <c r="G11" i="3" s="1"/>
  <c r="F10" i="3"/>
  <c r="G10" i="3" s="1"/>
  <c r="F9" i="3"/>
  <c r="G9" i="3" s="1"/>
  <c r="F8" i="3"/>
  <c r="G8" i="3" s="1"/>
  <c r="F7" i="3"/>
  <c r="G7" i="3" s="1"/>
  <c r="F6" i="3"/>
  <c r="G6" i="3" s="1"/>
  <c r="F5" i="3"/>
  <c r="G5" i="3" s="1"/>
  <c r="F4" i="3"/>
  <c r="G4" i="3" s="1"/>
  <c r="F3" i="3"/>
  <c r="G3" i="3" s="1"/>
  <c r="G10" i="2"/>
  <c r="G9" i="2"/>
  <c r="G8" i="2"/>
  <c r="G7" i="2"/>
  <c r="G6" i="2"/>
  <c r="G5" i="2"/>
  <c r="G4" i="2"/>
  <c r="G3" i="2"/>
  <c r="G2" i="2"/>
  <c r="B10" i="6"/>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 i="2"/>
  <c r="A4" i="14"/>
  <c r="A5" i="14"/>
  <c r="B4" i="14" s="1"/>
  <c r="A6" i="14"/>
  <c r="B5" i="14" s="1"/>
  <c r="A7" i="14"/>
  <c r="D4" i="14" s="1"/>
  <c r="A8" i="14"/>
  <c r="B6" i="14" s="1"/>
  <c r="A9" i="14"/>
  <c r="F4" i="14" s="1"/>
  <c r="A10" i="14"/>
  <c r="E4" i="14" s="1"/>
  <c r="A11" i="14"/>
  <c r="D5" i="14" s="1"/>
  <c r="A12" i="14"/>
  <c r="C4" i="14" s="1"/>
  <c r="A13" i="14"/>
  <c r="C5" i="14" s="1"/>
  <c r="A14" i="14"/>
  <c r="D8" i="14" s="1"/>
  <c r="A15" i="14"/>
  <c r="F5" i="14" s="1"/>
  <c r="A16" i="14"/>
  <c r="B7" i="14" s="1"/>
  <c r="A17" i="14"/>
  <c r="A18" i="14"/>
  <c r="D10" i="14" s="1"/>
  <c r="A19" i="14"/>
  <c r="E7" i="14" s="1"/>
  <c r="A20" i="14"/>
  <c r="D11" i="14" s="1"/>
  <c r="A21" i="14"/>
  <c r="D12" i="14" s="1"/>
  <c r="A22" i="14"/>
  <c r="C9" i="14" s="1"/>
  <c r="A23" i="14"/>
  <c r="D14" i="14" s="1"/>
  <c r="A24" i="14"/>
  <c r="E9" i="14" s="1"/>
  <c r="A25" i="14"/>
  <c r="E10" i="14" s="1"/>
  <c r="A26" i="14"/>
  <c r="E11" i="14" s="1"/>
  <c r="A27" i="14"/>
  <c r="E12" i="14" s="1"/>
  <c r="A28" i="14"/>
  <c r="D18" i="14" s="1"/>
  <c r="A29" i="14"/>
  <c r="E13" i="14" s="1"/>
  <c r="A30" i="14"/>
  <c r="E14" i="14" s="1"/>
  <c r="A31" i="14"/>
  <c r="D19" i="14" s="1"/>
  <c r="A32" i="14"/>
  <c r="D20" i="14" s="1"/>
  <c r="A33" i="14"/>
  <c r="D21" i="14" s="1"/>
  <c r="A34" i="14"/>
  <c r="E15" i="14" s="1"/>
  <c r="A35" i="14"/>
  <c r="C13" i="14" s="1"/>
  <c r="A36" i="14"/>
  <c r="D23" i="14" s="1"/>
  <c r="A37" i="14"/>
  <c r="D24" i="14" s="1"/>
  <c r="A38" i="14"/>
  <c r="H4" i="14" s="1"/>
  <c r="A39" i="14"/>
  <c r="B9" i="14" s="1"/>
  <c r="A40" i="14"/>
  <c r="D26" i="14" s="1"/>
  <c r="A41" i="14"/>
  <c r="D27" i="14" s="1"/>
  <c r="A42" i="14"/>
  <c r="C14" i="14" s="1"/>
  <c r="A43" i="14"/>
  <c r="D29" i="14" s="1"/>
  <c r="A44" i="14"/>
  <c r="B10" i="14" s="1"/>
  <c r="A45" i="14"/>
  <c r="E18" i="14" s="1"/>
  <c r="A46" i="14"/>
  <c r="F8" i="14" s="1"/>
  <c r="A47" i="14"/>
  <c r="D30" i="14" s="1"/>
  <c r="A48" i="14"/>
  <c r="D31" i="14" s="1"/>
  <c r="A49" i="14"/>
  <c r="B13" i="14" s="1"/>
  <c r="A50" i="14"/>
  <c r="F9" i="14" s="1"/>
  <c r="A51" i="14"/>
  <c r="D32" i="14" s="1"/>
  <c r="A52" i="14"/>
  <c r="C17" i="14" s="1"/>
  <c r="A53" i="14"/>
  <c r="E21" i="14" s="1"/>
  <c r="A54" i="14"/>
  <c r="E22" i="14" s="1"/>
  <c r="A55" i="14"/>
  <c r="E23" i="14" s="1"/>
  <c r="A56" i="14"/>
  <c r="D35" i="14" s="1"/>
  <c r="A57" i="14"/>
  <c r="D36" i="14" s="1"/>
  <c r="A58" i="14"/>
  <c r="B14" i="14" s="1"/>
  <c r="A59" i="14"/>
  <c r="B15" i="14" s="1"/>
  <c r="A60" i="14"/>
  <c r="B16" i="14" s="1"/>
  <c r="A61" i="14"/>
  <c r="C19" i="14" s="1"/>
  <c r="A62" i="14"/>
  <c r="C20" i="14" s="1"/>
  <c r="A63" i="14"/>
  <c r="B18" i="14" s="1"/>
  <c r="A64" i="14"/>
  <c r="B19" i="14" s="1"/>
  <c r="A65" i="14"/>
  <c r="B20" i="14" s="1"/>
  <c r="A66" i="14"/>
  <c r="F12" i="14" s="1"/>
  <c r="A67" i="14"/>
  <c r="B22" i="14" s="1"/>
  <c r="A68" i="14"/>
  <c r="E25" i="14" s="1"/>
  <c r="A69" i="14"/>
  <c r="B23" i="14" s="1"/>
  <c r="A70" i="14"/>
  <c r="D37" i="14" s="1"/>
  <c r="A71" i="14"/>
  <c r="E26" i="14" s="1"/>
  <c r="A72" i="14"/>
  <c r="D38" i="14" s="1"/>
  <c r="A73" i="14"/>
  <c r="D39" i="14" s="1"/>
  <c r="A74" i="14"/>
  <c r="E28" i="14" s="1"/>
  <c r="A75" i="14"/>
  <c r="E29" i="14" s="1"/>
  <c r="A76" i="14"/>
  <c r="C23" i="14" s="1"/>
  <c r="A77" i="14"/>
  <c r="C24" i="14" s="1"/>
  <c r="A78" i="14"/>
  <c r="B24" i="14" s="1"/>
  <c r="A79" i="14"/>
  <c r="D42" i="14" s="1"/>
  <c r="A80" i="14"/>
  <c r="F15" i="14" s="1"/>
  <c r="A81" i="14"/>
  <c r="C26" i="14" s="1"/>
  <c r="A82" i="14"/>
  <c r="E30" i="14" s="1"/>
  <c r="A83" i="14"/>
  <c r="D45" i="14" s="1"/>
  <c r="A84" i="14"/>
  <c r="D46" i="14" s="1"/>
  <c r="A85" i="14"/>
  <c r="E31" i="14" s="1"/>
  <c r="A86" i="14"/>
  <c r="D48" i="14" s="1"/>
  <c r="A87" i="14"/>
  <c r="C29" i="14" s="1"/>
  <c r="A88" i="14"/>
  <c r="E32" i="14" s="1"/>
  <c r="A89" i="14"/>
  <c r="D50" i="14" s="1"/>
  <c r="A90" i="14"/>
  <c r="E33" i="14" s="1"/>
  <c r="A91" i="14"/>
  <c r="E34" i="14" s="1"/>
  <c r="A92" i="14"/>
  <c r="D51" i="14" s="1"/>
  <c r="A93" i="14"/>
  <c r="E35" i="14" s="1"/>
  <c r="A94" i="14"/>
  <c r="F16" i="14" s="1"/>
  <c r="A95" i="14"/>
  <c r="B26" i="14" s="1"/>
  <c r="A96" i="14"/>
  <c r="E38" i="14" s="1"/>
  <c r="A97" i="14"/>
  <c r="E39" i="14" s="1"/>
  <c r="A98" i="14"/>
  <c r="B27" i="14" s="1"/>
  <c r="A99" i="14"/>
  <c r="H5" i="14" s="1"/>
  <c r="A100" i="14"/>
  <c r="B28" i="14" s="1"/>
  <c r="A101" i="14"/>
  <c r="D53" i="14" s="1"/>
  <c r="A102" i="14"/>
  <c r="B29" i="14" s="1"/>
  <c r="A103" i="14"/>
  <c r="E41" i="14" s="1"/>
  <c r="A104" i="14"/>
  <c r="D54" i="14" s="1"/>
  <c r="A105" i="14"/>
  <c r="E42" i="14" s="1"/>
  <c r="A106" i="14"/>
  <c r="E43" i="14" s="1"/>
  <c r="A107" i="14"/>
  <c r="B30" i="14" s="1"/>
  <c r="A108" i="14"/>
  <c r="D56" i="14" s="1"/>
  <c r="A109" i="14"/>
  <c r="D57" i="14" s="1"/>
  <c r="A110" i="14"/>
  <c r="E45" i="14" s="1"/>
  <c r="A111" i="14"/>
  <c r="D58" i="14" s="1"/>
  <c r="A112" i="14"/>
  <c r="E47" i="14" s="1"/>
  <c r="A113" i="14"/>
  <c r="D59" i="14" s="1"/>
  <c r="A114" i="14"/>
  <c r="D60" i="14" s="1"/>
  <c r="A115" i="14"/>
  <c r="B32" i="14" s="1"/>
  <c r="A116" i="14"/>
  <c r="D61" i="14" s="1"/>
  <c r="A117" i="14"/>
  <c r="D62" i="14" s="1"/>
  <c r="A118" i="14"/>
  <c r="E48" i="14" s="1"/>
  <c r="A119" i="14"/>
  <c r="D64" i="14" s="1"/>
  <c r="A120" i="14"/>
  <c r="E50" i="14" s="1"/>
  <c r="A121" i="14"/>
  <c r="D65" i="14" s="1"/>
  <c r="A122" i="14"/>
  <c r="E51" i="14" s="1"/>
  <c r="A123" i="14"/>
  <c r="B34" i="14" s="1"/>
  <c r="A124" i="14"/>
  <c r="D66" i="14" s="1"/>
  <c r="A125" i="14"/>
  <c r="C33" i="14" s="1"/>
  <c r="A126" i="14"/>
  <c r="D67" i="14" s="1"/>
  <c r="A127" i="14"/>
  <c r="D68" i="14" s="1"/>
  <c r="A128" i="14"/>
  <c r="D69" i="14" s="1"/>
  <c r="A129" i="14"/>
  <c r="C34" i="14" s="1"/>
  <c r="A130" i="14"/>
  <c r="E53" i="14" s="1"/>
  <c r="A131" i="14"/>
  <c r="E54" i="14" s="1"/>
  <c r="A132" i="14"/>
  <c r="E55" i="14" s="1"/>
  <c r="A133" i="14"/>
  <c r="D71" i="14" s="1"/>
  <c r="A134" i="14"/>
  <c r="D72" i="14" s="1"/>
  <c r="A135" i="14"/>
  <c r="E57" i="14" s="1"/>
  <c r="A136" i="14"/>
  <c r="E58" i="14" s="1"/>
  <c r="A137" i="14"/>
  <c r="B35" i="14" s="1"/>
  <c r="A138" i="14"/>
  <c r="E59" i="14" s="1"/>
  <c r="A139" i="14"/>
  <c r="B36" i="14" s="1"/>
  <c r="A140" i="14"/>
  <c r="D73" i="14" s="1"/>
  <c r="A141" i="14"/>
  <c r="D74" i="14" s="1"/>
  <c r="A142" i="14"/>
  <c r="C39" i="14" s="1"/>
  <c r="A143" i="14"/>
  <c r="E63" i="14" s="1"/>
  <c r="A144" i="14"/>
  <c r="B38" i="14" s="1"/>
  <c r="A145" i="14"/>
  <c r="E64" i="14" s="1"/>
  <c r="A146" i="14"/>
  <c r="E65" i="14" s="1"/>
  <c r="A147" i="14"/>
  <c r="E66" i="14" s="1"/>
  <c r="A148" i="14"/>
  <c r="E67" i="14" s="1"/>
  <c r="A149" i="14"/>
  <c r="C40" i="14" s="1"/>
  <c r="A150" i="14"/>
  <c r="C41" i="14" s="1"/>
  <c r="A151" i="14"/>
  <c r="B39" i="14" s="1"/>
  <c r="A152" i="14"/>
  <c r="B40" i="14" s="1"/>
  <c r="A153" i="14"/>
  <c r="A154" i="14"/>
  <c r="D81" i="14" s="1"/>
  <c r="A155" i="14"/>
  <c r="D82" i="14" s="1"/>
  <c r="A156" i="14"/>
  <c r="D83" i="14" s="1"/>
  <c r="A157" i="14"/>
  <c r="D84" i="14" s="1"/>
  <c r="A158" i="14"/>
  <c r="B42" i="14" s="1"/>
  <c r="A159" i="14"/>
  <c r="B43" i="14" s="1"/>
  <c r="A160" i="14"/>
  <c r="C45" i="14" s="1"/>
  <c r="A161" i="14"/>
  <c r="E73" i="14" s="1"/>
  <c r="A162" i="14"/>
  <c r="B44" i="14" s="1"/>
  <c r="A163" i="14"/>
  <c r="D86" i="14" s="1"/>
  <c r="A164" i="14"/>
  <c r="D87" i="14" s="1"/>
  <c r="A165" i="14"/>
  <c r="E75" i="14" s="1"/>
  <c r="A166" i="14"/>
  <c r="B45" i="14" s="1"/>
  <c r="A167" i="14"/>
  <c r="D89" i="14" s="1"/>
  <c r="A168" i="14"/>
  <c r="C48" i="14" s="1"/>
  <c r="A169" i="14"/>
  <c r="C49" i="14" s="1"/>
  <c r="A170" i="14"/>
  <c r="D92" i="14" s="1"/>
  <c r="A171" i="14"/>
  <c r="C51" i="14" s="1"/>
  <c r="A172" i="14"/>
  <c r="E76" i="14" s="1"/>
  <c r="A173" i="14"/>
  <c r="B47" i="14" s="1"/>
  <c r="A174" i="14"/>
  <c r="E77" i="14" s="1"/>
  <c r="A175" i="14"/>
  <c r="C52" i="14" s="1"/>
  <c r="A176" i="14"/>
  <c r="B48" i="14" s="1"/>
  <c r="A177" i="14"/>
  <c r="E78" i="14" s="1"/>
  <c r="A178" i="14"/>
  <c r="D96" i="14" s="1"/>
  <c r="A179" i="14"/>
  <c r="B49" i="14" s="1"/>
  <c r="A180" i="14"/>
  <c r="G4" i="14" s="1"/>
  <c r="A181" i="14"/>
  <c r="D98" i="14" s="1"/>
  <c r="A182" i="14"/>
  <c r="D99" i="14" s="1"/>
  <c r="A183" i="14"/>
  <c r="D100" i="14" s="1"/>
  <c r="A184" i="14"/>
  <c r="D101" i="14" s="1"/>
  <c r="A185" i="14"/>
  <c r="C54" i="14" s="1"/>
  <c r="A186" i="14"/>
  <c r="F23" i="14" s="1"/>
  <c r="A187" i="14"/>
  <c r="F24" i="14" s="1"/>
  <c r="A188" i="14"/>
  <c r="C55" i="14" s="1"/>
  <c r="A189" i="14"/>
  <c r="D104" i="14" s="1"/>
  <c r="A190" i="14"/>
  <c r="D105" i="14" s="1"/>
  <c r="A191" i="14"/>
  <c r="E82" i="14" s="1"/>
  <c r="A192" i="14"/>
  <c r="C56" i="14" s="1"/>
  <c r="A193" i="14"/>
  <c r="D107" i="14" s="1"/>
  <c r="A194" i="14"/>
  <c r="D108" i="14" s="1"/>
  <c r="A195" i="14"/>
  <c r="C57" i="14" s="1"/>
  <c r="A196" i="14"/>
  <c r="B51" i="14" s="1"/>
  <c r="A197" i="14"/>
  <c r="E83" i="14" s="1"/>
  <c r="A198" i="14"/>
  <c r="F25" i="14" s="1"/>
  <c r="A199" i="14"/>
  <c r="E84" i="14" s="1"/>
  <c r="A200" i="14"/>
  <c r="B52" i="14" s="1"/>
  <c r="A201" i="14"/>
  <c r="D112" i="14" s="1"/>
  <c r="A202" i="14"/>
  <c r="D113" i="14" s="1"/>
  <c r="A203" i="14"/>
  <c r="D114" i="14" s="1"/>
  <c r="A204" i="14"/>
  <c r="E87" i="14" s="1"/>
  <c r="A205" i="14"/>
  <c r="E88" i="14" s="1"/>
  <c r="A206" i="14"/>
  <c r="B54" i="14" s="1"/>
  <c r="A207" i="14"/>
  <c r="E89" i="14" s="1"/>
  <c r="A208" i="14"/>
  <c r="F27" i="14" s="1"/>
  <c r="A209" i="14"/>
  <c r="D115" i="14" s="1"/>
  <c r="A210" i="14"/>
  <c r="D116" i="14" s="1"/>
  <c r="A211" i="14"/>
  <c r="E91" i="14" s="1"/>
  <c r="A212" i="14"/>
  <c r="D117" i="14" s="1"/>
  <c r="A213" i="14"/>
  <c r="E92" i="14" s="1"/>
  <c r="A214" i="14"/>
  <c r="E93" i="14" s="1"/>
  <c r="A215" i="14"/>
  <c r="B57" i="14" s="1"/>
  <c r="A216" i="14"/>
  <c r="E95" i="14" s="1"/>
  <c r="A217" i="14"/>
  <c r="D118" i="14" s="1"/>
  <c r="A218" i="14"/>
  <c r="E96" i="14" s="1"/>
  <c r="A219" i="14"/>
  <c r="B58" i="14" s="1"/>
  <c r="A220" i="14"/>
  <c r="F28" i="14" s="1"/>
  <c r="A221" i="14"/>
  <c r="C61" i="14" s="1"/>
  <c r="A222" i="14"/>
  <c r="F29" i="14" s="1"/>
  <c r="A223" i="14"/>
  <c r="E98" i="14" s="1"/>
  <c r="A224" i="14"/>
  <c r="F30" i="14" s="1"/>
  <c r="A225" i="14"/>
  <c r="D124" i="14" s="1"/>
  <c r="A226" i="14"/>
  <c r="C62" i="14" s="1"/>
  <c r="A227" i="14"/>
  <c r="D126" i="14" s="1"/>
  <c r="A228" i="14"/>
  <c r="E101" i="14" s="1"/>
  <c r="A229" i="14"/>
  <c r="E102" i="14" s="1"/>
  <c r="A230" i="14"/>
  <c r="C63" i="14" s="1"/>
  <c r="A231" i="14"/>
  <c r="F31" i="14" s="1"/>
  <c r="A232" i="14"/>
  <c r="B61" i="14" s="1"/>
  <c r="A233" i="14"/>
  <c r="C64" i="14" s="1"/>
  <c r="A234" i="14"/>
  <c r="E104" i="14" s="1"/>
  <c r="A235" i="14"/>
  <c r="E105" i="14" s="1"/>
  <c r="A236" i="14"/>
  <c r="D130" i="14" s="1"/>
  <c r="A237" i="14"/>
  <c r="E106" i="14" s="1"/>
  <c r="A238" i="14"/>
  <c r="D131" i="14" s="1"/>
  <c r="A239" i="14"/>
  <c r="C66" i="14" s="1"/>
  <c r="A240" i="14"/>
  <c r="D133" i="14" s="1"/>
  <c r="A241" i="14"/>
  <c r="C68" i="14" s="1"/>
  <c r="A242" i="14"/>
  <c r="F34" i="14" s="1"/>
  <c r="A243" i="14"/>
  <c r="B62" i="14" s="1"/>
  <c r="A244" i="14"/>
  <c r="E109" i="14" s="1"/>
  <c r="A245" i="14"/>
  <c r="B63" i="14" s="1"/>
  <c r="A246" i="14"/>
  <c r="E110" i="14" s="1"/>
  <c r="A247" i="14"/>
  <c r="B64" i="14" s="1"/>
  <c r="A248" i="14"/>
  <c r="D137" i="14" s="1"/>
  <c r="A249" i="14"/>
  <c r="E112" i="14" s="1"/>
  <c r="A250" i="14"/>
  <c r="B65" i="14" s="1"/>
  <c r="A251" i="14"/>
  <c r="E113" i="14" s="1"/>
  <c r="A252" i="14"/>
  <c r="E114" i="14" s="1"/>
  <c r="A253" i="14"/>
  <c r="D138" i="14" s="1"/>
  <c r="A254" i="14"/>
  <c r="E116" i="14" s="1"/>
  <c r="A255" i="14"/>
  <c r="E117" i="14" s="1"/>
  <c r="A256" i="14"/>
  <c r="C70" i="14" s="1"/>
  <c r="A257" i="14"/>
  <c r="D141" i="14" s="1"/>
  <c r="A258" i="14"/>
  <c r="D142" i="14" s="1"/>
  <c r="A259" i="14"/>
  <c r="C71" i="14" s="1"/>
  <c r="A260" i="14"/>
  <c r="E118" i="14" s="1"/>
  <c r="A261" i="14"/>
  <c r="E119" i="14" s="1"/>
  <c r="A262" i="14"/>
  <c r="D145" i="14" s="1"/>
  <c r="A263" i="14"/>
  <c r="E121" i="14" s="1"/>
  <c r="A264" i="14"/>
  <c r="D146" i="14" s="1"/>
  <c r="A265" i="14"/>
  <c r="E122" i="14" s="1"/>
  <c r="A266" i="14"/>
  <c r="A267" i="14"/>
  <c r="D147" i="14" s="1"/>
  <c r="A268" i="14"/>
  <c r="D148" i="14" s="1"/>
  <c r="A269" i="14"/>
  <c r="D149" i="14" s="1"/>
  <c r="A270" i="14"/>
  <c r="D150" i="14" s="1"/>
  <c r="A271" i="14"/>
  <c r="C72" i="14" s="1"/>
  <c r="A272" i="14"/>
  <c r="A273" i="14"/>
  <c r="E126" i="14" s="1"/>
  <c r="A274" i="14"/>
  <c r="D153" i="14" s="1"/>
  <c r="A275" i="14"/>
  <c r="B67" i="14" s="1"/>
  <c r="A276" i="14"/>
  <c r="B68" i="14" s="1"/>
  <c r="A277" i="14"/>
  <c r="D155" i="14" s="1"/>
  <c r="A278" i="14"/>
  <c r="D156" i="14" s="1"/>
  <c r="A279" i="14"/>
  <c r="D157" i="14" s="1"/>
  <c r="A280" i="14"/>
  <c r="D158" i="14" s="1"/>
  <c r="A281" i="14"/>
  <c r="B71" i="14" s="1"/>
  <c r="A282" i="14"/>
  <c r="B72" i="14" s="1"/>
  <c r="A283" i="14"/>
  <c r="E130" i="14" s="1"/>
  <c r="A284" i="14"/>
  <c r="B73" i="14" s="1"/>
  <c r="A285" i="14"/>
  <c r="E131" i="14" s="1"/>
  <c r="A286" i="14"/>
  <c r="E132" i="14" s="1"/>
  <c r="A287" i="14"/>
  <c r="B74" i="14" s="1"/>
  <c r="A288" i="14"/>
  <c r="H7" i="14" s="1"/>
  <c r="A289" i="14"/>
  <c r="A290" i="14"/>
  <c r="B75" i="14" s="1"/>
  <c r="A291" i="14"/>
  <c r="E133" i="14" s="1"/>
  <c r="A292" i="14"/>
  <c r="F36" i="14" s="1"/>
  <c r="A293" i="14"/>
  <c r="G6" i="14" s="1"/>
  <c r="A294" i="14"/>
  <c r="B77" i="14" s="1"/>
  <c r="A295" i="14"/>
  <c r="D162" i="14" s="1"/>
  <c r="A296" i="14"/>
  <c r="E134" i="14" s="1"/>
  <c r="A297" i="14"/>
  <c r="D164" i="14" s="1"/>
  <c r="A298" i="14"/>
  <c r="E135" i="14" s="1"/>
  <c r="A299" i="14"/>
  <c r="F37" i="14" s="1"/>
  <c r="A300" i="14"/>
  <c r="E136" i="14" s="1"/>
  <c r="A301" i="14"/>
  <c r="E137" i="14" s="1"/>
  <c r="A302" i="14"/>
  <c r="E138" i="14" s="1"/>
  <c r="A303" i="14"/>
  <c r="E139" i="14" s="1"/>
  <c r="A304" i="14"/>
  <c r="D166" i="14" s="1"/>
  <c r="A305" i="14"/>
  <c r="E140" i="14" s="1"/>
  <c r="A306" i="14"/>
  <c r="D167" i="14" s="1"/>
  <c r="A307" i="14"/>
  <c r="B82" i="14" s="1"/>
  <c r="A308" i="14"/>
  <c r="C78" i="14" s="1"/>
  <c r="A309" i="14"/>
  <c r="E141" i="14" s="1"/>
  <c r="A310" i="14"/>
  <c r="D169" i="14" s="1"/>
  <c r="A311" i="14"/>
  <c r="D170" i="14" s="1"/>
  <c r="A312" i="14"/>
  <c r="E144" i="14" s="1"/>
  <c r="A313" i="14"/>
  <c r="E145" i="14" s="1"/>
  <c r="A314" i="14"/>
  <c r="D171" i="14" s="1"/>
  <c r="A315" i="14"/>
  <c r="E146" i="14" s="1"/>
  <c r="A316" i="14"/>
  <c r="E147" i="14" s="1"/>
  <c r="A317" i="14"/>
  <c r="F38" i="14" s="1"/>
  <c r="A318" i="14"/>
  <c r="E149" i="14" s="1"/>
  <c r="A319" i="14"/>
  <c r="B83" i="14" s="1"/>
  <c r="A320" i="14"/>
  <c r="D173" i="14" s="1"/>
  <c r="A321" i="14"/>
  <c r="D174" i="14" s="1"/>
  <c r="A322" i="14"/>
  <c r="B84" i="14" s="1"/>
  <c r="A323" i="14"/>
  <c r="B85" i="14" s="1"/>
  <c r="A324" i="14"/>
  <c r="E151" i="14" s="1"/>
  <c r="A325" i="14"/>
  <c r="B87" i="14" s="1"/>
  <c r="A326" i="14"/>
  <c r="E152" i="14" s="1"/>
  <c r="A327" i="14"/>
  <c r="B88" i="14" s="1"/>
  <c r="A328" i="14"/>
  <c r="B89" i="14" s="1"/>
  <c r="A329" i="14"/>
  <c r="B90" i="14" s="1"/>
  <c r="A330" i="14"/>
  <c r="E153" i="14" s="1"/>
  <c r="A331" i="14"/>
  <c r="B91" i="14" s="1"/>
  <c r="A332" i="14"/>
  <c r="B92" i="14" s="1"/>
  <c r="A333" i="14"/>
  <c r="B93" i="14" s="1"/>
  <c r="A334" i="14"/>
  <c r="B94" i="14" s="1"/>
  <c r="A335" i="14"/>
  <c r="B95" i="14" s="1"/>
  <c r="A336" i="14"/>
  <c r="E154" i="14" s="1"/>
  <c r="A337" i="14"/>
  <c r="B96" i="14" s="1"/>
  <c r="A338" i="14"/>
  <c r="E155" i="14" s="1"/>
  <c r="A339" i="14"/>
  <c r="F41" i="14" s="1"/>
  <c r="A340" i="14"/>
  <c r="E157" i="14" s="1"/>
  <c r="A341" i="14"/>
  <c r="E158" i="14" s="1"/>
  <c r="A342" i="14"/>
  <c r="E159" i="14" s="1"/>
  <c r="A343" i="14"/>
  <c r="D176" i="14" s="1"/>
  <c r="A344" i="14"/>
  <c r="D177" i="14" s="1"/>
  <c r="A345" i="14"/>
  <c r="A346" i="14"/>
  <c r="C80" i="14" s="1"/>
  <c r="A347" i="14"/>
  <c r="E161" i="14" s="1"/>
  <c r="A348" i="14"/>
  <c r="E162" i="14" s="1"/>
  <c r="A349" i="14"/>
  <c r="E163" i="14" s="1"/>
  <c r="A350" i="14"/>
  <c r="E164" i="14" s="1"/>
  <c r="A351" i="14"/>
  <c r="D180" i="14" s="1"/>
  <c r="A352" i="14"/>
  <c r="E166" i="14" s="1"/>
  <c r="A353" i="14"/>
  <c r="E167" i="14" s="1"/>
  <c r="A354" i="14"/>
  <c r="F44" i="14" s="1"/>
  <c r="A355" i="14"/>
  <c r="B98" i="14" s="1"/>
  <c r="A356" i="14"/>
  <c r="H9" i="14" s="1"/>
  <c r="A357" i="14"/>
  <c r="E169" i="14" s="1"/>
  <c r="A358" i="14"/>
  <c r="B99" i="14" s="1"/>
  <c r="A359" i="14"/>
  <c r="B100" i="14" s="1"/>
  <c r="A360" i="14"/>
  <c r="B101" i="14" s="1"/>
  <c r="A361" i="14"/>
  <c r="E170" i="14" s="1"/>
  <c r="A3" i="14"/>
  <c r="B3" i="14" s="1"/>
  <c r="A5" i="13"/>
  <c r="F3" i="13" s="1"/>
  <c r="A6" i="13"/>
  <c r="A7" i="13"/>
  <c r="G3" i="13" s="1"/>
  <c r="A8" i="13"/>
  <c r="B6" i="13" s="1"/>
  <c r="A9" i="13"/>
  <c r="E3" i="13" s="1"/>
  <c r="A10" i="13"/>
  <c r="E4" i="13" s="1"/>
  <c r="A11" i="13"/>
  <c r="D5" i="13" s="1"/>
  <c r="A12" i="13"/>
  <c r="D6" i="13" s="1"/>
  <c r="A13" i="13"/>
  <c r="D7" i="13" s="1"/>
  <c r="A14" i="13"/>
  <c r="H3" i="13" s="1"/>
  <c r="A15" i="13"/>
  <c r="F5" i="13" s="1"/>
  <c r="A16" i="13"/>
  <c r="B7" i="13" s="1"/>
  <c r="A17" i="13"/>
  <c r="C7" i="13" s="1"/>
  <c r="A18" i="13"/>
  <c r="D10" i="13" s="1"/>
  <c r="A19" i="13"/>
  <c r="E7" i="13" s="1"/>
  <c r="A20" i="13"/>
  <c r="A21" i="13"/>
  <c r="E8" i="13" s="1"/>
  <c r="A22" i="13"/>
  <c r="A23" i="13"/>
  <c r="D14" i="13" s="1"/>
  <c r="A24" i="13"/>
  <c r="D15" i="13" s="1"/>
  <c r="A25" i="13"/>
  <c r="E10" i="13" s="1"/>
  <c r="A26" i="13"/>
  <c r="E11" i="13" s="1"/>
  <c r="A27" i="13"/>
  <c r="E12" i="13" s="1"/>
  <c r="A28" i="13"/>
  <c r="D18" i="13" s="1"/>
  <c r="A29" i="13"/>
  <c r="E13" i="13" s="1"/>
  <c r="A30" i="13"/>
  <c r="E14" i="13" s="1"/>
  <c r="A31" i="13"/>
  <c r="D19" i="13" s="1"/>
  <c r="A32" i="13"/>
  <c r="D20" i="13" s="1"/>
  <c r="A33" i="13"/>
  <c r="D21" i="13" s="1"/>
  <c r="A34" i="13"/>
  <c r="E15" i="13" s="1"/>
  <c r="A35" i="13"/>
  <c r="C13" i="13" s="1"/>
  <c r="A36" i="13"/>
  <c r="D23" i="13" s="1"/>
  <c r="A37" i="13"/>
  <c r="D24" i="13" s="1"/>
  <c r="A38" i="13"/>
  <c r="H4" i="13" s="1"/>
  <c r="A39" i="13"/>
  <c r="B9" i="13" s="1"/>
  <c r="A40" i="13"/>
  <c r="D26" i="13" s="1"/>
  <c r="A41" i="13"/>
  <c r="D27" i="13" s="1"/>
  <c r="A42" i="13"/>
  <c r="D28" i="13" s="1"/>
  <c r="A43" i="13"/>
  <c r="D29" i="13" s="1"/>
  <c r="A44" i="13"/>
  <c r="E17" i="13" s="1"/>
  <c r="A45" i="13"/>
  <c r="E18" i="13" s="1"/>
  <c r="A46" i="13"/>
  <c r="F8" i="13" s="1"/>
  <c r="A47" i="13"/>
  <c r="C15" i="13" s="1"/>
  <c r="A48" i="13"/>
  <c r="D31" i="13" s="1"/>
  <c r="A49" i="13"/>
  <c r="B13" i="13" s="1"/>
  <c r="A50" i="13"/>
  <c r="E20" i="13" s="1"/>
  <c r="A51" i="13"/>
  <c r="D32" i="13" s="1"/>
  <c r="A52" i="13"/>
  <c r="D33" i="13" s="1"/>
  <c r="A53" i="13"/>
  <c r="E21" i="13" s="1"/>
  <c r="A54" i="13"/>
  <c r="E22" i="13" s="1"/>
  <c r="A55" i="13"/>
  <c r="E23" i="13" s="1"/>
  <c r="A56" i="13"/>
  <c r="C18" i="13" s="1"/>
  <c r="A57" i="13"/>
  <c r="D36" i="13" s="1"/>
  <c r="A58" i="13"/>
  <c r="B14" i="13" s="1"/>
  <c r="A59" i="13"/>
  <c r="F10" i="13" s="1"/>
  <c r="A60" i="13"/>
  <c r="B16" i="13" s="1"/>
  <c r="A61" i="13"/>
  <c r="C19" i="13" s="1"/>
  <c r="A62" i="13"/>
  <c r="E24" i="13" s="1"/>
  <c r="A63" i="13"/>
  <c r="B18" i="13" s="1"/>
  <c r="A64" i="13"/>
  <c r="B19" i="13" s="1"/>
  <c r="A65" i="13"/>
  <c r="B20" i="13" s="1"/>
  <c r="A66" i="13"/>
  <c r="F12" i="13" s="1"/>
  <c r="A67" i="13"/>
  <c r="B22" i="13" s="1"/>
  <c r="A68" i="13"/>
  <c r="F13" i="13" s="1"/>
  <c r="A69" i="13"/>
  <c r="B23" i="13" s="1"/>
  <c r="A70" i="13"/>
  <c r="C21" i="13" s="1"/>
  <c r="A71" i="13"/>
  <c r="E26" i="13" s="1"/>
  <c r="A72" i="13"/>
  <c r="D38" i="13" s="1"/>
  <c r="A73" i="13"/>
  <c r="D39" i="13" s="1"/>
  <c r="A74" i="13"/>
  <c r="E28" i="13" s="1"/>
  <c r="A75" i="13"/>
  <c r="E29" i="13" s="1"/>
  <c r="A76" i="13"/>
  <c r="C23" i="13" s="1"/>
  <c r="A77" i="13"/>
  <c r="D41" i="13" s="1"/>
  <c r="A78" i="13"/>
  <c r="B24" i="13" s="1"/>
  <c r="A79" i="13"/>
  <c r="C25" i="13" s="1"/>
  <c r="A80" i="13"/>
  <c r="F15" i="13" s="1"/>
  <c r="A81" i="13"/>
  <c r="C26" i="13" s="1"/>
  <c r="A82" i="13"/>
  <c r="D44" i="13" s="1"/>
  <c r="A83" i="13"/>
  <c r="D45" i="13" s="1"/>
  <c r="A84" i="13"/>
  <c r="C28" i="13" s="1"/>
  <c r="A85" i="13"/>
  <c r="E31" i="13" s="1"/>
  <c r="A86" i="13"/>
  <c r="D48" i="13" s="1"/>
  <c r="A87" i="13"/>
  <c r="C29" i="13" s="1"/>
  <c r="A88" i="13"/>
  <c r="E32" i="13" s="1"/>
  <c r="A89" i="13"/>
  <c r="D50" i="13" s="1"/>
  <c r="A90" i="13"/>
  <c r="E33" i="13" s="1"/>
  <c r="A91" i="13"/>
  <c r="E34" i="13" s="1"/>
  <c r="A92" i="13"/>
  <c r="D51" i="13" s="1"/>
  <c r="A93" i="13"/>
  <c r="E35" i="13" s="1"/>
  <c r="A94" i="13"/>
  <c r="F16" i="13" s="1"/>
  <c r="A95" i="13"/>
  <c r="E37" i="13" s="1"/>
  <c r="A96" i="13"/>
  <c r="F17" i="13" s="1"/>
  <c r="A97" i="13"/>
  <c r="E39" i="13" s="1"/>
  <c r="A98" i="13"/>
  <c r="E40" i="13" s="1"/>
  <c r="A99" i="13"/>
  <c r="D52" i="13" s="1"/>
  <c r="A100" i="13"/>
  <c r="B28" i="13" s="1"/>
  <c r="A101" i="13"/>
  <c r="D53" i="13" s="1"/>
  <c r="A102" i="13"/>
  <c r="B29" i="13" s="1"/>
  <c r="A103" i="13"/>
  <c r="E41" i="13" s="1"/>
  <c r="A104" i="13"/>
  <c r="D54" i="13" s="1"/>
  <c r="A105" i="13"/>
  <c r="D55" i="13" s="1"/>
  <c r="A106" i="13"/>
  <c r="E43" i="13" s="1"/>
  <c r="A107" i="13"/>
  <c r="B30" i="13" s="1"/>
  <c r="A108" i="13"/>
  <c r="D56" i="13" s="1"/>
  <c r="A109" i="13"/>
  <c r="D57" i="13" s="1"/>
  <c r="A110" i="13"/>
  <c r="E45" i="13" s="1"/>
  <c r="A111" i="13"/>
  <c r="D58" i="13" s="1"/>
  <c r="A112" i="13"/>
  <c r="E47" i="13" s="1"/>
  <c r="A113" i="13"/>
  <c r="D59" i="13" s="1"/>
  <c r="A114" i="13"/>
  <c r="B31" i="13" s="1"/>
  <c r="A115" i="13"/>
  <c r="B32" i="13" s="1"/>
  <c r="A116" i="13"/>
  <c r="C31" i="13" s="1"/>
  <c r="A117" i="13"/>
  <c r="D62" i="13" s="1"/>
  <c r="A118" i="13"/>
  <c r="D63" i="13" s="1"/>
  <c r="A119" i="13"/>
  <c r="D64" i="13" s="1"/>
  <c r="A120" i="13"/>
  <c r="F18" i="13" s="1"/>
  <c r="A121" i="13"/>
  <c r="D65" i="13" s="1"/>
  <c r="A122" i="13"/>
  <c r="E51" i="13" s="1"/>
  <c r="A123" i="13"/>
  <c r="B34" i="13" s="1"/>
  <c r="A124" i="13"/>
  <c r="D66" i="13" s="1"/>
  <c r="A125" i="13"/>
  <c r="C33" i="13" s="1"/>
  <c r="A126" i="13"/>
  <c r="D67" i="13" s="1"/>
  <c r="A127" i="13"/>
  <c r="D68" i="13" s="1"/>
  <c r="A128" i="13"/>
  <c r="D69" i="13" s="1"/>
  <c r="A129" i="13"/>
  <c r="C34" i="13" s="1"/>
  <c r="A130" i="13"/>
  <c r="E53" i="13" s="1"/>
  <c r="A131" i="13"/>
  <c r="E54" i="13" s="1"/>
  <c r="A132" i="13"/>
  <c r="E55" i="13" s="1"/>
  <c r="A133" i="13"/>
  <c r="E56" i="13" s="1"/>
  <c r="A134" i="13"/>
  <c r="D72" i="13" s="1"/>
  <c r="A135" i="13"/>
  <c r="E57" i="13" s="1"/>
  <c r="A136" i="13"/>
  <c r="E58" i="13" s="1"/>
  <c r="A137" i="13"/>
  <c r="B35" i="13" s="1"/>
  <c r="A138" i="13"/>
  <c r="E59" i="13" s="1"/>
  <c r="A139" i="13"/>
  <c r="F19" i="13" s="1"/>
  <c r="A140" i="13"/>
  <c r="D73" i="13" s="1"/>
  <c r="A141" i="13"/>
  <c r="E61" i="13" s="1"/>
  <c r="A142" i="13"/>
  <c r="C39" i="13" s="1"/>
  <c r="A143" i="13"/>
  <c r="E63" i="13" s="1"/>
  <c r="A144" i="13"/>
  <c r="D76" i="13" s="1"/>
  <c r="A145" i="13"/>
  <c r="D77" i="13" s="1"/>
  <c r="A146" i="13"/>
  <c r="E65" i="13" s="1"/>
  <c r="A147" i="13"/>
  <c r="E66" i="13" s="1"/>
  <c r="A148" i="13"/>
  <c r="E67" i="13" s="1"/>
  <c r="A149" i="13"/>
  <c r="C40" i="13" s="1"/>
  <c r="A150" i="13"/>
  <c r="C41" i="13" s="1"/>
  <c r="A151" i="13"/>
  <c r="E68" i="13" s="1"/>
  <c r="A152" i="13"/>
  <c r="E69" i="13" s="1"/>
  <c r="A153" i="13"/>
  <c r="D80" i="13" s="1"/>
  <c r="A154" i="13"/>
  <c r="D81" i="13" s="1"/>
  <c r="A155" i="13"/>
  <c r="C44" i="13" s="1"/>
  <c r="A156" i="13"/>
  <c r="B41" i="13" s="1"/>
  <c r="A157" i="13"/>
  <c r="E71" i="13" s="1"/>
  <c r="A158" i="13"/>
  <c r="B42" i="13" s="1"/>
  <c r="A159" i="13"/>
  <c r="B43" i="13" s="1"/>
  <c r="A160" i="13"/>
  <c r="C45" i="13" s="1"/>
  <c r="A161" i="13"/>
  <c r="E73" i="13" s="1"/>
  <c r="A162" i="13"/>
  <c r="E74" i="13" s="1"/>
  <c r="A163" i="13"/>
  <c r="D86" i="13" s="1"/>
  <c r="A164" i="13"/>
  <c r="D87" i="13" s="1"/>
  <c r="A165" i="13"/>
  <c r="D88" i="13" s="1"/>
  <c r="A166" i="13"/>
  <c r="B45" i="13" s="1"/>
  <c r="A167" i="13"/>
  <c r="D89" i="13" s="1"/>
  <c r="A168" i="13"/>
  <c r="D90" i="13" s="1"/>
  <c r="A169" i="13"/>
  <c r="C49" i="13" s="1"/>
  <c r="A170" i="13"/>
  <c r="C50" i="13" s="1"/>
  <c r="A171" i="13"/>
  <c r="C51" i="13" s="1"/>
  <c r="A172" i="13"/>
  <c r="E76" i="13" s="1"/>
  <c r="A173" i="13"/>
  <c r="B47" i="13" s="1"/>
  <c r="A174" i="13"/>
  <c r="E77" i="13" s="1"/>
  <c r="A175" i="13"/>
  <c r="D94" i="13" s="1"/>
  <c r="A176" i="13"/>
  <c r="D95" i="13" s="1"/>
  <c r="A177" i="13"/>
  <c r="E78" i="13" s="1"/>
  <c r="A178" i="13"/>
  <c r="D96" i="13" s="1"/>
  <c r="A179" i="13"/>
  <c r="B49" i="13" s="1"/>
  <c r="A180" i="13"/>
  <c r="D97" i="13" s="1"/>
  <c r="A181" i="13"/>
  <c r="E79" i="13" s="1"/>
  <c r="A182" i="13"/>
  <c r="D99" i="13" s="1"/>
  <c r="A183" i="13"/>
  <c r="D100" i="13" s="1"/>
  <c r="A184" i="13"/>
  <c r="D101" i="13" s="1"/>
  <c r="A185" i="13"/>
  <c r="D102" i="13" s="1"/>
  <c r="A186" i="13"/>
  <c r="F23" i="13" s="1"/>
  <c r="A187" i="13"/>
  <c r="F24" i="13" s="1"/>
  <c r="A188" i="13"/>
  <c r="C55" i="13" s="1"/>
  <c r="A189" i="13"/>
  <c r="D104" i="13" s="1"/>
  <c r="A190" i="13"/>
  <c r="D105" i="13" s="1"/>
  <c r="A191" i="13"/>
  <c r="E82" i="13" s="1"/>
  <c r="A192" i="13"/>
  <c r="C56" i="13" s="1"/>
  <c r="A193" i="13"/>
  <c r="D107" i="13" s="1"/>
  <c r="A194" i="13"/>
  <c r="D108" i="13" s="1"/>
  <c r="A195" i="13"/>
  <c r="A196" i="13"/>
  <c r="B51" i="13" s="1"/>
  <c r="A197" i="13"/>
  <c r="D110" i="13" s="1"/>
  <c r="A198" i="13"/>
  <c r="F25" i="13" s="1"/>
  <c r="A199" i="13"/>
  <c r="D111" i="13" s="1"/>
  <c r="A200" i="13"/>
  <c r="B52" i="13" s="1"/>
  <c r="A201" i="13"/>
  <c r="C58" i="13" s="1"/>
  <c r="A202" i="13"/>
  <c r="D113" i="13" s="1"/>
  <c r="A203" i="13"/>
  <c r="D114" i="13" s="1"/>
  <c r="A204" i="13"/>
  <c r="F26" i="13" s="1"/>
  <c r="A205" i="13"/>
  <c r="E88" i="13" s="1"/>
  <c r="A206" i="13"/>
  <c r="B54" i="13" s="1"/>
  <c r="A207" i="13"/>
  <c r="E89" i="13" s="1"/>
  <c r="A208" i="13"/>
  <c r="B55" i="13" s="1"/>
  <c r="A209" i="13"/>
  <c r="D115" i="13" s="1"/>
  <c r="A210" i="13"/>
  <c r="D116" i="13" s="1"/>
  <c r="A211" i="13"/>
  <c r="E91" i="13" s="1"/>
  <c r="A212" i="13"/>
  <c r="D117" i="13" s="1"/>
  <c r="A213" i="13"/>
  <c r="E92" i="13" s="1"/>
  <c r="A214" i="13"/>
  <c r="E93" i="13" s="1"/>
  <c r="A215" i="13"/>
  <c r="E94" i="13" s="1"/>
  <c r="A216" i="13"/>
  <c r="E95" i="13" s="1"/>
  <c r="A217" i="13"/>
  <c r="D118" i="13" s="1"/>
  <c r="A218" i="13"/>
  <c r="E96" i="13" s="1"/>
  <c r="A219" i="13"/>
  <c r="D120" i="13" s="1"/>
  <c r="A220" i="13"/>
  <c r="D121" i="13" s="1"/>
  <c r="A221" i="13"/>
  <c r="C61" i="13" s="1"/>
  <c r="A222" i="13"/>
  <c r="E97" i="13" s="1"/>
  <c r="A223" i="13"/>
  <c r="E98" i="13" s="1"/>
  <c r="A224" i="13"/>
  <c r="E99" i="13" s="1"/>
  <c r="A225" i="13"/>
  <c r="E100" i="13" s="1"/>
  <c r="A226" i="13"/>
  <c r="D125" i="13" s="1"/>
  <c r="A227" i="13"/>
  <c r="D126" i="13" s="1"/>
  <c r="A228" i="13"/>
  <c r="E101" i="13" s="1"/>
  <c r="A229" i="13"/>
  <c r="B59" i="13" s="1"/>
  <c r="A230" i="13"/>
  <c r="D127" i="13" s="1"/>
  <c r="A231" i="13"/>
  <c r="F31" i="13" s="1"/>
  <c r="A232" i="13"/>
  <c r="E103" i="13" s="1"/>
  <c r="A233" i="13"/>
  <c r="H6" i="13" s="1"/>
  <c r="A234" i="13"/>
  <c r="E104" i="13" s="1"/>
  <c r="A235" i="13"/>
  <c r="E105" i="13" s="1"/>
  <c r="A236" i="13"/>
  <c r="D130" i="13" s="1"/>
  <c r="A237" i="13"/>
  <c r="E106" i="13" s="1"/>
  <c r="A238" i="13"/>
  <c r="D131" i="13" s="1"/>
  <c r="A239" i="13"/>
  <c r="D132" i="13" s="1"/>
  <c r="A240" i="13"/>
  <c r="D133" i="13" s="1"/>
  <c r="A241" i="13"/>
  <c r="D134" i="13" s="1"/>
  <c r="A242" i="13"/>
  <c r="E108" i="13" s="1"/>
  <c r="A243" i="13"/>
  <c r="B62" i="13" s="1"/>
  <c r="A244" i="13"/>
  <c r="E109" i="13" s="1"/>
  <c r="A245" i="13"/>
  <c r="B63" i="13" s="1"/>
  <c r="A246" i="13"/>
  <c r="D135" i="13" s="1"/>
  <c r="A247" i="13"/>
  <c r="E111" i="13" s="1"/>
  <c r="A248" i="13"/>
  <c r="A249" i="13"/>
  <c r="E112" i="13" s="1"/>
  <c r="A250" i="13"/>
  <c r="B65" i="13" s="1"/>
  <c r="A251" i="13"/>
  <c r="E113" i="13" s="1"/>
  <c r="A252" i="13"/>
  <c r="E114" i="13" s="1"/>
  <c r="A253" i="13"/>
  <c r="E115" i="13" s="1"/>
  <c r="A254" i="13"/>
  <c r="E116" i="13" s="1"/>
  <c r="A255" i="13"/>
  <c r="D139" i="13" s="1"/>
  <c r="A256" i="13"/>
  <c r="C70" i="13" s="1"/>
  <c r="A257" i="13"/>
  <c r="D141" i="13" s="1"/>
  <c r="A258" i="13"/>
  <c r="D142" i="13" s="1"/>
  <c r="A259" i="13"/>
  <c r="D143" i="13" s="1"/>
  <c r="A260" i="13"/>
  <c r="E118" i="13" s="1"/>
  <c r="A261" i="13"/>
  <c r="E119" i="13" s="1"/>
  <c r="A262" i="13"/>
  <c r="D145" i="13" s="1"/>
  <c r="A263" i="13"/>
  <c r="E121" i="13" s="1"/>
  <c r="A264" i="13"/>
  <c r="D146" i="13" s="1"/>
  <c r="A265" i="13"/>
  <c r="E122" i="13" s="1"/>
  <c r="A266" i="13"/>
  <c r="E123" i="13" s="1"/>
  <c r="A267" i="13"/>
  <c r="E124" i="13" s="1"/>
  <c r="A268" i="13"/>
  <c r="D148" i="13" s="1"/>
  <c r="A269" i="13"/>
  <c r="D149" i="13" s="1"/>
  <c r="A270" i="13"/>
  <c r="D150" i="13" s="1"/>
  <c r="A271" i="13"/>
  <c r="D151" i="13" s="1"/>
  <c r="A272" i="13"/>
  <c r="E125" i="13" s="1"/>
  <c r="A273" i="13"/>
  <c r="E126" i="13" s="1"/>
  <c r="A274" i="13"/>
  <c r="D153" i="13" s="1"/>
  <c r="A275" i="13"/>
  <c r="B67" i="13" s="1"/>
  <c r="A276" i="13"/>
  <c r="B68" i="13" s="1"/>
  <c r="A277" i="13"/>
  <c r="E127" i="13" s="1"/>
  <c r="A278" i="13"/>
  <c r="C73" i="13" s="1"/>
  <c r="A279" i="13"/>
  <c r="D157" i="13" s="1"/>
  <c r="A280" i="13"/>
  <c r="D158" i="13" s="1"/>
  <c r="A281" i="13"/>
  <c r="E129" i="13" s="1"/>
  <c r="A282" i="13"/>
  <c r="B72" i="13" s="1"/>
  <c r="A283" i="13"/>
  <c r="E130" i="13" s="1"/>
  <c r="A284" i="13"/>
  <c r="B73" i="13" s="1"/>
  <c r="A285" i="13"/>
  <c r="E131" i="13" s="1"/>
  <c r="A286" i="13"/>
  <c r="E132" i="13" s="1"/>
  <c r="A287" i="13"/>
  <c r="B74" i="13" s="1"/>
  <c r="A288" i="13"/>
  <c r="D159" i="13" s="1"/>
  <c r="A289" i="13"/>
  <c r="D160" i="13" s="1"/>
  <c r="A290" i="13"/>
  <c r="B75" i="13" s="1"/>
  <c r="A291" i="13"/>
  <c r="E133" i="13" s="1"/>
  <c r="A292" i="13"/>
  <c r="F36" i="13" s="1"/>
  <c r="A293" i="13"/>
  <c r="D161" i="13" s="1"/>
  <c r="A294" i="13"/>
  <c r="B77" i="13" s="1"/>
  <c r="A295" i="13"/>
  <c r="C75" i="13" s="1"/>
  <c r="A296" i="13"/>
  <c r="D163" i="13" s="1"/>
  <c r="A297" i="13"/>
  <c r="D164" i="13" s="1"/>
  <c r="A298" i="13"/>
  <c r="E135" i="13" s="1"/>
  <c r="A299" i="13"/>
  <c r="B79" i="13" s="1"/>
  <c r="A300" i="13"/>
  <c r="E136" i="13" s="1"/>
  <c r="A301" i="13"/>
  <c r="B81" i="13" s="1"/>
  <c r="A302" i="13"/>
  <c r="E138" i="13" s="1"/>
  <c r="A303" i="13"/>
  <c r="E139" i="13" s="1"/>
  <c r="A304" i="13"/>
  <c r="D166" i="13" s="1"/>
  <c r="A305" i="13"/>
  <c r="E140" i="13" s="1"/>
  <c r="A306" i="13"/>
  <c r="D167" i="13" s="1"/>
  <c r="A307" i="13"/>
  <c r="B82" i="13" s="1"/>
  <c r="A308" i="13"/>
  <c r="C78" i="13" s="1"/>
  <c r="A309" i="13"/>
  <c r="I6" i="13" s="1"/>
  <c r="A310" i="13"/>
  <c r="E142" i="13" s="1"/>
  <c r="A311" i="13"/>
  <c r="E143" i="13" s="1"/>
  <c r="A312" i="13"/>
  <c r="E144" i="13" s="1"/>
  <c r="A313" i="13"/>
  <c r="E145" i="13" s="1"/>
  <c r="A314" i="13"/>
  <c r="D171" i="13" s="1"/>
  <c r="A315" i="13"/>
  <c r="A316" i="13"/>
  <c r="E147" i="13" s="1"/>
  <c r="A317" i="13"/>
  <c r="F38" i="13" s="1"/>
  <c r="A318" i="13"/>
  <c r="E149" i="13" s="1"/>
  <c r="A319" i="13"/>
  <c r="B83" i="13" s="1"/>
  <c r="A320" i="13"/>
  <c r="D173" i="13" s="1"/>
  <c r="A321" i="13"/>
  <c r="D174" i="13" s="1"/>
  <c r="A322" i="13"/>
  <c r="B84" i="13" s="1"/>
  <c r="A323" i="13"/>
  <c r="B85" i="13" s="1"/>
  <c r="A324" i="13"/>
  <c r="B86" i="13" s="1"/>
  <c r="A325" i="13"/>
  <c r="B87" i="13" s="1"/>
  <c r="A326" i="13"/>
  <c r="F39" i="13" s="1"/>
  <c r="A327" i="13"/>
  <c r="B88" i="13" s="1"/>
  <c r="A328" i="13"/>
  <c r="B89" i="13" s="1"/>
  <c r="A329" i="13"/>
  <c r="B90" i="13" s="1"/>
  <c r="A330" i="13"/>
  <c r="E153" i="13" s="1"/>
  <c r="A331" i="13"/>
  <c r="B91" i="13" s="1"/>
  <c r="A332" i="13"/>
  <c r="B92" i="13" s="1"/>
  <c r="A333" i="13"/>
  <c r="B93" i="13" s="1"/>
  <c r="A334" i="13"/>
  <c r="B94" i="13" s="1"/>
  <c r="A335" i="13"/>
  <c r="B95" i="13" s="1"/>
  <c r="A336" i="13"/>
  <c r="E154" i="13" s="1"/>
  <c r="A337" i="13"/>
  <c r="B96" i="13" s="1"/>
  <c r="A338" i="13"/>
  <c r="E155" i="13" s="1"/>
  <c r="A339" i="13"/>
  <c r="C79" i="13" s="1"/>
  <c r="A340" i="13"/>
  <c r="E157" i="13" s="1"/>
  <c r="A341" i="13"/>
  <c r="E158" i="13" s="1"/>
  <c r="A342" i="13"/>
  <c r="F42" i="13" s="1"/>
  <c r="A343" i="13"/>
  <c r="A344" i="13"/>
  <c r="D177" i="13" s="1"/>
  <c r="A345" i="13"/>
  <c r="D178" i="13" s="1"/>
  <c r="A346" i="13"/>
  <c r="C80" i="13" s="1"/>
  <c r="A347" i="13"/>
  <c r="E161" i="13" s="1"/>
  <c r="A348" i="13"/>
  <c r="A349" i="13"/>
  <c r="E163" i="13" s="1"/>
  <c r="A350" i="13"/>
  <c r="E164" i="13" s="1"/>
  <c r="A351" i="13"/>
  <c r="D180" i="13" s="1"/>
  <c r="A352" i="13"/>
  <c r="E166" i="13" s="1"/>
  <c r="A353" i="13"/>
  <c r="E167" i="13" s="1"/>
  <c r="A354" i="13"/>
  <c r="F44" i="13" s="1"/>
  <c r="A355" i="13"/>
  <c r="B98" i="13" s="1"/>
  <c r="A356" i="13"/>
  <c r="E168" i="13" s="1"/>
  <c r="A357" i="13"/>
  <c r="E169" i="13" s="1"/>
  <c r="A358" i="13"/>
  <c r="D183" i="13" s="1"/>
  <c r="A359" i="13"/>
  <c r="B100" i="13" s="1"/>
  <c r="A360" i="13"/>
  <c r="B101" i="13" s="1"/>
  <c r="A361" i="13"/>
  <c r="C81" i="13" s="1"/>
  <c r="A4" i="13"/>
  <c r="C3" i="13" s="1"/>
  <c r="A3" i="13"/>
  <c r="B3" i="13" s="1"/>
  <c r="E162" i="13"/>
  <c r="A3" i="12"/>
  <c r="B3" i="12" s="1"/>
  <c r="A4" i="12"/>
  <c r="C3" i="12" s="1"/>
  <c r="A5" i="12"/>
  <c r="F3" i="12" s="1"/>
  <c r="A6" i="12"/>
  <c r="B5" i="12" s="1"/>
  <c r="A7" i="12"/>
  <c r="G3" i="12" s="1"/>
  <c r="A8" i="12"/>
  <c r="B6" i="12" s="1"/>
  <c r="A9" i="12"/>
  <c r="E3" i="12" s="1"/>
  <c r="A10" i="12"/>
  <c r="E4" i="12" s="1"/>
  <c r="A11" i="12"/>
  <c r="D5" i="12" s="1"/>
  <c r="A12" i="12"/>
  <c r="D6" i="12" s="1"/>
  <c r="A13" i="12"/>
  <c r="D7" i="12" s="1"/>
  <c r="A14" i="12"/>
  <c r="H3" i="12" s="1"/>
  <c r="A361" i="12"/>
  <c r="E170" i="12" s="1"/>
  <c r="A360" i="12"/>
  <c r="B101" i="12" s="1"/>
  <c r="A359" i="12"/>
  <c r="F45" i="12" s="1"/>
  <c r="A358" i="12"/>
  <c r="D183" i="12" s="1"/>
  <c r="A357" i="12"/>
  <c r="E169" i="12" s="1"/>
  <c r="A356" i="12"/>
  <c r="E168" i="12" s="1"/>
  <c r="A355" i="12"/>
  <c r="B98" i="12" s="1"/>
  <c r="A354" i="12"/>
  <c r="B97" i="12" s="1"/>
  <c r="A353" i="12"/>
  <c r="D181" i="12" s="1"/>
  <c r="A352" i="12"/>
  <c r="E166" i="12" s="1"/>
  <c r="A351" i="12"/>
  <c r="D180" i="12" s="1"/>
  <c r="A350" i="12"/>
  <c r="E164" i="12" s="1"/>
  <c r="A349" i="12"/>
  <c r="E163" i="12" s="1"/>
  <c r="A348" i="12"/>
  <c r="E162" i="12" s="1"/>
  <c r="A347" i="12"/>
  <c r="E161" i="12" s="1"/>
  <c r="A346" i="12"/>
  <c r="D179" i="12" s="1"/>
  <c r="A345" i="12"/>
  <c r="F43" i="12" s="1"/>
  <c r="A344" i="12"/>
  <c r="D177" i="12" s="1"/>
  <c r="A343" i="12"/>
  <c r="E160" i="12" s="1"/>
  <c r="A342" i="12"/>
  <c r="E159" i="12" s="1"/>
  <c r="A341" i="12"/>
  <c r="E158" i="12" s="1"/>
  <c r="A340" i="12"/>
  <c r="D175" i="12" s="1"/>
  <c r="A339" i="12"/>
  <c r="F41" i="12" s="1"/>
  <c r="A338" i="12"/>
  <c r="E155" i="12" s="1"/>
  <c r="A337" i="12"/>
  <c r="B96" i="12" s="1"/>
  <c r="A336" i="12"/>
  <c r="E154" i="12" s="1"/>
  <c r="A335" i="12"/>
  <c r="B95" i="12" s="1"/>
  <c r="A334" i="12"/>
  <c r="B94" i="12" s="1"/>
  <c r="A333" i="12"/>
  <c r="B93" i="12" s="1"/>
  <c r="A332" i="12"/>
  <c r="B92" i="12" s="1"/>
  <c r="A331" i="12"/>
  <c r="B91" i="12" s="1"/>
  <c r="A330" i="12"/>
  <c r="E153" i="12" s="1"/>
  <c r="A329" i="12"/>
  <c r="B90" i="12" s="1"/>
  <c r="A328" i="12"/>
  <c r="B89" i="12" s="1"/>
  <c r="A327" i="12"/>
  <c r="B88" i="12" s="1"/>
  <c r="A326" i="12"/>
  <c r="F39" i="12" s="1"/>
  <c r="A325" i="12"/>
  <c r="B87" i="12" s="1"/>
  <c r="A324" i="12"/>
  <c r="B86" i="12" s="1"/>
  <c r="A323" i="12"/>
  <c r="B85" i="12" s="1"/>
  <c r="A322" i="12"/>
  <c r="B84" i="12" s="1"/>
  <c r="A321" i="12"/>
  <c r="D174" i="12" s="1"/>
  <c r="A320" i="12"/>
  <c r="D173" i="12" s="1"/>
  <c r="A319" i="12"/>
  <c r="B83" i="12" s="1"/>
  <c r="A318" i="12"/>
  <c r="E149" i="12" s="1"/>
  <c r="A317" i="12"/>
  <c r="F38" i="12" s="1"/>
  <c r="A316" i="12"/>
  <c r="E147" i="12" s="1"/>
  <c r="A315" i="12"/>
  <c r="E146" i="12" s="1"/>
  <c r="A314" i="12"/>
  <c r="D171" i="12" s="1"/>
  <c r="A313" i="12"/>
  <c r="E145" i="12" s="1"/>
  <c r="A312" i="12"/>
  <c r="E144" i="12" s="1"/>
  <c r="A311" i="12"/>
  <c r="D170" i="12" s="1"/>
  <c r="A310" i="12"/>
  <c r="D169" i="12" s="1"/>
  <c r="A309" i="12"/>
  <c r="E141" i="12" s="1"/>
  <c r="A308" i="12"/>
  <c r="D168" i="12" s="1"/>
  <c r="A307" i="12"/>
  <c r="B82" i="12" s="1"/>
  <c r="A306" i="12"/>
  <c r="D167" i="12" s="1"/>
  <c r="A305" i="12"/>
  <c r="C77" i="12" s="1"/>
  <c r="A304" i="12"/>
  <c r="D166" i="12" s="1"/>
  <c r="A303" i="12"/>
  <c r="E139" i="12" s="1"/>
  <c r="A302" i="12"/>
  <c r="D165" i="12" s="1"/>
  <c r="A301" i="12"/>
  <c r="B81" i="12" s="1"/>
  <c r="A300" i="12"/>
  <c r="E136" i="12" s="1"/>
  <c r="A299" i="12"/>
  <c r="B79" i="12" s="1"/>
  <c r="A298" i="12"/>
  <c r="E135" i="12" s="1"/>
  <c r="A297" i="12"/>
  <c r="C76" i="12" s="1"/>
  <c r="A296" i="12"/>
  <c r="D163" i="12" s="1"/>
  <c r="A295" i="12"/>
  <c r="B78" i="12" s="1"/>
  <c r="A294" i="12"/>
  <c r="B77" i="12" s="1"/>
  <c r="A293" i="12"/>
  <c r="B76" i="12" s="1"/>
  <c r="A292" i="12"/>
  <c r="F36" i="12" s="1"/>
  <c r="A291" i="12"/>
  <c r="E133" i="12" s="1"/>
  <c r="A290" i="12"/>
  <c r="B75" i="12" s="1"/>
  <c r="A289" i="12"/>
  <c r="D160" i="12" s="1"/>
  <c r="A288" i="12"/>
  <c r="H7" i="12" s="1"/>
  <c r="A287" i="12"/>
  <c r="B74" i="12" s="1"/>
  <c r="A286" i="12"/>
  <c r="E132" i="12" s="1"/>
  <c r="A285" i="12"/>
  <c r="E131" i="12" s="1"/>
  <c r="A284" i="12"/>
  <c r="B73" i="12" s="1"/>
  <c r="A283" i="12"/>
  <c r="E130" i="12" s="1"/>
  <c r="A282" i="12"/>
  <c r="B72" i="12" s="1"/>
  <c r="A281" i="12"/>
  <c r="B71" i="12" s="1"/>
  <c r="A280" i="12"/>
  <c r="D158" i="12" s="1"/>
  <c r="A279" i="12"/>
  <c r="D157" i="12" s="1"/>
  <c r="A278" i="12"/>
  <c r="D156" i="12" s="1"/>
  <c r="A277" i="12"/>
  <c r="B69" i="12" s="1"/>
  <c r="A276" i="12"/>
  <c r="B68" i="12" s="1"/>
  <c r="A275" i="12"/>
  <c r="B67" i="12" s="1"/>
  <c r="A274" i="12"/>
  <c r="D153" i="12" s="1"/>
  <c r="A273" i="12"/>
  <c r="E126" i="12" s="1"/>
  <c r="A272" i="12"/>
  <c r="D152" i="12" s="1"/>
  <c r="A271" i="12"/>
  <c r="D151" i="12" s="1"/>
  <c r="A270" i="12"/>
  <c r="D150" i="12" s="1"/>
  <c r="A269" i="12"/>
  <c r="D149" i="12" s="1"/>
  <c r="A268" i="12"/>
  <c r="D148" i="12" s="1"/>
  <c r="A267" i="12"/>
  <c r="D147" i="12" s="1"/>
  <c r="A266" i="12"/>
  <c r="E123" i="12" s="1"/>
  <c r="A265" i="12"/>
  <c r="E122" i="12" s="1"/>
  <c r="A264" i="12"/>
  <c r="D146" i="12" s="1"/>
  <c r="A263" i="12"/>
  <c r="E121" i="12" s="1"/>
  <c r="A262" i="12"/>
  <c r="E120" i="12" s="1"/>
  <c r="A261" i="12"/>
  <c r="E119" i="12" s="1"/>
  <c r="A260" i="12"/>
  <c r="E118" i="12" s="1"/>
  <c r="A259" i="12"/>
  <c r="C71" i="12" s="1"/>
  <c r="A258" i="12"/>
  <c r="D142" i="12" s="1"/>
  <c r="A257" i="12"/>
  <c r="D141" i="12" s="1"/>
  <c r="A256" i="12"/>
  <c r="D140" i="12" s="1"/>
  <c r="A255" i="12"/>
  <c r="D139" i="12" s="1"/>
  <c r="A254" i="12"/>
  <c r="E116" i="12" s="1"/>
  <c r="A253" i="12"/>
  <c r="F35" i="12" s="1"/>
  <c r="A252" i="12"/>
  <c r="E114" i="12" s="1"/>
  <c r="A251" i="12"/>
  <c r="E113" i="12" s="1"/>
  <c r="A250" i="12"/>
  <c r="B65" i="12" s="1"/>
  <c r="A249" i="12"/>
  <c r="E112" i="12" s="1"/>
  <c r="A248" i="12"/>
  <c r="D137" i="12" s="1"/>
  <c r="A247" i="12"/>
  <c r="B64" i="12" s="1"/>
  <c r="A246" i="12"/>
  <c r="D135" i="12" s="1"/>
  <c r="A245" i="12"/>
  <c r="B63" i="12" s="1"/>
  <c r="A244" i="12"/>
  <c r="E109" i="12" s="1"/>
  <c r="A243" i="12"/>
  <c r="B62" i="12" s="1"/>
  <c r="A242" i="12"/>
  <c r="F34" i="12" s="1"/>
  <c r="A241" i="12"/>
  <c r="C68" i="12" s="1"/>
  <c r="A240" i="12"/>
  <c r="D133" i="12" s="1"/>
  <c r="A239" i="12"/>
  <c r="D132" i="12" s="1"/>
  <c r="A238" i="12"/>
  <c r="D131" i="12" s="1"/>
  <c r="A237" i="12"/>
  <c r="E106" i="12" s="1"/>
  <c r="A236" i="12"/>
  <c r="C65" i="12" s="1"/>
  <c r="A235" i="12"/>
  <c r="E105" i="12" s="1"/>
  <c r="A234" i="12"/>
  <c r="E104" i="12" s="1"/>
  <c r="A233" i="12"/>
  <c r="C64" i="12" s="1"/>
  <c r="A232" i="12"/>
  <c r="F32" i="12" s="1"/>
  <c r="A231" i="12"/>
  <c r="F31" i="12" s="1"/>
  <c r="A230" i="12"/>
  <c r="C63" i="12" s="1"/>
  <c r="A229" i="12"/>
  <c r="E102" i="12" s="1"/>
  <c r="A228" i="12"/>
  <c r="E101" i="12" s="1"/>
  <c r="A227" i="12"/>
  <c r="D126" i="12" s="1"/>
  <c r="A226" i="12"/>
  <c r="D125" i="12" s="1"/>
  <c r="A225" i="12"/>
  <c r="D124" i="12" s="1"/>
  <c r="A224" i="12"/>
  <c r="E99" i="12" s="1"/>
  <c r="A223" i="12"/>
  <c r="D123" i="12" s="1"/>
  <c r="A222" i="12"/>
  <c r="E97" i="12" s="1"/>
  <c r="A221" i="12"/>
  <c r="D122" i="12" s="1"/>
  <c r="A220" i="12"/>
  <c r="D121" i="12" s="1"/>
  <c r="A219" i="12"/>
  <c r="D120" i="12" s="1"/>
  <c r="A218" i="12"/>
  <c r="C60" i="12" s="1"/>
  <c r="A217" i="12"/>
  <c r="D118" i="12" s="1"/>
  <c r="A216" i="12"/>
  <c r="E95" i="12" s="1"/>
  <c r="A215" i="12"/>
  <c r="B57" i="12" s="1"/>
  <c r="A214" i="12"/>
  <c r="E93" i="12" s="1"/>
  <c r="A213" i="12"/>
  <c r="E92" i="12" s="1"/>
  <c r="A212" i="12"/>
  <c r="D117" i="12" s="1"/>
  <c r="A211" i="12"/>
  <c r="B56" i="12" s="1"/>
  <c r="A210" i="12"/>
  <c r="D116" i="12" s="1"/>
  <c r="A209" i="12"/>
  <c r="D115" i="12" s="1"/>
  <c r="A208" i="12"/>
  <c r="E90" i="12" s="1"/>
  <c r="A207" i="12"/>
  <c r="E89" i="12" s="1"/>
  <c r="A206" i="12"/>
  <c r="B54" i="12" s="1"/>
  <c r="A205" i="12"/>
  <c r="E88" i="12" s="1"/>
  <c r="A204" i="12"/>
  <c r="E87" i="12" s="1"/>
  <c r="A203" i="12"/>
  <c r="D114" i="12" s="1"/>
  <c r="A202" i="12"/>
  <c r="C59" i="12" s="1"/>
  <c r="A201" i="12"/>
  <c r="D112" i="12" s="1"/>
  <c r="A200" i="12"/>
  <c r="B52" i="12" s="1"/>
  <c r="A199" i="12"/>
  <c r="D111" i="12" s="1"/>
  <c r="A198" i="12"/>
  <c r="F25" i="12" s="1"/>
  <c r="A197" i="12"/>
  <c r="E83" i="12" s="1"/>
  <c r="A196" i="12"/>
  <c r="B51" i="12" s="1"/>
  <c r="A195" i="12"/>
  <c r="D109" i="12" s="1"/>
  <c r="A194" i="12"/>
  <c r="D108" i="12" s="1"/>
  <c r="A193" i="12"/>
  <c r="D107" i="12" s="1"/>
  <c r="A192" i="12"/>
  <c r="C56" i="12" s="1"/>
  <c r="A191" i="12"/>
  <c r="E82" i="12" s="1"/>
  <c r="A190" i="12"/>
  <c r="D105" i="12" s="1"/>
  <c r="A189" i="12"/>
  <c r="D104" i="12" s="1"/>
  <c r="A188" i="12"/>
  <c r="C55" i="12" s="1"/>
  <c r="A187" i="12"/>
  <c r="F24" i="12" s="1"/>
  <c r="A186" i="12"/>
  <c r="F23" i="12" s="1"/>
  <c r="A185" i="12"/>
  <c r="E81" i="12" s="1"/>
  <c r="A184" i="12"/>
  <c r="D101" i="12" s="1"/>
  <c r="A183" i="12"/>
  <c r="E80" i="12" s="1"/>
  <c r="A182" i="12"/>
  <c r="D99" i="12" s="1"/>
  <c r="A181" i="12"/>
  <c r="D98" i="12" s="1"/>
  <c r="A180" i="12"/>
  <c r="D97" i="12" s="1"/>
  <c r="A179" i="12"/>
  <c r="B49" i="12" s="1"/>
  <c r="A178" i="12"/>
  <c r="D96" i="12" s="1"/>
  <c r="A177" i="12"/>
  <c r="E78" i="12" s="1"/>
  <c r="A176" i="12"/>
  <c r="C53" i="12" s="1"/>
  <c r="A175" i="12"/>
  <c r="D94" i="12" s="1"/>
  <c r="A174" i="12"/>
  <c r="E77" i="12" s="1"/>
  <c r="A173" i="12"/>
  <c r="B47" i="12" s="1"/>
  <c r="A172" i="12"/>
  <c r="E76" i="12" s="1"/>
  <c r="A171" i="12"/>
  <c r="D93" i="12" s="1"/>
  <c r="A170" i="12"/>
  <c r="D92" i="12" s="1"/>
  <c r="A169" i="12"/>
  <c r="D91" i="12" s="1"/>
  <c r="A168" i="12"/>
  <c r="C48" i="12" s="1"/>
  <c r="A167" i="12"/>
  <c r="D89" i="12" s="1"/>
  <c r="A166" i="12"/>
  <c r="B45" i="12" s="1"/>
  <c r="A165" i="12"/>
  <c r="C46" i="12" s="1"/>
  <c r="A164" i="12"/>
  <c r="D87" i="12" s="1"/>
  <c r="A163" i="12"/>
  <c r="D86" i="12" s="1"/>
  <c r="A162" i="12"/>
  <c r="E74" i="12" s="1"/>
  <c r="A161" i="12"/>
  <c r="E73" i="12" s="1"/>
  <c r="A160" i="12"/>
  <c r="D85" i="12" s="1"/>
  <c r="A159" i="12"/>
  <c r="B43" i="12" s="1"/>
  <c r="A158" i="12"/>
  <c r="B42" i="12" s="1"/>
  <c r="A157" i="12"/>
  <c r="D84" i="12" s="1"/>
  <c r="A156" i="12"/>
  <c r="D83" i="12" s="1"/>
  <c r="A155" i="12"/>
  <c r="D82" i="12" s="1"/>
  <c r="A154" i="12"/>
  <c r="D81" i="12" s="1"/>
  <c r="A153" i="12"/>
  <c r="C42" i="12" s="1"/>
  <c r="A152" i="12"/>
  <c r="B40" i="12" s="1"/>
  <c r="A151" i="12"/>
  <c r="B39" i="12" s="1"/>
  <c r="A150" i="12"/>
  <c r="C41" i="12" s="1"/>
  <c r="A149" i="12"/>
  <c r="D78" i="12" s="1"/>
  <c r="A148" i="12"/>
  <c r="E67" i="12" s="1"/>
  <c r="A147" i="12"/>
  <c r="E66" i="12" s="1"/>
  <c r="A146" i="12"/>
  <c r="E65" i="12" s="1"/>
  <c r="A145" i="12"/>
  <c r="D77" i="12" s="1"/>
  <c r="A144" i="12"/>
  <c r="D76" i="12" s="1"/>
  <c r="A143" i="12"/>
  <c r="F20" i="12" s="1"/>
  <c r="A142" i="12"/>
  <c r="B37" i="12" s="1"/>
  <c r="A141" i="12"/>
  <c r="D74" i="12" s="1"/>
  <c r="A140" i="12"/>
  <c r="D73" i="12" s="1"/>
  <c r="A139" i="12"/>
  <c r="F19" i="12" s="1"/>
  <c r="A138" i="12"/>
  <c r="E59" i="12" s="1"/>
  <c r="A137" i="12"/>
  <c r="B35" i="12" s="1"/>
  <c r="A136" i="12"/>
  <c r="E58" i="12" s="1"/>
  <c r="A135" i="12"/>
  <c r="E57" i="12" s="1"/>
  <c r="A134" i="12"/>
  <c r="D72" i="12" s="1"/>
  <c r="A133" i="12"/>
  <c r="E56" i="12" s="1"/>
  <c r="A132" i="12"/>
  <c r="E55" i="12" s="1"/>
  <c r="A131" i="12"/>
  <c r="E54" i="12" s="1"/>
  <c r="A130" i="12"/>
  <c r="E53" i="12" s="1"/>
  <c r="A129" i="12"/>
  <c r="D70" i="12" s="1"/>
  <c r="A128" i="12"/>
  <c r="D69" i="12" s="1"/>
  <c r="A127" i="12"/>
  <c r="D68" i="12" s="1"/>
  <c r="A126" i="12"/>
  <c r="D67" i="12" s="1"/>
  <c r="A125" i="12"/>
  <c r="C33" i="12" s="1"/>
  <c r="A124" i="12"/>
  <c r="D66" i="12" s="1"/>
  <c r="A123" i="12"/>
  <c r="B34" i="12" s="1"/>
  <c r="A122" i="12"/>
  <c r="E51" i="12" s="1"/>
  <c r="A121" i="12"/>
  <c r="C32" i="12" s="1"/>
  <c r="A120" i="12"/>
  <c r="F18" i="12" s="1"/>
  <c r="A119" i="12"/>
  <c r="D64" i="12" s="1"/>
  <c r="A118" i="12"/>
  <c r="D63" i="12" s="1"/>
  <c r="A117" i="12"/>
  <c r="D62" i="12" s="1"/>
  <c r="A116" i="12"/>
  <c r="D61" i="12" s="1"/>
  <c r="A115" i="12"/>
  <c r="B32" i="12" s="1"/>
  <c r="A114" i="12"/>
  <c r="D60" i="12" s="1"/>
  <c r="A113" i="12"/>
  <c r="D59" i="12" s="1"/>
  <c r="A112" i="12"/>
  <c r="E47" i="12" s="1"/>
  <c r="A111" i="12"/>
  <c r="D58" i="12" s="1"/>
  <c r="A110" i="12"/>
  <c r="E45" i="12" s="1"/>
  <c r="A109" i="12"/>
  <c r="D57" i="12" s="1"/>
  <c r="A108" i="12"/>
  <c r="D56" i="12" s="1"/>
  <c r="A107" i="12"/>
  <c r="E44" i="12" s="1"/>
  <c r="A106" i="12"/>
  <c r="E43" i="12" s="1"/>
  <c r="A105" i="12"/>
  <c r="E42" i="12" s="1"/>
  <c r="A104" i="12"/>
  <c r="D54" i="12" s="1"/>
  <c r="A103" i="12"/>
  <c r="E41" i="12" s="1"/>
  <c r="A102" i="12"/>
  <c r="B29" i="12" s="1"/>
  <c r="A101" i="12"/>
  <c r="D53" i="12" s="1"/>
  <c r="A100" i="12"/>
  <c r="B28" i="12" s="1"/>
  <c r="A99" i="12"/>
  <c r="H5" i="12" s="1"/>
  <c r="A98" i="12"/>
  <c r="E40" i="12" s="1"/>
  <c r="A97" i="12"/>
  <c r="E39" i="12" s="1"/>
  <c r="A96" i="12"/>
  <c r="E38" i="12" s="1"/>
  <c r="A95" i="12"/>
  <c r="E37" i="12" s="1"/>
  <c r="A94" i="12"/>
  <c r="F16" i="12" s="1"/>
  <c r="A93" i="12"/>
  <c r="E35" i="12" s="1"/>
  <c r="A92" i="12"/>
  <c r="D51" i="12" s="1"/>
  <c r="A91" i="12"/>
  <c r="E34" i="12" s="1"/>
  <c r="A90" i="12"/>
  <c r="E33" i="12" s="1"/>
  <c r="A89" i="12"/>
  <c r="D50" i="12" s="1"/>
  <c r="A88" i="12"/>
  <c r="E32" i="12" s="1"/>
  <c r="A87" i="12"/>
  <c r="C29" i="12" s="1"/>
  <c r="A86" i="12"/>
  <c r="D48" i="12" s="1"/>
  <c r="A85" i="12"/>
  <c r="E31" i="12" s="1"/>
  <c r="A84" i="12"/>
  <c r="D46" i="12" s="1"/>
  <c r="A83" i="12"/>
  <c r="C27" i="12" s="1"/>
  <c r="A82" i="12"/>
  <c r="E30" i="12" s="1"/>
  <c r="A81" i="12"/>
  <c r="C26" i="12" s="1"/>
  <c r="A80" i="12"/>
  <c r="B25" i="12" s="1"/>
  <c r="A79" i="12"/>
  <c r="D42" i="12" s="1"/>
  <c r="A78" i="12"/>
  <c r="B24" i="12" s="1"/>
  <c r="A77" i="12"/>
  <c r="D41" i="12" s="1"/>
  <c r="A76" i="12"/>
  <c r="D40" i="12" s="1"/>
  <c r="A75" i="12"/>
  <c r="E29" i="12" s="1"/>
  <c r="A74" i="12"/>
  <c r="E28" i="12" s="1"/>
  <c r="A73" i="12"/>
  <c r="C22" i="12" s="1"/>
  <c r="A72" i="12"/>
  <c r="D38" i="12" s="1"/>
  <c r="A71" i="12"/>
  <c r="E26" i="12" s="1"/>
  <c r="A70" i="12"/>
  <c r="C21" i="12" s="1"/>
  <c r="A69" i="12"/>
  <c r="B23" i="12" s="1"/>
  <c r="A68" i="12"/>
  <c r="F13" i="12" s="1"/>
  <c r="A67" i="12"/>
  <c r="B22" i="12" s="1"/>
  <c r="A66" i="12"/>
  <c r="F12" i="12" s="1"/>
  <c r="A65" i="12"/>
  <c r="B20" i="12" s="1"/>
  <c r="A64" i="12"/>
  <c r="B19" i="12" s="1"/>
  <c r="A63" i="12"/>
  <c r="B18" i="12" s="1"/>
  <c r="A62" i="12"/>
  <c r="C20" i="12" s="1"/>
  <c r="A61" i="12"/>
  <c r="C19" i="12" s="1"/>
  <c r="A60" i="12"/>
  <c r="B16" i="12" s="1"/>
  <c r="A59" i="12"/>
  <c r="B15" i="12" s="1"/>
  <c r="A58" i="12"/>
  <c r="B14" i="12" s="1"/>
  <c r="A57" i="12"/>
  <c r="D36" i="12" s="1"/>
  <c r="A56" i="12"/>
  <c r="D35" i="12" s="1"/>
  <c r="A55" i="12"/>
  <c r="D34" i="12" s="1"/>
  <c r="A54" i="12"/>
  <c r="E22" i="12" s="1"/>
  <c r="A53" i="12"/>
  <c r="E21" i="12" s="1"/>
  <c r="A52" i="12"/>
  <c r="C17" i="12" s="1"/>
  <c r="A51" i="12"/>
  <c r="D32" i="12" s="1"/>
  <c r="A50" i="12"/>
  <c r="E20" i="12" s="1"/>
  <c r="A49" i="12"/>
  <c r="B13" i="12" s="1"/>
  <c r="A48" i="12"/>
  <c r="D31" i="12" s="1"/>
  <c r="A47" i="12"/>
  <c r="D30" i="12" s="1"/>
  <c r="A46" i="12"/>
  <c r="F8" i="12" s="1"/>
  <c r="A45" i="12"/>
  <c r="E18" i="12" s="1"/>
  <c r="A44" i="12"/>
  <c r="F7" i="12" s="1"/>
  <c r="A43" i="12"/>
  <c r="D29" i="12" s="1"/>
  <c r="A42" i="12"/>
  <c r="C14" i="12" s="1"/>
  <c r="A41" i="12"/>
  <c r="D27" i="12" s="1"/>
  <c r="A40" i="12"/>
  <c r="D26" i="12" s="1"/>
  <c r="A39" i="12"/>
  <c r="B9" i="12" s="1"/>
  <c r="A38" i="12"/>
  <c r="H4" i="12" s="1"/>
  <c r="A37" i="12"/>
  <c r="D24" i="12" s="1"/>
  <c r="A36" i="12"/>
  <c r="D23" i="12" s="1"/>
  <c r="A35" i="12"/>
  <c r="C13" i="12" s="1"/>
  <c r="A34" i="12"/>
  <c r="E15" i="12" s="1"/>
  <c r="A33" i="12"/>
  <c r="D21" i="12" s="1"/>
  <c r="A32" i="12"/>
  <c r="C11" i="12" s="1"/>
  <c r="A31" i="12"/>
  <c r="D19" i="12" s="1"/>
  <c r="A30" i="12"/>
  <c r="E14" i="12" s="1"/>
  <c r="A29" i="12"/>
  <c r="E13" i="12" s="1"/>
  <c r="A28" i="12"/>
  <c r="D18" i="12" s="1"/>
  <c r="A27" i="12"/>
  <c r="D17" i="12" s="1"/>
  <c r="A26" i="12"/>
  <c r="E11" i="12" s="1"/>
  <c r="A25" i="12"/>
  <c r="E10" i="12" s="1"/>
  <c r="A24" i="12"/>
  <c r="D15" i="12" s="1"/>
  <c r="A23" i="12"/>
  <c r="D14" i="12" s="1"/>
  <c r="A22" i="12"/>
  <c r="A21" i="12"/>
  <c r="E8" i="12" s="1"/>
  <c r="A20" i="12"/>
  <c r="C8" i="12" s="1"/>
  <c r="A19" i="12"/>
  <c r="E7" i="12" s="1"/>
  <c r="A18" i="12"/>
  <c r="D10" i="12" s="1"/>
  <c r="A17" i="12"/>
  <c r="D9" i="12" s="1"/>
  <c r="A16" i="12"/>
  <c r="B7" i="12" s="1"/>
  <c r="A15" i="12"/>
  <c r="F5" i="12" s="1"/>
  <c r="B7" i="6"/>
  <c r="C7" i="6" s="1"/>
  <c r="D11" i="3"/>
  <c r="E11" i="3" s="1"/>
  <c r="D10" i="3"/>
  <c r="E10" i="3" s="1"/>
  <c r="D9" i="3"/>
  <c r="E9" i="3" s="1"/>
  <c r="D8" i="3"/>
  <c r="E8" i="3" s="1"/>
  <c r="D7" i="3"/>
  <c r="E7" i="3" s="1"/>
  <c r="D6" i="3"/>
  <c r="E6" i="3" s="1"/>
  <c r="D5" i="3"/>
  <c r="E5" i="3" s="1"/>
  <c r="D4" i="3"/>
  <c r="E4" i="3" s="1"/>
  <c r="D3" i="3"/>
  <c r="E3" i="3" s="1"/>
  <c r="B3" i="6"/>
  <c r="C3" i="6" s="1"/>
  <c r="AO324" i="1"/>
  <c r="AO208" i="1"/>
  <c r="AD110" i="1"/>
  <c r="AH351" i="1"/>
  <c r="AH232" i="1"/>
  <c r="AH50" i="1"/>
  <c r="AH69" i="1"/>
  <c r="AH70" i="1"/>
  <c r="AH45" i="1"/>
  <c r="AH111" i="1"/>
  <c r="AH355" i="1"/>
  <c r="AH402" i="1"/>
  <c r="AH199" i="1"/>
  <c r="AH160" i="1"/>
  <c r="AH205" i="1"/>
  <c r="AH52" i="1"/>
  <c r="AH55" i="1"/>
  <c r="AH63" i="1"/>
  <c r="AH184" i="1"/>
  <c r="AH108" i="1"/>
  <c r="AH62" i="1"/>
  <c r="AH225" i="1"/>
  <c r="AH65" i="1"/>
  <c r="AH80" i="1"/>
  <c r="AH126" i="1"/>
  <c r="AH85" i="1"/>
  <c r="AH71" i="1"/>
  <c r="AH79" i="1"/>
  <c r="AH87" i="1"/>
  <c r="AH29" i="1"/>
  <c r="AH127" i="1"/>
  <c r="AH296" i="1"/>
  <c r="AH152" i="1"/>
  <c r="AH324" i="1"/>
  <c r="AH366" i="1"/>
  <c r="AH339" i="1"/>
  <c r="AH9" i="1"/>
  <c r="AH266" i="1"/>
  <c r="AH168" i="1"/>
  <c r="AH44" i="1"/>
  <c r="AH37" i="1"/>
  <c r="AH208" i="1"/>
  <c r="AH176" i="1"/>
  <c r="AH258" i="1"/>
  <c r="AH460" i="1"/>
  <c r="AH338" i="1"/>
  <c r="AH327" i="1"/>
  <c r="AH306" i="1"/>
  <c r="AH445" i="1"/>
  <c r="AH305" i="1"/>
  <c r="AH342" i="1"/>
  <c r="AH135" i="1"/>
  <c r="AH329" i="1"/>
  <c r="AH291" i="1"/>
  <c r="AH346" i="1"/>
  <c r="AH286" i="1"/>
  <c r="AH345" i="1"/>
  <c r="AH289" i="1"/>
  <c r="AH167" i="1"/>
  <c r="AH20" i="1"/>
  <c r="AH181" i="1"/>
  <c r="AH198" i="1"/>
  <c r="AH17" i="1"/>
  <c r="AH158" i="1"/>
  <c r="AH82" i="1"/>
  <c r="AH222" i="1"/>
  <c r="AH237" i="1"/>
  <c r="AH57" i="1"/>
  <c r="AH218" i="1"/>
  <c r="AH173" i="1"/>
  <c r="AH19" i="1"/>
  <c r="AH58" i="1"/>
  <c r="AH229" i="1"/>
  <c r="AH21" i="1"/>
  <c r="AH75" i="1"/>
  <c r="AH254" i="1"/>
  <c r="AH24" i="1"/>
  <c r="AH251" i="1"/>
  <c r="AH147" i="1"/>
  <c r="AH153" i="1"/>
  <c r="AH74" i="1"/>
  <c r="AH151" i="1"/>
  <c r="AH47" i="1"/>
  <c r="AH303" i="1"/>
  <c r="AH113" i="1"/>
  <c r="AH235" i="1"/>
  <c r="AH372" i="1"/>
  <c r="AH422" i="1"/>
  <c r="AH279" i="1"/>
  <c r="AH190" i="1"/>
  <c r="AH288" i="1"/>
  <c r="AH457" i="1"/>
  <c r="AH297" i="1"/>
  <c r="AH453" i="1"/>
  <c r="AH311" i="1"/>
  <c r="AH394" i="1"/>
  <c r="AH452" i="1"/>
  <c r="AH209" i="1"/>
  <c r="AH60" i="1"/>
  <c r="AH11" i="1"/>
  <c r="AH39" i="1"/>
  <c r="AH219" i="1"/>
  <c r="AH189" i="1"/>
  <c r="AH95" i="1"/>
  <c r="AH159" i="1"/>
  <c r="AH49" i="1"/>
  <c r="AH12" i="1"/>
  <c r="AH93" i="1"/>
  <c r="AH129" i="1"/>
  <c r="AH220" i="1"/>
  <c r="AH66" i="1"/>
  <c r="AH164" i="1"/>
  <c r="AH43" i="1"/>
  <c r="AH38" i="1"/>
  <c r="AH109" i="1"/>
  <c r="AH230" i="1"/>
  <c r="AH134" i="1"/>
  <c r="AH401" i="1"/>
  <c r="AH214" i="1"/>
  <c r="AH177" i="1"/>
  <c r="AH211" i="1"/>
  <c r="AH418" i="1"/>
  <c r="AH182" i="1"/>
  <c r="AH467" i="1"/>
  <c r="AH185" i="1"/>
  <c r="AH148" i="1"/>
  <c r="AH180" i="1"/>
  <c r="AH157" i="1"/>
  <c r="AH450" i="1"/>
  <c r="AH99" i="1"/>
  <c r="AH201" i="1"/>
  <c r="AH156" i="1"/>
  <c r="AH194" i="1"/>
  <c r="AH207" i="1"/>
  <c r="AH155" i="1"/>
  <c r="AH285" i="1"/>
  <c r="AH154" i="1"/>
  <c r="AH54" i="1"/>
  <c r="AH170" i="1"/>
  <c r="AH46" i="1"/>
  <c r="AH53" i="1"/>
  <c r="AH51" i="1"/>
  <c r="AH83" i="1"/>
  <c r="AH223" i="1"/>
  <c r="AH102" i="1"/>
  <c r="AH25" i="1"/>
  <c r="AH27" i="1"/>
  <c r="AH94" i="1"/>
  <c r="AH163" i="1"/>
  <c r="AH130" i="1"/>
  <c r="AH125" i="1"/>
  <c r="AH179" i="1"/>
  <c r="AH166" i="1"/>
  <c r="AH257" i="1"/>
  <c r="AH461" i="1"/>
  <c r="AH462" i="1"/>
  <c r="AH16" i="1"/>
  <c r="AH23" i="1"/>
  <c r="AH468" i="1"/>
  <c r="AH6" i="1"/>
  <c r="AH119" i="1"/>
  <c r="AH91" i="1"/>
  <c r="AH118" i="1"/>
  <c r="AH117" i="1"/>
  <c r="AH132" i="1"/>
  <c r="AH161" i="1"/>
  <c r="AH123" i="1"/>
  <c r="AH240" i="1"/>
  <c r="AH88" i="1"/>
  <c r="AH77" i="1"/>
  <c r="AH233" i="1"/>
  <c r="AH89" i="1"/>
  <c r="AH405" i="1"/>
  <c r="AH256" i="1"/>
  <c r="AH114" i="1"/>
  <c r="AH283" i="1"/>
  <c r="AH378" i="1"/>
  <c r="AH213" i="1"/>
  <c r="AH139" i="1"/>
  <c r="AH264" i="1"/>
  <c r="AH36" i="1"/>
  <c r="AH90" i="1"/>
  <c r="AH30" i="1"/>
  <c r="AH262" i="1"/>
  <c r="AH5" i="1"/>
  <c r="AH121" i="1"/>
  <c r="AH203" i="1"/>
  <c r="AH384" i="1"/>
  <c r="AH178" i="1"/>
  <c r="AH206" i="1"/>
  <c r="AH396" i="1"/>
  <c r="AH221" i="1"/>
  <c r="AH124" i="1"/>
  <c r="AH438" i="1"/>
  <c r="AH68" i="1"/>
  <c r="AH380" i="1"/>
  <c r="AH398" i="1"/>
  <c r="AH265" i="1"/>
  <c r="AH143" i="1"/>
  <c r="AH400" i="1"/>
  <c r="AH22" i="1"/>
  <c r="AH428" i="1"/>
  <c r="AH187" i="1"/>
  <c r="AH429" i="1"/>
  <c r="AH417" i="1"/>
  <c r="AH390" i="1"/>
  <c r="AH404" i="1"/>
  <c r="AH84" i="1"/>
  <c r="AH73" i="1"/>
  <c r="AH67" i="1"/>
  <c r="AH414" i="1"/>
  <c r="AH131" i="1"/>
  <c r="AH420" i="1"/>
  <c r="AH105" i="1"/>
  <c r="AH449" i="1"/>
  <c r="AH389" i="1"/>
  <c r="AH367" i="1"/>
  <c r="AH443" i="1"/>
  <c r="AH217" i="1"/>
  <c r="AH435" i="1"/>
  <c r="AH403" i="1"/>
  <c r="AH277" i="1"/>
  <c r="AH392" i="1"/>
  <c r="AH387" i="1"/>
  <c r="AH388" i="1"/>
  <c r="AH424" i="1"/>
  <c r="AH446" i="1"/>
  <c r="AH314" i="1"/>
  <c r="AH448" i="1"/>
  <c r="AH371" i="1"/>
  <c r="AH444" i="1"/>
  <c r="AH441" i="1"/>
  <c r="AH411" i="1"/>
  <c r="AH425" i="1"/>
  <c r="AH427" i="1"/>
  <c r="AH393" i="1"/>
  <c r="AH144" i="1"/>
  <c r="AH348" i="1"/>
  <c r="AH416" i="1"/>
  <c r="AH368" i="1"/>
  <c r="AH426" i="1"/>
  <c r="AH193" i="1"/>
  <c r="AH343" i="1"/>
  <c r="AH455" i="1"/>
  <c r="AH150" i="1"/>
  <c r="AH278" i="1"/>
  <c r="AH280" i="1"/>
  <c r="AH469" i="1"/>
  <c r="AH215" i="1"/>
  <c r="AH169" i="1"/>
  <c r="AH174" i="1"/>
  <c r="AH98" i="1"/>
  <c r="AH226" i="1"/>
  <c r="AH204" i="1"/>
  <c r="AH202" i="1"/>
  <c r="AH33" i="1"/>
  <c r="AH116" i="1"/>
  <c r="AH186" i="1"/>
  <c r="AH397" i="1"/>
  <c r="AH32" i="1"/>
  <c r="AH183" i="1"/>
  <c r="AH142" i="1"/>
  <c r="AH165" i="1"/>
  <c r="AH244" i="1"/>
  <c r="AH48" i="1"/>
  <c r="AH122" i="1"/>
  <c r="AH247" i="1"/>
  <c r="AH92" i="1"/>
  <c r="AH61" i="1"/>
  <c r="AH18" i="1"/>
  <c r="AH216" i="1"/>
  <c r="AH260" i="1"/>
  <c r="AH8" i="1"/>
  <c r="AH101" i="1"/>
  <c r="AH81" i="1"/>
  <c r="AH7" i="1"/>
  <c r="AH34" i="1"/>
  <c r="AH255" i="1"/>
  <c r="AH234" i="1"/>
  <c r="AH35" i="1"/>
  <c r="AH140" i="1"/>
  <c r="AH138" i="1"/>
  <c r="AH141" i="1"/>
  <c r="AH96" i="1"/>
  <c r="AH128" i="1"/>
  <c r="AH195" i="1"/>
  <c r="AH31" i="1"/>
  <c r="AH463" i="1"/>
  <c r="AH10" i="1"/>
  <c r="AH15" i="1"/>
  <c r="AH242" i="1"/>
  <c r="AH272" i="1"/>
  <c r="AH236" i="1"/>
  <c r="AH97" i="1"/>
  <c r="AH26" i="1"/>
  <c r="AH136" i="1"/>
  <c r="AH41" i="1"/>
  <c r="AH451" i="1"/>
  <c r="AH470" i="1"/>
  <c r="AH249" i="1"/>
  <c r="AH72" i="1"/>
  <c r="AH59" i="1"/>
  <c r="AH64" i="1"/>
  <c r="AH253" i="1"/>
  <c r="AH42" i="1"/>
  <c r="AH100" i="1"/>
  <c r="AH13" i="1"/>
  <c r="AH14" i="1"/>
  <c r="AH86" i="1"/>
  <c r="AH28" i="1"/>
  <c r="AH103" i="1"/>
  <c r="AH137" i="1"/>
  <c r="AH76" i="1"/>
  <c r="AH78" i="1"/>
  <c r="AH259" i="1"/>
  <c r="AH188" i="1"/>
  <c r="AH273" i="1"/>
  <c r="AH292" i="1"/>
  <c r="AH407" i="1"/>
  <c r="AH162" i="1"/>
  <c r="AH358" i="1"/>
  <c r="AH337" i="1"/>
  <c r="AH104" i="1"/>
  <c r="AH471" i="1"/>
  <c r="AH224" i="1"/>
  <c r="AH261" i="1"/>
  <c r="AH381" i="1"/>
  <c r="AH298" i="1"/>
  <c r="AH326" i="1"/>
  <c r="AH307" i="1"/>
  <c r="AH413" i="1"/>
  <c r="AH322" i="1"/>
  <c r="AH363" i="1"/>
  <c r="AH107" i="1"/>
  <c r="AH335" i="1"/>
  <c r="AH145" i="1"/>
  <c r="AH293" i="1"/>
  <c r="AH294" i="1"/>
  <c r="AH287" i="1"/>
  <c r="AH310" i="1"/>
  <c r="AH290" i="1"/>
  <c r="AH347" i="1"/>
  <c r="AH325" i="1"/>
  <c r="AH263" i="1"/>
  <c r="AH243" i="1"/>
  <c r="AH252" i="1"/>
  <c r="AH200" i="1"/>
  <c r="AH276" i="1"/>
  <c r="AH271" i="1"/>
  <c r="AH464" i="1"/>
  <c r="AH282" i="1"/>
  <c r="AH465" i="1"/>
  <c r="AH248" i="1"/>
  <c r="AH408" i="1"/>
  <c r="AH270" i="1"/>
  <c r="AH267" i="1"/>
  <c r="AH210" i="1"/>
  <c r="AH191" i="1"/>
  <c r="AH274" i="1"/>
  <c r="AH412" i="1"/>
  <c r="AH268" i="1"/>
  <c r="AH212" i="1"/>
  <c r="AH432" i="1"/>
  <c r="AH312" i="1"/>
  <c r="AH433" i="1"/>
  <c r="AH149" i="1"/>
  <c r="AH431" i="1"/>
  <c r="AH196" i="1"/>
  <c r="AH269" i="1"/>
  <c r="AH231" i="1"/>
  <c r="AH245" i="1"/>
  <c r="AH399" i="1"/>
  <c r="AH466" i="1"/>
  <c r="AH419" i="1"/>
  <c r="AH246" i="1"/>
  <c r="AH239" i="1"/>
  <c r="AH344" i="1"/>
  <c r="AH284" i="1"/>
  <c r="AH376" i="1"/>
  <c r="AH364" i="1"/>
  <c r="AH395" i="1"/>
  <c r="AH410" i="1"/>
  <c r="AH238" i="1"/>
  <c r="AH349" i="1"/>
  <c r="AH374" i="1"/>
  <c r="AH458" i="1"/>
  <c r="AH281" i="1"/>
  <c r="AH340" i="1"/>
  <c r="AH373" i="1"/>
  <c r="AH459" i="1"/>
  <c r="AH106" i="1"/>
  <c r="AH318" i="1"/>
  <c r="AH197" i="1"/>
  <c r="AH406" i="1"/>
  <c r="AH275" i="1"/>
  <c r="AH375" i="1"/>
  <c r="AH442" i="1"/>
  <c r="AH331" i="1"/>
  <c r="AH362" i="1"/>
  <c r="AH437" i="1"/>
  <c r="AH357" i="1"/>
  <c r="AH328" i="1"/>
  <c r="AH360" i="1"/>
  <c r="AH385" i="1"/>
  <c r="AH350" i="1"/>
  <c r="AH316" i="1"/>
  <c r="AH409" i="1"/>
  <c r="AH304" i="1"/>
  <c r="AH120" i="1"/>
  <c r="AH430" i="1"/>
  <c r="AH333" i="1"/>
  <c r="AH354" i="1"/>
  <c r="AH386" i="1"/>
  <c r="AH370" i="1"/>
  <c r="AH353" i="1"/>
  <c r="AH365" i="1"/>
  <c r="AH308" i="1"/>
  <c r="AH309" i="1"/>
  <c r="AH415" i="1"/>
  <c r="AH439" i="1"/>
  <c r="AH315" i="1"/>
  <c r="AH383" i="1"/>
  <c r="AH295" i="1"/>
  <c r="AH323" i="1"/>
  <c r="AH454" i="1"/>
  <c r="AH377" i="1"/>
  <c r="AH300" i="1"/>
  <c r="AH352" i="1"/>
  <c r="AH369" i="1"/>
  <c r="AH336" i="1"/>
  <c r="AH447" i="1"/>
  <c r="AH313" i="1"/>
  <c r="AH321" i="1"/>
  <c r="AH341" i="1"/>
  <c r="AH301" i="1"/>
  <c r="AH320" i="1"/>
  <c r="AH146" i="1"/>
  <c r="AH382" i="1"/>
  <c r="AH456" i="1"/>
  <c r="AH359" i="1"/>
  <c r="AH379" i="1"/>
  <c r="AH302" i="1"/>
  <c r="AH356" i="1"/>
  <c r="AH317" i="1"/>
  <c r="AH436" i="1"/>
  <c r="AH299" i="1"/>
  <c r="AH241" i="1"/>
  <c r="AH421" i="1"/>
  <c r="AH391" i="1"/>
  <c r="AH361" i="1"/>
  <c r="AH434" i="1"/>
  <c r="AH440" i="1"/>
  <c r="AH423" i="1"/>
  <c r="AH110" i="1"/>
  <c r="AH175" i="1"/>
  <c r="AH133" i="1"/>
  <c r="AH332" i="1"/>
  <c r="AH56" i="1"/>
  <c r="AH319" i="1"/>
  <c r="AH40" i="1"/>
  <c r="AH250" i="1"/>
  <c r="AH227" i="1"/>
  <c r="AH228" i="1"/>
  <c r="AH171" i="1"/>
  <c r="AH192" i="1"/>
  <c r="AH112" i="1"/>
  <c r="AH330" i="1"/>
  <c r="AH115" i="1"/>
  <c r="AH172" i="1"/>
  <c r="AH334" i="1"/>
  <c r="AC323" i="1"/>
  <c r="AD323" i="1" s="1"/>
  <c r="AC454" i="1"/>
  <c r="AD454" i="1" s="1"/>
  <c r="AC377" i="1"/>
  <c r="AD377" i="1" s="1"/>
  <c r="AC300" i="1"/>
  <c r="AD300" i="1" s="1"/>
  <c r="AC352" i="1"/>
  <c r="AD352" i="1" s="1"/>
  <c r="AC369" i="1"/>
  <c r="AD369" i="1" s="1"/>
  <c r="AC336" i="1"/>
  <c r="AD336" i="1" s="1"/>
  <c r="AC447" i="1"/>
  <c r="AD447" i="1" s="1"/>
  <c r="AC313" i="1"/>
  <c r="AC321" i="1"/>
  <c r="AD321" i="1" s="1"/>
  <c r="AC341" i="1"/>
  <c r="AD341" i="1" s="1"/>
  <c r="AC115" i="1"/>
  <c r="AC172" i="1"/>
  <c r="AC351" i="1"/>
  <c r="AD351" i="1" s="1"/>
  <c r="AC232" i="1"/>
  <c r="AD232" i="1" s="1"/>
  <c r="AC50" i="1"/>
  <c r="AD50" i="1" s="1"/>
  <c r="AC69" i="1"/>
  <c r="AD69" i="1" s="1"/>
  <c r="AC70" i="1"/>
  <c r="AD70" i="1" s="1"/>
  <c r="AC45" i="1"/>
  <c r="AD45" i="1" s="1"/>
  <c r="AC111" i="1"/>
  <c r="AD111" i="1" s="1"/>
  <c r="AC355" i="1"/>
  <c r="AC402" i="1"/>
  <c r="AD402" i="1" s="1"/>
  <c r="AC199" i="1"/>
  <c r="AD199" i="1" s="1"/>
  <c r="AC160" i="1"/>
  <c r="AD160" i="1" s="1"/>
  <c r="AC205" i="1"/>
  <c r="AD205" i="1" s="1"/>
  <c r="AC52" i="1"/>
  <c r="AD52" i="1" s="1"/>
  <c r="AC55" i="1"/>
  <c r="AC63" i="1"/>
  <c r="AD63" i="1" s="1"/>
  <c r="AC184" i="1"/>
  <c r="AD184" i="1" s="1"/>
  <c r="AC108" i="1"/>
  <c r="AD108" i="1" s="1"/>
  <c r="AC62" i="1"/>
  <c r="AC225" i="1"/>
  <c r="AD225" i="1" s="1"/>
  <c r="AC65" i="1"/>
  <c r="AD65" i="1" s="1"/>
  <c r="AC80" i="1"/>
  <c r="AD80" i="1" s="1"/>
  <c r="AC126" i="1"/>
  <c r="AD126" i="1" s="1"/>
  <c r="AC85" i="1"/>
  <c r="AD85" i="1" s="1"/>
  <c r="AC71" i="1"/>
  <c r="AC79" i="1"/>
  <c r="AD79" i="1" s="1"/>
  <c r="AC87" i="1"/>
  <c r="AD87" i="1" s="1"/>
  <c r="AC29" i="1"/>
  <c r="AD29" i="1" s="1"/>
  <c r="AC127" i="1"/>
  <c r="AD127" i="1" s="1"/>
  <c r="AC296" i="1"/>
  <c r="AD296" i="1" s="1"/>
  <c r="AC152" i="1"/>
  <c r="AD152" i="1" s="1"/>
  <c r="AC324" i="1"/>
  <c r="AD324" i="1" s="1"/>
  <c r="AC366" i="1"/>
  <c r="AD366" i="1" s="1"/>
  <c r="AC9" i="1"/>
  <c r="AD9" i="1" s="1"/>
  <c r="A13" i="19" s="1"/>
  <c r="D7" i="19" s="1"/>
  <c r="AC266" i="1"/>
  <c r="AD266" i="1" s="1"/>
  <c r="AC168" i="1"/>
  <c r="AD168" i="1" s="1"/>
  <c r="AC44" i="1"/>
  <c r="AC37" i="1"/>
  <c r="AC208" i="1"/>
  <c r="AC176" i="1"/>
  <c r="AC258" i="1"/>
  <c r="AD258" i="1" s="1"/>
  <c r="AC460" i="1"/>
  <c r="AD460" i="1" s="1"/>
  <c r="AC338" i="1"/>
  <c r="AC327" i="1"/>
  <c r="AC306" i="1"/>
  <c r="AC445" i="1"/>
  <c r="AD445" i="1" s="1"/>
  <c r="AC305" i="1"/>
  <c r="AC342" i="1"/>
  <c r="AD342" i="1" s="1"/>
  <c r="AC135" i="1"/>
  <c r="AD135" i="1" s="1"/>
  <c r="AC329" i="1"/>
  <c r="AC291" i="1"/>
  <c r="AC346" i="1"/>
  <c r="AD346" i="1" s="1"/>
  <c r="AC286" i="1"/>
  <c r="AD286" i="1" s="1"/>
  <c r="AC345" i="1"/>
  <c r="AD345" i="1" s="1"/>
  <c r="AC289" i="1"/>
  <c r="AD289" i="1" s="1"/>
  <c r="AC167" i="1"/>
  <c r="AD167" i="1" s="1"/>
  <c r="AC20" i="1"/>
  <c r="AC181" i="1"/>
  <c r="AC198" i="1"/>
  <c r="AC17" i="1"/>
  <c r="AC158" i="1"/>
  <c r="AC82" i="1"/>
  <c r="AC222" i="1"/>
  <c r="AD222" i="1" s="1"/>
  <c r="AC237" i="1"/>
  <c r="AC57" i="1"/>
  <c r="AD57" i="1" s="1"/>
  <c r="AC218" i="1"/>
  <c r="AD218" i="1" s="1"/>
  <c r="AC173" i="1"/>
  <c r="AC19" i="1"/>
  <c r="AC58" i="1"/>
  <c r="AD58" i="1" s="1"/>
  <c r="AC229" i="1"/>
  <c r="AD229" i="1" s="1"/>
  <c r="AC21" i="1"/>
  <c r="AC75" i="1"/>
  <c r="AC254" i="1"/>
  <c r="AC24" i="1"/>
  <c r="AC251" i="1"/>
  <c r="AD251" i="1" s="1"/>
  <c r="AC147" i="1"/>
  <c r="AC153" i="1"/>
  <c r="AD153" i="1" s="1"/>
  <c r="AC74" i="1"/>
  <c r="AD74" i="1" s="1"/>
  <c r="AC151" i="1"/>
  <c r="AD151" i="1" s="1"/>
  <c r="AC47" i="1"/>
  <c r="AD47" i="1" s="1"/>
  <c r="AC303" i="1"/>
  <c r="AC113" i="1"/>
  <c r="AD113" i="1" s="1"/>
  <c r="AC235" i="1"/>
  <c r="AD235" i="1" s="1"/>
  <c r="AC372" i="1"/>
  <c r="AC422" i="1"/>
  <c r="AD422" i="1" s="1"/>
  <c r="AC279" i="1"/>
  <c r="AC190" i="1"/>
  <c r="AC288" i="1"/>
  <c r="AC457" i="1"/>
  <c r="AD457" i="1" s="1"/>
  <c r="AC297" i="1"/>
  <c r="AD297" i="1" s="1"/>
  <c r="AC453" i="1"/>
  <c r="AC311" i="1"/>
  <c r="AC394" i="1"/>
  <c r="AC452" i="1"/>
  <c r="AC209" i="1"/>
  <c r="AC60" i="1"/>
  <c r="AD60" i="1" s="1"/>
  <c r="AC11" i="1"/>
  <c r="AC39" i="1"/>
  <c r="AD39" i="1" s="1"/>
  <c r="AC219" i="1"/>
  <c r="AD219" i="1" s="1"/>
  <c r="AC189" i="1"/>
  <c r="AD189" i="1" s="1"/>
  <c r="AC95" i="1"/>
  <c r="AD95" i="1" s="1"/>
  <c r="AC159" i="1"/>
  <c r="AD159" i="1" s="1"/>
  <c r="AC49" i="1"/>
  <c r="AD49" i="1" s="1"/>
  <c r="AC12" i="1"/>
  <c r="AD12" i="1" s="1"/>
  <c r="AC93" i="1"/>
  <c r="AC129" i="1"/>
  <c r="AD129" i="1" s="1"/>
  <c r="AC220" i="1"/>
  <c r="AD220" i="1" s="1"/>
  <c r="AC66" i="1"/>
  <c r="AC164" i="1"/>
  <c r="AD164" i="1" s="1"/>
  <c r="AC43" i="1"/>
  <c r="AC38" i="1"/>
  <c r="AD38" i="1" s="1"/>
  <c r="AC109" i="1"/>
  <c r="AD109" i="1" s="1"/>
  <c r="AC230" i="1"/>
  <c r="AD230" i="1" s="1"/>
  <c r="AC134" i="1"/>
  <c r="AD134" i="1" s="1"/>
  <c r="AC401" i="1"/>
  <c r="AD401" i="1" s="1"/>
  <c r="AC214" i="1"/>
  <c r="AC177" i="1"/>
  <c r="AD177" i="1" s="1"/>
  <c r="AC211" i="1"/>
  <c r="AD211" i="1" s="1"/>
  <c r="AC418" i="1"/>
  <c r="AD418" i="1" s="1"/>
  <c r="AC182" i="1"/>
  <c r="AD182" i="1" s="1"/>
  <c r="AC467" i="1"/>
  <c r="AD467" i="1" s="1"/>
  <c r="AC185" i="1"/>
  <c r="AC148" i="1"/>
  <c r="AD148" i="1" s="1"/>
  <c r="AC180" i="1"/>
  <c r="AC157" i="1"/>
  <c r="AC450" i="1"/>
  <c r="AC99" i="1"/>
  <c r="AC201" i="1"/>
  <c r="AC156" i="1"/>
  <c r="AC194" i="1"/>
  <c r="AC207" i="1"/>
  <c r="AD207" i="1" s="1"/>
  <c r="AC155" i="1"/>
  <c r="AD155" i="1" s="1"/>
  <c r="AC285" i="1"/>
  <c r="AD285" i="1" s="1"/>
  <c r="AC154" i="1"/>
  <c r="AD154" i="1" s="1"/>
  <c r="AC54" i="1"/>
  <c r="AD54" i="1" s="1"/>
  <c r="AC170" i="1"/>
  <c r="AD170" i="1" s="1"/>
  <c r="AC46" i="1"/>
  <c r="AD46" i="1" s="1"/>
  <c r="AC53" i="1"/>
  <c r="AD53" i="1" s="1"/>
  <c r="AC51" i="1"/>
  <c r="AC83" i="1"/>
  <c r="AD83" i="1" s="1"/>
  <c r="AC223" i="1"/>
  <c r="AC102" i="1"/>
  <c r="AD102" i="1" s="1"/>
  <c r="AC25" i="1"/>
  <c r="AC27" i="1"/>
  <c r="AC94" i="1"/>
  <c r="AC163" i="1"/>
  <c r="AD163" i="1" s="1"/>
  <c r="AC130" i="1"/>
  <c r="AC125" i="1"/>
  <c r="AC179" i="1"/>
  <c r="AC166" i="1"/>
  <c r="AC257" i="1"/>
  <c r="AD257" i="1" s="1"/>
  <c r="AC461" i="1"/>
  <c r="AD461" i="1" s="1"/>
  <c r="AC462" i="1"/>
  <c r="AD462" i="1" s="1"/>
  <c r="AC16" i="1"/>
  <c r="AC23" i="1"/>
  <c r="AC468" i="1"/>
  <c r="AD468" i="1" s="1"/>
  <c r="AC6" i="1"/>
  <c r="AD6" i="1" s="1"/>
  <c r="AC119" i="1"/>
  <c r="AD119" i="1" s="1"/>
  <c r="AC91" i="1"/>
  <c r="AD91" i="1" s="1"/>
  <c r="AC118" i="1"/>
  <c r="AC117" i="1"/>
  <c r="AD117" i="1" s="1"/>
  <c r="AC132" i="1"/>
  <c r="AC161" i="1"/>
  <c r="AC123" i="1"/>
  <c r="AC240" i="1"/>
  <c r="AD240" i="1" s="1"/>
  <c r="AC88" i="1"/>
  <c r="AC77" i="1"/>
  <c r="AD77" i="1" s="1"/>
  <c r="AC233" i="1"/>
  <c r="AC89" i="1"/>
  <c r="AC405" i="1"/>
  <c r="AC256" i="1"/>
  <c r="AC114" i="1"/>
  <c r="AC283" i="1"/>
  <c r="AD283" i="1" s="1"/>
  <c r="AC378" i="1"/>
  <c r="AC213" i="1"/>
  <c r="AC139" i="1"/>
  <c r="AC264" i="1"/>
  <c r="AD264" i="1" s="1"/>
  <c r="AC36" i="1"/>
  <c r="AD36" i="1" s="1"/>
  <c r="AC90" i="1"/>
  <c r="AD90" i="1" s="1"/>
  <c r="AC30" i="1"/>
  <c r="AD30" i="1" s="1"/>
  <c r="AC262" i="1"/>
  <c r="AD262" i="1" s="1"/>
  <c r="AC5" i="1"/>
  <c r="AD5" i="1" s="1"/>
  <c r="AC121" i="1"/>
  <c r="AD121" i="1" s="1"/>
  <c r="AC203" i="1"/>
  <c r="AD203" i="1" s="1"/>
  <c r="AC384" i="1"/>
  <c r="AC178" i="1"/>
  <c r="AC206" i="1"/>
  <c r="AC396" i="1"/>
  <c r="AD396" i="1" s="1"/>
  <c r="AC221" i="1"/>
  <c r="AC124" i="1"/>
  <c r="AC438" i="1"/>
  <c r="AD438" i="1" s="1"/>
  <c r="AC68" i="1"/>
  <c r="AC380" i="1"/>
  <c r="AD380" i="1" s="1"/>
  <c r="AC398" i="1"/>
  <c r="AC265" i="1"/>
  <c r="AD265" i="1" s="1"/>
  <c r="AC143" i="1"/>
  <c r="AD143" i="1" s="1"/>
  <c r="AC400" i="1"/>
  <c r="AD400" i="1" s="1"/>
  <c r="AC22" i="1"/>
  <c r="AC428" i="1"/>
  <c r="AC187" i="1"/>
  <c r="AC429" i="1"/>
  <c r="AD429" i="1" s="1"/>
  <c r="AC417" i="1"/>
  <c r="AD417" i="1" s="1"/>
  <c r="AC390" i="1"/>
  <c r="AD390" i="1" s="1"/>
  <c r="AC404" i="1"/>
  <c r="AD404" i="1" s="1"/>
  <c r="AC84" i="1"/>
  <c r="AD84" i="1" s="1"/>
  <c r="AC73" i="1"/>
  <c r="AD73" i="1" s="1"/>
  <c r="AC67" i="1"/>
  <c r="AD67" i="1" s="1"/>
  <c r="AC414" i="1"/>
  <c r="AC131" i="1"/>
  <c r="AD131" i="1" s="1"/>
  <c r="AC420" i="1"/>
  <c r="AD420" i="1" s="1"/>
  <c r="AC105" i="1"/>
  <c r="AD105" i="1" s="1"/>
  <c r="AC449" i="1"/>
  <c r="AC389" i="1"/>
  <c r="AC367" i="1"/>
  <c r="AD367" i="1" s="1"/>
  <c r="AC443" i="1"/>
  <c r="AC217" i="1"/>
  <c r="AD217" i="1" s="1"/>
  <c r="AC435" i="1"/>
  <c r="AC403" i="1"/>
  <c r="AD403" i="1" s="1"/>
  <c r="AC277" i="1"/>
  <c r="AC392" i="1"/>
  <c r="AC387" i="1"/>
  <c r="AD387" i="1" s="1"/>
  <c r="AC388" i="1"/>
  <c r="AC424" i="1"/>
  <c r="AC446" i="1"/>
  <c r="AD446" i="1" s="1"/>
  <c r="AC314" i="1"/>
  <c r="AD314" i="1" s="1"/>
  <c r="AC448" i="1"/>
  <c r="AC371" i="1"/>
  <c r="AD371" i="1" s="1"/>
  <c r="AC444" i="1"/>
  <c r="AD444" i="1" s="1"/>
  <c r="AC441" i="1"/>
  <c r="AC411" i="1"/>
  <c r="AC425" i="1"/>
  <c r="AD425" i="1" s="1"/>
  <c r="AC427" i="1"/>
  <c r="AC393" i="1"/>
  <c r="AC144" i="1"/>
  <c r="AD144" i="1" s="1"/>
  <c r="AC348" i="1"/>
  <c r="AC416" i="1"/>
  <c r="AD416" i="1" s="1"/>
  <c r="AC368" i="1"/>
  <c r="AD368" i="1" s="1"/>
  <c r="AC426" i="1"/>
  <c r="AC193" i="1"/>
  <c r="AD193" i="1" s="1"/>
  <c r="AC343" i="1"/>
  <c r="AD343" i="1" s="1"/>
  <c r="AC455" i="1"/>
  <c r="AD455" i="1" s="1"/>
  <c r="AC150" i="1"/>
  <c r="AD150" i="1" s="1"/>
  <c r="AC278" i="1"/>
  <c r="AC280" i="1"/>
  <c r="AD280" i="1" s="1"/>
  <c r="AC469" i="1"/>
  <c r="AD469" i="1" s="1"/>
  <c r="AC215" i="1"/>
  <c r="AD215" i="1" s="1"/>
  <c r="AC169" i="1"/>
  <c r="AC174" i="1"/>
  <c r="AD174" i="1" s="1"/>
  <c r="AC98" i="1"/>
  <c r="AC226" i="1"/>
  <c r="AD226" i="1" s="1"/>
  <c r="AC204" i="1"/>
  <c r="AD204" i="1" s="1"/>
  <c r="AC202" i="1"/>
  <c r="AC33" i="1"/>
  <c r="AD33" i="1" s="1"/>
  <c r="AC116" i="1"/>
  <c r="AD116" i="1" s="1"/>
  <c r="AC186" i="1"/>
  <c r="AC397" i="1"/>
  <c r="AD397" i="1" s="1"/>
  <c r="AC32" i="1"/>
  <c r="AC183" i="1"/>
  <c r="AC142" i="1"/>
  <c r="AD142" i="1" s="1"/>
  <c r="AC165" i="1"/>
  <c r="AD165" i="1" s="1"/>
  <c r="AC244" i="1"/>
  <c r="AD244" i="1" s="1"/>
  <c r="AC48" i="1"/>
  <c r="AD48" i="1" s="1"/>
  <c r="AC122" i="1"/>
  <c r="AD122" i="1" s="1"/>
  <c r="AC247" i="1"/>
  <c r="AC92" i="1"/>
  <c r="AD92" i="1" s="1"/>
  <c r="AC61" i="1"/>
  <c r="AC18" i="1"/>
  <c r="AD18" i="1" s="1"/>
  <c r="AC216" i="1"/>
  <c r="AC260" i="1"/>
  <c r="AD260" i="1" s="1"/>
  <c r="AC8" i="1"/>
  <c r="AC101" i="1"/>
  <c r="AD101" i="1" s="1"/>
  <c r="AC81" i="1"/>
  <c r="AC7" i="1"/>
  <c r="AC34" i="1"/>
  <c r="AD34" i="1" s="1"/>
  <c r="AC255" i="1"/>
  <c r="AD255" i="1" s="1"/>
  <c r="AC234" i="1"/>
  <c r="AD234" i="1" s="1"/>
  <c r="AC35" i="1"/>
  <c r="AC140" i="1"/>
  <c r="AC138" i="1"/>
  <c r="AD138" i="1" s="1"/>
  <c r="AC141" i="1"/>
  <c r="AC96" i="1"/>
  <c r="AD96" i="1" s="1"/>
  <c r="AC128" i="1"/>
  <c r="AD128" i="1" s="1"/>
  <c r="AC195" i="1"/>
  <c r="AD195" i="1" s="1"/>
  <c r="AC31" i="1"/>
  <c r="AC463" i="1"/>
  <c r="AD463" i="1" s="1"/>
  <c r="AC10" i="1"/>
  <c r="AC15" i="1"/>
  <c r="AD15" i="1" s="1"/>
  <c r="AC242" i="1"/>
  <c r="AD242" i="1" s="1"/>
  <c r="AC272" i="1"/>
  <c r="AD272" i="1" s="1"/>
  <c r="AC236" i="1"/>
  <c r="AC97" i="1"/>
  <c r="AD97" i="1" s="1"/>
  <c r="AC26" i="1"/>
  <c r="AC136" i="1"/>
  <c r="AD136" i="1" s="1"/>
  <c r="AC41" i="1"/>
  <c r="AC451" i="1"/>
  <c r="AD451" i="1" s="1"/>
  <c r="AC470" i="1"/>
  <c r="AD470" i="1" s="1"/>
  <c r="AC249" i="1"/>
  <c r="AD249" i="1" s="1"/>
  <c r="AC72" i="1"/>
  <c r="AC59" i="1"/>
  <c r="AD59" i="1" s="1"/>
  <c r="AC64" i="1"/>
  <c r="AD64" i="1" s="1"/>
  <c r="AC253" i="1"/>
  <c r="AD253" i="1" s="1"/>
  <c r="AC42" i="1"/>
  <c r="AD42" i="1" s="1"/>
  <c r="AC100" i="1"/>
  <c r="AC13" i="1"/>
  <c r="AC14" i="1"/>
  <c r="AC86" i="1"/>
  <c r="AD86" i="1" s="1"/>
  <c r="AC28" i="1"/>
  <c r="AC103" i="1"/>
  <c r="AD103" i="1" s="1"/>
  <c r="AC137" i="1"/>
  <c r="AC76" i="1"/>
  <c r="AC78" i="1"/>
  <c r="AD78" i="1" s="1"/>
  <c r="AC259" i="1"/>
  <c r="AD259" i="1" s="1"/>
  <c r="AC188" i="1"/>
  <c r="AD188" i="1" s="1"/>
  <c r="AC273" i="1"/>
  <c r="AC292" i="1"/>
  <c r="AD292" i="1" s="1"/>
  <c r="AC407" i="1"/>
  <c r="AC162" i="1"/>
  <c r="AD162" i="1" s="1"/>
  <c r="AC358" i="1"/>
  <c r="AC337" i="1"/>
  <c r="AD337" i="1" s="1"/>
  <c r="AC104" i="1"/>
  <c r="AC471" i="1"/>
  <c r="AD471" i="1" s="1"/>
  <c r="AC224" i="1"/>
  <c r="AD224" i="1" s="1"/>
  <c r="AC261" i="1"/>
  <c r="AC381" i="1"/>
  <c r="AC298" i="1"/>
  <c r="AD298" i="1" s="1"/>
  <c r="AC326" i="1"/>
  <c r="AD326" i="1" s="1"/>
  <c r="AC307" i="1"/>
  <c r="AC413" i="1"/>
  <c r="AD413" i="1" s="1"/>
  <c r="AC322" i="1"/>
  <c r="AD322" i="1" s="1"/>
  <c r="AC363" i="1"/>
  <c r="AC107" i="1"/>
  <c r="AD107" i="1" s="1"/>
  <c r="AC335" i="1"/>
  <c r="AD335" i="1" s="1"/>
  <c r="AC145" i="1"/>
  <c r="AD145" i="1" s="1"/>
  <c r="AC293" i="1"/>
  <c r="AD293" i="1" s="1"/>
  <c r="AC294" i="1"/>
  <c r="AD294" i="1" s="1"/>
  <c r="AC287" i="1"/>
  <c r="AC310" i="1"/>
  <c r="AD310" i="1" s="1"/>
  <c r="AC290" i="1"/>
  <c r="AD290" i="1" s="1"/>
  <c r="AC347" i="1"/>
  <c r="AC325" i="1"/>
  <c r="AC263" i="1"/>
  <c r="AC243" i="1"/>
  <c r="AD243" i="1" s="1"/>
  <c r="AC252" i="1"/>
  <c r="AD252" i="1" s="1"/>
  <c r="AC200" i="1"/>
  <c r="AC276" i="1"/>
  <c r="AC271" i="1"/>
  <c r="AD271" i="1" s="1"/>
  <c r="AC464" i="1"/>
  <c r="AD464" i="1" s="1"/>
  <c r="AC282" i="1"/>
  <c r="AD282" i="1" s="1"/>
  <c r="AC465" i="1"/>
  <c r="AD465" i="1" s="1"/>
  <c r="AC248" i="1"/>
  <c r="AD248" i="1" s="1"/>
  <c r="AC408" i="1"/>
  <c r="AD408" i="1" s="1"/>
  <c r="AC270" i="1"/>
  <c r="AD270" i="1" s="1"/>
  <c r="AC267" i="1"/>
  <c r="AD267" i="1" s="1"/>
  <c r="AC210" i="1"/>
  <c r="AD210" i="1" s="1"/>
  <c r="AC191" i="1"/>
  <c r="AD191" i="1" s="1"/>
  <c r="AC274" i="1"/>
  <c r="AC412" i="1"/>
  <c r="AC268" i="1"/>
  <c r="AC212" i="1"/>
  <c r="AC432" i="1"/>
  <c r="AD432" i="1" s="1"/>
  <c r="AC312" i="1"/>
  <c r="AC433" i="1"/>
  <c r="AD433" i="1" s="1"/>
  <c r="AC149" i="1"/>
  <c r="AC431" i="1"/>
  <c r="AC196" i="1"/>
  <c r="AD196" i="1" s="1"/>
  <c r="AC269" i="1"/>
  <c r="AD269" i="1" s="1"/>
  <c r="AC231" i="1"/>
  <c r="AC245" i="1"/>
  <c r="AC399" i="1"/>
  <c r="AC466" i="1"/>
  <c r="AD466" i="1" s="1"/>
  <c r="AC419" i="1"/>
  <c r="AC246" i="1"/>
  <c r="AC239" i="1"/>
  <c r="AC344" i="1"/>
  <c r="AC284" i="1"/>
  <c r="AC376" i="1"/>
  <c r="AC364" i="1"/>
  <c r="AC395" i="1"/>
  <c r="AC410" i="1"/>
  <c r="AD410" i="1" s="1"/>
  <c r="AC238" i="1"/>
  <c r="AC349" i="1"/>
  <c r="AD349" i="1" s="1"/>
  <c r="AC374" i="1"/>
  <c r="AC458" i="1"/>
  <c r="AD458" i="1" s="1"/>
  <c r="AC281" i="1"/>
  <c r="AC340" i="1"/>
  <c r="AC373" i="1"/>
  <c r="AD373" i="1" s="1"/>
  <c r="AC459" i="1"/>
  <c r="AC106" i="1"/>
  <c r="AD106" i="1" s="1"/>
  <c r="AC318" i="1"/>
  <c r="AC197" i="1"/>
  <c r="AD197" i="1" s="1"/>
  <c r="AC406" i="1"/>
  <c r="AC275" i="1"/>
  <c r="AC375" i="1"/>
  <c r="AC442" i="1"/>
  <c r="AD442" i="1" s="1"/>
  <c r="AC331" i="1"/>
  <c r="AC362" i="1"/>
  <c r="AD362" i="1" s="1"/>
  <c r="AC437" i="1"/>
  <c r="AD437" i="1" s="1"/>
  <c r="AC357" i="1"/>
  <c r="AD357" i="1" s="1"/>
  <c r="AC328" i="1"/>
  <c r="AC360" i="1"/>
  <c r="AD360" i="1" s="1"/>
  <c r="AC385" i="1"/>
  <c r="AC350" i="1"/>
  <c r="AD350" i="1" s="1"/>
  <c r="AC316" i="1"/>
  <c r="AD316" i="1" s="1"/>
  <c r="AC409" i="1"/>
  <c r="AD409" i="1" s="1"/>
  <c r="AC304" i="1"/>
  <c r="AC120" i="1"/>
  <c r="AD120" i="1" s="1"/>
  <c r="AC430" i="1"/>
  <c r="AD430" i="1" s="1"/>
  <c r="AC333" i="1"/>
  <c r="AC354" i="1"/>
  <c r="AD354" i="1" s="1"/>
  <c r="AC386" i="1"/>
  <c r="AC370" i="1"/>
  <c r="AC353" i="1"/>
  <c r="AC365" i="1"/>
  <c r="AC308" i="1"/>
  <c r="AC309" i="1"/>
  <c r="AC415" i="1"/>
  <c r="AD415" i="1" s="1"/>
  <c r="AC439" i="1"/>
  <c r="AD439" i="1" s="1"/>
  <c r="AC315" i="1"/>
  <c r="AD315" i="1" s="1"/>
  <c r="AC383" i="1"/>
  <c r="AD383" i="1" s="1"/>
  <c r="AC295" i="1"/>
  <c r="AC301" i="1"/>
  <c r="AD301" i="1" s="1"/>
  <c r="AC320" i="1"/>
  <c r="AD320" i="1" s="1"/>
  <c r="AC146" i="1"/>
  <c r="AD146" i="1" s="1"/>
  <c r="AC382" i="1"/>
  <c r="AD382" i="1" s="1"/>
  <c r="AC456" i="1"/>
  <c r="AD456" i="1" s="1"/>
  <c r="AC359" i="1"/>
  <c r="AD359" i="1" s="1"/>
  <c r="AC379" i="1"/>
  <c r="AC302" i="1"/>
  <c r="AD302" i="1" s="1"/>
  <c r="AC356" i="1"/>
  <c r="AD356" i="1" s="1"/>
  <c r="AC317" i="1"/>
  <c r="AD317" i="1" s="1"/>
  <c r="AC436" i="1"/>
  <c r="AD436" i="1" s="1"/>
  <c r="AC299" i="1"/>
  <c r="AD299" i="1" s="1"/>
  <c r="AC241" i="1"/>
  <c r="AD241" i="1" s="1"/>
  <c r="AC421" i="1"/>
  <c r="AC391" i="1"/>
  <c r="AC361" i="1"/>
  <c r="AC434" i="1"/>
  <c r="AC440" i="1"/>
  <c r="AD440" i="1" s="1"/>
  <c r="AC423" i="1"/>
  <c r="AC175" i="1"/>
  <c r="AD175" i="1" s="1"/>
  <c r="AC133" i="1"/>
  <c r="AD133" i="1" s="1"/>
  <c r="AC332" i="1"/>
  <c r="AD332" i="1" s="1"/>
  <c r="A211" i="19" s="1"/>
  <c r="E91" i="19" s="1"/>
  <c r="AC56" i="1"/>
  <c r="AD56" i="1" s="1"/>
  <c r="AC319" i="1"/>
  <c r="AC40" i="1"/>
  <c r="AD40" i="1" s="1"/>
  <c r="AC250" i="1"/>
  <c r="AD250" i="1" s="1"/>
  <c r="AC227" i="1"/>
  <c r="AD227" i="1" s="1"/>
  <c r="AC228" i="1"/>
  <c r="AC171" i="1"/>
  <c r="AD171" i="1" s="1"/>
  <c r="AC192" i="1"/>
  <c r="AD192" i="1" s="1"/>
  <c r="AC112" i="1"/>
  <c r="AC330" i="1"/>
  <c r="AD330" i="1" s="1"/>
  <c r="AC334" i="1"/>
  <c r="AD334" i="1" s="1"/>
  <c r="V171" i="1"/>
  <c r="W171" i="1" s="1"/>
  <c r="V192" i="1"/>
  <c r="W192" i="1" s="1"/>
  <c r="V112" i="1"/>
  <c r="V330" i="1"/>
  <c r="W330" i="1" s="1"/>
  <c r="V115" i="1"/>
  <c r="V172" i="1"/>
  <c r="V351" i="1"/>
  <c r="V232" i="1"/>
  <c r="W232" i="1" s="1"/>
  <c r="V50" i="1"/>
  <c r="W50" i="1" s="1"/>
  <c r="V69" i="1"/>
  <c r="W69" i="1" s="1"/>
  <c r="V70" i="1"/>
  <c r="W70" i="1" s="1"/>
  <c r="V45" i="1"/>
  <c r="W45" i="1" s="1"/>
  <c r="V111" i="1"/>
  <c r="W111" i="1" s="1"/>
  <c r="V355" i="1"/>
  <c r="V402" i="1"/>
  <c r="V199" i="1"/>
  <c r="W199" i="1" s="1"/>
  <c r="V160" i="1"/>
  <c r="W160" i="1" s="1"/>
  <c r="V205" i="1"/>
  <c r="V52" i="1"/>
  <c r="W52" i="1" s="1"/>
  <c r="V55" i="1"/>
  <c r="V63" i="1"/>
  <c r="V184" i="1"/>
  <c r="V108" i="1"/>
  <c r="V62" i="1"/>
  <c r="V225" i="1"/>
  <c r="W225" i="1" s="1"/>
  <c r="V65" i="1"/>
  <c r="W65" i="1" s="1"/>
  <c r="V80" i="1"/>
  <c r="W80" i="1" s="1"/>
  <c r="V126" i="1"/>
  <c r="W126" i="1" s="1"/>
  <c r="V85" i="1"/>
  <c r="W85" i="1" s="1"/>
  <c r="V71" i="1"/>
  <c r="V79" i="1"/>
  <c r="V87" i="1"/>
  <c r="V29" i="1"/>
  <c r="W29" i="1" s="1"/>
  <c r="V127" i="1"/>
  <c r="W127" i="1" s="1"/>
  <c r="V296" i="1"/>
  <c r="W296" i="1" s="1"/>
  <c r="V152" i="1"/>
  <c r="W152" i="1" s="1"/>
  <c r="V324" i="1"/>
  <c r="W324" i="1" s="1"/>
  <c r="V366" i="1"/>
  <c r="W366" i="1" s="1"/>
  <c r="V339" i="1"/>
  <c r="V9" i="1"/>
  <c r="W9" i="1" s="1"/>
  <c r="V266" i="1"/>
  <c r="W266" i="1" s="1"/>
  <c r="V168" i="1"/>
  <c r="W168" i="1" s="1"/>
  <c r="V44" i="1"/>
  <c r="V37" i="1"/>
  <c r="V208" i="1"/>
  <c r="V176" i="1"/>
  <c r="V258" i="1"/>
  <c r="W258" i="1" s="1"/>
  <c r="V460" i="1"/>
  <c r="W460" i="1" s="1"/>
  <c r="V338" i="1"/>
  <c r="V327" i="1"/>
  <c r="V306" i="1"/>
  <c r="V445" i="1"/>
  <c r="W445" i="1" s="1"/>
  <c r="V305" i="1"/>
  <c r="V342" i="1"/>
  <c r="W342" i="1" s="1"/>
  <c r="V135" i="1"/>
  <c r="W135" i="1" s="1"/>
  <c r="V329" i="1"/>
  <c r="V291" i="1"/>
  <c r="V346" i="1"/>
  <c r="W346" i="1" s="1"/>
  <c r="V286" i="1"/>
  <c r="W286" i="1" s="1"/>
  <c r="V345" i="1"/>
  <c r="W345" i="1" s="1"/>
  <c r="V289" i="1"/>
  <c r="W289" i="1" s="1"/>
  <c r="V167" i="1"/>
  <c r="W167" i="1" s="1"/>
  <c r="V20" i="1"/>
  <c r="V181" i="1"/>
  <c r="V198" i="1"/>
  <c r="V17" i="1"/>
  <c r="V158" i="1"/>
  <c r="V82" i="1"/>
  <c r="V222" i="1"/>
  <c r="W222" i="1" s="1"/>
  <c r="V237" i="1"/>
  <c r="V57" i="1"/>
  <c r="W57" i="1" s="1"/>
  <c r="V218" i="1"/>
  <c r="W218" i="1" s="1"/>
  <c r="V173" i="1"/>
  <c r="V19" i="1"/>
  <c r="V58" i="1"/>
  <c r="W58" i="1" s="1"/>
  <c r="V229" i="1"/>
  <c r="W229" i="1" s="1"/>
  <c r="V21" i="1"/>
  <c r="V75" i="1"/>
  <c r="V254" i="1"/>
  <c r="V24" i="1"/>
  <c r="V251" i="1"/>
  <c r="W251" i="1" s="1"/>
  <c r="V147" i="1"/>
  <c r="V153" i="1"/>
  <c r="W153" i="1" s="1"/>
  <c r="V74" i="1"/>
  <c r="W74" i="1" s="1"/>
  <c r="V151" i="1"/>
  <c r="W151" i="1" s="1"/>
  <c r="V47" i="1"/>
  <c r="W47" i="1" s="1"/>
  <c r="V303" i="1"/>
  <c r="V113" i="1"/>
  <c r="W113" i="1" s="1"/>
  <c r="V235" i="1"/>
  <c r="W235" i="1" s="1"/>
  <c r="V372" i="1"/>
  <c r="V422" i="1"/>
  <c r="W422" i="1" s="1"/>
  <c r="V279" i="1"/>
  <c r="V190" i="1"/>
  <c r="V288" i="1"/>
  <c r="V457" i="1"/>
  <c r="W457" i="1" s="1"/>
  <c r="V297" i="1"/>
  <c r="W297" i="1" s="1"/>
  <c r="V453" i="1"/>
  <c r="V311" i="1"/>
  <c r="V394" i="1"/>
  <c r="V452" i="1"/>
  <c r="V209" i="1"/>
  <c r="V60" i="1"/>
  <c r="W60" i="1" s="1"/>
  <c r="V11" i="1"/>
  <c r="V39" i="1"/>
  <c r="W39" i="1" s="1"/>
  <c r="V219" i="1"/>
  <c r="W219" i="1" s="1"/>
  <c r="V189" i="1"/>
  <c r="W189" i="1" s="1"/>
  <c r="V95" i="1"/>
  <c r="W95" i="1" s="1"/>
  <c r="V159" i="1"/>
  <c r="W159" i="1" s="1"/>
  <c r="V49" i="1"/>
  <c r="W49" i="1" s="1"/>
  <c r="V12" i="1"/>
  <c r="W12" i="1" s="1"/>
  <c r="V93" i="1"/>
  <c r="V129" i="1"/>
  <c r="W129" i="1" s="1"/>
  <c r="V220" i="1"/>
  <c r="W220" i="1" s="1"/>
  <c r="V66" i="1"/>
  <c r="V164" i="1"/>
  <c r="W164" i="1" s="1"/>
  <c r="V43" i="1"/>
  <c r="V38" i="1"/>
  <c r="W38" i="1" s="1"/>
  <c r="V109" i="1"/>
  <c r="W109" i="1" s="1"/>
  <c r="V230" i="1"/>
  <c r="W230" i="1" s="1"/>
  <c r="V134" i="1"/>
  <c r="W134" i="1" s="1"/>
  <c r="V401" i="1"/>
  <c r="W401" i="1" s="1"/>
  <c r="V214" i="1"/>
  <c r="V177" i="1"/>
  <c r="W177" i="1" s="1"/>
  <c r="V211" i="1"/>
  <c r="W211" i="1" s="1"/>
  <c r="V418" i="1"/>
  <c r="W418" i="1" s="1"/>
  <c r="V182" i="1"/>
  <c r="W182" i="1" s="1"/>
  <c r="V467" i="1"/>
  <c r="W467" i="1" s="1"/>
  <c r="V185" i="1"/>
  <c r="V148" i="1"/>
  <c r="W148" i="1" s="1"/>
  <c r="V180" i="1"/>
  <c r="V157" i="1"/>
  <c r="V450" i="1"/>
  <c r="V99" i="1"/>
  <c r="V201" i="1"/>
  <c r="V156" i="1"/>
  <c r="V194" i="1"/>
  <c r="V207" i="1"/>
  <c r="W207" i="1" s="1"/>
  <c r="V155" i="1"/>
  <c r="W155" i="1" s="1"/>
  <c r="V285" i="1"/>
  <c r="W285" i="1" s="1"/>
  <c r="V154" i="1"/>
  <c r="W154" i="1" s="1"/>
  <c r="V54" i="1"/>
  <c r="W54" i="1" s="1"/>
  <c r="V170" i="1"/>
  <c r="W170" i="1" s="1"/>
  <c r="V46" i="1"/>
  <c r="W46" i="1" s="1"/>
  <c r="V53" i="1"/>
  <c r="W53" i="1" s="1"/>
  <c r="V51" i="1"/>
  <c r="V83" i="1"/>
  <c r="W83" i="1" s="1"/>
  <c r="V223" i="1"/>
  <c r="V102" i="1"/>
  <c r="W102" i="1" s="1"/>
  <c r="V25" i="1"/>
  <c r="V27" i="1"/>
  <c r="V94" i="1"/>
  <c r="V163" i="1"/>
  <c r="W163" i="1" s="1"/>
  <c r="V130" i="1"/>
  <c r="V125" i="1"/>
  <c r="V179" i="1"/>
  <c r="V166" i="1"/>
  <c r="V257" i="1"/>
  <c r="W257" i="1" s="1"/>
  <c r="V461" i="1"/>
  <c r="W461" i="1" s="1"/>
  <c r="V462" i="1"/>
  <c r="W462" i="1" s="1"/>
  <c r="V16" i="1"/>
  <c r="V23" i="1"/>
  <c r="V468" i="1"/>
  <c r="W468" i="1" s="1"/>
  <c r="V6" i="1"/>
  <c r="W6" i="1" s="1"/>
  <c r="V119" i="1"/>
  <c r="W119" i="1" s="1"/>
  <c r="V91" i="1"/>
  <c r="W91" i="1" s="1"/>
  <c r="V118" i="1"/>
  <c r="V117" i="1"/>
  <c r="W117" i="1" s="1"/>
  <c r="V132" i="1"/>
  <c r="V161" i="1"/>
  <c r="V123" i="1"/>
  <c r="V240" i="1"/>
  <c r="W240" i="1" s="1"/>
  <c r="V88" i="1"/>
  <c r="V77" i="1"/>
  <c r="W77" i="1" s="1"/>
  <c r="V233" i="1"/>
  <c r="V89" i="1"/>
  <c r="V405" i="1"/>
  <c r="V256" i="1"/>
  <c r="V114" i="1"/>
  <c r="V283" i="1"/>
  <c r="W283" i="1" s="1"/>
  <c r="V378" i="1"/>
  <c r="V213" i="1"/>
  <c r="V139" i="1"/>
  <c r="V264" i="1"/>
  <c r="W264" i="1" s="1"/>
  <c r="V36" i="1"/>
  <c r="W36" i="1" s="1"/>
  <c r="V90" i="1"/>
  <c r="W90" i="1" s="1"/>
  <c r="V30" i="1"/>
  <c r="W30" i="1" s="1"/>
  <c r="V262" i="1"/>
  <c r="W262" i="1" s="1"/>
  <c r="V5" i="1"/>
  <c r="W5" i="1" s="1"/>
  <c r="V121" i="1"/>
  <c r="W121" i="1" s="1"/>
  <c r="V203" i="1"/>
  <c r="W203" i="1" s="1"/>
  <c r="V384" i="1"/>
  <c r="V178" i="1"/>
  <c r="V206" i="1"/>
  <c r="V396" i="1"/>
  <c r="W396" i="1" s="1"/>
  <c r="V221" i="1"/>
  <c r="V124" i="1"/>
  <c r="V438" i="1"/>
  <c r="W438" i="1" s="1"/>
  <c r="V68" i="1"/>
  <c r="V380" i="1"/>
  <c r="W380" i="1" s="1"/>
  <c r="V398" i="1"/>
  <c r="V265" i="1"/>
  <c r="W265" i="1" s="1"/>
  <c r="V143" i="1"/>
  <c r="W143" i="1" s="1"/>
  <c r="V400" i="1"/>
  <c r="W400" i="1" s="1"/>
  <c r="V22" i="1"/>
  <c r="V428" i="1"/>
  <c r="V187" i="1"/>
  <c r="V429" i="1"/>
  <c r="W429" i="1" s="1"/>
  <c r="V417" i="1"/>
  <c r="W417" i="1" s="1"/>
  <c r="V390" i="1"/>
  <c r="W390" i="1" s="1"/>
  <c r="V404" i="1"/>
  <c r="W404" i="1" s="1"/>
  <c r="V84" i="1"/>
  <c r="W84" i="1" s="1"/>
  <c r="V73" i="1"/>
  <c r="W73" i="1" s="1"/>
  <c r="V67" i="1"/>
  <c r="W67" i="1" s="1"/>
  <c r="V414" i="1"/>
  <c r="V131" i="1"/>
  <c r="W131" i="1" s="1"/>
  <c r="V420" i="1"/>
  <c r="W420" i="1" s="1"/>
  <c r="V105" i="1"/>
  <c r="W105" i="1" s="1"/>
  <c r="V449" i="1"/>
  <c r="V389" i="1"/>
  <c r="V367" i="1"/>
  <c r="W367" i="1" s="1"/>
  <c r="V443" i="1"/>
  <c r="V217" i="1"/>
  <c r="W217" i="1" s="1"/>
  <c r="V435" i="1"/>
  <c r="V403" i="1"/>
  <c r="W403" i="1" s="1"/>
  <c r="V277" i="1"/>
  <c r="V392" i="1"/>
  <c r="V387" i="1"/>
  <c r="W387" i="1" s="1"/>
  <c r="V388" i="1"/>
  <c r="V424" i="1"/>
  <c r="V446" i="1"/>
  <c r="W446" i="1" s="1"/>
  <c r="V314" i="1"/>
  <c r="W314" i="1" s="1"/>
  <c r="V448" i="1"/>
  <c r="V371" i="1"/>
  <c r="W371" i="1" s="1"/>
  <c r="V444" i="1"/>
  <c r="W444" i="1" s="1"/>
  <c r="V441" i="1"/>
  <c r="V411" i="1"/>
  <c r="V425" i="1"/>
  <c r="W425" i="1" s="1"/>
  <c r="V427" i="1"/>
  <c r="V393" i="1"/>
  <c r="V144" i="1"/>
  <c r="W144" i="1" s="1"/>
  <c r="V348" i="1"/>
  <c r="V416" i="1"/>
  <c r="W416" i="1" s="1"/>
  <c r="V368" i="1"/>
  <c r="W368" i="1" s="1"/>
  <c r="V426" i="1"/>
  <c r="V193" i="1"/>
  <c r="W193" i="1" s="1"/>
  <c r="V343" i="1"/>
  <c r="W343" i="1" s="1"/>
  <c r="V455" i="1"/>
  <c r="W455" i="1" s="1"/>
  <c r="V150" i="1"/>
  <c r="W150" i="1" s="1"/>
  <c r="V278" i="1"/>
  <c r="V280" i="1"/>
  <c r="W280" i="1" s="1"/>
  <c r="V469" i="1"/>
  <c r="W469" i="1" s="1"/>
  <c r="V215" i="1"/>
  <c r="W215" i="1" s="1"/>
  <c r="V169" i="1"/>
  <c r="V174" i="1"/>
  <c r="W174" i="1" s="1"/>
  <c r="V98" i="1"/>
  <c r="V226" i="1"/>
  <c r="W226" i="1" s="1"/>
  <c r="V204" i="1"/>
  <c r="W204" i="1" s="1"/>
  <c r="V202" i="1"/>
  <c r="V33" i="1"/>
  <c r="W33" i="1" s="1"/>
  <c r="V116" i="1"/>
  <c r="W116" i="1" s="1"/>
  <c r="V186" i="1"/>
  <c r="V397" i="1"/>
  <c r="W397" i="1" s="1"/>
  <c r="V32" i="1"/>
  <c r="V183" i="1"/>
  <c r="V142" i="1"/>
  <c r="W142" i="1" s="1"/>
  <c r="V165" i="1"/>
  <c r="W165" i="1" s="1"/>
  <c r="V244" i="1"/>
  <c r="W244" i="1" s="1"/>
  <c r="V48" i="1"/>
  <c r="W48" i="1" s="1"/>
  <c r="V122" i="1"/>
  <c r="W122" i="1" s="1"/>
  <c r="V247" i="1"/>
  <c r="V92" i="1"/>
  <c r="W92" i="1" s="1"/>
  <c r="V61" i="1"/>
  <c r="V18" i="1"/>
  <c r="W18" i="1" s="1"/>
  <c r="V216" i="1"/>
  <c r="V260" i="1"/>
  <c r="W260" i="1" s="1"/>
  <c r="V8" i="1"/>
  <c r="V101" i="1"/>
  <c r="W101" i="1" s="1"/>
  <c r="V81" i="1"/>
  <c r="V7" i="1"/>
  <c r="V34" i="1"/>
  <c r="W34" i="1" s="1"/>
  <c r="V255" i="1"/>
  <c r="W255" i="1" s="1"/>
  <c r="V234" i="1"/>
  <c r="W234" i="1" s="1"/>
  <c r="V35" i="1"/>
  <c r="V140" i="1"/>
  <c r="V138" i="1"/>
  <c r="W138" i="1" s="1"/>
  <c r="V141" i="1"/>
  <c r="V96" i="1"/>
  <c r="W96" i="1" s="1"/>
  <c r="V128" i="1"/>
  <c r="W128" i="1" s="1"/>
  <c r="V195" i="1"/>
  <c r="W195" i="1" s="1"/>
  <c r="V31" i="1"/>
  <c r="V463" i="1"/>
  <c r="W463" i="1" s="1"/>
  <c r="V10" i="1"/>
  <c r="V15" i="1"/>
  <c r="W15" i="1" s="1"/>
  <c r="V242" i="1"/>
  <c r="W242" i="1" s="1"/>
  <c r="V272" i="1"/>
  <c r="W272" i="1" s="1"/>
  <c r="V236" i="1"/>
  <c r="V97" i="1"/>
  <c r="W97" i="1" s="1"/>
  <c r="V26" i="1"/>
  <c r="V136" i="1"/>
  <c r="W136" i="1" s="1"/>
  <c r="V41" i="1"/>
  <c r="V451" i="1"/>
  <c r="W451" i="1" s="1"/>
  <c r="V470" i="1"/>
  <c r="W470" i="1" s="1"/>
  <c r="V249" i="1"/>
  <c r="W249" i="1" s="1"/>
  <c r="V72" i="1"/>
  <c r="V59" i="1"/>
  <c r="W59" i="1" s="1"/>
  <c r="V64" i="1"/>
  <c r="W64" i="1" s="1"/>
  <c r="V253" i="1"/>
  <c r="W253" i="1" s="1"/>
  <c r="V42" i="1"/>
  <c r="W42" i="1" s="1"/>
  <c r="V100" i="1"/>
  <c r="V13" i="1"/>
  <c r="V14" i="1"/>
  <c r="V86" i="1"/>
  <c r="W86" i="1" s="1"/>
  <c r="V28" i="1"/>
  <c r="V103" i="1"/>
  <c r="W103" i="1" s="1"/>
  <c r="V137" i="1"/>
  <c r="V76" i="1"/>
  <c r="V78" i="1"/>
  <c r="W78" i="1" s="1"/>
  <c r="V259" i="1"/>
  <c r="W259" i="1" s="1"/>
  <c r="V188" i="1"/>
  <c r="W188" i="1" s="1"/>
  <c r="V273" i="1"/>
  <c r="V292" i="1"/>
  <c r="W292" i="1" s="1"/>
  <c r="V407" i="1"/>
  <c r="V162" i="1"/>
  <c r="W162" i="1" s="1"/>
  <c r="V358" i="1"/>
  <c r="V337" i="1"/>
  <c r="W337" i="1" s="1"/>
  <c r="V104" i="1"/>
  <c r="V471" i="1"/>
  <c r="W471" i="1" s="1"/>
  <c r="V224" i="1"/>
  <c r="W224" i="1" s="1"/>
  <c r="V261" i="1"/>
  <c r="V381" i="1"/>
  <c r="V298" i="1"/>
  <c r="W298" i="1" s="1"/>
  <c r="V326" i="1"/>
  <c r="W326" i="1" s="1"/>
  <c r="V307" i="1"/>
  <c r="V413" i="1"/>
  <c r="W413" i="1" s="1"/>
  <c r="V322" i="1"/>
  <c r="W322" i="1" s="1"/>
  <c r="V363" i="1"/>
  <c r="V107" i="1"/>
  <c r="W107" i="1" s="1"/>
  <c r="V335" i="1"/>
  <c r="W335" i="1" s="1"/>
  <c r="V145" i="1"/>
  <c r="W145" i="1" s="1"/>
  <c r="V293" i="1"/>
  <c r="W293" i="1" s="1"/>
  <c r="V294" i="1"/>
  <c r="W294" i="1" s="1"/>
  <c r="V287" i="1"/>
  <c r="V310" i="1"/>
  <c r="W310" i="1" s="1"/>
  <c r="V290" i="1"/>
  <c r="W290" i="1" s="1"/>
  <c r="V347" i="1"/>
  <c r="V325" i="1"/>
  <c r="V263" i="1"/>
  <c r="V243" i="1"/>
  <c r="W243" i="1" s="1"/>
  <c r="V252" i="1"/>
  <c r="W252" i="1" s="1"/>
  <c r="V200" i="1"/>
  <c r="V276" i="1"/>
  <c r="V271" i="1"/>
  <c r="W271" i="1" s="1"/>
  <c r="V464" i="1"/>
  <c r="W464" i="1" s="1"/>
  <c r="V282" i="1"/>
  <c r="W282" i="1" s="1"/>
  <c r="V465" i="1"/>
  <c r="W465" i="1" s="1"/>
  <c r="V248" i="1"/>
  <c r="W248" i="1" s="1"/>
  <c r="V408" i="1"/>
  <c r="W408" i="1" s="1"/>
  <c r="V270" i="1"/>
  <c r="W270" i="1" s="1"/>
  <c r="V267" i="1"/>
  <c r="W267" i="1" s="1"/>
  <c r="V210" i="1"/>
  <c r="W210" i="1" s="1"/>
  <c r="V191" i="1"/>
  <c r="W191" i="1" s="1"/>
  <c r="V274" i="1"/>
  <c r="V412" i="1"/>
  <c r="V268" i="1"/>
  <c r="V212" i="1"/>
  <c r="V432" i="1"/>
  <c r="W432" i="1" s="1"/>
  <c r="V312" i="1"/>
  <c r="V433" i="1"/>
  <c r="W433" i="1" s="1"/>
  <c r="V149" i="1"/>
  <c r="V431" i="1"/>
  <c r="V196" i="1"/>
  <c r="W196" i="1" s="1"/>
  <c r="V269" i="1"/>
  <c r="W269" i="1" s="1"/>
  <c r="V231" i="1"/>
  <c r="V245" i="1"/>
  <c r="V399" i="1"/>
  <c r="V466" i="1"/>
  <c r="W466" i="1" s="1"/>
  <c r="V419" i="1"/>
  <c r="V246" i="1"/>
  <c r="V239" i="1"/>
  <c r="V344" i="1"/>
  <c r="V284" i="1"/>
  <c r="V376" i="1"/>
  <c r="V364" i="1"/>
  <c r="V395" i="1"/>
  <c r="V410" i="1"/>
  <c r="W410" i="1" s="1"/>
  <c r="V238" i="1"/>
  <c r="V349" i="1"/>
  <c r="W349" i="1" s="1"/>
  <c r="V374" i="1"/>
  <c r="V458" i="1"/>
  <c r="W458" i="1" s="1"/>
  <c r="V281" i="1"/>
  <c r="V340" i="1"/>
  <c r="V373" i="1"/>
  <c r="W373" i="1" s="1"/>
  <c r="V459" i="1"/>
  <c r="V106" i="1"/>
  <c r="W106" i="1" s="1"/>
  <c r="V318" i="1"/>
  <c r="V197" i="1"/>
  <c r="W197" i="1" s="1"/>
  <c r="V406" i="1"/>
  <c r="V275" i="1"/>
  <c r="V375" i="1"/>
  <c r="V442" i="1"/>
  <c r="W442" i="1" s="1"/>
  <c r="V331" i="1"/>
  <c r="V362" i="1"/>
  <c r="W362" i="1" s="1"/>
  <c r="V437" i="1"/>
  <c r="W437" i="1" s="1"/>
  <c r="V357" i="1"/>
  <c r="W357" i="1" s="1"/>
  <c r="V328" i="1"/>
  <c r="V360" i="1"/>
  <c r="W360" i="1" s="1"/>
  <c r="V385" i="1"/>
  <c r="V350" i="1"/>
  <c r="W350" i="1" s="1"/>
  <c r="V316" i="1"/>
  <c r="W316" i="1" s="1"/>
  <c r="V409" i="1"/>
  <c r="W409" i="1" s="1"/>
  <c r="V304" i="1"/>
  <c r="V120" i="1"/>
  <c r="W120" i="1" s="1"/>
  <c r="V430" i="1"/>
  <c r="W430" i="1" s="1"/>
  <c r="V333" i="1"/>
  <c r="V354" i="1"/>
  <c r="W354" i="1" s="1"/>
  <c r="V386" i="1"/>
  <c r="V370" i="1"/>
  <c r="V353" i="1"/>
  <c r="V365" i="1"/>
  <c r="V308" i="1"/>
  <c r="V309" i="1"/>
  <c r="V415" i="1"/>
  <c r="W415" i="1" s="1"/>
  <c r="V439" i="1"/>
  <c r="W439" i="1" s="1"/>
  <c r="V315" i="1"/>
  <c r="W315" i="1" s="1"/>
  <c r="V383" i="1"/>
  <c r="W383" i="1" s="1"/>
  <c r="V295" i="1"/>
  <c r="V323" i="1"/>
  <c r="W323" i="1" s="1"/>
  <c r="V454" i="1"/>
  <c r="W454" i="1" s="1"/>
  <c r="V377" i="1"/>
  <c r="W377" i="1" s="1"/>
  <c r="V300" i="1"/>
  <c r="W300" i="1" s="1"/>
  <c r="V352" i="1"/>
  <c r="W352" i="1" s="1"/>
  <c r="V369" i="1"/>
  <c r="W369" i="1" s="1"/>
  <c r="V336" i="1"/>
  <c r="W336" i="1" s="1"/>
  <c r="V447" i="1"/>
  <c r="W447" i="1" s="1"/>
  <c r="V313" i="1"/>
  <c r="V321" i="1"/>
  <c r="W321" i="1" s="1"/>
  <c r="V341" i="1"/>
  <c r="W341" i="1" s="1"/>
  <c r="V301" i="1"/>
  <c r="W301" i="1" s="1"/>
  <c r="V320" i="1"/>
  <c r="W320" i="1" s="1"/>
  <c r="V146" i="1"/>
  <c r="W146" i="1" s="1"/>
  <c r="V382" i="1"/>
  <c r="W382" i="1" s="1"/>
  <c r="V456" i="1"/>
  <c r="W456" i="1" s="1"/>
  <c r="V359" i="1"/>
  <c r="W359" i="1" s="1"/>
  <c r="V379" i="1"/>
  <c r="V302" i="1"/>
  <c r="W302" i="1" s="1"/>
  <c r="V356" i="1"/>
  <c r="W356" i="1" s="1"/>
  <c r="V317" i="1"/>
  <c r="V436" i="1"/>
  <c r="W436" i="1" s="1"/>
  <c r="V299" i="1"/>
  <c r="W299" i="1" s="1"/>
  <c r="V241" i="1"/>
  <c r="W241" i="1" s="1"/>
  <c r="V421" i="1"/>
  <c r="V391" i="1"/>
  <c r="V361" i="1"/>
  <c r="V434" i="1"/>
  <c r="V440" i="1"/>
  <c r="W440" i="1" s="1"/>
  <c r="V423" i="1"/>
  <c r="V110" i="1"/>
  <c r="W110" i="1" s="1"/>
  <c r="V40" i="1"/>
  <c r="W40" i="1" s="1"/>
  <c r="V250" i="1"/>
  <c r="W250" i="1" s="1"/>
  <c r="V227" i="1"/>
  <c r="W227" i="1" s="1"/>
  <c r="V228" i="1"/>
  <c r="V175" i="1"/>
  <c r="W175" i="1" s="1"/>
  <c r="V133" i="1"/>
  <c r="W133" i="1" s="1"/>
  <c r="V332" i="1"/>
  <c r="W332" i="1" s="1"/>
  <c r="V56" i="1"/>
  <c r="W56" i="1" s="1"/>
  <c r="V319" i="1"/>
  <c r="V334" i="1"/>
  <c r="U110" i="1"/>
  <c r="U423" i="1"/>
  <c r="U440" i="1"/>
  <c r="U434" i="1"/>
  <c r="U361" i="1"/>
  <c r="U391" i="1"/>
  <c r="U421" i="1"/>
  <c r="U241" i="1"/>
  <c r="U299" i="1"/>
  <c r="U436" i="1"/>
  <c r="U317" i="1"/>
  <c r="U356" i="1"/>
  <c r="U302" i="1"/>
  <c r="U379" i="1"/>
  <c r="U359" i="1"/>
  <c r="U456" i="1"/>
  <c r="U382" i="1"/>
  <c r="U146" i="1"/>
  <c r="U320" i="1"/>
  <c r="U301" i="1"/>
  <c r="U341" i="1"/>
  <c r="U321" i="1"/>
  <c r="U313" i="1"/>
  <c r="U447" i="1"/>
  <c r="U336" i="1"/>
  <c r="U369" i="1"/>
  <c r="U352" i="1"/>
  <c r="U300" i="1"/>
  <c r="U377" i="1"/>
  <c r="U454" i="1"/>
  <c r="U323" i="1"/>
  <c r="U295" i="1"/>
  <c r="U383" i="1"/>
  <c r="U315" i="1"/>
  <c r="U439" i="1"/>
  <c r="U415" i="1"/>
  <c r="U309" i="1"/>
  <c r="U308" i="1"/>
  <c r="U365" i="1"/>
  <c r="U353" i="1"/>
  <c r="U370" i="1"/>
  <c r="U386" i="1"/>
  <c r="U354" i="1"/>
  <c r="U333" i="1"/>
  <c r="U430" i="1"/>
  <c r="U120" i="1"/>
  <c r="U304" i="1"/>
  <c r="U409" i="1"/>
  <c r="U316" i="1"/>
  <c r="U350" i="1"/>
  <c r="U385" i="1"/>
  <c r="U360" i="1"/>
  <c r="U328" i="1"/>
  <c r="U357" i="1"/>
  <c r="U437" i="1"/>
  <c r="U362" i="1"/>
  <c r="U331" i="1"/>
  <c r="U442" i="1"/>
  <c r="U375" i="1"/>
  <c r="U275" i="1"/>
  <c r="U406" i="1"/>
  <c r="U197" i="1"/>
  <c r="U318" i="1"/>
  <c r="U106" i="1"/>
  <c r="U459" i="1"/>
  <c r="U373" i="1"/>
  <c r="U340" i="1"/>
  <c r="U281" i="1"/>
  <c r="U458" i="1"/>
  <c r="U374" i="1"/>
  <c r="U349" i="1"/>
  <c r="U238" i="1"/>
  <c r="U410" i="1"/>
  <c r="U395" i="1"/>
  <c r="U364" i="1"/>
  <c r="U376" i="1"/>
  <c r="U284" i="1"/>
  <c r="U344" i="1"/>
  <c r="U239" i="1"/>
  <c r="U246" i="1"/>
  <c r="U419" i="1"/>
  <c r="U466" i="1"/>
  <c r="U399" i="1"/>
  <c r="U245" i="1"/>
  <c r="U231" i="1"/>
  <c r="U269" i="1"/>
  <c r="U196" i="1"/>
  <c r="U431" i="1"/>
  <c r="U149" i="1"/>
  <c r="U433" i="1"/>
  <c r="U312" i="1"/>
  <c r="U432" i="1"/>
  <c r="U212" i="1"/>
  <c r="U268" i="1"/>
  <c r="U412" i="1"/>
  <c r="U274" i="1"/>
  <c r="U191" i="1"/>
  <c r="U210" i="1"/>
  <c r="U267" i="1"/>
  <c r="U270" i="1"/>
  <c r="U408" i="1"/>
  <c r="U248" i="1"/>
  <c r="U465" i="1"/>
  <c r="U282" i="1"/>
  <c r="U464" i="1"/>
  <c r="U271" i="1"/>
  <c r="U276" i="1"/>
  <c r="U200" i="1"/>
  <c r="U252" i="1"/>
  <c r="U243" i="1"/>
  <c r="U263" i="1"/>
  <c r="U325" i="1"/>
  <c r="U347" i="1"/>
  <c r="U290" i="1"/>
  <c r="U310" i="1"/>
  <c r="U287" i="1"/>
  <c r="U294" i="1"/>
  <c r="U293" i="1"/>
  <c r="U145" i="1"/>
  <c r="U335" i="1"/>
  <c r="U107" i="1"/>
  <c r="U363" i="1"/>
  <c r="U322" i="1"/>
  <c r="U413" i="1"/>
  <c r="U307" i="1"/>
  <c r="U326" i="1"/>
  <c r="U298" i="1"/>
  <c r="U381" i="1"/>
  <c r="U261" i="1"/>
  <c r="U224" i="1"/>
  <c r="U471" i="1"/>
  <c r="U104" i="1"/>
  <c r="U337" i="1"/>
  <c r="U358" i="1"/>
  <c r="U162" i="1"/>
  <c r="U407" i="1"/>
  <c r="U292" i="1"/>
  <c r="U273" i="1"/>
  <c r="U188" i="1"/>
  <c r="U259" i="1"/>
  <c r="U78" i="1"/>
  <c r="U76" i="1"/>
  <c r="U137" i="1"/>
  <c r="U103" i="1"/>
  <c r="U28" i="1"/>
  <c r="U86" i="1"/>
  <c r="U14" i="1"/>
  <c r="U13" i="1"/>
  <c r="U100" i="1"/>
  <c r="U42" i="1"/>
  <c r="U253" i="1"/>
  <c r="U64" i="1"/>
  <c r="U59" i="1"/>
  <c r="U72" i="1"/>
  <c r="U249" i="1"/>
  <c r="U470" i="1"/>
  <c r="U451" i="1"/>
  <c r="U41" i="1"/>
  <c r="U136" i="1"/>
  <c r="U26" i="1"/>
  <c r="U97" i="1"/>
  <c r="U236" i="1"/>
  <c r="U272" i="1"/>
  <c r="U242" i="1"/>
  <c r="U15" i="1"/>
  <c r="U10" i="1"/>
  <c r="U463" i="1"/>
  <c r="U31" i="1"/>
  <c r="U195" i="1"/>
  <c r="U128" i="1"/>
  <c r="U96" i="1"/>
  <c r="U141" i="1"/>
  <c r="U138" i="1"/>
  <c r="U140" i="1"/>
  <c r="U35" i="1"/>
  <c r="U234" i="1"/>
  <c r="U255" i="1"/>
  <c r="U34" i="1"/>
  <c r="U7" i="1"/>
  <c r="U81" i="1"/>
  <c r="U101" i="1"/>
  <c r="U8" i="1"/>
  <c r="U260" i="1"/>
  <c r="U216" i="1"/>
  <c r="U18" i="1"/>
  <c r="U61" i="1"/>
  <c r="U92" i="1"/>
  <c r="U247" i="1"/>
  <c r="U122" i="1"/>
  <c r="U48" i="1"/>
  <c r="U244" i="1"/>
  <c r="U165" i="1"/>
  <c r="U142" i="1"/>
  <c r="U183" i="1"/>
  <c r="U32" i="1"/>
  <c r="U397" i="1"/>
  <c r="U186" i="1"/>
  <c r="U116" i="1"/>
  <c r="U33" i="1"/>
  <c r="U202" i="1"/>
  <c r="U204" i="1"/>
  <c r="U226" i="1"/>
  <c r="U98" i="1"/>
  <c r="U174" i="1"/>
  <c r="U169" i="1"/>
  <c r="U215" i="1"/>
  <c r="U469" i="1"/>
  <c r="U280" i="1"/>
  <c r="U278" i="1"/>
  <c r="U150" i="1"/>
  <c r="U455" i="1"/>
  <c r="U343" i="1"/>
  <c r="U193" i="1"/>
  <c r="U426" i="1"/>
  <c r="U368" i="1"/>
  <c r="U416" i="1"/>
  <c r="U348" i="1"/>
  <c r="U144" i="1"/>
  <c r="U393" i="1"/>
  <c r="U427" i="1"/>
  <c r="U425" i="1"/>
  <c r="U411" i="1"/>
  <c r="U441" i="1"/>
  <c r="U444" i="1"/>
  <c r="U371" i="1"/>
  <c r="U448" i="1"/>
  <c r="U314" i="1"/>
  <c r="U446" i="1"/>
  <c r="U424" i="1"/>
  <c r="U388" i="1"/>
  <c r="U387" i="1"/>
  <c r="U392" i="1"/>
  <c r="U277" i="1"/>
  <c r="U403" i="1"/>
  <c r="U435" i="1"/>
  <c r="U217" i="1"/>
  <c r="U443" i="1"/>
  <c r="U367" i="1"/>
  <c r="U389" i="1"/>
  <c r="U449" i="1"/>
  <c r="U105" i="1"/>
  <c r="U420" i="1"/>
  <c r="U131" i="1"/>
  <c r="U414" i="1"/>
  <c r="U67" i="1"/>
  <c r="U73" i="1"/>
  <c r="U84" i="1"/>
  <c r="U404" i="1"/>
  <c r="U390" i="1"/>
  <c r="U417" i="1"/>
  <c r="U429" i="1"/>
  <c r="U187" i="1"/>
  <c r="U428" i="1"/>
  <c r="U22" i="1"/>
  <c r="U400" i="1"/>
  <c r="U143" i="1"/>
  <c r="U265" i="1"/>
  <c r="U398" i="1"/>
  <c r="U380" i="1"/>
  <c r="U68" i="1"/>
  <c r="U438" i="1"/>
  <c r="U124" i="1"/>
  <c r="U221" i="1"/>
  <c r="U396" i="1"/>
  <c r="U206" i="1"/>
  <c r="U178" i="1"/>
  <c r="U384" i="1"/>
  <c r="U203" i="1"/>
  <c r="U121" i="1"/>
  <c r="U5" i="1"/>
  <c r="U262" i="1"/>
  <c r="U30" i="1"/>
  <c r="U90" i="1"/>
  <c r="U36" i="1"/>
  <c r="U264" i="1"/>
  <c r="U139" i="1"/>
  <c r="U213" i="1"/>
  <c r="U378" i="1"/>
  <c r="U283" i="1"/>
  <c r="U114" i="1"/>
  <c r="U256" i="1"/>
  <c r="U405" i="1"/>
  <c r="U89" i="1"/>
  <c r="U233" i="1"/>
  <c r="U77" i="1"/>
  <c r="U88" i="1"/>
  <c r="U240" i="1"/>
  <c r="U123" i="1"/>
  <c r="U161" i="1"/>
  <c r="U132" i="1"/>
  <c r="U117" i="1"/>
  <c r="U118" i="1"/>
  <c r="U91" i="1"/>
  <c r="U119" i="1"/>
  <c r="U6" i="1"/>
  <c r="U468" i="1"/>
  <c r="U23" i="1"/>
  <c r="U16" i="1"/>
  <c r="U462" i="1"/>
  <c r="U461" i="1"/>
  <c r="U257" i="1"/>
  <c r="U166" i="1"/>
  <c r="U179" i="1"/>
  <c r="U125" i="1"/>
  <c r="U130" i="1"/>
  <c r="U163" i="1"/>
  <c r="U94" i="1"/>
  <c r="U27" i="1"/>
  <c r="U25" i="1"/>
  <c r="U102" i="1"/>
  <c r="U223" i="1"/>
  <c r="U83" i="1"/>
  <c r="U51" i="1"/>
  <c r="U53" i="1"/>
  <c r="U46" i="1"/>
  <c r="U170" i="1"/>
  <c r="U54" i="1"/>
  <c r="U154" i="1"/>
  <c r="U285" i="1"/>
  <c r="U155" i="1"/>
  <c r="U207" i="1"/>
  <c r="U194" i="1"/>
  <c r="U156" i="1"/>
  <c r="U201" i="1"/>
  <c r="U99" i="1"/>
  <c r="U450" i="1"/>
  <c r="U157" i="1"/>
  <c r="U180" i="1"/>
  <c r="U148" i="1"/>
  <c r="U185" i="1"/>
  <c r="U467" i="1"/>
  <c r="U182" i="1"/>
  <c r="U418" i="1"/>
  <c r="U211" i="1"/>
  <c r="U177" i="1"/>
  <c r="U214" i="1"/>
  <c r="U401" i="1"/>
  <c r="U134" i="1"/>
  <c r="U230" i="1"/>
  <c r="U109" i="1"/>
  <c r="U38" i="1"/>
  <c r="U43" i="1"/>
  <c r="U164" i="1"/>
  <c r="U66" i="1"/>
  <c r="U220" i="1"/>
  <c r="U129" i="1"/>
  <c r="U93" i="1"/>
  <c r="U12" i="1"/>
  <c r="U49" i="1"/>
  <c r="U159" i="1"/>
  <c r="U95" i="1"/>
  <c r="U189" i="1"/>
  <c r="U219" i="1"/>
  <c r="U39" i="1"/>
  <c r="U11" i="1"/>
  <c r="U60" i="1"/>
  <c r="U209" i="1"/>
  <c r="U452" i="1"/>
  <c r="U394" i="1"/>
  <c r="U311" i="1"/>
  <c r="U453" i="1"/>
  <c r="U297" i="1"/>
  <c r="U457" i="1"/>
  <c r="U288" i="1"/>
  <c r="U190" i="1"/>
  <c r="U279" i="1"/>
  <c r="U422" i="1"/>
  <c r="U372" i="1"/>
  <c r="U235" i="1"/>
  <c r="U113" i="1"/>
  <c r="U303" i="1"/>
  <c r="U47" i="1"/>
  <c r="U151" i="1"/>
  <c r="U74" i="1"/>
  <c r="U153" i="1"/>
  <c r="U147" i="1"/>
  <c r="U251" i="1"/>
  <c r="U24" i="1"/>
  <c r="U254" i="1"/>
  <c r="U75" i="1"/>
  <c r="U21" i="1"/>
  <c r="U229" i="1"/>
  <c r="U58" i="1"/>
  <c r="U19" i="1"/>
  <c r="U173" i="1"/>
  <c r="U218" i="1"/>
  <c r="U57" i="1"/>
  <c r="U237" i="1"/>
  <c r="U222" i="1"/>
  <c r="U82" i="1"/>
  <c r="U158" i="1"/>
  <c r="U17" i="1"/>
  <c r="U198" i="1"/>
  <c r="U181" i="1"/>
  <c r="U20" i="1"/>
  <c r="U167" i="1"/>
  <c r="U289" i="1"/>
  <c r="U345" i="1"/>
  <c r="U286" i="1"/>
  <c r="U346" i="1"/>
  <c r="U291" i="1"/>
  <c r="U329" i="1"/>
  <c r="U135" i="1"/>
  <c r="U342" i="1"/>
  <c r="U305" i="1"/>
  <c r="U445" i="1"/>
  <c r="U306" i="1"/>
  <c r="U327" i="1"/>
  <c r="U338" i="1"/>
  <c r="U460" i="1"/>
  <c r="U258" i="1"/>
  <c r="U176" i="1"/>
  <c r="U208" i="1"/>
  <c r="U37" i="1"/>
  <c r="U44" i="1"/>
  <c r="U168" i="1"/>
  <c r="U266" i="1"/>
  <c r="U9" i="1"/>
  <c r="U339" i="1"/>
  <c r="U366" i="1"/>
  <c r="U324" i="1"/>
  <c r="U152" i="1"/>
  <c r="U296" i="1"/>
  <c r="U127" i="1"/>
  <c r="U29" i="1"/>
  <c r="U87" i="1"/>
  <c r="U79" i="1"/>
  <c r="U71" i="1"/>
  <c r="U85" i="1"/>
  <c r="U126" i="1"/>
  <c r="U80" i="1"/>
  <c r="U65" i="1"/>
  <c r="U225" i="1"/>
  <c r="U62" i="1"/>
  <c r="U108" i="1"/>
  <c r="U184" i="1"/>
  <c r="U63" i="1"/>
  <c r="U55" i="1"/>
  <c r="U52" i="1"/>
  <c r="U205" i="1"/>
  <c r="U160" i="1"/>
  <c r="U199" i="1"/>
  <c r="U402" i="1"/>
  <c r="U355" i="1"/>
  <c r="U111" i="1"/>
  <c r="U45" i="1"/>
  <c r="U70" i="1"/>
  <c r="U69" i="1"/>
  <c r="U50" i="1"/>
  <c r="U232" i="1"/>
  <c r="U351" i="1"/>
  <c r="U172" i="1"/>
  <c r="U115" i="1"/>
  <c r="U330" i="1"/>
  <c r="U112" i="1"/>
  <c r="U192" i="1"/>
  <c r="U171" i="1"/>
  <c r="U228" i="1"/>
  <c r="U227" i="1"/>
  <c r="U250" i="1"/>
  <c r="U40" i="1"/>
  <c r="U319" i="1"/>
  <c r="U56" i="1"/>
  <c r="U332" i="1"/>
  <c r="U133" i="1"/>
  <c r="U175" i="1"/>
  <c r="U334" i="1"/>
  <c r="R45" i="1"/>
  <c r="R111" i="1"/>
  <c r="S111" i="1" s="1"/>
  <c r="R355" i="1"/>
  <c r="R402" i="1"/>
  <c r="R199" i="1"/>
  <c r="S199" i="1" s="1"/>
  <c r="R160" i="1"/>
  <c r="S160" i="1" s="1"/>
  <c r="R205" i="1"/>
  <c r="R52" i="1"/>
  <c r="R55" i="1"/>
  <c r="R63" i="1"/>
  <c r="R184" i="1"/>
  <c r="R108" i="1"/>
  <c r="R62" i="1"/>
  <c r="R225" i="1"/>
  <c r="R65" i="1"/>
  <c r="S65" i="1" s="1"/>
  <c r="R80" i="1"/>
  <c r="R126" i="1"/>
  <c r="R85" i="1"/>
  <c r="R71" i="1"/>
  <c r="R79" i="1"/>
  <c r="R87" i="1"/>
  <c r="R29" i="1"/>
  <c r="R127" i="1"/>
  <c r="S127" i="1" s="1"/>
  <c r="R296" i="1"/>
  <c r="R152" i="1"/>
  <c r="R324" i="1"/>
  <c r="S324" i="1" s="1"/>
  <c r="R366" i="1"/>
  <c r="S366" i="1" s="1"/>
  <c r="R339" i="1"/>
  <c r="R9" i="1"/>
  <c r="R266" i="1"/>
  <c r="R168" i="1"/>
  <c r="S168" i="1" s="1"/>
  <c r="R44" i="1"/>
  <c r="R37" i="1"/>
  <c r="R208" i="1"/>
  <c r="R176" i="1"/>
  <c r="R258" i="1"/>
  <c r="S258" i="1" s="1"/>
  <c r="R460" i="1"/>
  <c r="R338" i="1"/>
  <c r="R327" i="1"/>
  <c r="R306" i="1"/>
  <c r="R445" i="1"/>
  <c r="R305" i="1"/>
  <c r="R342" i="1"/>
  <c r="S342" i="1" s="1"/>
  <c r="R135" i="1"/>
  <c r="R329" i="1"/>
  <c r="R291" i="1"/>
  <c r="R346" i="1"/>
  <c r="S346" i="1" s="1"/>
  <c r="R286" i="1"/>
  <c r="S286" i="1" s="1"/>
  <c r="R345" i="1"/>
  <c r="R289" i="1"/>
  <c r="R167" i="1"/>
  <c r="R20" i="1"/>
  <c r="R181" i="1"/>
  <c r="R198" i="1"/>
  <c r="R17" i="1"/>
  <c r="R158" i="1"/>
  <c r="R82" i="1"/>
  <c r="R222" i="1"/>
  <c r="S222" i="1" s="1"/>
  <c r="R237" i="1"/>
  <c r="R57" i="1"/>
  <c r="S57" i="1" s="1"/>
  <c r="R218" i="1"/>
  <c r="S218" i="1" s="1"/>
  <c r="R173" i="1"/>
  <c r="R19" i="1"/>
  <c r="R58" i="1"/>
  <c r="S58" i="1" s="1"/>
  <c r="R229" i="1"/>
  <c r="R21" i="1"/>
  <c r="R75" i="1"/>
  <c r="R254" i="1"/>
  <c r="R24" i="1"/>
  <c r="R251" i="1"/>
  <c r="S251" i="1" s="1"/>
  <c r="R147" i="1"/>
  <c r="R153" i="1"/>
  <c r="S153" i="1" s="1"/>
  <c r="R74" i="1"/>
  <c r="R151" i="1"/>
  <c r="S151" i="1" s="1"/>
  <c r="R47" i="1"/>
  <c r="R303" i="1"/>
  <c r="R113" i="1"/>
  <c r="S113" i="1" s="1"/>
  <c r="R235" i="1"/>
  <c r="R372" i="1"/>
  <c r="R422" i="1"/>
  <c r="S422" i="1" s="1"/>
  <c r="R279" i="1"/>
  <c r="R190" i="1"/>
  <c r="R288" i="1"/>
  <c r="R457" i="1"/>
  <c r="R297" i="1"/>
  <c r="S297" i="1" s="1"/>
  <c r="R453" i="1"/>
  <c r="R311" i="1"/>
  <c r="R394" i="1"/>
  <c r="R452" i="1"/>
  <c r="R209" i="1"/>
  <c r="R60" i="1"/>
  <c r="S60" i="1" s="1"/>
  <c r="R11" i="1"/>
  <c r="R39" i="1"/>
  <c r="S39" i="1" s="1"/>
  <c r="R219" i="1"/>
  <c r="S219" i="1" s="1"/>
  <c r="R189" i="1"/>
  <c r="S189" i="1" s="1"/>
  <c r="R95" i="1"/>
  <c r="R159" i="1"/>
  <c r="R49" i="1"/>
  <c r="R12" i="1"/>
  <c r="R93" i="1"/>
  <c r="R129" i="1"/>
  <c r="R220" i="1"/>
  <c r="R66" i="1"/>
  <c r="R164" i="1"/>
  <c r="S164" i="1" s="1"/>
  <c r="R43" i="1"/>
  <c r="R38" i="1"/>
  <c r="R109" i="1"/>
  <c r="R230" i="1"/>
  <c r="S230" i="1" s="1"/>
  <c r="R134" i="1"/>
  <c r="R401" i="1"/>
  <c r="S401" i="1" s="1"/>
  <c r="R214" i="1"/>
  <c r="R177" i="1"/>
  <c r="R211" i="1"/>
  <c r="R418" i="1"/>
  <c r="S418" i="1" s="1"/>
  <c r="R182" i="1"/>
  <c r="S182" i="1" s="1"/>
  <c r="R467" i="1"/>
  <c r="S467" i="1" s="1"/>
  <c r="R185" i="1"/>
  <c r="R148" i="1"/>
  <c r="R180" i="1"/>
  <c r="R157" i="1"/>
  <c r="R450" i="1"/>
  <c r="R99" i="1"/>
  <c r="R201" i="1"/>
  <c r="R156" i="1"/>
  <c r="R194" i="1"/>
  <c r="R207" i="1"/>
  <c r="R155" i="1"/>
  <c r="S155" i="1" s="1"/>
  <c r="R285" i="1"/>
  <c r="S285" i="1" s="1"/>
  <c r="R154" i="1"/>
  <c r="S154" i="1" s="1"/>
  <c r="R54" i="1"/>
  <c r="S54" i="1" s="1"/>
  <c r="R170" i="1"/>
  <c r="R46" i="1"/>
  <c r="R53" i="1"/>
  <c r="R51" i="1"/>
  <c r="R83" i="1"/>
  <c r="S83" i="1" s="1"/>
  <c r="R223" i="1"/>
  <c r="R102" i="1"/>
  <c r="S102" i="1" s="1"/>
  <c r="R25" i="1"/>
  <c r="R27" i="1"/>
  <c r="R94" i="1"/>
  <c r="R163" i="1"/>
  <c r="R130" i="1"/>
  <c r="R125" i="1"/>
  <c r="R179" i="1"/>
  <c r="R166" i="1"/>
  <c r="R257" i="1"/>
  <c r="R461" i="1"/>
  <c r="S461" i="1" s="1"/>
  <c r="R462" i="1"/>
  <c r="S462" i="1" s="1"/>
  <c r="R16" i="1"/>
  <c r="R23" i="1"/>
  <c r="R468" i="1"/>
  <c r="S468" i="1" s="1"/>
  <c r="R6" i="1"/>
  <c r="S6" i="1" s="1"/>
  <c r="R119" i="1"/>
  <c r="R91" i="1"/>
  <c r="S91" i="1" s="1"/>
  <c r="R118" i="1"/>
  <c r="R117" i="1"/>
  <c r="S117" i="1" s="1"/>
  <c r="R132" i="1"/>
  <c r="R161" i="1"/>
  <c r="R123" i="1"/>
  <c r="R240" i="1"/>
  <c r="R88" i="1"/>
  <c r="R77" i="1"/>
  <c r="R233" i="1"/>
  <c r="R89" i="1"/>
  <c r="R405" i="1"/>
  <c r="R256" i="1"/>
  <c r="R114" i="1"/>
  <c r="R283" i="1"/>
  <c r="S283" i="1" s="1"/>
  <c r="R378" i="1"/>
  <c r="R213" i="1"/>
  <c r="R139" i="1"/>
  <c r="R264" i="1"/>
  <c r="R36" i="1"/>
  <c r="S36" i="1" s="1"/>
  <c r="R90" i="1"/>
  <c r="R30" i="1"/>
  <c r="R262" i="1"/>
  <c r="R5" i="1"/>
  <c r="R121" i="1"/>
  <c r="S121" i="1" s="1"/>
  <c r="R203" i="1"/>
  <c r="R384" i="1"/>
  <c r="R178" i="1"/>
  <c r="R206" i="1"/>
  <c r="R396" i="1"/>
  <c r="R221" i="1"/>
  <c r="R124" i="1"/>
  <c r="R438" i="1"/>
  <c r="R68" i="1"/>
  <c r="R380" i="1"/>
  <c r="R398" i="1"/>
  <c r="R265" i="1"/>
  <c r="S265" i="1" s="1"/>
  <c r="R143" i="1"/>
  <c r="S143" i="1" s="1"/>
  <c r="R400" i="1"/>
  <c r="R22" i="1"/>
  <c r="R428" i="1"/>
  <c r="R187" i="1"/>
  <c r="R429" i="1"/>
  <c r="S429" i="1" s="1"/>
  <c r="R417" i="1"/>
  <c r="S417" i="1" s="1"/>
  <c r="R390" i="1"/>
  <c r="S390" i="1" s="1"/>
  <c r="R404" i="1"/>
  <c r="R84" i="1"/>
  <c r="S84" i="1" s="1"/>
  <c r="R73" i="1"/>
  <c r="S73" i="1" s="1"/>
  <c r="R67" i="1"/>
  <c r="R414" i="1"/>
  <c r="R131" i="1"/>
  <c r="S131" i="1" s="1"/>
  <c r="R420" i="1"/>
  <c r="R105" i="1"/>
  <c r="R449" i="1"/>
  <c r="R389" i="1"/>
  <c r="R367" i="1"/>
  <c r="R443" i="1"/>
  <c r="R217" i="1"/>
  <c r="R435" i="1"/>
  <c r="R403" i="1"/>
  <c r="S403" i="1" s="1"/>
  <c r="R277" i="1"/>
  <c r="R392" i="1"/>
  <c r="R387" i="1"/>
  <c r="R388" i="1"/>
  <c r="R424" i="1"/>
  <c r="R446" i="1"/>
  <c r="R314" i="1"/>
  <c r="R448" i="1"/>
  <c r="R371" i="1"/>
  <c r="R444" i="1"/>
  <c r="R441" i="1"/>
  <c r="R411" i="1"/>
  <c r="R425" i="1"/>
  <c r="S425" i="1" s="1"/>
  <c r="R427" i="1"/>
  <c r="R393" i="1"/>
  <c r="R144" i="1"/>
  <c r="R348" i="1"/>
  <c r="R416" i="1"/>
  <c r="R368" i="1"/>
  <c r="S368" i="1" s="1"/>
  <c r="R426" i="1"/>
  <c r="R193" i="1"/>
  <c r="S193" i="1" s="1"/>
  <c r="R343" i="1"/>
  <c r="S343" i="1" s="1"/>
  <c r="R455" i="1"/>
  <c r="S455" i="1" s="1"/>
  <c r="R150" i="1"/>
  <c r="S150" i="1" s="1"/>
  <c r="R278" i="1"/>
  <c r="R280" i="1"/>
  <c r="R469" i="1"/>
  <c r="S469" i="1" s="1"/>
  <c r="R215" i="1"/>
  <c r="R169" i="1"/>
  <c r="R174" i="1"/>
  <c r="R98" i="1"/>
  <c r="R226" i="1"/>
  <c r="S226" i="1" s="1"/>
  <c r="R204" i="1"/>
  <c r="S204" i="1" s="1"/>
  <c r="R202" i="1"/>
  <c r="R33" i="1"/>
  <c r="S33" i="1" s="1"/>
  <c r="R116" i="1"/>
  <c r="S116" i="1" s="1"/>
  <c r="R186" i="1"/>
  <c r="R397" i="1"/>
  <c r="R32" i="1"/>
  <c r="R183" i="1"/>
  <c r="R142" i="1"/>
  <c r="S142" i="1" s="1"/>
  <c r="R165" i="1"/>
  <c r="R244" i="1"/>
  <c r="S244" i="1" s="1"/>
  <c r="R48" i="1"/>
  <c r="S48" i="1" s="1"/>
  <c r="R122" i="1"/>
  <c r="S122" i="1" s="1"/>
  <c r="R247" i="1"/>
  <c r="R92" i="1"/>
  <c r="R61" i="1"/>
  <c r="R18" i="1"/>
  <c r="S18" i="1" s="1"/>
  <c r="R216" i="1"/>
  <c r="R260" i="1"/>
  <c r="R8" i="1"/>
  <c r="R101" i="1"/>
  <c r="S101" i="1" s="1"/>
  <c r="R81" i="1"/>
  <c r="R7" i="1"/>
  <c r="R34" i="1"/>
  <c r="R255" i="1"/>
  <c r="S255" i="1" s="1"/>
  <c r="R234" i="1"/>
  <c r="R35" i="1"/>
  <c r="R140" i="1"/>
  <c r="R138" i="1"/>
  <c r="S138" i="1" s="1"/>
  <c r="R141" i="1"/>
  <c r="R96" i="1"/>
  <c r="R128" i="1"/>
  <c r="S128" i="1" s="1"/>
  <c r="R195" i="1"/>
  <c r="S195" i="1" s="1"/>
  <c r="R31" i="1"/>
  <c r="R463" i="1"/>
  <c r="S463" i="1" s="1"/>
  <c r="R10" i="1"/>
  <c r="R15" i="1"/>
  <c r="S15" i="1" s="1"/>
  <c r="R242" i="1"/>
  <c r="R272" i="1"/>
  <c r="S272" i="1" s="1"/>
  <c r="R236" i="1"/>
  <c r="R97" i="1"/>
  <c r="R26" i="1"/>
  <c r="R136" i="1"/>
  <c r="R41" i="1"/>
  <c r="R451" i="1"/>
  <c r="S451" i="1" s="1"/>
  <c r="R470" i="1"/>
  <c r="S470" i="1" s="1"/>
  <c r="R249" i="1"/>
  <c r="S249" i="1" s="1"/>
  <c r="R72" i="1"/>
  <c r="R59" i="1"/>
  <c r="S59" i="1" s="1"/>
  <c r="R64" i="1"/>
  <c r="S64" i="1" s="1"/>
  <c r="R253" i="1"/>
  <c r="R42" i="1"/>
  <c r="S42" i="1" s="1"/>
  <c r="R100" i="1"/>
  <c r="R13" i="1"/>
  <c r="R14" i="1"/>
  <c r="R86" i="1"/>
  <c r="S86" i="1" s="1"/>
  <c r="R28" i="1"/>
  <c r="R103" i="1"/>
  <c r="S103" i="1" s="1"/>
  <c r="R137" i="1"/>
  <c r="R76" i="1"/>
  <c r="R78" i="1"/>
  <c r="R259" i="1"/>
  <c r="R188" i="1"/>
  <c r="R273" i="1"/>
  <c r="R292" i="1"/>
  <c r="R407" i="1"/>
  <c r="R162" i="1"/>
  <c r="S162" i="1" s="1"/>
  <c r="R358" i="1"/>
  <c r="R337" i="1"/>
  <c r="R104" i="1"/>
  <c r="R471" i="1"/>
  <c r="S471" i="1" s="1"/>
  <c r="R224" i="1"/>
  <c r="R261" i="1"/>
  <c r="R381" i="1"/>
  <c r="R298" i="1"/>
  <c r="R326" i="1"/>
  <c r="S326" i="1" s="1"/>
  <c r="R307" i="1"/>
  <c r="R413" i="1"/>
  <c r="S413" i="1" s="1"/>
  <c r="R322" i="1"/>
  <c r="S322" i="1" s="1"/>
  <c r="R363" i="1"/>
  <c r="R107" i="1"/>
  <c r="S107" i="1" s="1"/>
  <c r="R335" i="1"/>
  <c r="S335" i="1" s="1"/>
  <c r="R145" i="1"/>
  <c r="R293" i="1"/>
  <c r="R294" i="1"/>
  <c r="S294" i="1" s="1"/>
  <c r="R287" i="1"/>
  <c r="R310" i="1"/>
  <c r="R290" i="1"/>
  <c r="R347" i="1"/>
  <c r="R325" i="1"/>
  <c r="R263" i="1"/>
  <c r="R243" i="1"/>
  <c r="S243" i="1" s="1"/>
  <c r="R252" i="1"/>
  <c r="S252" i="1" s="1"/>
  <c r="R200" i="1"/>
  <c r="R276" i="1"/>
  <c r="R271" i="1"/>
  <c r="S271" i="1" s="1"/>
  <c r="R464" i="1"/>
  <c r="S464" i="1" s="1"/>
  <c r="R282" i="1"/>
  <c r="S282" i="1" s="1"/>
  <c r="R465" i="1"/>
  <c r="S465" i="1" s="1"/>
  <c r="R248" i="1"/>
  <c r="S248" i="1" s="1"/>
  <c r="R408" i="1"/>
  <c r="R270" i="1"/>
  <c r="R267" i="1"/>
  <c r="S267" i="1" s="1"/>
  <c r="R210" i="1"/>
  <c r="S210" i="1" s="1"/>
  <c r="R191" i="1"/>
  <c r="S191" i="1" s="1"/>
  <c r="R274" i="1"/>
  <c r="R412" i="1"/>
  <c r="R268" i="1"/>
  <c r="R212" i="1"/>
  <c r="R432" i="1"/>
  <c r="R312" i="1"/>
  <c r="R433" i="1"/>
  <c r="R149" i="1"/>
  <c r="R431" i="1"/>
  <c r="R196" i="1"/>
  <c r="R269" i="1"/>
  <c r="S269" i="1" s="1"/>
  <c r="R231" i="1"/>
  <c r="R245" i="1"/>
  <c r="R399" i="1"/>
  <c r="R466" i="1"/>
  <c r="S466" i="1" s="1"/>
  <c r="R419" i="1"/>
  <c r="R246" i="1"/>
  <c r="R239" i="1"/>
  <c r="R344" i="1"/>
  <c r="R284" i="1"/>
  <c r="R376" i="1"/>
  <c r="R364" i="1"/>
  <c r="R395" i="1"/>
  <c r="R410" i="1"/>
  <c r="R238" i="1"/>
  <c r="R349" i="1"/>
  <c r="S349" i="1" s="1"/>
  <c r="R374" i="1"/>
  <c r="R458" i="1"/>
  <c r="S458" i="1" s="1"/>
  <c r="R281" i="1"/>
  <c r="R340" i="1"/>
  <c r="R373" i="1"/>
  <c r="S373" i="1" s="1"/>
  <c r="R459" i="1"/>
  <c r="R106" i="1"/>
  <c r="R318" i="1"/>
  <c r="R197" i="1"/>
  <c r="S197" i="1" s="1"/>
  <c r="R406" i="1"/>
  <c r="R275" i="1"/>
  <c r="R375" i="1"/>
  <c r="R442" i="1"/>
  <c r="R331" i="1"/>
  <c r="R362" i="1"/>
  <c r="S362" i="1" s="1"/>
  <c r="R437" i="1"/>
  <c r="R357" i="1"/>
  <c r="S357" i="1" s="1"/>
  <c r="R328" i="1"/>
  <c r="R360" i="1"/>
  <c r="S360" i="1" s="1"/>
  <c r="R385" i="1"/>
  <c r="R350" i="1"/>
  <c r="S350" i="1" s="1"/>
  <c r="R316" i="1"/>
  <c r="S316" i="1" s="1"/>
  <c r="R409" i="1"/>
  <c r="S409" i="1" s="1"/>
  <c r="R304" i="1"/>
  <c r="R120" i="1"/>
  <c r="S120" i="1" s="1"/>
  <c r="R430" i="1"/>
  <c r="S430" i="1" s="1"/>
  <c r="R333" i="1"/>
  <c r="R354" i="1"/>
  <c r="S354" i="1" s="1"/>
  <c r="R386" i="1"/>
  <c r="R370" i="1"/>
  <c r="R353" i="1"/>
  <c r="R365" i="1"/>
  <c r="R308" i="1"/>
  <c r="R309" i="1"/>
  <c r="R415" i="1"/>
  <c r="S415" i="1" s="1"/>
  <c r="R439" i="1"/>
  <c r="S439" i="1" s="1"/>
  <c r="R315" i="1"/>
  <c r="S315" i="1" s="1"/>
  <c r="R383" i="1"/>
  <c r="R295" i="1"/>
  <c r="R323" i="1"/>
  <c r="R454" i="1"/>
  <c r="S454" i="1" s="1"/>
  <c r="R377" i="1"/>
  <c r="R300" i="1"/>
  <c r="R352" i="1"/>
  <c r="S352" i="1" s="1"/>
  <c r="R369" i="1"/>
  <c r="R336" i="1"/>
  <c r="R447" i="1"/>
  <c r="R313" i="1"/>
  <c r="R321" i="1"/>
  <c r="S321" i="1" s="1"/>
  <c r="R341" i="1"/>
  <c r="S341" i="1" s="1"/>
  <c r="R301" i="1"/>
  <c r="S301" i="1" s="1"/>
  <c r="R320" i="1"/>
  <c r="R146" i="1"/>
  <c r="R382" i="1"/>
  <c r="S382" i="1" s="1"/>
  <c r="R456" i="1"/>
  <c r="S456" i="1" s="1"/>
  <c r="R359" i="1"/>
  <c r="S359" i="1" s="1"/>
  <c r="R379" i="1"/>
  <c r="R302" i="1"/>
  <c r="R356" i="1"/>
  <c r="S356" i="1" s="1"/>
  <c r="R317" i="1"/>
  <c r="R436" i="1"/>
  <c r="R299" i="1"/>
  <c r="R241" i="1"/>
  <c r="R421" i="1"/>
  <c r="R391" i="1"/>
  <c r="R361" i="1"/>
  <c r="R434" i="1"/>
  <c r="R440" i="1"/>
  <c r="R423" i="1"/>
  <c r="R110" i="1"/>
  <c r="R175" i="1"/>
  <c r="R133" i="1"/>
  <c r="R332" i="1"/>
  <c r="S332" i="1" s="1"/>
  <c r="R56" i="1"/>
  <c r="R319" i="1"/>
  <c r="R40" i="1"/>
  <c r="R250" i="1"/>
  <c r="S250" i="1" s="1"/>
  <c r="R227" i="1"/>
  <c r="S227" i="1" s="1"/>
  <c r="R228" i="1"/>
  <c r="R171" i="1"/>
  <c r="R192" i="1"/>
  <c r="S192" i="1" s="1"/>
  <c r="R112" i="1"/>
  <c r="R330" i="1"/>
  <c r="R115" i="1"/>
  <c r="R172" i="1"/>
  <c r="R351" i="1"/>
  <c r="R232" i="1"/>
  <c r="R50" i="1"/>
  <c r="S50" i="1" s="1"/>
  <c r="R69" i="1"/>
  <c r="R70" i="1"/>
  <c r="R334" i="1"/>
  <c r="Q110" i="1"/>
  <c r="Q423" i="1"/>
  <c r="Q440" i="1"/>
  <c r="Q434" i="1"/>
  <c r="Q361" i="1"/>
  <c r="Q391" i="1"/>
  <c r="Q421" i="1"/>
  <c r="Q241" i="1"/>
  <c r="Q299" i="1"/>
  <c r="Q436" i="1"/>
  <c r="Q317" i="1"/>
  <c r="Q356" i="1"/>
  <c r="Q302" i="1"/>
  <c r="Q379" i="1"/>
  <c r="Q359" i="1"/>
  <c r="Q456" i="1"/>
  <c r="Q382" i="1"/>
  <c r="Q146" i="1"/>
  <c r="Q320" i="1"/>
  <c r="Q301" i="1"/>
  <c r="Q341" i="1"/>
  <c r="Q321" i="1"/>
  <c r="Q313" i="1"/>
  <c r="Q447" i="1"/>
  <c r="Q336" i="1"/>
  <c r="Q369" i="1"/>
  <c r="Q352" i="1"/>
  <c r="Q300" i="1"/>
  <c r="Q377" i="1"/>
  <c r="Q454" i="1"/>
  <c r="Q323" i="1"/>
  <c r="Q295" i="1"/>
  <c r="Q383" i="1"/>
  <c r="Q315" i="1"/>
  <c r="Q439" i="1"/>
  <c r="Q415" i="1"/>
  <c r="Q309" i="1"/>
  <c r="Q308" i="1"/>
  <c r="Q365" i="1"/>
  <c r="Q353" i="1"/>
  <c r="Q370" i="1"/>
  <c r="Q386" i="1"/>
  <c r="Q354" i="1"/>
  <c r="Q333" i="1"/>
  <c r="Q430" i="1"/>
  <c r="Q120" i="1"/>
  <c r="Q304" i="1"/>
  <c r="Q409" i="1"/>
  <c r="Q316" i="1"/>
  <c r="Q350" i="1"/>
  <c r="Q385" i="1"/>
  <c r="Q360" i="1"/>
  <c r="Q328" i="1"/>
  <c r="Q357" i="1"/>
  <c r="Q437" i="1"/>
  <c r="Q362" i="1"/>
  <c r="Q331" i="1"/>
  <c r="Q442" i="1"/>
  <c r="Q375" i="1"/>
  <c r="Q275" i="1"/>
  <c r="Q406" i="1"/>
  <c r="Q197" i="1"/>
  <c r="Q318" i="1"/>
  <c r="Q106" i="1"/>
  <c r="Q459" i="1"/>
  <c r="Q373" i="1"/>
  <c r="Q340" i="1"/>
  <c r="Q281" i="1"/>
  <c r="Q458" i="1"/>
  <c r="Q374" i="1"/>
  <c r="Q349" i="1"/>
  <c r="Q238" i="1"/>
  <c r="Q410" i="1"/>
  <c r="Q395" i="1"/>
  <c r="Q364" i="1"/>
  <c r="Q376" i="1"/>
  <c r="Q284" i="1"/>
  <c r="Q344" i="1"/>
  <c r="Q239" i="1"/>
  <c r="Q246" i="1"/>
  <c r="Q419" i="1"/>
  <c r="Q466" i="1"/>
  <c r="Q399" i="1"/>
  <c r="Q245" i="1"/>
  <c r="Q231" i="1"/>
  <c r="Q269" i="1"/>
  <c r="Q196" i="1"/>
  <c r="Q431" i="1"/>
  <c r="Q149" i="1"/>
  <c r="Q433" i="1"/>
  <c r="Q312" i="1"/>
  <c r="Q432" i="1"/>
  <c r="Q212" i="1"/>
  <c r="Q268" i="1"/>
  <c r="Q412" i="1"/>
  <c r="Q274" i="1"/>
  <c r="Q191" i="1"/>
  <c r="Q210" i="1"/>
  <c r="Q267" i="1"/>
  <c r="Q270" i="1"/>
  <c r="Q408" i="1"/>
  <c r="Q248" i="1"/>
  <c r="Q465" i="1"/>
  <c r="Q282" i="1"/>
  <c r="Q464" i="1"/>
  <c r="Q271" i="1"/>
  <c r="Q276" i="1"/>
  <c r="Q200" i="1"/>
  <c r="Q252" i="1"/>
  <c r="Q243" i="1"/>
  <c r="Q263" i="1"/>
  <c r="Q325" i="1"/>
  <c r="Q347" i="1"/>
  <c r="Q290" i="1"/>
  <c r="Q310" i="1"/>
  <c r="Q287" i="1"/>
  <c r="Q294" i="1"/>
  <c r="Q293" i="1"/>
  <c r="Q145" i="1"/>
  <c r="Q335" i="1"/>
  <c r="Q107" i="1"/>
  <c r="Q363" i="1"/>
  <c r="Q322" i="1"/>
  <c r="Q413" i="1"/>
  <c r="Q307" i="1"/>
  <c r="Q326" i="1"/>
  <c r="Q298" i="1"/>
  <c r="Q381" i="1"/>
  <c r="Q261" i="1"/>
  <c r="Q224" i="1"/>
  <c r="Q471" i="1"/>
  <c r="Q104" i="1"/>
  <c r="Q337" i="1"/>
  <c r="Q358" i="1"/>
  <c r="Q162" i="1"/>
  <c r="Q407" i="1"/>
  <c r="Q292" i="1"/>
  <c r="Q273" i="1"/>
  <c r="Q188" i="1"/>
  <c r="Q259" i="1"/>
  <c r="Q78" i="1"/>
  <c r="Q76" i="1"/>
  <c r="Q137" i="1"/>
  <c r="Q103" i="1"/>
  <c r="Q28" i="1"/>
  <c r="Q86" i="1"/>
  <c r="Q14" i="1"/>
  <c r="Q13" i="1"/>
  <c r="Q100" i="1"/>
  <c r="Q42" i="1"/>
  <c r="Q253" i="1"/>
  <c r="Q64" i="1"/>
  <c r="Q59" i="1"/>
  <c r="Q72" i="1"/>
  <c r="Q249" i="1"/>
  <c r="Q470" i="1"/>
  <c r="Q451" i="1"/>
  <c r="Q41" i="1"/>
  <c r="Q136" i="1"/>
  <c r="Q26" i="1"/>
  <c r="Q97" i="1"/>
  <c r="Q236" i="1"/>
  <c r="Q272" i="1"/>
  <c r="Q242" i="1"/>
  <c r="Q15" i="1"/>
  <c r="Q10" i="1"/>
  <c r="Q463" i="1"/>
  <c r="Q31" i="1"/>
  <c r="Q195" i="1"/>
  <c r="Q128" i="1"/>
  <c r="Q96" i="1"/>
  <c r="Q141" i="1"/>
  <c r="Q138" i="1"/>
  <c r="Q140" i="1"/>
  <c r="Q35" i="1"/>
  <c r="Q234" i="1"/>
  <c r="Q255" i="1"/>
  <c r="Q34" i="1"/>
  <c r="Q7" i="1"/>
  <c r="Q81" i="1"/>
  <c r="Q101" i="1"/>
  <c r="Q8" i="1"/>
  <c r="Q260" i="1"/>
  <c r="Q216" i="1"/>
  <c r="Q18" i="1"/>
  <c r="Q61" i="1"/>
  <c r="Q92" i="1"/>
  <c r="Q247" i="1"/>
  <c r="Q122" i="1"/>
  <c r="Q48" i="1"/>
  <c r="Q244" i="1"/>
  <c r="Q165" i="1"/>
  <c r="Q142" i="1"/>
  <c r="Q183" i="1"/>
  <c r="Q32" i="1"/>
  <c r="Q397" i="1"/>
  <c r="Q186" i="1"/>
  <c r="Q116" i="1"/>
  <c r="Q33" i="1"/>
  <c r="Q202" i="1"/>
  <c r="Q204" i="1"/>
  <c r="Q226" i="1"/>
  <c r="Q98" i="1"/>
  <c r="Q174" i="1"/>
  <c r="Q169" i="1"/>
  <c r="Q215" i="1"/>
  <c r="Q469" i="1"/>
  <c r="Q280" i="1"/>
  <c r="Q278" i="1"/>
  <c r="Q150" i="1"/>
  <c r="Q455" i="1"/>
  <c r="Q343" i="1"/>
  <c r="Q193" i="1"/>
  <c r="Q426" i="1"/>
  <c r="Q368" i="1"/>
  <c r="Q416" i="1"/>
  <c r="Q348" i="1"/>
  <c r="Q144" i="1"/>
  <c r="Q393" i="1"/>
  <c r="Q427" i="1"/>
  <c r="Q425" i="1"/>
  <c r="Q411" i="1"/>
  <c r="Q441" i="1"/>
  <c r="Q444" i="1"/>
  <c r="Q371" i="1"/>
  <c r="Q448" i="1"/>
  <c r="Q314" i="1"/>
  <c r="Q446" i="1"/>
  <c r="Q424" i="1"/>
  <c r="Q388" i="1"/>
  <c r="Q387" i="1"/>
  <c r="Q392" i="1"/>
  <c r="Q277" i="1"/>
  <c r="Q403" i="1"/>
  <c r="Q435" i="1"/>
  <c r="Q217" i="1"/>
  <c r="Q443" i="1"/>
  <c r="Q367" i="1"/>
  <c r="Q389" i="1"/>
  <c r="Q449" i="1"/>
  <c r="Q105" i="1"/>
  <c r="Q420" i="1"/>
  <c r="Q131" i="1"/>
  <c r="Q414" i="1"/>
  <c r="Q67" i="1"/>
  <c r="Q73" i="1"/>
  <c r="Q84" i="1"/>
  <c r="Q404" i="1"/>
  <c r="Q390" i="1"/>
  <c r="Q417" i="1"/>
  <c r="Q429" i="1"/>
  <c r="Q187" i="1"/>
  <c r="Q428" i="1"/>
  <c r="Q22" i="1"/>
  <c r="Q400" i="1"/>
  <c r="Q143" i="1"/>
  <c r="Q265" i="1"/>
  <c r="Q398" i="1"/>
  <c r="Q380" i="1"/>
  <c r="Q68" i="1"/>
  <c r="Q438" i="1"/>
  <c r="Q124" i="1"/>
  <c r="Q221" i="1"/>
  <c r="Q396" i="1"/>
  <c r="Q206" i="1"/>
  <c r="Q178" i="1"/>
  <c r="Q384" i="1"/>
  <c r="Q203" i="1"/>
  <c r="Q121" i="1"/>
  <c r="Q5" i="1"/>
  <c r="Q262" i="1"/>
  <c r="Q30" i="1"/>
  <c r="Q90" i="1"/>
  <c r="Q36" i="1"/>
  <c r="Q264" i="1"/>
  <c r="Q139" i="1"/>
  <c r="Q213" i="1"/>
  <c r="Q378" i="1"/>
  <c r="Q283" i="1"/>
  <c r="Q114" i="1"/>
  <c r="Q256" i="1"/>
  <c r="Q405" i="1"/>
  <c r="Q89" i="1"/>
  <c r="Q233" i="1"/>
  <c r="Q77" i="1"/>
  <c r="Q88" i="1"/>
  <c r="Q240" i="1"/>
  <c r="Q123" i="1"/>
  <c r="Q161" i="1"/>
  <c r="Q132" i="1"/>
  <c r="Q117" i="1"/>
  <c r="Q118" i="1"/>
  <c r="Q91" i="1"/>
  <c r="Q119" i="1"/>
  <c r="Q6" i="1"/>
  <c r="Q468" i="1"/>
  <c r="Q23" i="1"/>
  <c r="Q16" i="1"/>
  <c r="Q462" i="1"/>
  <c r="Q461" i="1"/>
  <c r="Q257" i="1"/>
  <c r="Q166" i="1"/>
  <c r="Q179" i="1"/>
  <c r="Q125" i="1"/>
  <c r="Q130" i="1"/>
  <c r="Q163" i="1"/>
  <c r="Q94" i="1"/>
  <c r="Q27" i="1"/>
  <c r="Q25" i="1"/>
  <c r="Q102" i="1"/>
  <c r="Q223" i="1"/>
  <c r="Q83" i="1"/>
  <c r="Q51" i="1"/>
  <c r="Q53" i="1"/>
  <c r="Q46" i="1"/>
  <c r="Q170" i="1"/>
  <c r="Q54" i="1"/>
  <c r="Q154" i="1"/>
  <c r="Q285" i="1"/>
  <c r="Q155" i="1"/>
  <c r="Q207" i="1"/>
  <c r="Q194" i="1"/>
  <c r="Q156" i="1"/>
  <c r="Q201" i="1"/>
  <c r="Q99" i="1"/>
  <c r="Q450" i="1"/>
  <c r="Q157" i="1"/>
  <c r="Q180" i="1"/>
  <c r="Q148" i="1"/>
  <c r="Q185" i="1"/>
  <c r="Q467" i="1"/>
  <c r="Q182" i="1"/>
  <c r="Q418" i="1"/>
  <c r="Q211" i="1"/>
  <c r="Q177" i="1"/>
  <c r="Q214" i="1"/>
  <c r="Q401" i="1"/>
  <c r="Q134" i="1"/>
  <c r="Q230" i="1"/>
  <c r="Q109" i="1"/>
  <c r="Q38" i="1"/>
  <c r="Q43" i="1"/>
  <c r="Q164" i="1"/>
  <c r="Q66" i="1"/>
  <c r="Q220" i="1"/>
  <c r="Q129" i="1"/>
  <c r="Q93" i="1"/>
  <c r="Q12" i="1"/>
  <c r="Q49" i="1"/>
  <c r="Q159" i="1"/>
  <c r="Q95" i="1"/>
  <c r="Q189" i="1"/>
  <c r="Q219" i="1"/>
  <c r="Q39" i="1"/>
  <c r="Q11" i="1"/>
  <c r="Q60" i="1"/>
  <c r="Q209" i="1"/>
  <c r="Q452" i="1"/>
  <c r="Q394" i="1"/>
  <c r="Q311" i="1"/>
  <c r="Q453" i="1"/>
  <c r="Q297" i="1"/>
  <c r="Q457" i="1"/>
  <c r="Q288" i="1"/>
  <c r="Q190" i="1"/>
  <c r="Q279" i="1"/>
  <c r="Q422" i="1"/>
  <c r="Q372" i="1"/>
  <c r="Q235" i="1"/>
  <c r="Q113" i="1"/>
  <c r="Q303" i="1"/>
  <c r="Q47" i="1"/>
  <c r="Q151" i="1"/>
  <c r="Q74" i="1"/>
  <c r="Q153" i="1"/>
  <c r="Q147" i="1"/>
  <c r="Q251" i="1"/>
  <c r="Q24" i="1"/>
  <c r="Q254" i="1"/>
  <c r="Q75" i="1"/>
  <c r="Q21" i="1"/>
  <c r="Q229" i="1"/>
  <c r="Q58" i="1"/>
  <c r="Q19" i="1"/>
  <c r="Q173" i="1"/>
  <c r="Q218" i="1"/>
  <c r="Q57" i="1"/>
  <c r="Q237" i="1"/>
  <c r="Q222" i="1"/>
  <c r="Q82" i="1"/>
  <c r="Q158" i="1"/>
  <c r="Q17" i="1"/>
  <c r="Q198" i="1"/>
  <c r="Q181" i="1"/>
  <c r="Q20" i="1"/>
  <c r="Q167" i="1"/>
  <c r="Q289" i="1"/>
  <c r="Q345" i="1"/>
  <c r="Q286" i="1"/>
  <c r="Q346" i="1"/>
  <c r="Q291" i="1"/>
  <c r="Q329" i="1"/>
  <c r="Q135" i="1"/>
  <c r="Q342" i="1"/>
  <c r="Q305" i="1"/>
  <c r="Q445" i="1"/>
  <c r="Q306" i="1"/>
  <c r="Q327" i="1"/>
  <c r="Q338" i="1"/>
  <c r="Q460" i="1"/>
  <c r="Q258" i="1"/>
  <c r="Q176" i="1"/>
  <c r="Q208" i="1"/>
  <c r="Q37" i="1"/>
  <c r="Q44" i="1"/>
  <c r="Q168" i="1"/>
  <c r="Q266" i="1"/>
  <c r="Q9" i="1"/>
  <c r="Q339" i="1"/>
  <c r="Q366" i="1"/>
  <c r="Q324" i="1"/>
  <c r="Q152" i="1"/>
  <c r="Q296" i="1"/>
  <c r="Q127" i="1"/>
  <c r="Q29" i="1"/>
  <c r="Q87" i="1"/>
  <c r="Q79" i="1"/>
  <c r="Q71" i="1"/>
  <c r="Q85" i="1"/>
  <c r="Q126" i="1"/>
  <c r="Q80" i="1"/>
  <c r="Q65" i="1"/>
  <c r="Q225" i="1"/>
  <c r="Q62" i="1"/>
  <c r="Q108" i="1"/>
  <c r="Q184" i="1"/>
  <c r="Q63" i="1"/>
  <c r="Q55" i="1"/>
  <c r="Q52" i="1"/>
  <c r="Q205" i="1"/>
  <c r="Q160" i="1"/>
  <c r="Q199" i="1"/>
  <c r="Q402" i="1"/>
  <c r="Q355" i="1"/>
  <c r="Q111" i="1"/>
  <c r="Q45" i="1"/>
  <c r="Q70" i="1"/>
  <c r="Q69" i="1"/>
  <c r="Q50" i="1"/>
  <c r="Q232" i="1"/>
  <c r="Q351" i="1"/>
  <c r="Q172" i="1"/>
  <c r="Q115" i="1"/>
  <c r="Q330" i="1"/>
  <c r="Q112" i="1"/>
  <c r="Q192" i="1"/>
  <c r="Q171" i="1"/>
  <c r="Q228" i="1"/>
  <c r="Q227" i="1"/>
  <c r="Q250" i="1"/>
  <c r="Q40" i="1"/>
  <c r="Q319" i="1"/>
  <c r="Q56" i="1"/>
  <c r="Q332" i="1"/>
  <c r="Q133" i="1"/>
  <c r="Q175" i="1"/>
  <c r="Q334" i="1"/>
  <c r="N250" i="1"/>
  <c r="O250" i="1" s="1"/>
  <c r="N227" i="1"/>
  <c r="N228" i="1"/>
  <c r="N171" i="1"/>
  <c r="N192" i="1"/>
  <c r="N112" i="1"/>
  <c r="N330" i="1"/>
  <c r="N115" i="1"/>
  <c r="N172" i="1"/>
  <c r="N351" i="1"/>
  <c r="O351" i="1" s="1"/>
  <c r="N232" i="1"/>
  <c r="N50" i="1"/>
  <c r="N69" i="1"/>
  <c r="O69" i="1" s="1"/>
  <c r="N70" i="1"/>
  <c r="O70" i="1" s="1"/>
  <c r="N45" i="1"/>
  <c r="N111" i="1"/>
  <c r="O111" i="1" s="1"/>
  <c r="N355" i="1"/>
  <c r="O355" i="1" s="1"/>
  <c r="N402" i="1"/>
  <c r="N199" i="1"/>
  <c r="O199" i="1" s="1"/>
  <c r="N160" i="1"/>
  <c r="N205" i="1"/>
  <c r="O205" i="1" s="1"/>
  <c r="N52" i="1"/>
  <c r="O52" i="1" s="1"/>
  <c r="N55" i="1"/>
  <c r="N63" i="1"/>
  <c r="O63" i="1" s="1"/>
  <c r="N184" i="1"/>
  <c r="O184" i="1" s="1"/>
  <c r="N108" i="1"/>
  <c r="O108" i="1" s="1"/>
  <c r="N62" i="1"/>
  <c r="O62" i="1" s="1"/>
  <c r="N225" i="1"/>
  <c r="N65" i="1"/>
  <c r="O65" i="1" s="1"/>
  <c r="N80" i="1"/>
  <c r="O80" i="1" s="1"/>
  <c r="N126" i="1"/>
  <c r="N85" i="1"/>
  <c r="N71" i="1"/>
  <c r="O71" i="1" s="1"/>
  <c r="N79" i="1"/>
  <c r="N87" i="1"/>
  <c r="O87" i="1" s="1"/>
  <c r="N29" i="1"/>
  <c r="O29" i="1" s="1"/>
  <c r="N127" i="1"/>
  <c r="N296" i="1"/>
  <c r="N152" i="1"/>
  <c r="N324" i="1"/>
  <c r="N366" i="1"/>
  <c r="N339" i="1"/>
  <c r="N9" i="1"/>
  <c r="N266" i="1"/>
  <c r="N168" i="1"/>
  <c r="N44" i="1"/>
  <c r="N37" i="1"/>
  <c r="N208" i="1"/>
  <c r="O208" i="1" s="1"/>
  <c r="N176" i="1"/>
  <c r="O176" i="1" s="1"/>
  <c r="N258" i="1"/>
  <c r="N460" i="1"/>
  <c r="O460" i="1" s="1"/>
  <c r="N338" i="1"/>
  <c r="N327" i="1"/>
  <c r="O327" i="1" s="1"/>
  <c r="N306" i="1"/>
  <c r="N445" i="1"/>
  <c r="N305" i="1"/>
  <c r="O305" i="1" s="1"/>
  <c r="N342" i="1"/>
  <c r="N135" i="1"/>
  <c r="O135" i="1" s="1"/>
  <c r="N329" i="1"/>
  <c r="N291" i="1"/>
  <c r="O291" i="1" s="1"/>
  <c r="N346" i="1"/>
  <c r="N286" i="1"/>
  <c r="N345" i="1"/>
  <c r="O345" i="1" s="1"/>
  <c r="N289" i="1"/>
  <c r="N167" i="1"/>
  <c r="N20" i="1"/>
  <c r="O20" i="1" s="1"/>
  <c r="N181" i="1"/>
  <c r="O181" i="1" s="1"/>
  <c r="N198" i="1"/>
  <c r="N17" i="1"/>
  <c r="O17" i="1" s="1"/>
  <c r="N158" i="1"/>
  <c r="O158" i="1" s="1"/>
  <c r="N82" i="1"/>
  <c r="O82" i="1" s="1"/>
  <c r="N222" i="1"/>
  <c r="N237" i="1"/>
  <c r="O237" i="1" s="1"/>
  <c r="N57" i="1"/>
  <c r="N218" i="1"/>
  <c r="N173" i="1"/>
  <c r="O173" i="1" s="1"/>
  <c r="N19" i="1"/>
  <c r="O19" i="1" s="1"/>
  <c r="N58" i="1"/>
  <c r="N229" i="1"/>
  <c r="O229" i="1" s="1"/>
  <c r="N21" i="1"/>
  <c r="O21" i="1" s="1"/>
  <c r="N75" i="1"/>
  <c r="O75" i="1" s="1"/>
  <c r="N254" i="1"/>
  <c r="N24" i="1"/>
  <c r="N251" i="1"/>
  <c r="N147" i="1"/>
  <c r="O147" i="1" s="1"/>
  <c r="N153" i="1"/>
  <c r="O153" i="1" s="1"/>
  <c r="N74" i="1"/>
  <c r="N151" i="1"/>
  <c r="N47" i="1"/>
  <c r="N303" i="1"/>
  <c r="O303" i="1" s="1"/>
  <c r="N113" i="1"/>
  <c r="N235" i="1"/>
  <c r="O235" i="1" s="1"/>
  <c r="N372" i="1"/>
  <c r="O372" i="1" s="1"/>
  <c r="N422" i="1"/>
  <c r="N279" i="1"/>
  <c r="N190" i="1"/>
  <c r="N288" i="1"/>
  <c r="O288" i="1" s="1"/>
  <c r="N457" i="1"/>
  <c r="N297" i="1"/>
  <c r="O297" i="1" s="1"/>
  <c r="N453" i="1"/>
  <c r="O453" i="1" s="1"/>
  <c r="N311" i="1"/>
  <c r="N394" i="1"/>
  <c r="O394" i="1" s="1"/>
  <c r="N452" i="1"/>
  <c r="N209" i="1"/>
  <c r="N60" i="1"/>
  <c r="N11" i="1"/>
  <c r="O11" i="1" s="1"/>
  <c r="N39" i="1"/>
  <c r="O39" i="1" s="1"/>
  <c r="N219" i="1"/>
  <c r="N189" i="1"/>
  <c r="O189" i="1" s="1"/>
  <c r="N95" i="1"/>
  <c r="O95" i="1" s="1"/>
  <c r="N159" i="1"/>
  <c r="O159" i="1" s="1"/>
  <c r="N49" i="1"/>
  <c r="O49" i="1" s="1"/>
  <c r="N12" i="1"/>
  <c r="N93" i="1"/>
  <c r="O93" i="1" s="1"/>
  <c r="N129" i="1"/>
  <c r="N220" i="1"/>
  <c r="O220" i="1" s="1"/>
  <c r="N66" i="1"/>
  <c r="N164" i="1"/>
  <c r="N43" i="1"/>
  <c r="N38" i="1"/>
  <c r="O38" i="1" s="1"/>
  <c r="N109" i="1"/>
  <c r="O109" i="1" s="1"/>
  <c r="N230" i="1"/>
  <c r="N134" i="1"/>
  <c r="O134" i="1" s="1"/>
  <c r="N401" i="1"/>
  <c r="N214" i="1"/>
  <c r="O214" i="1" s="1"/>
  <c r="N177" i="1"/>
  <c r="N211" i="1"/>
  <c r="N418" i="1"/>
  <c r="O418" i="1" s="1"/>
  <c r="N182" i="1"/>
  <c r="N467" i="1"/>
  <c r="N185" i="1"/>
  <c r="N148" i="1"/>
  <c r="O148" i="1" s="1"/>
  <c r="N180" i="1"/>
  <c r="N157" i="1"/>
  <c r="O157" i="1" s="1"/>
  <c r="N450" i="1"/>
  <c r="O450" i="1" s="1"/>
  <c r="N99" i="1"/>
  <c r="N201" i="1"/>
  <c r="N156" i="1"/>
  <c r="O156" i="1" s="1"/>
  <c r="N194" i="1"/>
  <c r="O194" i="1" s="1"/>
  <c r="N207" i="1"/>
  <c r="N155" i="1"/>
  <c r="N285" i="1"/>
  <c r="N154" i="1"/>
  <c r="O154" i="1" s="1"/>
  <c r="N54" i="1"/>
  <c r="N170" i="1"/>
  <c r="O170" i="1" s="1"/>
  <c r="N46" i="1"/>
  <c r="N53" i="1"/>
  <c r="N51" i="1"/>
  <c r="N83" i="1"/>
  <c r="N223" i="1"/>
  <c r="N102" i="1"/>
  <c r="O102" i="1" s="1"/>
  <c r="N25" i="1"/>
  <c r="N27" i="1"/>
  <c r="O27" i="1" s="1"/>
  <c r="N94" i="1"/>
  <c r="O94" i="1" s="1"/>
  <c r="N163" i="1"/>
  <c r="N130" i="1"/>
  <c r="O130" i="1" s="1"/>
  <c r="N125" i="1"/>
  <c r="O125" i="1" s="1"/>
  <c r="N179" i="1"/>
  <c r="N166" i="1"/>
  <c r="O166" i="1" s="1"/>
  <c r="N257" i="1"/>
  <c r="O257" i="1" s="1"/>
  <c r="N461" i="1"/>
  <c r="O461" i="1" s="1"/>
  <c r="N462" i="1"/>
  <c r="N16" i="1"/>
  <c r="O16" i="1" s="1"/>
  <c r="N23" i="1"/>
  <c r="N468" i="1"/>
  <c r="N6" i="1"/>
  <c r="N119" i="1"/>
  <c r="N91" i="1"/>
  <c r="N118" i="1"/>
  <c r="O118" i="1" s="1"/>
  <c r="N117" i="1"/>
  <c r="O117" i="1" s="1"/>
  <c r="N132" i="1"/>
  <c r="N161" i="1"/>
  <c r="O161" i="1" s="1"/>
  <c r="N123" i="1"/>
  <c r="N240" i="1"/>
  <c r="O240" i="1" s="1"/>
  <c r="N88" i="1"/>
  <c r="N77" i="1"/>
  <c r="N233" i="1"/>
  <c r="N89" i="1"/>
  <c r="N405" i="1"/>
  <c r="O405" i="1" s="1"/>
  <c r="N256" i="1"/>
  <c r="O256" i="1" s="1"/>
  <c r="N114" i="1"/>
  <c r="O114" i="1" s="1"/>
  <c r="N283" i="1"/>
  <c r="O283" i="1" s="1"/>
  <c r="N378" i="1"/>
  <c r="N213" i="1"/>
  <c r="O213" i="1" s="1"/>
  <c r="N139" i="1"/>
  <c r="N264" i="1"/>
  <c r="N36" i="1"/>
  <c r="N90" i="1"/>
  <c r="O90" i="1" s="1"/>
  <c r="N30" i="1"/>
  <c r="O30" i="1" s="1"/>
  <c r="N262" i="1"/>
  <c r="N5" i="1"/>
  <c r="O5" i="1" s="1"/>
  <c r="N121" i="1"/>
  <c r="O121" i="1" s="1"/>
  <c r="N203" i="1"/>
  <c r="O203" i="1" s="1"/>
  <c r="N384" i="1"/>
  <c r="N178" i="1"/>
  <c r="O178" i="1" s="1"/>
  <c r="N206" i="1"/>
  <c r="N396" i="1"/>
  <c r="O396" i="1" s="1"/>
  <c r="N221" i="1"/>
  <c r="O221" i="1" s="1"/>
  <c r="N124" i="1"/>
  <c r="O124" i="1" s="1"/>
  <c r="N438" i="1"/>
  <c r="N68" i="1"/>
  <c r="N380" i="1"/>
  <c r="O380" i="1" s="1"/>
  <c r="N398" i="1"/>
  <c r="O398" i="1" s="1"/>
  <c r="N265" i="1"/>
  <c r="O265" i="1" s="1"/>
  <c r="N143" i="1"/>
  <c r="N400" i="1"/>
  <c r="N22" i="1"/>
  <c r="O22" i="1" s="1"/>
  <c r="N428" i="1"/>
  <c r="N187" i="1"/>
  <c r="N429" i="1"/>
  <c r="O429" i="1" s="1"/>
  <c r="N417" i="1"/>
  <c r="N390" i="1"/>
  <c r="N404" i="1"/>
  <c r="N84" i="1"/>
  <c r="O84" i="1" s="1"/>
  <c r="N73" i="1"/>
  <c r="O73" i="1" s="1"/>
  <c r="N67" i="1"/>
  <c r="N414" i="1"/>
  <c r="N131" i="1"/>
  <c r="O131" i="1" s="1"/>
  <c r="N420" i="1"/>
  <c r="O420" i="1" s="1"/>
  <c r="N105" i="1"/>
  <c r="N449" i="1"/>
  <c r="N389" i="1"/>
  <c r="N367" i="1"/>
  <c r="O367" i="1" s="1"/>
  <c r="N443" i="1"/>
  <c r="N217" i="1"/>
  <c r="O217" i="1" s="1"/>
  <c r="N435" i="1"/>
  <c r="N403" i="1"/>
  <c r="O403" i="1" s="1"/>
  <c r="N277" i="1"/>
  <c r="N392" i="1"/>
  <c r="N387" i="1"/>
  <c r="N388" i="1"/>
  <c r="O388" i="1" s="1"/>
  <c r="N424" i="1"/>
  <c r="O424" i="1" s="1"/>
  <c r="N446" i="1"/>
  <c r="N314" i="1"/>
  <c r="N448" i="1"/>
  <c r="N371" i="1"/>
  <c r="N444" i="1"/>
  <c r="O444" i="1" s="1"/>
  <c r="N441" i="1"/>
  <c r="N411" i="1"/>
  <c r="N425" i="1"/>
  <c r="N427" i="1"/>
  <c r="O427" i="1" s="1"/>
  <c r="N393" i="1"/>
  <c r="O393" i="1" s="1"/>
  <c r="N144" i="1"/>
  <c r="O144" i="1" s="1"/>
  <c r="N348" i="1"/>
  <c r="O348" i="1" s="1"/>
  <c r="N416" i="1"/>
  <c r="N368" i="1"/>
  <c r="N426" i="1"/>
  <c r="O426" i="1" s="1"/>
  <c r="N193" i="1"/>
  <c r="O193" i="1" s="1"/>
  <c r="N343" i="1"/>
  <c r="N455" i="1"/>
  <c r="N150" i="1"/>
  <c r="N278" i="1"/>
  <c r="O278" i="1" s="1"/>
  <c r="N280" i="1"/>
  <c r="O280" i="1" s="1"/>
  <c r="N469" i="1"/>
  <c r="O469" i="1" s="1"/>
  <c r="N215" i="1"/>
  <c r="O215" i="1" s="1"/>
  <c r="N169" i="1"/>
  <c r="N174" i="1"/>
  <c r="O174" i="1" s="1"/>
  <c r="N98" i="1"/>
  <c r="N226" i="1"/>
  <c r="N204" i="1"/>
  <c r="O204" i="1" s="1"/>
  <c r="N202" i="1"/>
  <c r="O202" i="1" s="1"/>
  <c r="N33" i="1"/>
  <c r="O33" i="1" s="1"/>
  <c r="N116" i="1"/>
  <c r="O116" i="1" s="1"/>
  <c r="N186" i="1"/>
  <c r="N397" i="1"/>
  <c r="O397" i="1" s="1"/>
  <c r="N32" i="1"/>
  <c r="O32" i="1" s="1"/>
  <c r="N183" i="1"/>
  <c r="O183" i="1" s="1"/>
  <c r="N142" i="1"/>
  <c r="O142" i="1" s="1"/>
  <c r="N165" i="1"/>
  <c r="O165" i="1" s="1"/>
  <c r="N244" i="1"/>
  <c r="N48" i="1"/>
  <c r="O48" i="1" s="1"/>
  <c r="N122" i="1"/>
  <c r="N247" i="1"/>
  <c r="N92" i="1"/>
  <c r="O92" i="1" s="1"/>
  <c r="N61" i="1"/>
  <c r="O61" i="1" s="1"/>
  <c r="N18" i="1"/>
  <c r="O18" i="1" s="1"/>
  <c r="N216" i="1"/>
  <c r="O216" i="1" s="1"/>
  <c r="N260" i="1"/>
  <c r="O260" i="1" s="1"/>
  <c r="N8" i="1"/>
  <c r="O8" i="1" s="1"/>
  <c r="N101" i="1"/>
  <c r="N81" i="1"/>
  <c r="O81" i="1" s="1"/>
  <c r="N7" i="1"/>
  <c r="O7" i="1" s="1"/>
  <c r="N34" i="1"/>
  <c r="N255" i="1"/>
  <c r="O255" i="1" s="1"/>
  <c r="N234" i="1"/>
  <c r="O234" i="1" s="1"/>
  <c r="N35" i="1"/>
  <c r="O35" i="1" s="1"/>
  <c r="N140" i="1"/>
  <c r="N138" i="1"/>
  <c r="N141" i="1"/>
  <c r="N96" i="1"/>
  <c r="N128" i="1"/>
  <c r="O128" i="1" s="1"/>
  <c r="N195" i="1"/>
  <c r="O195" i="1" s="1"/>
  <c r="N31" i="1"/>
  <c r="O31" i="1" s="1"/>
  <c r="N463" i="1"/>
  <c r="O463" i="1" s="1"/>
  <c r="N10" i="1"/>
  <c r="N15" i="1"/>
  <c r="N242" i="1"/>
  <c r="O242" i="1" s="1"/>
  <c r="N272" i="1"/>
  <c r="N236" i="1"/>
  <c r="O236" i="1" s="1"/>
  <c r="N97" i="1"/>
  <c r="O97" i="1" s="1"/>
  <c r="N26" i="1"/>
  <c r="N136" i="1"/>
  <c r="O136" i="1" s="1"/>
  <c r="N41" i="1"/>
  <c r="O41" i="1" s="1"/>
  <c r="N451" i="1"/>
  <c r="N470" i="1"/>
  <c r="O470" i="1" s="1"/>
  <c r="N249" i="1"/>
  <c r="N72" i="1"/>
  <c r="N59" i="1"/>
  <c r="O59" i="1" s="1"/>
  <c r="N64" i="1"/>
  <c r="N253" i="1"/>
  <c r="N42" i="1"/>
  <c r="N100" i="1"/>
  <c r="N13" i="1"/>
  <c r="O13" i="1" s="1"/>
  <c r="N14" i="1"/>
  <c r="O14" i="1" s="1"/>
  <c r="N86" i="1"/>
  <c r="N28" i="1"/>
  <c r="N103" i="1"/>
  <c r="N137" i="1"/>
  <c r="O137" i="1" s="1"/>
  <c r="N76" i="1"/>
  <c r="N78" i="1"/>
  <c r="O78" i="1" s="1"/>
  <c r="N259" i="1"/>
  <c r="O259" i="1" s="1"/>
  <c r="N188" i="1"/>
  <c r="O188" i="1" s="1"/>
  <c r="N273" i="1"/>
  <c r="O273" i="1" s="1"/>
  <c r="N292" i="1"/>
  <c r="O292" i="1" s="1"/>
  <c r="N407" i="1"/>
  <c r="N162" i="1"/>
  <c r="N358" i="1"/>
  <c r="O358" i="1" s="1"/>
  <c r="N337" i="1"/>
  <c r="O337" i="1" s="1"/>
  <c r="N104" i="1"/>
  <c r="N471" i="1"/>
  <c r="N224" i="1"/>
  <c r="O224" i="1" s="1"/>
  <c r="N261" i="1"/>
  <c r="O261" i="1" s="1"/>
  <c r="N381" i="1"/>
  <c r="N298" i="1"/>
  <c r="N326" i="1"/>
  <c r="N307" i="1"/>
  <c r="N413" i="1"/>
  <c r="N322" i="1"/>
  <c r="O322" i="1" s="1"/>
  <c r="N363" i="1"/>
  <c r="O363" i="1" s="1"/>
  <c r="N107" i="1"/>
  <c r="N335" i="1"/>
  <c r="N145" i="1"/>
  <c r="N293" i="1"/>
  <c r="N294" i="1"/>
  <c r="N287" i="1"/>
  <c r="N310" i="1"/>
  <c r="O310" i="1" s="1"/>
  <c r="N290" i="1"/>
  <c r="O290" i="1" s="1"/>
  <c r="N347" i="1"/>
  <c r="O347" i="1" s="1"/>
  <c r="N325" i="1"/>
  <c r="O325" i="1" s="1"/>
  <c r="N263" i="1"/>
  <c r="N243" i="1"/>
  <c r="N252" i="1"/>
  <c r="N200" i="1"/>
  <c r="O200" i="1" s="1"/>
  <c r="N276" i="1"/>
  <c r="O276" i="1" s="1"/>
  <c r="N271" i="1"/>
  <c r="N464" i="1"/>
  <c r="O464" i="1" s="1"/>
  <c r="N282" i="1"/>
  <c r="N465" i="1"/>
  <c r="N248" i="1"/>
  <c r="N408" i="1"/>
  <c r="O408" i="1" s="1"/>
  <c r="N270" i="1"/>
  <c r="N267" i="1"/>
  <c r="N210" i="1"/>
  <c r="N191" i="1"/>
  <c r="O191" i="1" s="1"/>
  <c r="N274" i="1"/>
  <c r="O274" i="1" s="1"/>
  <c r="N412" i="1"/>
  <c r="O412" i="1" s="1"/>
  <c r="N268" i="1"/>
  <c r="O268" i="1" s="1"/>
  <c r="N212" i="1"/>
  <c r="N432" i="1"/>
  <c r="O432" i="1" s="1"/>
  <c r="N312" i="1"/>
  <c r="O312" i="1" s="1"/>
  <c r="N433" i="1"/>
  <c r="N149" i="1"/>
  <c r="O149" i="1" s="1"/>
  <c r="N431" i="1"/>
  <c r="N196" i="1"/>
  <c r="O196" i="1" s="1"/>
  <c r="N269" i="1"/>
  <c r="O269" i="1" s="1"/>
  <c r="N231" i="1"/>
  <c r="N245" i="1"/>
  <c r="O245" i="1" s="1"/>
  <c r="N399" i="1"/>
  <c r="N466" i="1"/>
  <c r="O466" i="1" s="1"/>
  <c r="N419" i="1"/>
  <c r="O419" i="1" s="1"/>
  <c r="N246" i="1"/>
  <c r="O246" i="1" s="1"/>
  <c r="N239" i="1"/>
  <c r="N344" i="1"/>
  <c r="N284" i="1"/>
  <c r="O284" i="1" s="1"/>
  <c r="N376" i="1"/>
  <c r="O376" i="1" s="1"/>
  <c r="N364" i="1"/>
  <c r="O364" i="1" s="1"/>
  <c r="N395" i="1"/>
  <c r="N410" i="1"/>
  <c r="N238" i="1"/>
  <c r="N349" i="1"/>
  <c r="N374" i="1"/>
  <c r="O374" i="1" s="1"/>
  <c r="N458" i="1"/>
  <c r="N281" i="1"/>
  <c r="O281" i="1" s="1"/>
  <c r="N340" i="1"/>
  <c r="N373" i="1"/>
  <c r="N459" i="1"/>
  <c r="O459" i="1" s="1"/>
  <c r="N106" i="1"/>
  <c r="N318" i="1"/>
  <c r="N197" i="1"/>
  <c r="O197" i="1" s="1"/>
  <c r="N406" i="1"/>
  <c r="N275" i="1"/>
  <c r="O275" i="1" s="1"/>
  <c r="N375" i="1"/>
  <c r="N442" i="1"/>
  <c r="O442" i="1" s="1"/>
  <c r="N331" i="1"/>
  <c r="O331" i="1" s="1"/>
  <c r="N362" i="1"/>
  <c r="N437" i="1"/>
  <c r="O437" i="1" s="1"/>
  <c r="N357" i="1"/>
  <c r="N328" i="1"/>
  <c r="N360" i="1"/>
  <c r="N385" i="1"/>
  <c r="O385" i="1" s="1"/>
  <c r="N350" i="1"/>
  <c r="O350" i="1" s="1"/>
  <c r="N316" i="1"/>
  <c r="N409" i="1"/>
  <c r="N304" i="1"/>
  <c r="O304" i="1" s="1"/>
  <c r="N120" i="1"/>
  <c r="N430" i="1"/>
  <c r="N333" i="1"/>
  <c r="O333" i="1" s="1"/>
  <c r="N354" i="1"/>
  <c r="O354" i="1" s="1"/>
  <c r="N386" i="1"/>
  <c r="O386" i="1" s="1"/>
  <c r="N370" i="1"/>
  <c r="N353" i="1"/>
  <c r="O353" i="1" s="1"/>
  <c r="N365" i="1"/>
  <c r="N308" i="1"/>
  <c r="O308" i="1" s="1"/>
  <c r="N309" i="1"/>
  <c r="N415" i="1"/>
  <c r="N439" i="1"/>
  <c r="O439" i="1" s="1"/>
  <c r="N315" i="1"/>
  <c r="N383" i="1"/>
  <c r="O383" i="1" s="1"/>
  <c r="N295" i="1"/>
  <c r="N323" i="1"/>
  <c r="O323" i="1" s="1"/>
  <c r="N454" i="1"/>
  <c r="O454" i="1" s="1"/>
  <c r="N377" i="1"/>
  <c r="O377" i="1" s="1"/>
  <c r="N300" i="1"/>
  <c r="O300" i="1" s="1"/>
  <c r="N352" i="1"/>
  <c r="N369" i="1"/>
  <c r="N336" i="1"/>
  <c r="O336" i="1" s="1"/>
  <c r="N447" i="1"/>
  <c r="N313" i="1"/>
  <c r="O313" i="1" s="1"/>
  <c r="N321" i="1"/>
  <c r="N341" i="1"/>
  <c r="O341" i="1" s="1"/>
  <c r="N301" i="1"/>
  <c r="N320" i="1"/>
  <c r="O320" i="1" s="1"/>
  <c r="N146" i="1"/>
  <c r="N382" i="1"/>
  <c r="N456" i="1"/>
  <c r="N359" i="1"/>
  <c r="N379" i="1"/>
  <c r="N302" i="1"/>
  <c r="O302" i="1" s="1"/>
  <c r="N356" i="1"/>
  <c r="N317" i="1"/>
  <c r="N436" i="1"/>
  <c r="N299" i="1"/>
  <c r="O299" i="1" s="1"/>
  <c r="N241" i="1"/>
  <c r="N421" i="1"/>
  <c r="O421" i="1" s="1"/>
  <c r="N391" i="1"/>
  <c r="O391" i="1" s="1"/>
  <c r="N361" i="1"/>
  <c r="O361" i="1" s="1"/>
  <c r="N434" i="1"/>
  <c r="O434" i="1" s="1"/>
  <c r="N440" i="1"/>
  <c r="O440" i="1" s="1"/>
  <c r="N423" i="1"/>
  <c r="O423" i="1" s="1"/>
  <c r="N110" i="1"/>
  <c r="N175" i="1"/>
  <c r="O175" i="1" s="1"/>
  <c r="N133" i="1"/>
  <c r="N332" i="1"/>
  <c r="N56" i="1"/>
  <c r="N319" i="1"/>
  <c r="O319" i="1" s="1"/>
  <c r="N40" i="1"/>
  <c r="O40" i="1" s="1"/>
  <c r="N334" i="1"/>
  <c r="M227" i="1"/>
  <c r="M228" i="1"/>
  <c r="M171" i="1"/>
  <c r="M192" i="1"/>
  <c r="M112" i="1"/>
  <c r="M330" i="1"/>
  <c r="M115" i="1"/>
  <c r="M172" i="1"/>
  <c r="M351" i="1"/>
  <c r="M232" i="1"/>
  <c r="M50" i="1"/>
  <c r="M69" i="1"/>
  <c r="M70" i="1"/>
  <c r="M45" i="1"/>
  <c r="M111" i="1"/>
  <c r="M355" i="1"/>
  <c r="M402" i="1"/>
  <c r="M199" i="1"/>
  <c r="M160" i="1"/>
  <c r="M205" i="1"/>
  <c r="M52" i="1"/>
  <c r="M55" i="1"/>
  <c r="M63" i="1"/>
  <c r="M184" i="1"/>
  <c r="M108" i="1"/>
  <c r="M62" i="1"/>
  <c r="M225" i="1"/>
  <c r="M65" i="1"/>
  <c r="M80" i="1"/>
  <c r="M126" i="1"/>
  <c r="M85" i="1"/>
  <c r="M71" i="1"/>
  <c r="M79" i="1"/>
  <c r="M87" i="1"/>
  <c r="M29" i="1"/>
  <c r="M127" i="1"/>
  <c r="M296" i="1"/>
  <c r="M152" i="1"/>
  <c r="M324" i="1"/>
  <c r="M366" i="1"/>
  <c r="M339" i="1"/>
  <c r="M9" i="1"/>
  <c r="M266" i="1"/>
  <c r="M168" i="1"/>
  <c r="M44" i="1"/>
  <c r="M37" i="1"/>
  <c r="M208" i="1"/>
  <c r="M176" i="1"/>
  <c r="M258" i="1"/>
  <c r="M460" i="1"/>
  <c r="M338" i="1"/>
  <c r="M327" i="1"/>
  <c r="M306" i="1"/>
  <c r="M445" i="1"/>
  <c r="M305" i="1"/>
  <c r="M342" i="1"/>
  <c r="M135" i="1"/>
  <c r="M329" i="1"/>
  <c r="M291" i="1"/>
  <c r="M346" i="1"/>
  <c r="M286" i="1"/>
  <c r="M345" i="1"/>
  <c r="M289" i="1"/>
  <c r="M167" i="1"/>
  <c r="M20" i="1"/>
  <c r="M181" i="1"/>
  <c r="M198" i="1"/>
  <c r="M17" i="1"/>
  <c r="M158" i="1"/>
  <c r="M82" i="1"/>
  <c r="M222" i="1"/>
  <c r="M237" i="1"/>
  <c r="M57" i="1"/>
  <c r="M218" i="1"/>
  <c r="M173" i="1"/>
  <c r="M19" i="1"/>
  <c r="M58" i="1"/>
  <c r="M229" i="1"/>
  <c r="M21" i="1"/>
  <c r="M75" i="1"/>
  <c r="M254" i="1"/>
  <c r="M24" i="1"/>
  <c r="M251" i="1"/>
  <c r="M147" i="1"/>
  <c r="M153" i="1"/>
  <c r="M74" i="1"/>
  <c r="M151" i="1"/>
  <c r="M47" i="1"/>
  <c r="M303" i="1"/>
  <c r="M113" i="1"/>
  <c r="M235" i="1"/>
  <c r="M372" i="1"/>
  <c r="M422" i="1"/>
  <c r="M279" i="1"/>
  <c r="M190" i="1"/>
  <c r="M288" i="1"/>
  <c r="M457" i="1"/>
  <c r="M297" i="1"/>
  <c r="M453" i="1"/>
  <c r="M311" i="1"/>
  <c r="M394" i="1"/>
  <c r="M452" i="1"/>
  <c r="M209" i="1"/>
  <c r="M60" i="1"/>
  <c r="M11" i="1"/>
  <c r="M39" i="1"/>
  <c r="M219" i="1"/>
  <c r="M189" i="1"/>
  <c r="M95" i="1"/>
  <c r="M159" i="1"/>
  <c r="M49" i="1"/>
  <c r="M12" i="1"/>
  <c r="M93" i="1"/>
  <c r="M129" i="1"/>
  <c r="M220" i="1"/>
  <c r="M66" i="1"/>
  <c r="M164" i="1"/>
  <c r="M43" i="1"/>
  <c r="M38" i="1"/>
  <c r="M109" i="1"/>
  <c r="M230" i="1"/>
  <c r="M134" i="1"/>
  <c r="M401" i="1"/>
  <c r="M214" i="1"/>
  <c r="M177" i="1"/>
  <c r="M211" i="1"/>
  <c r="M418" i="1"/>
  <c r="M182" i="1"/>
  <c r="M467" i="1"/>
  <c r="M185" i="1"/>
  <c r="M148" i="1"/>
  <c r="M180" i="1"/>
  <c r="M157" i="1"/>
  <c r="M450" i="1"/>
  <c r="M99" i="1"/>
  <c r="M201" i="1"/>
  <c r="M156" i="1"/>
  <c r="M194" i="1"/>
  <c r="M207" i="1"/>
  <c r="M155" i="1"/>
  <c r="M285" i="1"/>
  <c r="M154" i="1"/>
  <c r="M54" i="1"/>
  <c r="M170" i="1"/>
  <c r="M46" i="1"/>
  <c r="M53" i="1"/>
  <c r="M51" i="1"/>
  <c r="M83" i="1"/>
  <c r="M223" i="1"/>
  <c r="M102" i="1"/>
  <c r="M25" i="1"/>
  <c r="M27" i="1"/>
  <c r="M94" i="1"/>
  <c r="M163" i="1"/>
  <c r="M130" i="1"/>
  <c r="M125" i="1"/>
  <c r="M179" i="1"/>
  <c r="M166" i="1"/>
  <c r="M257" i="1"/>
  <c r="M461" i="1"/>
  <c r="M462" i="1"/>
  <c r="M16" i="1"/>
  <c r="M23" i="1"/>
  <c r="M468" i="1"/>
  <c r="M6" i="1"/>
  <c r="M119" i="1"/>
  <c r="M91" i="1"/>
  <c r="M118" i="1"/>
  <c r="M117" i="1"/>
  <c r="M132" i="1"/>
  <c r="M161" i="1"/>
  <c r="M123" i="1"/>
  <c r="M240" i="1"/>
  <c r="M88" i="1"/>
  <c r="M77" i="1"/>
  <c r="M233" i="1"/>
  <c r="M89" i="1"/>
  <c r="M405" i="1"/>
  <c r="M256" i="1"/>
  <c r="M114" i="1"/>
  <c r="M283" i="1"/>
  <c r="M378" i="1"/>
  <c r="M213" i="1"/>
  <c r="M139" i="1"/>
  <c r="M264" i="1"/>
  <c r="M36" i="1"/>
  <c r="M90" i="1"/>
  <c r="M30" i="1"/>
  <c r="M262" i="1"/>
  <c r="M5" i="1"/>
  <c r="M121" i="1"/>
  <c r="M203" i="1"/>
  <c r="M384" i="1"/>
  <c r="M178" i="1"/>
  <c r="M206" i="1"/>
  <c r="M396" i="1"/>
  <c r="M221" i="1"/>
  <c r="M124" i="1"/>
  <c r="M438" i="1"/>
  <c r="M68" i="1"/>
  <c r="M380" i="1"/>
  <c r="M398" i="1"/>
  <c r="M265" i="1"/>
  <c r="M143" i="1"/>
  <c r="M400" i="1"/>
  <c r="M22" i="1"/>
  <c r="M428" i="1"/>
  <c r="M187" i="1"/>
  <c r="M429" i="1"/>
  <c r="M417" i="1"/>
  <c r="M390" i="1"/>
  <c r="M404" i="1"/>
  <c r="M84" i="1"/>
  <c r="M73" i="1"/>
  <c r="M67" i="1"/>
  <c r="M414" i="1"/>
  <c r="M131" i="1"/>
  <c r="M420" i="1"/>
  <c r="M105" i="1"/>
  <c r="M449" i="1"/>
  <c r="M389" i="1"/>
  <c r="M367" i="1"/>
  <c r="M443" i="1"/>
  <c r="M217" i="1"/>
  <c r="M435" i="1"/>
  <c r="M403" i="1"/>
  <c r="M277" i="1"/>
  <c r="M392" i="1"/>
  <c r="M387" i="1"/>
  <c r="M388" i="1"/>
  <c r="M424" i="1"/>
  <c r="M446" i="1"/>
  <c r="M314" i="1"/>
  <c r="M448" i="1"/>
  <c r="M371" i="1"/>
  <c r="M444" i="1"/>
  <c r="M441" i="1"/>
  <c r="M411" i="1"/>
  <c r="M425" i="1"/>
  <c r="M427" i="1"/>
  <c r="M393" i="1"/>
  <c r="M144" i="1"/>
  <c r="M348" i="1"/>
  <c r="M416" i="1"/>
  <c r="M368" i="1"/>
  <c r="M426" i="1"/>
  <c r="M193" i="1"/>
  <c r="M343" i="1"/>
  <c r="M455" i="1"/>
  <c r="M150" i="1"/>
  <c r="M278" i="1"/>
  <c r="M280" i="1"/>
  <c r="M469" i="1"/>
  <c r="M215" i="1"/>
  <c r="M169" i="1"/>
  <c r="M174" i="1"/>
  <c r="M98" i="1"/>
  <c r="M226" i="1"/>
  <c r="M204" i="1"/>
  <c r="M202" i="1"/>
  <c r="M33" i="1"/>
  <c r="M116" i="1"/>
  <c r="M186" i="1"/>
  <c r="M397" i="1"/>
  <c r="M32" i="1"/>
  <c r="M183" i="1"/>
  <c r="M142" i="1"/>
  <c r="M165" i="1"/>
  <c r="M244" i="1"/>
  <c r="M48" i="1"/>
  <c r="M122" i="1"/>
  <c r="M247" i="1"/>
  <c r="M92" i="1"/>
  <c r="M61" i="1"/>
  <c r="M18" i="1"/>
  <c r="M216" i="1"/>
  <c r="M260" i="1"/>
  <c r="M8" i="1"/>
  <c r="M101" i="1"/>
  <c r="M81" i="1"/>
  <c r="M7" i="1"/>
  <c r="M34" i="1"/>
  <c r="M255" i="1"/>
  <c r="M234" i="1"/>
  <c r="M35" i="1"/>
  <c r="M140" i="1"/>
  <c r="M138" i="1"/>
  <c r="M141" i="1"/>
  <c r="M96" i="1"/>
  <c r="M128" i="1"/>
  <c r="M195" i="1"/>
  <c r="M31" i="1"/>
  <c r="M463" i="1"/>
  <c r="M10" i="1"/>
  <c r="M15" i="1"/>
  <c r="M242" i="1"/>
  <c r="M272" i="1"/>
  <c r="M236" i="1"/>
  <c r="M97" i="1"/>
  <c r="M26" i="1"/>
  <c r="M136" i="1"/>
  <c r="M41" i="1"/>
  <c r="M451" i="1"/>
  <c r="M470" i="1"/>
  <c r="M249" i="1"/>
  <c r="M72" i="1"/>
  <c r="M59" i="1"/>
  <c r="M64" i="1"/>
  <c r="M253" i="1"/>
  <c r="M42" i="1"/>
  <c r="M100" i="1"/>
  <c r="M13" i="1"/>
  <c r="M14" i="1"/>
  <c r="M86" i="1"/>
  <c r="M28" i="1"/>
  <c r="M103" i="1"/>
  <c r="M137" i="1"/>
  <c r="M76" i="1"/>
  <c r="M78" i="1"/>
  <c r="M259" i="1"/>
  <c r="M188" i="1"/>
  <c r="M273" i="1"/>
  <c r="M292" i="1"/>
  <c r="M407" i="1"/>
  <c r="M162" i="1"/>
  <c r="M358" i="1"/>
  <c r="M337" i="1"/>
  <c r="M104" i="1"/>
  <c r="M471" i="1"/>
  <c r="M224" i="1"/>
  <c r="M261" i="1"/>
  <c r="M381" i="1"/>
  <c r="M298" i="1"/>
  <c r="M326" i="1"/>
  <c r="M307" i="1"/>
  <c r="M413" i="1"/>
  <c r="M322" i="1"/>
  <c r="M363" i="1"/>
  <c r="M107" i="1"/>
  <c r="M335" i="1"/>
  <c r="M145" i="1"/>
  <c r="M293" i="1"/>
  <c r="M294" i="1"/>
  <c r="M287" i="1"/>
  <c r="M310" i="1"/>
  <c r="M290" i="1"/>
  <c r="M347" i="1"/>
  <c r="M325" i="1"/>
  <c r="M263" i="1"/>
  <c r="M243" i="1"/>
  <c r="M252" i="1"/>
  <c r="M200" i="1"/>
  <c r="M276" i="1"/>
  <c r="M271" i="1"/>
  <c r="M464" i="1"/>
  <c r="M282" i="1"/>
  <c r="M465" i="1"/>
  <c r="M248" i="1"/>
  <c r="M408" i="1"/>
  <c r="M270" i="1"/>
  <c r="M267" i="1"/>
  <c r="M210" i="1"/>
  <c r="M191" i="1"/>
  <c r="M274" i="1"/>
  <c r="M412" i="1"/>
  <c r="M268" i="1"/>
  <c r="M212" i="1"/>
  <c r="M432" i="1"/>
  <c r="M312" i="1"/>
  <c r="M433" i="1"/>
  <c r="M149" i="1"/>
  <c r="M431" i="1"/>
  <c r="M196" i="1"/>
  <c r="M269" i="1"/>
  <c r="M231" i="1"/>
  <c r="M245" i="1"/>
  <c r="M399" i="1"/>
  <c r="M466" i="1"/>
  <c r="M419" i="1"/>
  <c r="M246" i="1"/>
  <c r="M239" i="1"/>
  <c r="M344" i="1"/>
  <c r="M284" i="1"/>
  <c r="M376" i="1"/>
  <c r="M364" i="1"/>
  <c r="M395" i="1"/>
  <c r="M410" i="1"/>
  <c r="M238" i="1"/>
  <c r="M349" i="1"/>
  <c r="M374" i="1"/>
  <c r="M458" i="1"/>
  <c r="M281" i="1"/>
  <c r="M340" i="1"/>
  <c r="M373" i="1"/>
  <c r="M459" i="1"/>
  <c r="M106" i="1"/>
  <c r="M318" i="1"/>
  <c r="M197" i="1"/>
  <c r="M406" i="1"/>
  <c r="M275" i="1"/>
  <c r="M375" i="1"/>
  <c r="M442" i="1"/>
  <c r="M331" i="1"/>
  <c r="M362" i="1"/>
  <c r="M437" i="1"/>
  <c r="M357" i="1"/>
  <c r="M328" i="1"/>
  <c r="M360" i="1"/>
  <c r="M385" i="1"/>
  <c r="M350" i="1"/>
  <c r="M316" i="1"/>
  <c r="M409" i="1"/>
  <c r="M304" i="1"/>
  <c r="M120" i="1"/>
  <c r="M430" i="1"/>
  <c r="M333" i="1"/>
  <c r="M354" i="1"/>
  <c r="M386" i="1"/>
  <c r="M370" i="1"/>
  <c r="M353" i="1"/>
  <c r="M365" i="1"/>
  <c r="M308" i="1"/>
  <c r="M309" i="1"/>
  <c r="M415" i="1"/>
  <c r="M439" i="1"/>
  <c r="M315" i="1"/>
  <c r="M383" i="1"/>
  <c r="M295" i="1"/>
  <c r="M323" i="1"/>
  <c r="M454" i="1"/>
  <c r="M377" i="1"/>
  <c r="M300" i="1"/>
  <c r="M352" i="1"/>
  <c r="M369" i="1"/>
  <c r="M336" i="1"/>
  <c r="M447" i="1"/>
  <c r="M313" i="1"/>
  <c r="M321" i="1"/>
  <c r="M341" i="1"/>
  <c r="M301" i="1"/>
  <c r="M320" i="1"/>
  <c r="M146" i="1"/>
  <c r="M382" i="1"/>
  <c r="M456" i="1"/>
  <c r="M359" i="1"/>
  <c r="M379" i="1"/>
  <c r="M302" i="1"/>
  <c r="M356" i="1"/>
  <c r="M317" i="1"/>
  <c r="M436" i="1"/>
  <c r="M299" i="1"/>
  <c r="M241" i="1"/>
  <c r="M421" i="1"/>
  <c r="M391" i="1"/>
  <c r="M361" i="1"/>
  <c r="M434" i="1"/>
  <c r="M440" i="1"/>
  <c r="M423" i="1"/>
  <c r="M110" i="1"/>
  <c r="M175" i="1"/>
  <c r="M133" i="1"/>
  <c r="M332" i="1"/>
  <c r="M56" i="1"/>
  <c r="M319" i="1"/>
  <c r="M40" i="1"/>
  <c r="M250" i="1"/>
  <c r="M334" i="1"/>
  <c r="K175" i="1"/>
  <c r="K133" i="1"/>
  <c r="K332" i="1"/>
  <c r="K56" i="1"/>
  <c r="K319" i="1"/>
  <c r="K40" i="1"/>
  <c r="K250" i="1"/>
  <c r="K227" i="1"/>
  <c r="K228" i="1"/>
  <c r="K171" i="1"/>
  <c r="K192" i="1"/>
  <c r="K112" i="1"/>
  <c r="K330" i="1"/>
  <c r="K115" i="1"/>
  <c r="K172" i="1"/>
  <c r="K351" i="1"/>
  <c r="K232" i="1"/>
  <c r="K50" i="1"/>
  <c r="K69" i="1"/>
  <c r="K70" i="1"/>
  <c r="K45" i="1"/>
  <c r="K111" i="1"/>
  <c r="K355" i="1"/>
  <c r="K402" i="1"/>
  <c r="K199" i="1"/>
  <c r="K160" i="1"/>
  <c r="K205" i="1"/>
  <c r="K52" i="1"/>
  <c r="K55" i="1"/>
  <c r="K63" i="1"/>
  <c r="K184" i="1"/>
  <c r="K108" i="1"/>
  <c r="K62" i="1"/>
  <c r="K225" i="1"/>
  <c r="K65" i="1"/>
  <c r="K80" i="1"/>
  <c r="K126" i="1"/>
  <c r="K85" i="1"/>
  <c r="K71" i="1"/>
  <c r="K79" i="1"/>
  <c r="K87" i="1"/>
  <c r="K29" i="1"/>
  <c r="K127" i="1"/>
  <c r="K296" i="1"/>
  <c r="K152" i="1"/>
  <c r="K324" i="1"/>
  <c r="K366" i="1"/>
  <c r="K339" i="1"/>
  <c r="K9" i="1"/>
  <c r="K266" i="1"/>
  <c r="K168" i="1"/>
  <c r="K44" i="1"/>
  <c r="K37" i="1"/>
  <c r="K208" i="1"/>
  <c r="K176" i="1"/>
  <c r="K258" i="1"/>
  <c r="K460" i="1"/>
  <c r="K338" i="1"/>
  <c r="K327" i="1"/>
  <c r="K306" i="1"/>
  <c r="K445" i="1"/>
  <c r="K305" i="1"/>
  <c r="K342" i="1"/>
  <c r="K135" i="1"/>
  <c r="K329" i="1"/>
  <c r="K291" i="1"/>
  <c r="K346" i="1"/>
  <c r="K286" i="1"/>
  <c r="K345" i="1"/>
  <c r="K289" i="1"/>
  <c r="K167" i="1"/>
  <c r="K20" i="1"/>
  <c r="K181" i="1"/>
  <c r="K198" i="1"/>
  <c r="K17" i="1"/>
  <c r="K158" i="1"/>
  <c r="K82" i="1"/>
  <c r="K222" i="1"/>
  <c r="K237" i="1"/>
  <c r="K57" i="1"/>
  <c r="K218" i="1"/>
  <c r="K173" i="1"/>
  <c r="K19" i="1"/>
  <c r="K58" i="1"/>
  <c r="K229" i="1"/>
  <c r="K21" i="1"/>
  <c r="K75" i="1"/>
  <c r="K254" i="1"/>
  <c r="K24" i="1"/>
  <c r="K251" i="1"/>
  <c r="K147" i="1"/>
  <c r="K153" i="1"/>
  <c r="K74" i="1"/>
  <c r="K151" i="1"/>
  <c r="K47" i="1"/>
  <c r="K303" i="1"/>
  <c r="K113" i="1"/>
  <c r="K235" i="1"/>
  <c r="K372" i="1"/>
  <c r="K422" i="1"/>
  <c r="K279" i="1"/>
  <c r="K190" i="1"/>
  <c r="K288" i="1"/>
  <c r="K457" i="1"/>
  <c r="K297" i="1"/>
  <c r="K453" i="1"/>
  <c r="K311" i="1"/>
  <c r="K394" i="1"/>
  <c r="K452" i="1"/>
  <c r="K209" i="1"/>
  <c r="K60" i="1"/>
  <c r="K11" i="1"/>
  <c r="K39" i="1"/>
  <c r="K219" i="1"/>
  <c r="K189" i="1"/>
  <c r="K95" i="1"/>
  <c r="K159" i="1"/>
  <c r="K49" i="1"/>
  <c r="K12" i="1"/>
  <c r="K93" i="1"/>
  <c r="K129" i="1"/>
  <c r="K220" i="1"/>
  <c r="K66" i="1"/>
  <c r="K164" i="1"/>
  <c r="K43" i="1"/>
  <c r="K38" i="1"/>
  <c r="K109" i="1"/>
  <c r="K230" i="1"/>
  <c r="K134" i="1"/>
  <c r="K401" i="1"/>
  <c r="K214" i="1"/>
  <c r="K177" i="1"/>
  <c r="K211" i="1"/>
  <c r="K418" i="1"/>
  <c r="K182" i="1"/>
  <c r="K467" i="1"/>
  <c r="K185" i="1"/>
  <c r="K148" i="1"/>
  <c r="K180" i="1"/>
  <c r="K157" i="1"/>
  <c r="K450" i="1"/>
  <c r="K99" i="1"/>
  <c r="K201" i="1"/>
  <c r="K156" i="1"/>
  <c r="K194" i="1"/>
  <c r="K207" i="1"/>
  <c r="K155" i="1"/>
  <c r="K285" i="1"/>
  <c r="K154" i="1"/>
  <c r="K54" i="1"/>
  <c r="K170" i="1"/>
  <c r="K46" i="1"/>
  <c r="K53" i="1"/>
  <c r="K51" i="1"/>
  <c r="K83" i="1"/>
  <c r="K223" i="1"/>
  <c r="K102" i="1"/>
  <c r="K25" i="1"/>
  <c r="K27" i="1"/>
  <c r="K94" i="1"/>
  <c r="K163" i="1"/>
  <c r="K130" i="1"/>
  <c r="K125" i="1"/>
  <c r="K179" i="1"/>
  <c r="K166" i="1"/>
  <c r="K257" i="1"/>
  <c r="K461" i="1"/>
  <c r="K462" i="1"/>
  <c r="K16" i="1"/>
  <c r="K23" i="1"/>
  <c r="K468" i="1"/>
  <c r="K6" i="1"/>
  <c r="K119" i="1"/>
  <c r="K91" i="1"/>
  <c r="K118" i="1"/>
  <c r="K117" i="1"/>
  <c r="K132" i="1"/>
  <c r="K161" i="1"/>
  <c r="K123" i="1"/>
  <c r="K240" i="1"/>
  <c r="K88" i="1"/>
  <c r="K77" i="1"/>
  <c r="K233" i="1"/>
  <c r="K89" i="1"/>
  <c r="K405" i="1"/>
  <c r="K256" i="1"/>
  <c r="K114" i="1"/>
  <c r="K283" i="1"/>
  <c r="K378" i="1"/>
  <c r="K213" i="1"/>
  <c r="K139" i="1"/>
  <c r="K264" i="1"/>
  <c r="K36" i="1"/>
  <c r="K90" i="1"/>
  <c r="K30" i="1"/>
  <c r="K262" i="1"/>
  <c r="K5" i="1"/>
  <c r="K121" i="1"/>
  <c r="K203" i="1"/>
  <c r="K384" i="1"/>
  <c r="K178" i="1"/>
  <c r="K206" i="1"/>
  <c r="K396" i="1"/>
  <c r="K221" i="1"/>
  <c r="K124" i="1"/>
  <c r="K438" i="1"/>
  <c r="K68" i="1"/>
  <c r="K380" i="1"/>
  <c r="K398" i="1"/>
  <c r="K265" i="1"/>
  <c r="K143" i="1"/>
  <c r="K400" i="1"/>
  <c r="K22" i="1"/>
  <c r="K428" i="1"/>
  <c r="K187" i="1"/>
  <c r="K429" i="1"/>
  <c r="K417" i="1"/>
  <c r="K390" i="1"/>
  <c r="K404" i="1"/>
  <c r="K84" i="1"/>
  <c r="K73" i="1"/>
  <c r="K67" i="1"/>
  <c r="K414" i="1"/>
  <c r="K131" i="1"/>
  <c r="K420" i="1"/>
  <c r="K105" i="1"/>
  <c r="K449" i="1"/>
  <c r="K389" i="1"/>
  <c r="K367" i="1"/>
  <c r="K443" i="1"/>
  <c r="K217" i="1"/>
  <c r="K435" i="1"/>
  <c r="K403" i="1"/>
  <c r="K277" i="1"/>
  <c r="K392" i="1"/>
  <c r="K387" i="1"/>
  <c r="K388" i="1"/>
  <c r="K424" i="1"/>
  <c r="K446" i="1"/>
  <c r="K314" i="1"/>
  <c r="K448" i="1"/>
  <c r="K371" i="1"/>
  <c r="K444" i="1"/>
  <c r="K441" i="1"/>
  <c r="K411" i="1"/>
  <c r="K425" i="1"/>
  <c r="K427" i="1"/>
  <c r="K393" i="1"/>
  <c r="K144" i="1"/>
  <c r="K348" i="1"/>
  <c r="K416" i="1"/>
  <c r="K368" i="1"/>
  <c r="K426" i="1"/>
  <c r="K193" i="1"/>
  <c r="K343" i="1"/>
  <c r="K455" i="1"/>
  <c r="K150" i="1"/>
  <c r="K278" i="1"/>
  <c r="K280" i="1"/>
  <c r="K469" i="1"/>
  <c r="K215" i="1"/>
  <c r="K169" i="1"/>
  <c r="K174" i="1"/>
  <c r="K98" i="1"/>
  <c r="K226" i="1"/>
  <c r="K204" i="1"/>
  <c r="K202" i="1"/>
  <c r="K33" i="1"/>
  <c r="K116" i="1"/>
  <c r="K186" i="1"/>
  <c r="K397" i="1"/>
  <c r="K32" i="1"/>
  <c r="K183" i="1"/>
  <c r="K142" i="1"/>
  <c r="K165" i="1"/>
  <c r="K244" i="1"/>
  <c r="K48" i="1"/>
  <c r="K122" i="1"/>
  <c r="K247" i="1"/>
  <c r="K92" i="1"/>
  <c r="K61" i="1"/>
  <c r="K18" i="1"/>
  <c r="K216" i="1"/>
  <c r="K260" i="1"/>
  <c r="K8" i="1"/>
  <c r="K101" i="1"/>
  <c r="K81" i="1"/>
  <c r="K7" i="1"/>
  <c r="K34" i="1"/>
  <c r="K255" i="1"/>
  <c r="K234" i="1"/>
  <c r="K35" i="1"/>
  <c r="K140" i="1"/>
  <c r="K138" i="1"/>
  <c r="K141" i="1"/>
  <c r="K96" i="1"/>
  <c r="K128" i="1"/>
  <c r="K195" i="1"/>
  <c r="K31" i="1"/>
  <c r="K463" i="1"/>
  <c r="K10" i="1"/>
  <c r="K15" i="1"/>
  <c r="K242" i="1"/>
  <c r="K272" i="1"/>
  <c r="K236" i="1"/>
  <c r="K97" i="1"/>
  <c r="K26" i="1"/>
  <c r="K136" i="1"/>
  <c r="K41" i="1"/>
  <c r="K451" i="1"/>
  <c r="K470" i="1"/>
  <c r="K249" i="1"/>
  <c r="K72" i="1"/>
  <c r="K59" i="1"/>
  <c r="K64" i="1"/>
  <c r="K253" i="1"/>
  <c r="K42" i="1"/>
  <c r="K100" i="1"/>
  <c r="K13" i="1"/>
  <c r="K14" i="1"/>
  <c r="K86" i="1"/>
  <c r="K28" i="1"/>
  <c r="K103" i="1"/>
  <c r="K137" i="1"/>
  <c r="K76" i="1"/>
  <c r="K78" i="1"/>
  <c r="K259" i="1"/>
  <c r="K188" i="1"/>
  <c r="K273" i="1"/>
  <c r="K292" i="1"/>
  <c r="K407" i="1"/>
  <c r="K162" i="1"/>
  <c r="K358" i="1"/>
  <c r="K337" i="1"/>
  <c r="K104" i="1"/>
  <c r="K471" i="1"/>
  <c r="K224" i="1"/>
  <c r="K261" i="1"/>
  <c r="K381" i="1"/>
  <c r="K298" i="1"/>
  <c r="K326" i="1"/>
  <c r="K307" i="1"/>
  <c r="K413" i="1"/>
  <c r="K322" i="1"/>
  <c r="K363" i="1"/>
  <c r="K107" i="1"/>
  <c r="K335" i="1"/>
  <c r="K145" i="1"/>
  <c r="K293" i="1"/>
  <c r="K294" i="1"/>
  <c r="K287" i="1"/>
  <c r="K310" i="1"/>
  <c r="K290" i="1"/>
  <c r="K347" i="1"/>
  <c r="K325" i="1"/>
  <c r="K263" i="1"/>
  <c r="K243" i="1"/>
  <c r="K252" i="1"/>
  <c r="K200" i="1"/>
  <c r="K276" i="1"/>
  <c r="K271" i="1"/>
  <c r="K464" i="1"/>
  <c r="K282" i="1"/>
  <c r="K465" i="1"/>
  <c r="K248" i="1"/>
  <c r="K408" i="1"/>
  <c r="K270" i="1"/>
  <c r="K267" i="1"/>
  <c r="K210" i="1"/>
  <c r="K191" i="1"/>
  <c r="K274" i="1"/>
  <c r="K412" i="1"/>
  <c r="K268" i="1"/>
  <c r="K212" i="1"/>
  <c r="K432" i="1"/>
  <c r="K312" i="1"/>
  <c r="K433" i="1"/>
  <c r="K149" i="1"/>
  <c r="K431" i="1"/>
  <c r="K196" i="1"/>
  <c r="K269" i="1"/>
  <c r="K231" i="1"/>
  <c r="K245" i="1"/>
  <c r="K399" i="1"/>
  <c r="K466" i="1"/>
  <c r="K419" i="1"/>
  <c r="K246" i="1"/>
  <c r="K239" i="1"/>
  <c r="K344" i="1"/>
  <c r="K284" i="1"/>
  <c r="K376" i="1"/>
  <c r="K364" i="1"/>
  <c r="K395" i="1"/>
  <c r="K410" i="1"/>
  <c r="K238" i="1"/>
  <c r="K349" i="1"/>
  <c r="K374" i="1"/>
  <c r="K458" i="1"/>
  <c r="K281" i="1"/>
  <c r="K340" i="1"/>
  <c r="K373" i="1"/>
  <c r="K459" i="1"/>
  <c r="K106" i="1"/>
  <c r="K318" i="1"/>
  <c r="K197" i="1"/>
  <c r="K406" i="1"/>
  <c r="K275" i="1"/>
  <c r="K375" i="1"/>
  <c r="K442" i="1"/>
  <c r="K331" i="1"/>
  <c r="K362" i="1"/>
  <c r="K437" i="1"/>
  <c r="K357" i="1"/>
  <c r="K328" i="1"/>
  <c r="K360" i="1"/>
  <c r="K385" i="1"/>
  <c r="K350" i="1"/>
  <c r="K316" i="1"/>
  <c r="K409" i="1"/>
  <c r="K304" i="1"/>
  <c r="K120" i="1"/>
  <c r="K430" i="1"/>
  <c r="K333" i="1"/>
  <c r="K354" i="1"/>
  <c r="K386" i="1"/>
  <c r="K370" i="1"/>
  <c r="K353" i="1"/>
  <c r="K365" i="1"/>
  <c r="K308" i="1"/>
  <c r="K309" i="1"/>
  <c r="K415" i="1"/>
  <c r="K439" i="1"/>
  <c r="K315" i="1"/>
  <c r="K383" i="1"/>
  <c r="K295" i="1"/>
  <c r="K323" i="1"/>
  <c r="K454" i="1"/>
  <c r="K377" i="1"/>
  <c r="K300" i="1"/>
  <c r="K352" i="1"/>
  <c r="K369" i="1"/>
  <c r="K336" i="1"/>
  <c r="K447" i="1"/>
  <c r="K313" i="1"/>
  <c r="K321" i="1"/>
  <c r="K341" i="1"/>
  <c r="K301" i="1"/>
  <c r="K320" i="1"/>
  <c r="K146" i="1"/>
  <c r="K382" i="1"/>
  <c r="K456" i="1"/>
  <c r="K359" i="1"/>
  <c r="K379" i="1"/>
  <c r="K302" i="1"/>
  <c r="K356" i="1"/>
  <c r="K317" i="1"/>
  <c r="K436" i="1"/>
  <c r="K299" i="1"/>
  <c r="K241" i="1"/>
  <c r="K421" i="1"/>
  <c r="K391" i="1"/>
  <c r="K361" i="1"/>
  <c r="K434" i="1"/>
  <c r="K440" i="1"/>
  <c r="K423" i="1"/>
  <c r="K110" i="1"/>
  <c r="K334" i="1"/>
  <c r="B6" i="6"/>
  <c r="C6" i="6" s="1"/>
  <c r="B5" i="6"/>
  <c r="C5" i="6" s="1"/>
  <c r="B4" i="6"/>
  <c r="C4" i="6" s="1"/>
  <c r="AF175" i="1"/>
  <c r="AF133" i="1"/>
  <c r="AF332" i="1"/>
  <c r="AF56" i="1"/>
  <c r="AF319" i="1"/>
  <c r="AF40" i="1"/>
  <c r="AF250" i="1"/>
  <c r="AF227" i="1"/>
  <c r="AF228" i="1"/>
  <c r="AF171" i="1"/>
  <c r="AF192" i="1"/>
  <c r="AF112" i="1"/>
  <c r="AF330" i="1"/>
  <c r="AF115" i="1"/>
  <c r="AF172" i="1"/>
  <c r="AF351" i="1"/>
  <c r="AF232" i="1"/>
  <c r="AF50" i="1"/>
  <c r="AF69" i="1"/>
  <c r="AF70" i="1"/>
  <c r="AF45" i="1"/>
  <c r="AF111" i="1"/>
  <c r="AF355" i="1"/>
  <c r="AF402" i="1"/>
  <c r="AF199" i="1"/>
  <c r="AF160" i="1"/>
  <c r="AF205" i="1"/>
  <c r="AF52" i="1"/>
  <c r="AF55" i="1"/>
  <c r="AF63" i="1"/>
  <c r="AF184" i="1"/>
  <c r="AF108" i="1"/>
  <c r="AF62" i="1"/>
  <c r="AF225" i="1"/>
  <c r="AF65" i="1"/>
  <c r="AF80" i="1"/>
  <c r="AF126" i="1"/>
  <c r="AF85" i="1"/>
  <c r="AF71" i="1"/>
  <c r="AF79" i="1"/>
  <c r="AF87" i="1"/>
  <c r="AF29" i="1"/>
  <c r="AF127" i="1"/>
  <c r="AF296" i="1"/>
  <c r="AF152" i="1"/>
  <c r="AF324" i="1"/>
  <c r="AF366" i="1"/>
  <c r="AF339" i="1"/>
  <c r="AF9" i="1"/>
  <c r="AF266" i="1"/>
  <c r="AF168" i="1"/>
  <c r="AF44" i="1"/>
  <c r="AF37" i="1"/>
  <c r="AF208" i="1"/>
  <c r="AF176" i="1"/>
  <c r="AF258" i="1"/>
  <c r="AF460" i="1"/>
  <c r="AF338" i="1"/>
  <c r="AF327" i="1"/>
  <c r="AF306" i="1"/>
  <c r="AF445" i="1"/>
  <c r="AF305" i="1"/>
  <c r="AF342" i="1"/>
  <c r="AF135" i="1"/>
  <c r="AF329" i="1"/>
  <c r="AF291" i="1"/>
  <c r="AF346" i="1"/>
  <c r="AF286" i="1"/>
  <c r="AF345" i="1"/>
  <c r="AF289" i="1"/>
  <c r="AF167" i="1"/>
  <c r="AF20" i="1"/>
  <c r="AF181" i="1"/>
  <c r="AF198" i="1"/>
  <c r="AF17" i="1"/>
  <c r="AF158" i="1"/>
  <c r="AF82" i="1"/>
  <c r="AF222" i="1"/>
  <c r="AF237" i="1"/>
  <c r="AF57" i="1"/>
  <c r="AF218" i="1"/>
  <c r="AF173" i="1"/>
  <c r="AF19" i="1"/>
  <c r="AF58" i="1"/>
  <c r="AF229" i="1"/>
  <c r="AF21" i="1"/>
  <c r="AF75" i="1"/>
  <c r="AF254" i="1"/>
  <c r="AF24" i="1"/>
  <c r="AF251" i="1"/>
  <c r="AF147" i="1"/>
  <c r="AF153" i="1"/>
  <c r="AF74" i="1"/>
  <c r="AF151" i="1"/>
  <c r="AF47" i="1"/>
  <c r="AF303" i="1"/>
  <c r="AF113" i="1"/>
  <c r="AF235" i="1"/>
  <c r="AF372" i="1"/>
  <c r="AF422" i="1"/>
  <c r="AF279" i="1"/>
  <c r="AF190" i="1"/>
  <c r="AF288" i="1"/>
  <c r="AF457" i="1"/>
  <c r="AF297" i="1"/>
  <c r="AF453" i="1"/>
  <c r="AF311" i="1"/>
  <c r="AF394" i="1"/>
  <c r="AF452" i="1"/>
  <c r="AF209" i="1"/>
  <c r="AF60" i="1"/>
  <c r="AF11" i="1"/>
  <c r="AF39" i="1"/>
  <c r="AF219" i="1"/>
  <c r="AF189" i="1"/>
  <c r="AF95" i="1"/>
  <c r="AF159" i="1"/>
  <c r="AF49" i="1"/>
  <c r="AF12" i="1"/>
  <c r="AF93" i="1"/>
  <c r="AF129" i="1"/>
  <c r="AF220" i="1"/>
  <c r="AF66" i="1"/>
  <c r="AF164" i="1"/>
  <c r="AF43" i="1"/>
  <c r="AF38" i="1"/>
  <c r="AF109" i="1"/>
  <c r="AF230" i="1"/>
  <c r="AF134" i="1"/>
  <c r="AF401" i="1"/>
  <c r="AF214" i="1"/>
  <c r="AF177" i="1"/>
  <c r="AF211" i="1"/>
  <c r="AF418" i="1"/>
  <c r="AF182" i="1"/>
  <c r="AF467" i="1"/>
  <c r="AF185" i="1"/>
  <c r="AF148" i="1"/>
  <c r="AF180" i="1"/>
  <c r="AF157" i="1"/>
  <c r="AF450" i="1"/>
  <c r="AF99" i="1"/>
  <c r="AF201" i="1"/>
  <c r="AF156" i="1"/>
  <c r="AF194" i="1"/>
  <c r="AF207" i="1"/>
  <c r="AF155" i="1"/>
  <c r="AF285" i="1"/>
  <c r="AF154" i="1"/>
  <c r="AF54" i="1"/>
  <c r="AF170" i="1"/>
  <c r="AF46" i="1"/>
  <c r="AF53" i="1"/>
  <c r="AF51" i="1"/>
  <c r="AF83" i="1"/>
  <c r="AF223" i="1"/>
  <c r="AF102" i="1"/>
  <c r="AF25" i="1"/>
  <c r="AF27" i="1"/>
  <c r="AF94" i="1"/>
  <c r="AF163" i="1"/>
  <c r="AF130" i="1"/>
  <c r="AF125" i="1"/>
  <c r="AF179" i="1"/>
  <c r="AF166" i="1"/>
  <c r="AF257" i="1"/>
  <c r="AF461" i="1"/>
  <c r="AF462" i="1"/>
  <c r="AF16" i="1"/>
  <c r="AF23" i="1"/>
  <c r="AF468" i="1"/>
  <c r="AF6" i="1"/>
  <c r="AF119" i="1"/>
  <c r="AF91" i="1"/>
  <c r="AF118" i="1"/>
  <c r="AF117" i="1"/>
  <c r="AF132" i="1"/>
  <c r="AF161" i="1"/>
  <c r="AF123" i="1"/>
  <c r="AF240" i="1"/>
  <c r="AF88" i="1"/>
  <c r="AF77" i="1"/>
  <c r="AF233" i="1"/>
  <c r="AF89" i="1"/>
  <c r="AF405" i="1"/>
  <c r="AF256" i="1"/>
  <c r="AF114" i="1"/>
  <c r="AF283" i="1"/>
  <c r="AF378" i="1"/>
  <c r="AF213" i="1"/>
  <c r="AF139" i="1"/>
  <c r="AF264" i="1"/>
  <c r="AF36" i="1"/>
  <c r="AF90" i="1"/>
  <c r="AF30" i="1"/>
  <c r="AF262" i="1"/>
  <c r="AF5" i="1"/>
  <c r="AF121" i="1"/>
  <c r="AF203" i="1"/>
  <c r="AF384" i="1"/>
  <c r="AF178" i="1"/>
  <c r="AF206" i="1"/>
  <c r="AF396" i="1"/>
  <c r="AF221" i="1"/>
  <c r="AF124" i="1"/>
  <c r="AF438" i="1"/>
  <c r="AF68" i="1"/>
  <c r="AF380" i="1"/>
  <c r="AF398" i="1"/>
  <c r="AF265" i="1"/>
  <c r="AF143" i="1"/>
  <c r="AF400" i="1"/>
  <c r="AF22" i="1"/>
  <c r="AF428" i="1"/>
  <c r="AF187" i="1"/>
  <c r="AF429" i="1"/>
  <c r="AF417" i="1"/>
  <c r="AF390" i="1"/>
  <c r="AF404" i="1"/>
  <c r="AF84" i="1"/>
  <c r="AF73" i="1"/>
  <c r="AF67" i="1"/>
  <c r="AF414" i="1"/>
  <c r="AF131" i="1"/>
  <c r="AF420" i="1"/>
  <c r="AF105" i="1"/>
  <c r="AF449" i="1"/>
  <c r="AF389" i="1"/>
  <c r="AF367" i="1"/>
  <c r="AF443" i="1"/>
  <c r="AF217" i="1"/>
  <c r="AF435" i="1"/>
  <c r="AF403" i="1"/>
  <c r="AF277" i="1"/>
  <c r="AF392" i="1"/>
  <c r="AF387" i="1"/>
  <c r="AF388" i="1"/>
  <c r="AF424" i="1"/>
  <c r="AF446" i="1"/>
  <c r="AF314" i="1"/>
  <c r="AF448" i="1"/>
  <c r="AF371" i="1"/>
  <c r="AF444" i="1"/>
  <c r="AF441" i="1"/>
  <c r="AF411" i="1"/>
  <c r="AF425" i="1"/>
  <c r="AF427" i="1"/>
  <c r="AF393" i="1"/>
  <c r="AF144" i="1"/>
  <c r="AF348" i="1"/>
  <c r="AF416" i="1"/>
  <c r="AF368" i="1"/>
  <c r="AF426" i="1"/>
  <c r="AF193" i="1"/>
  <c r="AF343" i="1"/>
  <c r="AF455" i="1"/>
  <c r="AF150" i="1"/>
  <c r="AF278" i="1"/>
  <c r="AF280" i="1"/>
  <c r="AF469" i="1"/>
  <c r="AF215" i="1"/>
  <c r="AF169" i="1"/>
  <c r="AF174" i="1"/>
  <c r="AF98" i="1"/>
  <c r="AF226" i="1"/>
  <c r="AF204" i="1"/>
  <c r="AF202" i="1"/>
  <c r="AF33" i="1"/>
  <c r="AF116" i="1"/>
  <c r="AF186" i="1"/>
  <c r="AF397" i="1"/>
  <c r="AF32" i="1"/>
  <c r="AF183" i="1"/>
  <c r="AF142" i="1"/>
  <c r="AF165" i="1"/>
  <c r="AF244" i="1"/>
  <c r="AF48" i="1"/>
  <c r="AF122" i="1"/>
  <c r="AF247" i="1"/>
  <c r="AF92" i="1"/>
  <c r="AF61" i="1"/>
  <c r="AF18" i="1"/>
  <c r="AF216" i="1"/>
  <c r="AF260" i="1"/>
  <c r="AF8" i="1"/>
  <c r="AF101" i="1"/>
  <c r="AF81" i="1"/>
  <c r="AF7" i="1"/>
  <c r="AF34" i="1"/>
  <c r="AF255" i="1"/>
  <c r="AF234" i="1"/>
  <c r="AF35" i="1"/>
  <c r="AF140" i="1"/>
  <c r="AF138" i="1"/>
  <c r="AF141" i="1"/>
  <c r="AF96" i="1"/>
  <c r="AF128" i="1"/>
  <c r="AF195" i="1"/>
  <c r="AF31" i="1"/>
  <c r="AF463" i="1"/>
  <c r="AF10" i="1"/>
  <c r="AF15" i="1"/>
  <c r="AF242" i="1"/>
  <c r="AF272" i="1"/>
  <c r="AF236" i="1"/>
  <c r="AF97" i="1"/>
  <c r="AF26" i="1"/>
  <c r="AF136" i="1"/>
  <c r="AF41" i="1"/>
  <c r="AF451" i="1"/>
  <c r="AF470" i="1"/>
  <c r="AF249" i="1"/>
  <c r="AF72" i="1"/>
  <c r="AF59" i="1"/>
  <c r="AF64" i="1"/>
  <c r="AF253" i="1"/>
  <c r="AF42" i="1"/>
  <c r="AF100" i="1"/>
  <c r="AF13" i="1"/>
  <c r="AF14" i="1"/>
  <c r="AF86" i="1"/>
  <c r="AF28" i="1"/>
  <c r="AF103" i="1"/>
  <c r="AF137" i="1"/>
  <c r="AF76" i="1"/>
  <c r="AF78" i="1"/>
  <c r="AF259" i="1"/>
  <c r="AF188" i="1"/>
  <c r="AF273" i="1"/>
  <c r="AF292" i="1"/>
  <c r="AF407" i="1"/>
  <c r="AF162" i="1"/>
  <c r="AF358" i="1"/>
  <c r="AF337" i="1"/>
  <c r="AF104" i="1"/>
  <c r="AF471" i="1"/>
  <c r="AF224" i="1"/>
  <c r="AF261" i="1"/>
  <c r="AF381" i="1"/>
  <c r="AF298" i="1"/>
  <c r="AF326" i="1"/>
  <c r="AF307" i="1"/>
  <c r="AF413" i="1"/>
  <c r="AF322" i="1"/>
  <c r="AF363" i="1"/>
  <c r="AF107" i="1"/>
  <c r="AF335" i="1"/>
  <c r="AF145" i="1"/>
  <c r="AF293" i="1"/>
  <c r="AF294" i="1"/>
  <c r="AF287" i="1"/>
  <c r="AF310" i="1"/>
  <c r="AF290" i="1"/>
  <c r="AF347" i="1"/>
  <c r="AF325" i="1"/>
  <c r="AF263" i="1"/>
  <c r="AF243" i="1"/>
  <c r="AF252" i="1"/>
  <c r="AF200" i="1"/>
  <c r="AF276" i="1"/>
  <c r="AF271" i="1"/>
  <c r="AF464" i="1"/>
  <c r="AF282" i="1"/>
  <c r="AF465" i="1"/>
  <c r="AF248" i="1"/>
  <c r="AF408" i="1"/>
  <c r="AF270" i="1"/>
  <c r="AF267" i="1"/>
  <c r="AF210" i="1"/>
  <c r="AF191" i="1"/>
  <c r="AF274" i="1"/>
  <c r="AF412" i="1"/>
  <c r="AF268" i="1"/>
  <c r="AF212" i="1"/>
  <c r="AF432" i="1"/>
  <c r="AF312" i="1"/>
  <c r="AF433" i="1"/>
  <c r="AF149" i="1"/>
  <c r="AF431" i="1"/>
  <c r="AF196" i="1"/>
  <c r="AF269" i="1"/>
  <c r="AF231" i="1"/>
  <c r="AF245" i="1"/>
  <c r="AF399" i="1"/>
  <c r="AF466" i="1"/>
  <c r="AF419" i="1"/>
  <c r="AF246" i="1"/>
  <c r="AF239" i="1"/>
  <c r="AF344" i="1"/>
  <c r="AF284" i="1"/>
  <c r="AF376" i="1"/>
  <c r="AF364" i="1"/>
  <c r="AF395" i="1"/>
  <c r="AF410" i="1"/>
  <c r="AF238" i="1"/>
  <c r="AF349" i="1"/>
  <c r="AF374" i="1"/>
  <c r="AF458" i="1"/>
  <c r="AF281" i="1"/>
  <c r="AF340" i="1"/>
  <c r="AF373" i="1"/>
  <c r="AF459" i="1"/>
  <c r="AF106" i="1"/>
  <c r="AF318" i="1"/>
  <c r="AF197" i="1"/>
  <c r="AF406" i="1"/>
  <c r="AF275" i="1"/>
  <c r="AF375" i="1"/>
  <c r="AF442" i="1"/>
  <c r="AF331" i="1"/>
  <c r="AF362" i="1"/>
  <c r="AF437" i="1"/>
  <c r="AF357" i="1"/>
  <c r="AF328" i="1"/>
  <c r="AF360" i="1"/>
  <c r="AF385" i="1"/>
  <c r="AF350" i="1"/>
  <c r="AF316" i="1"/>
  <c r="AF409" i="1"/>
  <c r="AF304" i="1"/>
  <c r="AF120" i="1"/>
  <c r="AF430" i="1"/>
  <c r="AF333" i="1"/>
  <c r="AF354" i="1"/>
  <c r="AF386" i="1"/>
  <c r="AF370" i="1"/>
  <c r="AF353" i="1"/>
  <c r="AF365" i="1"/>
  <c r="AF308" i="1"/>
  <c r="AF309" i="1"/>
  <c r="AF415" i="1"/>
  <c r="AF439" i="1"/>
  <c r="AF315" i="1"/>
  <c r="AF383" i="1"/>
  <c r="AF295" i="1"/>
  <c r="AF323" i="1"/>
  <c r="AF454" i="1"/>
  <c r="AF377" i="1"/>
  <c r="AF300" i="1"/>
  <c r="AF352" i="1"/>
  <c r="AF369" i="1"/>
  <c r="AF336" i="1"/>
  <c r="AF447" i="1"/>
  <c r="AF313" i="1"/>
  <c r="AF321" i="1"/>
  <c r="AF341" i="1"/>
  <c r="AF301" i="1"/>
  <c r="AF320" i="1"/>
  <c r="AF146" i="1"/>
  <c r="AF382" i="1"/>
  <c r="AF456" i="1"/>
  <c r="AF359" i="1"/>
  <c r="AF379" i="1"/>
  <c r="AF302" i="1"/>
  <c r="AF356" i="1"/>
  <c r="AF317" i="1"/>
  <c r="AF436" i="1"/>
  <c r="AF299" i="1"/>
  <c r="AF241" i="1"/>
  <c r="AF421" i="1"/>
  <c r="AF391" i="1"/>
  <c r="AF361" i="1"/>
  <c r="AF434" i="1"/>
  <c r="AF440" i="1"/>
  <c r="AF423" i="1"/>
  <c r="AF110" i="1"/>
  <c r="AF334" i="1"/>
  <c r="AO175" i="1"/>
  <c r="AO133" i="1"/>
  <c r="AO332" i="1"/>
  <c r="AO56" i="1"/>
  <c r="AO319" i="1"/>
  <c r="AO40" i="1"/>
  <c r="AO250" i="1"/>
  <c r="AO227" i="1"/>
  <c r="AO228" i="1"/>
  <c r="AO171" i="1"/>
  <c r="AO192" i="1"/>
  <c r="AO112" i="1"/>
  <c r="AO330" i="1"/>
  <c r="AO115" i="1"/>
  <c r="AO172" i="1"/>
  <c r="AO351" i="1"/>
  <c r="AO232" i="1"/>
  <c r="AO50" i="1"/>
  <c r="AO69" i="1"/>
  <c r="AO70" i="1"/>
  <c r="AO45" i="1"/>
  <c r="AO111" i="1"/>
  <c r="AO355" i="1"/>
  <c r="AO402" i="1"/>
  <c r="AO199" i="1"/>
  <c r="AO160" i="1"/>
  <c r="AO205" i="1"/>
  <c r="AO52" i="1"/>
  <c r="AO55" i="1"/>
  <c r="AO63" i="1"/>
  <c r="AO184" i="1"/>
  <c r="AO108" i="1"/>
  <c r="AO62" i="1"/>
  <c r="AO225" i="1"/>
  <c r="AO65" i="1"/>
  <c r="AO80" i="1"/>
  <c r="AO126" i="1"/>
  <c r="AO85" i="1"/>
  <c r="AO71" i="1"/>
  <c r="AO79" i="1"/>
  <c r="AO87" i="1"/>
  <c r="AO29" i="1"/>
  <c r="AO127" i="1"/>
  <c r="AO296" i="1"/>
  <c r="AO152" i="1"/>
  <c r="AO366" i="1"/>
  <c r="AO339" i="1"/>
  <c r="AO9" i="1"/>
  <c r="AO266" i="1"/>
  <c r="AO168" i="1"/>
  <c r="AO44" i="1"/>
  <c r="AO37" i="1"/>
  <c r="AO176" i="1"/>
  <c r="AO258" i="1"/>
  <c r="AO460" i="1"/>
  <c r="AO338" i="1"/>
  <c r="AO327" i="1"/>
  <c r="AO306" i="1"/>
  <c r="AO445" i="1"/>
  <c r="AO305" i="1"/>
  <c r="AO342" i="1"/>
  <c r="AO135" i="1"/>
  <c r="AO329" i="1"/>
  <c r="AO291" i="1"/>
  <c r="AO346" i="1"/>
  <c r="AO286" i="1"/>
  <c r="AO345" i="1"/>
  <c r="AO289" i="1"/>
  <c r="AO167" i="1"/>
  <c r="AO20" i="1"/>
  <c r="AO181" i="1"/>
  <c r="AO198" i="1"/>
  <c r="AO17" i="1"/>
  <c r="AO158" i="1"/>
  <c r="AO82" i="1"/>
  <c r="AO222" i="1"/>
  <c r="AO237" i="1"/>
  <c r="AO57" i="1"/>
  <c r="AO218" i="1"/>
  <c r="AO173" i="1"/>
  <c r="AO19" i="1"/>
  <c r="AO58" i="1"/>
  <c r="AO229" i="1"/>
  <c r="AO21" i="1"/>
  <c r="AO75" i="1"/>
  <c r="AO254" i="1"/>
  <c r="AO24" i="1"/>
  <c r="AO251" i="1"/>
  <c r="AO147" i="1"/>
  <c r="AO153" i="1"/>
  <c r="AO74" i="1"/>
  <c r="AO151" i="1"/>
  <c r="AO47" i="1"/>
  <c r="AO303" i="1"/>
  <c r="AO113" i="1"/>
  <c r="AO235" i="1"/>
  <c r="AO372" i="1"/>
  <c r="AO422" i="1"/>
  <c r="AO279" i="1"/>
  <c r="AO190" i="1"/>
  <c r="AO288" i="1"/>
  <c r="AO457" i="1"/>
  <c r="AO297" i="1"/>
  <c r="AO453" i="1"/>
  <c r="AO311" i="1"/>
  <c r="AO394" i="1"/>
  <c r="AO452" i="1"/>
  <c r="AO209" i="1"/>
  <c r="AO60" i="1"/>
  <c r="AO11" i="1"/>
  <c r="AO39" i="1"/>
  <c r="AO219" i="1"/>
  <c r="AO189" i="1"/>
  <c r="AO95" i="1"/>
  <c r="AO159" i="1"/>
  <c r="AO49" i="1"/>
  <c r="AO12" i="1"/>
  <c r="AO93" i="1"/>
  <c r="AO129" i="1"/>
  <c r="AO220" i="1"/>
  <c r="AO66" i="1"/>
  <c r="AO164" i="1"/>
  <c r="AO43" i="1"/>
  <c r="AO38" i="1"/>
  <c r="AO109" i="1"/>
  <c r="AO230" i="1"/>
  <c r="AO134" i="1"/>
  <c r="AO401" i="1"/>
  <c r="AO214" i="1"/>
  <c r="AO177" i="1"/>
  <c r="AO211" i="1"/>
  <c r="AO418" i="1"/>
  <c r="AO182" i="1"/>
  <c r="AO467" i="1"/>
  <c r="AO185" i="1"/>
  <c r="AO148" i="1"/>
  <c r="AO180" i="1"/>
  <c r="AO157" i="1"/>
  <c r="AO450" i="1"/>
  <c r="AO99" i="1"/>
  <c r="AO201" i="1"/>
  <c r="AO156" i="1"/>
  <c r="AO194" i="1"/>
  <c r="AO207" i="1"/>
  <c r="AO155" i="1"/>
  <c r="AO285" i="1"/>
  <c r="AO154" i="1"/>
  <c r="AO54" i="1"/>
  <c r="AO170" i="1"/>
  <c r="AO46" i="1"/>
  <c r="AO53" i="1"/>
  <c r="AO51" i="1"/>
  <c r="AO83" i="1"/>
  <c r="AO223" i="1"/>
  <c r="AO102" i="1"/>
  <c r="AO25" i="1"/>
  <c r="AO27" i="1"/>
  <c r="AO94" i="1"/>
  <c r="AO163" i="1"/>
  <c r="AO130" i="1"/>
  <c r="AO125" i="1"/>
  <c r="AO179" i="1"/>
  <c r="AO166" i="1"/>
  <c r="AO257" i="1"/>
  <c r="AO461" i="1"/>
  <c r="AO462" i="1"/>
  <c r="AO16" i="1"/>
  <c r="AO23" i="1"/>
  <c r="AO468" i="1"/>
  <c r="AO6" i="1"/>
  <c r="AO119" i="1"/>
  <c r="AO91" i="1"/>
  <c r="AO118" i="1"/>
  <c r="AO117" i="1"/>
  <c r="AO132" i="1"/>
  <c r="AO161" i="1"/>
  <c r="AO123" i="1"/>
  <c r="AO240" i="1"/>
  <c r="AO88" i="1"/>
  <c r="AO77" i="1"/>
  <c r="AO233" i="1"/>
  <c r="AO89" i="1"/>
  <c r="AO405" i="1"/>
  <c r="AO256" i="1"/>
  <c r="AO114" i="1"/>
  <c r="AO283" i="1"/>
  <c r="AO378" i="1"/>
  <c r="AO213" i="1"/>
  <c r="AO139" i="1"/>
  <c r="AO264" i="1"/>
  <c r="AO36" i="1"/>
  <c r="AO90" i="1"/>
  <c r="AO30" i="1"/>
  <c r="AO262" i="1"/>
  <c r="AO5" i="1"/>
  <c r="AO121" i="1"/>
  <c r="AO203" i="1"/>
  <c r="AO384" i="1"/>
  <c r="AO178" i="1"/>
  <c r="AO206" i="1"/>
  <c r="AO396" i="1"/>
  <c r="AO221" i="1"/>
  <c r="AO124" i="1"/>
  <c r="AO438" i="1"/>
  <c r="AO68" i="1"/>
  <c r="AO380" i="1"/>
  <c r="AO398" i="1"/>
  <c r="AO265" i="1"/>
  <c r="AO143" i="1"/>
  <c r="AO400" i="1"/>
  <c r="AO22" i="1"/>
  <c r="AO428" i="1"/>
  <c r="AO187" i="1"/>
  <c r="AO429" i="1"/>
  <c r="AO417" i="1"/>
  <c r="AO390" i="1"/>
  <c r="AO404" i="1"/>
  <c r="AO84" i="1"/>
  <c r="AO73" i="1"/>
  <c r="AO67" i="1"/>
  <c r="AO414" i="1"/>
  <c r="AO131" i="1"/>
  <c r="AO420" i="1"/>
  <c r="AO105" i="1"/>
  <c r="AO449" i="1"/>
  <c r="AO389" i="1"/>
  <c r="AO367" i="1"/>
  <c r="AO443" i="1"/>
  <c r="AO217" i="1"/>
  <c r="AO435" i="1"/>
  <c r="AO403" i="1"/>
  <c r="AO277" i="1"/>
  <c r="AO392" i="1"/>
  <c r="AO387" i="1"/>
  <c r="AO388" i="1"/>
  <c r="AO424" i="1"/>
  <c r="AO446" i="1"/>
  <c r="AO314" i="1"/>
  <c r="AO448" i="1"/>
  <c r="AO371" i="1"/>
  <c r="AO444" i="1"/>
  <c r="AO441" i="1"/>
  <c r="AO411" i="1"/>
  <c r="AO425" i="1"/>
  <c r="AO427" i="1"/>
  <c r="AO393" i="1"/>
  <c r="AO144" i="1"/>
  <c r="AO348" i="1"/>
  <c r="AO416" i="1"/>
  <c r="AO368" i="1"/>
  <c r="AO426" i="1"/>
  <c r="AO193" i="1"/>
  <c r="AO343" i="1"/>
  <c r="AO455" i="1"/>
  <c r="AO150" i="1"/>
  <c r="AO278" i="1"/>
  <c r="AO280" i="1"/>
  <c r="AO469" i="1"/>
  <c r="AO215" i="1"/>
  <c r="AO169" i="1"/>
  <c r="AO174" i="1"/>
  <c r="AO98" i="1"/>
  <c r="AO226" i="1"/>
  <c r="AO204" i="1"/>
  <c r="AO202" i="1"/>
  <c r="AO33" i="1"/>
  <c r="AO116" i="1"/>
  <c r="AO186" i="1"/>
  <c r="AO397" i="1"/>
  <c r="AO32" i="1"/>
  <c r="AO183" i="1"/>
  <c r="AO142" i="1"/>
  <c r="AO165" i="1"/>
  <c r="AO244" i="1"/>
  <c r="AO48" i="1"/>
  <c r="AO122" i="1"/>
  <c r="AO247" i="1"/>
  <c r="AO92" i="1"/>
  <c r="AO61" i="1"/>
  <c r="AO18" i="1"/>
  <c r="AO216" i="1"/>
  <c r="AO260" i="1"/>
  <c r="AO8" i="1"/>
  <c r="AO101" i="1"/>
  <c r="AO81" i="1"/>
  <c r="AO7" i="1"/>
  <c r="AO34" i="1"/>
  <c r="AO255" i="1"/>
  <c r="AO234" i="1"/>
  <c r="AO35" i="1"/>
  <c r="AO140" i="1"/>
  <c r="AO138" i="1"/>
  <c r="AO141" i="1"/>
  <c r="AO96" i="1"/>
  <c r="AO128" i="1"/>
  <c r="AO195" i="1"/>
  <c r="AO31" i="1"/>
  <c r="AO463" i="1"/>
  <c r="AO10" i="1"/>
  <c r="AO15" i="1"/>
  <c r="AO242" i="1"/>
  <c r="AO272" i="1"/>
  <c r="AO236" i="1"/>
  <c r="AO97" i="1"/>
  <c r="AO26" i="1"/>
  <c r="AO136" i="1"/>
  <c r="AO41" i="1"/>
  <c r="AO451" i="1"/>
  <c r="AO470" i="1"/>
  <c r="AO249" i="1"/>
  <c r="AO72" i="1"/>
  <c r="AO59" i="1"/>
  <c r="AO64" i="1"/>
  <c r="AO253" i="1"/>
  <c r="AO42" i="1"/>
  <c r="AO100" i="1"/>
  <c r="AO13" i="1"/>
  <c r="AO14" i="1"/>
  <c r="AO86" i="1"/>
  <c r="AO28" i="1"/>
  <c r="AO103" i="1"/>
  <c r="AO137" i="1"/>
  <c r="AO76" i="1"/>
  <c r="AO78" i="1"/>
  <c r="AO259" i="1"/>
  <c r="AO188" i="1"/>
  <c r="AO273" i="1"/>
  <c r="AO292" i="1"/>
  <c r="AO407" i="1"/>
  <c r="AO162" i="1"/>
  <c r="AO358" i="1"/>
  <c r="AO337" i="1"/>
  <c r="AO104" i="1"/>
  <c r="AO471" i="1"/>
  <c r="AO224" i="1"/>
  <c r="AO261" i="1"/>
  <c r="AO381" i="1"/>
  <c r="AO298" i="1"/>
  <c r="AO326" i="1"/>
  <c r="AO307" i="1"/>
  <c r="AO413" i="1"/>
  <c r="AO322" i="1"/>
  <c r="AO363" i="1"/>
  <c r="AO107" i="1"/>
  <c r="AO335" i="1"/>
  <c r="AO145" i="1"/>
  <c r="AO293" i="1"/>
  <c r="AO294" i="1"/>
  <c r="AO287" i="1"/>
  <c r="AO310" i="1"/>
  <c r="AO290" i="1"/>
  <c r="AO347" i="1"/>
  <c r="AO325" i="1"/>
  <c r="AO263" i="1"/>
  <c r="AO243" i="1"/>
  <c r="AO252" i="1"/>
  <c r="AO200" i="1"/>
  <c r="AO276" i="1"/>
  <c r="AO271" i="1"/>
  <c r="AO464" i="1"/>
  <c r="AO282" i="1"/>
  <c r="AO465" i="1"/>
  <c r="AO248" i="1"/>
  <c r="AO408" i="1"/>
  <c r="AO270" i="1"/>
  <c r="AO267" i="1"/>
  <c r="AO210" i="1"/>
  <c r="AO191" i="1"/>
  <c r="AO274" i="1"/>
  <c r="AO412" i="1"/>
  <c r="AO268" i="1"/>
  <c r="AO212" i="1"/>
  <c r="AO432" i="1"/>
  <c r="AO312" i="1"/>
  <c r="AO433" i="1"/>
  <c r="AO149" i="1"/>
  <c r="AO431" i="1"/>
  <c r="AO196" i="1"/>
  <c r="AO269" i="1"/>
  <c r="AO231" i="1"/>
  <c r="AO245" i="1"/>
  <c r="AO399" i="1"/>
  <c r="AO466" i="1"/>
  <c r="AO419" i="1"/>
  <c r="AO246" i="1"/>
  <c r="AO239" i="1"/>
  <c r="AO344" i="1"/>
  <c r="AO284" i="1"/>
  <c r="AO376" i="1"/>
  <c r="AO364" i="1"/>
  <c r="AO395" i="1"/>
  <c r="AO410" i="1"/>
  <c r="AO238" i="1"/>
  <c r="AO349" i="1"/>
  <c r="AO374" i="1"/>
  <c r="AO458" i="1"/>
  <c r="AO281" i="1"/>
  <c r="AO340" i="1"/>
  <c r="AO373" i="1"/>
  <c r="AO459" i="1"/>
  <c r="AO106" i="1"/>
  <c r="AO318" i="1"/>
  <c r="AO197" i="1"/>
  <c r="AO406" i="1"/>
  <c r="AO275" i="1"/>
  <c r="AO375" i="1"/>
  <c r="AO442" i="1"/>
  <c r="AO331" i="1"/>
  <c r="AO362" i="1"/>
  <c r="AO437" i="1"/>
  <c r="AO357" i="1"/>
  <c r="AO328" i="1"/>
  <c r="AO360" i="1"/>
  <c r="AO385" i="1"/>
  <c r="AO350" i="1"/>
  <c r="AO316" i="1"/>
  <c r="AO409" i="1"/>
  <c r="AO304" i="1"/>
  <c r="AO120" i="1"/>
  <c r="AO430" i="1"/>
  <c r="AO333" i="1"/>
  <c r="AO354" i="1"/>
  <c r="AO386" i="1"/>
  <c r="AO370" i="1"/>
  <c r="AO353" i="1"/>
  <c r="AO365" i="1"/>
  <c r="AO308" i="1"/>
  <c r="AO309" i="1"/>
  <c r="AO415" i="1"/>
  <c r="AO439" i="1"/>
  <c r="AO315" i="1"/>
  <c r="AO383" i="1"/>
  <c r="AO295" i="1"/>
  <c r="AO323" i="1"/>
  <c r="AO454" i="1"/>
  <c r="AO377" i="1"/>
  <c r="AO300" i="1"/>
  <c r="AO352" i="1"/>
  <c r="AO369" i="1"/>
  <c r="AO336" i="1"/>
  <c r="AO447" i="1"/>
  <c r="AO313" i="1"/>
  <c r="AO321" i="1"/>
  <c r="AO341" i="1"/>
  <c r="AO301" i="1"/>
  <c r="AO320" i="1"/>
  <c r="AO146" i="1"/>
  <c r="AO382" i="1"/>
  <c r="AO456" i="1"/>
  <c r="AO359" i="1"/>
  <c r="AO379" i="1"/>
  <c r="AO302" i="1"/>
  <c r="AO356" i="1"/>
  <c r="AO317" i="1"/>
  <c r="AO436" i="1"/>
  <c r="AO299" i="1"/>
  <c r="AO241" i="1"/>
  <c r="AO421" i="1"/>
  <c r="AO391" i="1"/>
  <c r="AO361" i="1"/>
  <c r="AO434" i="1"/>
  <c r="AO440" i="1"/>
  <c r="AO423" i="1"/>
  <c r="AO110" i="1"/>
  <c r="AO334" i="1"/>
  <c r="A175" i="15" l="1"/>
  <c r="E80" i="15" s="1"/>
  <c r="A181" i="15"/>
  <c r="B51" i="15" s="1"/>
  <c r="A283" i="19"/>
  <c r="E130" i="19" s="1"/>
  <c r="A133" i="19"/>
  <c r="D71" i="19" s="1"/>
  <c r="A126" i="15"/>
  <c r="A222" i="19"/>
  <c r="E97" i="19" s="1"/>
  <c r="A110" i="15"/>
  <c r="B32" i="15" s="1"/>
  <c r="A108" i="15"/>
  <c r="A166" i="15"/>
  <c r="E75" i="15" s="1"/>
  <c r="A270" i="19"/>
  <c r="D150" i="19" s="1"/>
  <c r="A140" i="19"/>
  <c r="A240" i="19"/>
  <c r="C67" i="19" s="1"/>
  <c r="A165" i="15"/>
  <c r="B46" i="15" s="1"/>
  <c r="A125" i="19"/>
  <c r="E52" i="19" s="1"/>
  <c r="A115" i="15"/>
  <c r="E47" i="15" s="1"/>
  <c r="A166" i="19"/>
  <c r="F21" i="19" s="1"/>
  <c r="A134" i="15"/>
  <c r="E59" i="15" s="1"/>
  <c r="A151" i="15"/>
  <c r="B42" i="15" s="1"/>
  <c r="A62" i="15"/>
  <c r="D34" i="15" s="1"/>
  <c r="A56" i="15"/>
  <c r="B19" i="15" s="1"/>
  <c r="A281" i="19"/>
  <c r="A99" i="15"/>
  <c r="A280" i="19"/>
  <c r="D158" i="19" s="1"/>
  <c r="A246" i="19"/>
  <c r="E110" i="19" s="1"/>
  <c r="A136" i="15"/>
  <c r="D82" i="15" s="1"/>
  <c r="A30" i="19"/>
  <c r="E14" i="19" s="1"/>
  <c r="A146" i="15"/>
  <c r="B39" i="15" s="1"/>
  <c r="A143" i="15"/>
  <c r="B38" i="15" s="1"/>
  <c r="A150" i="15"/>
  <c r="E65" i="15" s="1"/>
  <c r="A127" i="15"/>
  <c r="D76" i="15" s="1"/>
  <c r="A266" i="19"/>
  <c r="E123" i="19" s="1"/>
  <c r="A148" i="15"/>
  <c r="D88" i="15" s="1"/>
  <c r="A139" i="15"/>
  <c r="B36" i="15" s="1"/>
  <c r="A177" i="15"/>
  <c r="D98" i="15" s="1"/>
  <c r="A241" i="19"/>
  <c r="D134" i="19" s="1"/>
  <c r="A176" i="15"/>
  <c r="E81" i="15" s="1"/>
  <c r="A168" i="15"/>
  <c r="B48" i="15" s="1"/>
  <c r="A183" i="19"/>
  <c r="A230" i="19"/>
  <c r="A132" i="15"/>
  <c r="D80" i="15" s="1"/>
  <c r="A117" i="15"/>
  <c r="E49" i="15" s="1"/>
  <c r="A97" i="15"/>
  <c r="E38" i="15" s="1"/>
  <c r="A89" i="15"/>
  <c r="D50" i="15" s="1"/>
  <c r="A83" i="15"/>
  <c r="C26" i="15" s="1"/>
  <c r="A14" i="15"/>
  <c r="C7" i="15" s="1"/>
  <c r="A257" i="19"/>
  <c r="D141" i="19" s="1"/>
  <c r="A58" i="15"/>
  <c r="D32" i="15" s="1"/>
  <c r="A36" i="15"/>
  <c r="E13" i="15" s="1"/>
  <c r="A82" i="15"/>
  <c r="E34" i="15" s="1"/>
  <c r="A152" i="15"/>
  <c r="A122" i="15"/>
  <c r="D73" i="15" s="1"/>
  <c r="A64" i="15"/>
  <c r="D36" i="15" s="1"/>
  <c r="A147" i="19"/>
  <c r="E66" i="19" s="1"/>
  <c r="A70" i="15"/>
  <c r="D41" i="15" s="1"/>
  <c r="A23" i="15"/>
  <c r="B8" i="15" s="1"/>
  <c r="A9" i="15"/>
  <c r="H3" i="15" s="1"/>
  <c r="A201" i="19"/>
  <c r="E85" i="19" s="1"/>
  <c r="A83" i="19"/>
  <c r="D45" i="19" s="1"/>
  <c r="A111" i="15"/>
  <c r="D67" i="15" s="1"/>
  <c r="A78" i="15"/>
  <c r="D43" i="15" s="1"/>
  <c r="A69" i="15"/>
  <c r="D40" i="15" s="1"/>
  <c r="A61" i="15"/>
  <c r="D33" i="15" s="1"/>
  <c r="A33" i="15"/>
  <c r="D22" i="15" s="1"/>
  <c r="A22" i="15"/>
  <c r="A236" i="19"/>
  <c r="A80" i="19"/>
  <c r="A196" i="19"/>
  <c r="B51" i="19" s="1"/>
  <c r="A16" i="15"/>
  <c r="A94" i="19"/>
  <c r="F16" i="19" s="1"/>
  <c r="A168" i="19"/>
  <c r="D90" i="19" s="1"/>
  <c r="A232" i="19"/>
  <c r="A77" i="19"/>
  <c r="D41" i="19" s="1"/>
  <c r="A141" i="15"/>
  <c r="E62" i="15" s="1"/>
  <c r="A105" i="15"/>
  <c r="E41" i="15" s="1"/>
  <c r="A85" i="15"/>
  <c r="E35" i="15" s="1"/>
  <c r="A79" i="15"/>
  <c r="E32" i="15" s="1"/>
  <c r="A49" i="15"/>
  <c r="D29" i="15" s="1"/>
  <c r="A34" i="15"/>
  <c r="B11" i="15" s="1"/>
  <c r="A17" i="15"/>
  <c r="D13" i="15" s="1"/>
  <c r="A8" i="15"/>
  <c r="C4" i="15" s="1"/>
  <c r="A3" i="19"/>
  <c r="A109" i="19"/>
  <c r="D57" i="19" s="1"/>
  <c r="A6" i="15"/>
  <c r="D4" i="15" s="1"/>
  <c r="A174" i="15"/>
  <c r="C48" i="15" s="1"/>
  <c r="A93" i="15"/>
  <c r="D54" i="15" s="1"/>
  <c r="A68" i="15"/>
  <c r="D39" i="15" s="1"/>
  <c r="A60" i="15"/>
  <c r="E22" i="15" s="1"/>
  <c r="A278" i="19"/>
  <c r="E128" i="19" s="1"/>
  <c r="B102" i="14"/>
  <c r="A54" i="15"/>
  <c r="B18" i="15" s="1"/>
  <c r="A178" i="15"/>
  <c r="F21" i="15" s="1"/>
  <c r="A160" i="19"/>
  <c r="A62" i="19"/>
  <c r="A173" i="15"/>
  <c r="D95" i="15" s="1"/>
  <c r="A163" i="15"/>
  <c r="E74" i="15" s="1"/>
  <c r="A125" i="15"/>
  <c r="E54" i="15" s="1"/>
  <c r="A101" i="15"/>
  <c r="D61" i="15" s="1"/>
  <c r="A90" i="15"/>
  <c r="C29" i="15" s="1"/>
  <c r="A74" i="15"/>
  <c r="E28" i="15" s="1"/>
  <c r="A38" i="15"/>
  <c r="B14" i="15" s="1"/>
  <c r="A30" i="15"/>
  <c r="D21" i="15" s="1"/>
  <c r="A357" i="19"/>
  <c r="E169" i="19" s="1"/>
  <c r="A194" i="19"/>
  <c r="D108" i="19" s="1"/>
  <c r="A146" i="19"/>
  <c r="E65" i="19" s="1"/>
  <c r="A46" i="19"/>
  <c r="E19" i="19" s="1"/>
  <c r="A182" i="15"/>
  <c r="C49" i="15" s="1"/>
  <c r="A133" i="15"/>
  <c r="E58" i="15" s="1"/>
  <c r="A73" i="15"/>
  <c r="E27" i="15" s="1"/>
  <c r="A59" i="15"/>
  <c r="E21" i="15" s="1"/>
  <c r="A274" i="19"/>
  <c r="D153" i="19" s="1"/>
  <c r="A215" i="19"/>
  <c r="B57" i="19" s="1"/>
  <c r="A193" i="19"/>
  <c r="D107" i="19" s="1"/>
  <c r="A172" i="15"/>
  <c r="F20" i="15" s="1"/>
  <c r="A155" i="15"/>
  <c r="E69" i="15" s="1"/>
  <c r="A53" i="15"/>
  <c r="F11" i="15" s="1"/>
  <c r="A45" i="15"/>
  <c r="B17" i="15" s="1"/>
  <c r="A162" i="15"/>
  <c r="B43" i="15" s="1"/>
  <c r="A154" i="15"/>
  <c r="D91" i="15" s="1"/>
  <c r="A124" i="15"/>
  <c r="E53" i="15" s="1"/>
  <c r="A96" i="15"/>
  <c r="D57" i="15" s="1"/>
  <c r="A65" i="15"/>
  <c r="D37" i="15" s="1"/>
  <c r="A27" i="15"/>
  <c r="B10" i="15" s="1"/>
  <c r="B102" i="12"/>
  <c r="B102" i="13"/>
  <c r="A100" i="15"/>
  <c r="D60" i="15" s="1"/>
  <c r="A71" i="15"/>
  <c r="E25" i="15" s="1"/>
  <c r="A48" i="15"/>
  <c r="E15" i="15" s="1"/>
  <c r="A180" i="15"/>
  <c r="E84" i="15" s="1"/>
  <c r="A4" i="15"/>
  <c r="A170" i="15"/>
  <c r="E76" i="15" s="1"/>
  <c r="A135" i="15"/>
  <c r="D81" i="15" s="1"/>
  <c r="A118" i="15"/>
  <c r="C40" i="15" s="1"/>
  <c r="A91" i="15"/>
  <c r="A32" i="15"/>
  <c r="E12" i="15" s="1"/>
  <c r="A20" i="15"/>
  <c r="B7" i="15" s="1"/>
  <c r="A3" i="15"/>
  <c r="B3" i="15" s="1"/>
  <c r="A164" i="15"/>
  <c r="B45" i="15" s="1"/>
  <c r="A158" i="15"/>
  <c r="A147" i="15"/>
  <c r="D87" i="15" s="1"/>
  <c r="A138" i="15"/>
  <c r="D84" i="15" s="1"/>
  <c r="A113" i="15"/>
  <c r="E45" i="15" s="1"/>
  <c r="A98" i="15"/>
  <c r="D58" i="15" s="1"/>
  <c r="A84" i="15"/>
  <c r="A75" i="15"/>
  <c r="B22" i="15" s="1"/>
  <c r="A66" i="15"/>
  <c r="D38" i="15" s="1"/>
  <c r="A46" i="15"/>
  <c r="D27" i="15" s="1"/>
  <c r="A39" i="15"/>
  <c r="B15" i="15" s="1"/>
  <c r="A31" i="15"/>
  <c r="E11" i="15" s="1"/>
  <c r="A119" i="19"/>
  <c r="A350" i="19"/>
  <c r="E164" i="19" s="1"/>
  <c r="A165" i="19"/>
  <c r="E75" i="19" s="1"/>
  <c r="A247" i="19"/>
  <c r="D136" i="19" s="1"/>
  <c r="A169" i="15"/>
  <c r="B49" i="15" s="1"/>
  <c r="A104" i="15"/>
  <c r="A29" i="15"/>
  <c r="C10" i="15" s="1"/>
  <c r="A19" i="15"/>
  <c r="D15" i="15" s="1"/>
  <c r="A15" i="15"/>
  <c r="D11" i="15" s="1"/>
  <c r="A28" i="15"/>
  <c r="F6" i="15" s="1"/>
  <c r="A258" i="19"/>
  <c r="D142" i="19" s="1"/>
  <c r="A44" i="15"/>
  <c r="D26" i="15" s="1"/>
  <c r="A95" i="15"/>
  <c r="C34" i="15" s="1"/>
  <c r="A101" i="19"/>
  <c r="D53" i="19" s="1"/>
  <c r="A184" i="19"/>
  <c r="D101" i="19" s="1"/>
  <c r="A153" i="15"/>
  <c r="E68" i="15" s="1"/>
  <c r="A137" i="15"/>
  <c r="D83" i="15" s="1"/>
  <c r="A107" i="15"/>
  <c r="F14" i="15" s="1"/>
  <c r="A72" i="15"/>
  <c r="E26" i="15" s="1"/>
  <c r="A52" i="15"/>
  <c r="E17" i="15" s="1"/>
  <c r="A13" i="15"/>
  <c r="D9" i="15" s="1"/>
  <c r="A171" i="15"/>
  <c r="E77" i="15" s="1"/>
  <c r="A167" i="15"/>
  <c r="B47" i="15" s="1"/>
  <c r="A157" i="15"/>
  <c r="D92" i="15" s="1"/>
  <c r="A145" i="15"/>
  <c r="H6" i="15" s="1"/>
  <c r="A131" i="15"/>
  <c r="D79" i="15" s="1"/>
  <c r="A123" i="15"/>
  <c r="E52" i="15" s="1"/>
  <c r="A116" i="15"/>
  <c r="E48" i="15" s="1"/>
  <c r="A112" i="15"/>
  <c r="D68" i="15" s="1"/>
  <c r="A103" i="15"/>
  <c r="D63" i="15" s="1"/>
  <c r="A88" i="15"/>
  <c r="C28" i="15" s="1"/>
  <c r="A57" i="15"/>
  <c r="E20" i="15" s="1"/>
  <c r="A51" i="15"/>
  <c r="E16" i="15" s="1"/>
  <c r="A43" i="15"/>
  <c r="C15" i="15" s="1"/>
  <c r="A26" i="15"/>
  <c r="D19" i="15" s="1"/>
  <c r="A12" i="15"/>
  <c r="C6" i="15" s="1"/>
  <c r="A57" i="19"/>
  <c r="D36" i="19" s="1"/>
  <c r="A195" i="19"/>
  <c r="D109" i="19" s="1"/>
  <c r="A144" i="15"/>
  <c r="D85" i="15" s="1"/>
  <c r="A50" i="15"/>
  <c r="D30" i="15" s="1"/>
  <c r="A11" i="15"/>
  <c r="B5" i="15" s="1"/>
  <c r="A37" i="15"/>
  <c r="B13" i="15" s="1"/>
  <c r="A106" i="15"/>
  <c r="B30" i="15" s="1"/>
  <c r="A130" i="15"/>
  <c r="E56" i="15" s="1"/>
  <c r="A87" i="15"/>
  <c r="B27" i="15" s="1"/>
  <c r="A25" i="15"/>
  <c r="C9" i="15" s="1"/>
  <c r="A18" i="15"/>
  <c r="D14" i="15" s="1"/>
  <c r="A161" i="15"/>
  <c r="D94" i="15" s="1"/>
  <c r="A129" i="15"/>
  <c r="D78" i="15" s="1"/>
  <c r="A86" i="15"/>
  <c r="B26" i="15" s="1"/>
  <c r="A81" i="15"/>
  <c r="D45" i="15" s="1"/>
  <c r="A63" i="15"/>
  <c r="D35" i="15" s="1"/>
  <c r="A35" i="15"/>
  <c r="B12" i="15" s="1"/>
  <c r="A24" i="15"/>
  <c r="F5" i="15" s="1"/>
  <c r="A10" i="15"/>
  <c r="A224" i="19"/>
  <c r="A160" i="15"/>
  <c r="E73" i="15" s="1"/>
  <c r="A142" i="15"/>
  <c r="E63" i="15" s="1"/>
  <c r="A128" i="15"/>
  <c r="D77" i="15" s="1"/>
  <c r="A80" i="15"/>
  <c r="B25" i="15" s="1"/>
  <c r="A84" i="19"/>
  <c r="A23" i="19"/>
  <c r="C10" i="19" s="1"/>
  <c r="A42" i="15"/>
  <c r="E14" i="15" s="1"/>
  <c r="A180" i="19"/>
  <c r="G4" i="19" s="1"/>
  <c r="A7" i="15"/>
  <c r="D5" i="15" s="1"/>
  <c r="A220" i="19"/>
  <c r="D121" i="19" s="1"/>
  <c r="A107" i="19"/>
  <c r="E44" i="19" s="1"/>
  <c r="A102" i="15"/>
  <c r="D62" i="15" s="1"/>
  <c r="A41" i="15"/>
  <c r="A106" i="19"/>
  <c r="E43" i="19" s="1"/>
  <c r="A4" i="19"/>
  <c r="C3" i="19" s="1"/>
  <c r="A55" i="19"/>
  <c r="D34" i="19" s="1"/>
  <c r="A121" i="15"/>
  <c r="F18" i="15" s="1"/>
  <c r="A94" i="15"/>
  <c r="B28" i="15" s="1"/>
  <c r="A77" i="15"/>
  <c r="D42" i="15" s="1"/>
  <c r="A47" i="15"/>
  <c r="C18" i="15" s="1"/>
  <c r="A179" i="15"/>
  <c r="H7" i="15" s="1"/>
  <c r="A120" i="15"/>
  <c r="D72" i="15" s="1"/>
  <c r="A5" i="15"/>
  <c r="G3" i="15" s="1"/>
  <c r="A156" i="15"/>
  <c r="I4" i="15" s="1"/>
  <c r="A149" i="15"/>
  <c r="C46" i="15" s="1"/>
  <c r="A140" i="15"/>
  <c r="B37" i="15" s="1"/>
  <c r="A119" i="15"/>
  <c r="C41" i="15" s="1"/>
  <c r="A114" i="15"/>
  <c r="E46" i="15" s="1"/>
  <c r="A109" i="15"/>
  <c r="D66" i="15" s="1"/>
  <c r="A92" i="15"/>
  <c r="A76" i="15"/>
  <c r="A55" i="15"/>
  <c r="A40" i="15"/>
  <c r="B16" i="15" s="1"/>
  <c r="A21" i="15"/>
  <c r="D16" i="15" s="1"/>
  <c r="A200" i="19"/>
  <c r="B52" i="19" s="1"/>
  <c r="A162" i="19"/>
  <c r="E74" i="19" s="1"/>
  <c r="A63" i="19"/>
  <c r="B18" i="19" s="1"/>
  <c r="A159" i="15"/>
  <c r="E72" i="15" s="1"/>
  <c r="A67" i="15"/>
  <c r="BH619" i="21"/>
  <c r="BH603" i="21"/>
  <c r="BH587" i="21"/>
  <c r="BH571" i="21"/>
  <c r="BH523" i="21"/>
  <c r="BH507" i="21"/>
  <c r="BH491" i="21"/>
  <c r="BH475" i="21"/>
  <c r="BH443" i="21"/>
  <c r="BH427" i="21"/>
  <c r="BH411" i="21"/>
  <c r="BH363" i="21"/>
  <c r="BH347" i="21"/>
  <c r="BH331" i="21"/>
  <c r="BH315" i="21"/>
  <c r="BH267" i="21"/>
  <c r="BH251" i="21"/>
  <c r="BH139" i="21"/>
  <c r="BH123" i="21"/>
  <c r="BH618" i="21"/>
  <c r="BH602" i="21"/>
  <c r="BH586" i="21"/>
  <c r="BH538" i="21"/>
  <c r="BH522" i="21"/>
  <c r="BH506" i="21"/>
  <c r="BH490" i="21"/>
  <c r="BH442" i="21"/>
  <c r="BH426" i="21"/>
  <c r="BH410" i="21"/>
  <c r="BH394" i="21"/>
  <c r="BH362" i="21"/>
  <c r="BH346" i="21"/>
  <c r="BH330" i="21"/>
  <c r="BH266" i="21"/>
  <c r="BH250" i="21"/>
  <c r="BH218" i="21"/>
  <c r="BH202" i="21"/>
  <c r="BH186" i="21"/>
  <c r="BH170" i="21"/>
  <c r="BH138" i="21"/>
  <c r="BH122" i="21"/>
  <c r="BH616" i="21"/>
  <c r="BH600" i="21"/>
  <c r="BH584" i="21"/>
  <c r="BH568" i="21"/>
  <c r="BH536" i="21"/>
  <c r="BH520" i="21"/>
  <c r="BH504" i="21"/>
  <c r="BH456" i="21"/>
  <c r="BH440" i="21"/>
  <c r="BH424" i="21"/>
  <c r="BH408" i="21"/>
  <c r="BH360" i="21"/>
  <c r="BH344" i="21"/>
  <c r="BH328" i="21"/>
  <c r="BH312" i="21"/>
  <c r="BH280" i="21"/>
  <c r="BH264" i="21"/>
  <c r="BH184" i="21"/>
  <c r="BH136" i="21"/>
  <c r="BH88" i="21"/>
  <c r="BH630" i="21"/>
  <c r="BH614" i="21"/>
  <c r="BH598" i="21"/>
  <c r="BH582" i="21"/>
  <c r="BH566" i="21"/>
  <c r="BH550" i="21"/>
  <c r="BH534" i="21"/>
  <c r="BH518" i="21"/>
  <c r="BH502" i="21"/>
  <c r="BH486" i="21"/>
  <c r="BH470" i="21"/>
  <c r="BH454" i="21"/>
  <c r="BH438" i="21"/>
  <c r="BH422" i="21"/>
  <c r="BH406" i="21"/>
  <c r="BH390" i="21"/>
  <c r="BH374" i="21"/>
  <c r="BH358" i="21"/>
  <c r="BH342" i="21"/>
  <c r="BH326" i="21"/>
  <c r="BH310" i="21"/>
  <c r="BH294" i="21"/>
  <c r="BH278" i="21"/>
  <c r="BH262" i="21"/>
  <c r="BH230" i="21"/>
  <c r="BH166" i="21"/>
  <c r="BH150" i="21"/>
  <c r="BH134" i="21"/>
  <c r="BH118" i="21"/>
  <c r="BH86" i="21"/>
  <c r="BH70" i="21"/>
  <c r="BH54" i="21"/>
  <c r="BH38" i="21"/>
  <c r="BH629" i="21"/>
  <c r="BH628" i="21"/>
  <c r="BH612" i="21"/>
  <c r="BH596" i="21"/>
  <c r="BH580" i="21"/>
  <c r="BH564" i="21"/>
  <c r="BH548" i="21"/>
  <c r="BH532" i="21"/>
  <c r="BH516" i="21"/>
  <c r="BH500" i="21"/>
  <c r="BH484" i="21"/>
  <c r="BH468" i="21"/>
  <c r="BH452" i="21"/>
  <c r="BH436" i="21"/>
  <c r="BH420" i="21"/>
  <c r="BH404" i="21"/>
  <c r="BH388" i="21"/>
  <c r="BH372" i="21"/>
  <c r="BH356" i="21"/>
  <c r="BH340" i="21"/>
  <c r="BH324" i="21"/>
  <c r="BH308" i="21"/>
  <c r="BH276" i="21"/>
  <c r="BH260" i="21"/>
  <c r="BH244" i="21"/>
  <c r="BH228" i="21"/>
  <c r="BH212" i="21"/>
  <c r="BH196" i="21"/>
  <c r="BH164" i="21"/>
  <c r="BH148" i="21"/>
  <c r="BH132" i="21"/>
  <c r="BH116" i="21"/>
  <c r="BH100" i="21"/>
  <c r="BK8" i="21" s="1"/>
  <c r="BH84" i="21"/>
  <c r="BH68" i="21"/>
  <c r="BH52" i="21"/>
  <c r="BH36" i="21"/>
  <c r="BH20" i="21"/>
  <c r="BH4" i="21"/>
  <c r="BH627" i="21"/>
  <c r="BH611" i="21"/>
  <c r="BH595" i="21"/>
  <c r="BH579" i="21"/>
  <c r="BH563" i="21"/>
  <c r="BH547" i="21"/>
  <c r="BH531" i="21"/>
  <c r="BH515" i="21"/>
  <c r="BH499" i="21"/>
  <c r="BH483" i="21"/>
  <c r="BH467" i="21"/>
  <c r="BH451" i="21"/>
  <c r="BH435" i="21"/>
  <c r="BH419" i="21"/>
  <c r="BH403" i="21"/>
  <c r="BH387" i="21"/>
  <c r="BH371" i="21"/>
  <c r="BH355" i="21"/>
  <c r="BH339" i="21"/>
  <c r="BH323" i="21"/>
  <c r="BH307" i="21"/>
  <c r="BH291" i="21"/>
  <c r="BH275" i="21"/>
  <c r="BH259" i="21"/>
  <c r="BH243" i="21"/>
  <c r="BH227" i="21"/>
  <c r="BH195" i="21"/>
  <c r="BH179" i="21"/>
  <c r="BH163" i="21"/>
  <c r="BH83" i="21"/>
  <c r="BH35" i="21"/>
  <c r="BH19" i="21"/>
  <c r="BH3" i="21"/>
  <c r="BH626" i="21"/>
  <c r="BH610" i="21"/>
  <c r="BH594" i="21"/>
  <c r="BH578" i="21"/>
  <c r="BH562" i="21"/>
  <c r="BH546" i="21"/>
  <c r="BH530" i="21"/>
  <c r="BH514" i="21"/>
  <c r="BH498" i="21"/>
  <c r="BH482" i="21"/>
  <c r="BH466" i="21"/>
  <c r="BH450" i="21"/>
  <c r="BH434" i="21"/>
  <c r="BH418" i="21"/>
  <c r="BH402" i="21"/>
  <c r="BH386" i="21"/>
  <c r="BH370" i="21"/>
  <c r="BH354" i="21"/>
  <c r="BH338" i="21"/>
  <c r="BH322" i="21"/>
  <c r="BH306" i="21"/>
  <c r="BH274" i="21"/>
  <c r="BH258" i="21"/>
  <c r="BH242" i="21"/>
  <c r="BH210" i="21"/>
  <c r="BH194" i="21"/>
  <c r="BH162" i="21"/>
  <c r="BH146" i="21"/>
  <c r="BH130" i="21"/>
  <c r="BH82" i="21"/>
  <c r="BH66" i="21"/>
  <c r="BH50" i="21"/>
  <c r="BH18" i="21"/>
  <c r="BH44" i="21"/>
  <c r="BH28" i="21"/>
  <c r="BH12" i="21"/>
  <c r="BH59" i="21"/>
  <c r="BH11" i="21"/>
  <c r="BH42" i="21"/>
  <c r="BH10" i="21"/>
  <c r="BH617" i="21"/>
  <c r="BH601" i="21"/>
  <c r="BH585" i="21"/>
  <c r="BH569" i="21"/>
  <c r="BH553" i="21"/>
  <c r="BH537" i="21"/>
  <c r="BH521" i="21"/>
  <c r="BH505" i="21"/>
  <c r="BH489" i="21"/>
  <c r="BH473" i="21"/>
  <c r="BH457" i="21"/>
  <c r="BH441" i="21"/>
  <c r="BH425" i="21"/>
  <c r="BH409" i="21"/>
  <c r="BH393" i="21"/>
  <c r="BH377" i="21"/>
  <c r="BH361" i="21"/>
  <c r="BH345" i="21"/>
  <c r="BH329" i="21"/>
  <c r="BH313" i="21"/>
  <c r="BH297" i="21"/>
  <c r="BH281" i="21"/>
  <c r="BH265" i="21"/>
  <c r="BH249" i="21"/>
  <c r="BH233" i="21"/>
  <c r="BH217" i="21"/>
  <c r="BH201" i="21"/>
  <c r="BH185" i="21"/>
  <c r="BH121" i="21"/>
  <c r="BH41" i="21"/>
  <c r="BH9" i="21"/>
  <c r="BK6" i="21" s="1"/>
  <c r="BH56" i="21"/>
  <c r="BH40" i="21"/>
  <c r="BH24" i="21"/>
  <c r="BH8" i="21"/>
  <c r="BH631" i="21"/>
  <c r="BH615" i="21"/>
  <c r="BH599" i="21"/>
  <c r="BH583" i="21"/>
  <c r="BH567" i="21"/>
  <c r="BH551" i="21"/>
  <c r="BH535" i="21"/>
  <c r="BH519" i="21"/>
  <c r="BH503" i="21"/>
  <c r="BH487" i="21"/>
  <c r="BH471" i="21"/>
  <c r="BH455" i="21"/>
  <c r="BH439" i="21"/>
  <c r="BH423" i="21"/>
  <c r="BH407" i="21"/>
  <c r="BH391" i="21"/>
  <c r="BH375" i="21"/>
  <c r="BH359" i="21"/>
  <c r="BH343" i="21"/>
  <c r="BH327" i="21"/>
  <c r="BH311" i="21"/>
  <c r="BH295" i="21"/>
  <c r="BH263" i="21"/>
  <c r="BH247" i="21"/>
  <c r="BH199" i="21"/>
  <c r="BH183" i="21"/>
  <c r="BH167" i="21"/>
  <c r="BH135" i="21"/>
  <c r="BH119" i="21"/>
  <c r="BH87" i="21"/>
  <c r="BH71" i="21"/>
  <c r="BH55" i="21"/>
  <c r="BH39" i="21"/>
  <c r="BH7" i="21"/>
  <c r="BH22" i="21"/>
  <c r="BH613" i="21"/>
  <c r="BH597" i="21"/>
  <c r="BH581" i="21"/>
  <c r="BH565" i="21"/>
  <c r="BH549" i="21"/>
  <c r="BH533" i="21"/>
  <c r="BH517" i="21"/>
  <c r="BH501" i="21"/>
  <c r="BH485" i="21"/>
  <c r="BH469" i="21"/>
  <c r="BH453" i="21"/>
  <c r="BH437" i="21"/>
  <c r="BH421" i="21"/>
  <c r="BH405" i="21"/>
  <c r="BH389" i="21"/>
  <c r="BH373" i="21"/>
  <c r="BH357" i="21"/>
  <c r="BH341" i="21"/>
  <c r="BH325" i="21"/>
  <c r="BH309" i="21"/>
  <c r="BH293" i="21"/>
  <c r="BH277" i="21"/>
  <c r="BH261" i="21"/>
  <c r="BH245" i="21"/>
  <c r="BH213" i="21"/>
  <c r="BH181" i="21"/>
  <c r="BH149" i="21"/>
  <c r="BH117" i="21"/>
  <c r="BH101" i="21"/>
  <c r="BH85" i="21"/>
  <c r="BH69" i="21"/>
  <c r="BH53" i="21"/>
  <c r="BH37" i="21"/>
  <c r="BH5" i="21"/>
  <c r="BH625" i="21"/>
  <c r="BH609" i="21"/>
  <c r="BH593" i="21"/>
  <c r="BH577" i="21"/>
  <c r="BH561" i="21"/>
  <c r="BH545" i="21"/>
  <c r="BH529" i="21"/>
  <c r="BH513" i="21"/>
  <c r="BH497" i="21"/>
  <c r="BH481" i="21"/>
  <c r="BH465" i="21"/>
  <c r="BH449" i="21"/>
  <c r="BH433" i="21"/>
  <c r="BH417" i="21"/>
  <c r="BH401" i="21"/>
  <c r="BH385" i="21"/>
  <c r="BH369" i="21"/>
  <c r="BH353" i="21"/>
  <c r="BH337" i="21"/>
  <c r="BH321" i="21"/>
  <c r="BH305" i="21"/>
  <c r="BH241" i="21"/>
  <c r="BH225" i="21"/>
  <c r="BH209" i="21"/>
  <c r="BH193" i="21"/>
  <c r="BH145" i="21"/>
  <c r="BH129" i="21"/>
  <c r="BH97" i="21"/>
  <c r="BH81" i="21"/>
  <c r="BH65" i="21"/>
  <c r="BH49" i="21"/>
  <c r="BH33" i="21"/>
  <c r="BH624" i="21"/>
  <c r="BH608" i="21"/>
  <c r="BH592" i="21"/>
  <c r="BH576" i="21"/>
  <c r="BH560" i="21"/>
  <c r="BH544" i="21"/>
  <c r="BH528" i="21"/>
  <c r="BH512" i="21"/>
  <c r="BH496" i="21"/>
  <c r="BH480" i="21"/>
  <c r="BH464" i="21"/>
  <c r="BH448" i="21"/>
  <c r="BH432" i="21"/>
  <c r="BH416" i="21"/>
  <c r="BH400" i="21"/>
  <c r="BH384" i="21"/>
  <c r="BH368" i="21"/>
  <c r="BH352" i="21"/>
  <c r="BH336" i="21"/>
  <c r="BH320" i="21"/>
  <c r="BH288" i="21"/>
  <c r="BH272" i="21"/>
  <c r="BH256" i="21"/>
  <c r="BH240" i="21"/>
  <c r="BH208" i="21"/>
  <c r="BH192" i="21"/>
  <c r="BH176" i="21"/>
  <c r="BH160" i="21"/>
  <c r="BH144" i="21"/>
  <c r="BH128" i="21"/>
  <c r="BH112" i="21"/>
  <c r="BH96" i="21"/>
  <c r="BH80" i="21"/>
  <c r="BH64" i="21"/>
  <c r="BH48" i="21"/>
  <c r="BH32" i="21"/>
  <c r="BH623" i="21"/>
  <c r="BH607" i="21"/>
  <c r="BH591" i="21"/>
  <c r="BH575" i="21"/>
  <c r="BH559" i="21"/>
  <c r="BH543" i="21"/>
  <c r="BH527" i="21"/>
  <c r="BH511" i="21"/>
  <c r="BH495" i="21"/>
  <c r="BH479" i="21"/>
  <c r="BH463" i="21"/>
  <c r="BH447" i="21"/>
  <c r="BH431" i="21"/>
  <c r="BH415" i="21"/>
  <c r="BH399" i="21"/>
  <c r="BH383" i="21"/>
  <c r="BH367" i="21"/>
  <c r="BH351" i="21"/>
  <c r="BH335" i="21"/>
  <c r="BH319" i="21"/>
  <c r="BH287" i="21"/>
  <c r="BH271" i="21"/>
  <c r="BH223" i="21"/>
  <c r="BH191" i="21"/>
  <c r="BH175" i="21"/>
  <c r="BH159" i="21"/>
  <c r="BH143" i="21"/>
  <c r="BH127" i="21"/>
  <c r="BH111" i="21"/>
  <c r="BH63" i="21"/>
  <c r="BH47" i="21"/>
  <c r="BH31" i="21"/>
  <c r="BH15" i="21"/>
  <c r="BH622" i="21"/>
  <c r="BH606" i="21"/>
  <c r="BH590" i="21"/>
  <c r="BH574" i="21"/>
  <c r="BH558" i="21"/>
  <c r="BH542" i="21"/>
  <c r="BH526" i="21"/>
  <c r="BH510" i="21"/>
  <c r="BH494" i="21"/>
  <c r="BH478" i="21"/>
  <c r="BH462" i="21"/>
  <c r="BH446" i="21"/>
  <c r="BH430" i="21"/>
  <c r="BH414" i="21"/>
  <c r="BH398" i="21"/>
  <c r="BH382" i="21"/>
  <c r="BH366" i="21"/>
  <c r="BH350" i="21"/>
  <c r="BH334" i="21"/>
  <c r="BH318" i="21"/>
  <c r="BH302" i="21"/>
  <c r="BH286" i="21"/>
  <c r="BH270" i="21"/>
  <c r="BH254" i="21"/>
  <c r="BH222" i="21"/>
  <c r="BH190" i="21"/>
  <c r="BH158" i="21"/>
  <c r="BH126" i="21"/>
  <c r="BH94" i="21"/>
  <c r="BH46" i="21"/>
  <c r="BH14" i="21"/>
  <c r="BH61" i="21"/>
  <c r="BH45" i="21"/>
  <c r="BH13" i="21"/>
  <c r="AD370" i="1"/>
  <c r="AD331" i="1"/>
  <c r="A328" i="19" s="1"/>
  <c r="B89" i="19" s="1"/>
  <c r="AD149" i="1"/>
  <c r="AD348" i="1"/>
  <c r="A339" i="19" s="1"/>
  <c r="C79" i="19" s="1"/>
  <c r="AD277" i="1"/>
  <c r="AD206" i="1"/>
  <c r="A204" i="19" s="1"/>
  <c r="AD256" i="1"/>
  <c r="A259" i="19" s="1"/>
  <c r="AD23" i="1"/>
  <c r="AD198" i="1"/>
  <c r="AD338" i="1"/>
  <c r="AD306" i="1"/>
  <c r="A347" i="19" s="1"/>
  <c r="E161" i="19" s="1"/>
  <c r="AD386" i="1"/>
  <c r="AD395" i="1"/>
  <c r="AD363" i="1"/>
  <c r="AD273" i="1"/>
  <c r="AD72" i="1"/>
  <c r="AD61" i="1"/>
  <c r="A96" i="19" s="1"/>
  <c r="AD178" i="1"/>
  <c r="AD405" i="1"/>
  <c r="A237" i="19" s="1"/>
  <c r="E106" i="19" s="1"/>
  <c r="AD16" i="1"/>
  <c r="AD185" i="1"/>
  <c r="AD24" i="1"/>
  <c r="A31" i="19" s="1"/>
  <c r="D19" i="19" s="1"/>
  <c r="AD181" i="1"/>
  <c r="AD304" i="1"/>
  <c r="AD318" i="1"/>
  <c r="AD239" i="1"/>
  <c r="AD412" i="1"/>
  <c r="AD263" i="1"/>
  <c r="AD137" i="1"/>
  <c r="A267" i="19" s="1"/>
  <c r="E124" i="19" s="1"/>
  <c r="AD35" i="1"/>
  <c r="A238" i="19" s="1"/>
  <c r="D131" i="19" s="1"/>
  <c r="AD441" i="1"/>
  <c r="AD389" i="1"/>
  <c r="A150" i="19" s="1"/>
  <c r="D79" i="19" s="1"/>
  <c r="AD179" i="1"/>
  <c r="AD104" i="1"/>
  <c r="A277" i="19" s="1"/>
  <c r="AD139" i="1"/>
  <c r="A137" i="19" s="1"/>
  <c r="B35" i="19" s="1"/>
  <c r="AD281" i="1"/>
  <c r="AD287" i="1"/>
  <c r="AD81" i="1"/>
  <c r="AD414" i="1"/>
  <c r="AD13" i="1"/>
  <c r="AD333" i="1"/>
  <c r="A296" i="19" s="1"/>
  <c r="AD275" i="1"/>
  <c r="AD376" i="1"/>
  <c r="AD200" i="1"/>
  <c r="AD141" i="1"/>
  <c r="AD247" i="1"/>
  <c r="A209" i="19" s="1"/>
  <c r="D115" i="19" s="1"/>
  <c r="AD427" i="1"/>
  <c r="AD187" i="1"/>
  <c r="AD233" i="1"/>
  <c r="AD288" i="1"/>
  <c r="AD75" i="1"/>
  <c r="AD176" i="1"/>
  <c r="AD344" i="1"/>
  <c r="AD268" i="1"/>
  <c r="AD76" i="1"/>
  <c r="A268" i="19" s="1"/>
  <c r="D148" i="19" s="1"/>
  <c r="AD41" i="1"/>
  <c r="AD140" i="1"/>
  <c r="A177" i="19" s="1"/>
  <c r="E78" i="19" s="1"/>
  <c r="AD279" i="1"/>
  <c r="AD37" i="1"/>
  <c r="AD71" i="1"/>
  <c r="D17" i="13"/>
  <c r="AG12" i="21"/>
  <c r="AD245" i="1"/>
  <c r="A315" i="19" s="1"/>
  <c r="E146" i="19" s="1"/>
  <c r="AD201" i="1"/>
  <c r="A132" i="19" s="1"/>
  <c r="E55" i="19" s="1"/>
  <c r="AD308" i="1"/>
  <c r="AD374" i="1"/>
  <c r="A48" i="19" s="1"/>
  <c r="D31" i="19" s="1"/>
  <c r="AD358" i="1"/>
  <c r="A330" i="19" s="1"/>
  <c r="E153" i="19" s="1"/>
  <c r="AD10" i="1"/>
  <c r="AD426" i="1"/>
  <c r="AG6" i="21"/>
  <c r="D164" i="12"/>
  <c r="AD375" i="1"/>
  <c r="AD364" i="1"/>
  <c r="AD312" i="1"/>
  <c r="AD276" i="1"/>
  <c r="AD98" i="1"/>
  <c r="AD393" i="1"/>
  <c r="A174" i="19" s="1"/>
  <c r="E77" i="19" s="1"/>
  <c r="AD435" i="1"/>
  <c r="AD89" i="1"/>
  <c r="AD93" i="1"/>
  <c r="A143" i="19" s="1"/>
  <c r="F20" i="19" s="1"/>
  <c r="AD254" i="1"/>
  <c r="A87" i="19" s="1"/>
  <c r="AD20" i="1"/>
  <c r="AD309" i="1"/>
  <c r="A341" i="19" s="1"/>
  <c r="E158" i="19" s="1"/>
  <c r="AD328" i="1"/>
  <c r="AD231" i="1"/>
  <c r="AD100" i="1"/>
  <c r="A98" i="19" s="1"/>
  <c r="E40" i="19" s="1"/>
  <c r="AD186" i="1"/>
  <c r="AD424" i="1"/>
  <c r="A287" i="19" s="1"/>
  <c r="B74" i="19" s="1"/>
  <c r="AD305" i="1"/>
  <c r="D33" i="14"/>
  <c r="E79" i="14"/>
  <c r="AD353" i="1"/>
  <c r="AD238" i="1"/>
  <c r="AD431" i="1"/>
  <c r="AD407" i="1"/>
  <c r="A251" i="19" s="1"/>
  <c r="E113" i="19" s="1"/>
  <c r="AD31" i="1"/>
  <c r="AD216" i="1"/>
  <c r="AD202" i="1"/>
  <c r="AD114" i="1"/>
  <c r="A112" i="19" s="1"/>
  <c r="E47" i="19" s="1"/>
  <c r="AD180" i="1"/>
  <c r="A129" i="19" s="1"/>
  <c r="D70" i="19" s="1"/>
  <c r="AD66" i="1"/>
  <c r="AD311" i="1"/>
  <c r="AD147" i="1"/>
  <c r="AD17" i="1"/>
  <c r="AD327" i="1"/>
  <c r="D97" i="14"/>
  <c r="E60" i="13"/>
  <c r="AD406" i="1"/>
  <c r="AD284" i="1"/>
  <c r="AD212" i="1"/>
  <c r="AD307" i="1"/>
  <c r="AD169" i="1"/>
  <c r="AD443" i="1"/>
  <c r="AD428" i="1"/>
  <c r="A299" i="19" s="1"/>
  <c r="F37" i="19" s="1"/>
  <c r="AD190" i="1"/>
  <c r="AD21" i="1"/>
  <c r="A27" i="19" s="1"/>
  <c r="AD208" i="1"/>
  <c r="C9" i="19"/>
  <c r="AD274" i="1"/>
  <c r="AD325" i="1"/>
  <c r="AD381" i="1"/>
  <c r="A124" i="19" s="1"/>
  <c r="D66" i="19" s="1"/>
  <c r="AD246" i="1"/>
  <c r="A316" i="19" s="1"/>
  <c r="E147" i="19" s="1"/>
  <c r="AD459" i="1"/>
  <c r="A37" i="19" s="1"/>
  <c r="D24" i="19" s="1"/>
  <c r="AD419" i="1"/>
  <c r="AD347" i="1"/>
  <c r="AD261" i="1"/>
  <c r="AD28" i="1"/>
  <c r="A265" i="19" s="1"/>
  <c r="E122" i="19" s="1"/>
  <c r="AD278" i="1"/>
  <c r="F37" i="12"/>
  <c r="AD340" i="1"/>
  <c r="AD399" i="1"/>
  <c r="AD14" i="1"/>
  <c r="AD7" i="1"/>
  <c r="A11" i="19" s="1"/>
  <c r="D5" i="19" s="1"/>
  <c r="AD32" i="1"/>
  <c r="AD94" i="1"/>
  <c r="A121" i="19" s="1"/>
  <c r="AD156" i="1"/>
  <c r="AD11" i="1"/>
  <c r="AD339" i="1"/>
  <c r="A49" i="19" s="1"/>
  <c r="B13" i="19" s="1"/>
  <c r="AG2" i="21"/>
  <c r="AG3" i="21"/>
  <c r="AG4" i="21"/>
  <c r="AG5" i="21"/>
  <c r="AG7" i="21"/>
  <c r="AG8" i="21"/>
  <c r="AG9" i="21"/>
  <c r="AG10" i="21"/>
  <c r="AG11" i="21"/>
  <c r="L2" i="21"/>
  <c r="L3" i="21"/>
  <c r="L4" i="21"/>
  <c r="L5" i="21"/>
  <c r="L6" i="21"/>
  <c r="L7" i="21"/>
  <c r="L8" i="21"/>
  <c r="L9" i="21"/>
  <c r="L10" i="21"/>
  <c r="L11" i="21"/>
  <c r="L12" i="21"/>
  <c r="N7" i="20"/>
  <c r="D7" i="20"/>
  <c r="M7" i="20"/>
  <c r="U6" i="20"/>
  <c r="Q6" i="20"/>
  <c r="K13" i="20"/>
  <c r="L7" i="20"/>
  <c r="Q12" i="20"/>
  <c r="H7" i="20"/>
  <c r="C9" i="20"/>
  <c r="G7" i="20"/>
  <c r="P8" i="20"/>
  <c r="F7" i="20"/>
  <c r="M10" i="20"/>
  <c r="E7" i="20"/>
  <c r="G11" i="20"/>
  <c r="I7" i="20"/>
  <c r="O8" i="20"/>
  <c r="B6" i="20"/>
  <c r="A11" i="20"/>
  <c r="A7" i="20"/>
  <c r="J13" i="20"/>
  <c r="W7" i="20"/>
  <c r="P12" i="20"/>
  <c r="V7" i="20"/>
  <c r="V11" i="20"/>
  <c r="U7" i="20"/>
  <c r="F11" i="20"/>
  <c r="T7" i="20"/>
  <c r="L10" i="20"/>
  <c r="P7" i="20"/>
  <c r="R9" i="20"/>
  <c r="B9" i="20"/>
  <c r="P6" i="20"/>
  <c r="N8" i="20"/>
  <c r="A12" i="20"/>
  <c r="I13" i="20"/>
  <c r="O12" i="20"/>
  <c r="U11" i="20"/>
  <c r="E11" i="20"/>
  <c r="K10" i="20"/>
  <c r="Q9" i="20"/>
  <c r="O6" i="20"/>
  <c r="M8" i="20"/>
  <c r="A13" i="20"/>
  <c r="H13" i="20"/>
  <c r="N12" i="20"/>
  <c r="T11" i="20"/>
  <c r="D11" i="20"/>
  <c r="J10" i="20"/>
  <c r="P9" i="20"/>
  <c r="N6" i="20"/>
  <c r="L8" i="20"/>
  <c r="W13" i="20"/>
  <c r="G13" i="20"/>
  <c r="M12" i="20"/>
  <c r="S11" i="20"/>
  <c r="C11" i="20"/>
  <c r="I10" i="20"/>
  <c r="O9" i="20"/>
  <c r="K8" i="20"/>
  <c r="V13" i="20"/>
  <c r="F13" i="20"/>
  <c r="L12" i="20"/>
  <c r="R11" i="20"/>
  <c r="B11" i="20"/>
  <c r="H10" i="20"/>
  <c r="N9" i="20"/>
  <c r="M6" i="20"/>
  <c r="L6" i="20"/>
  <c r="S7" i="20"/>
  <c r="C7" i="20"/>
  <c r="J8" i="20"/>
  <c r="U13" i="20"/>
  <c r="E13" i="20"/>
  <c r="K12" i="20"/>
  <c r="Q11" i="20"/>
  <c r="W10" i="20"/>
  <c r="G10" i="20"/>
  <c r="M9" i="20"/>
  <c r="K6" i="20"/>
  <c r="R7" i="20"/>
  <c r="B7" i="20"/>
  <c r="I8" i="20"/>
  <c r="T13" i="20"/>
  <c r="D13" i="20"/>
  <c r="J12" i="20"/>
  <c r="P11" i="20"/>
  <c r="V10" i="20"/>
  <c r="F10" i="20"/>
  <c r="L9" i="20"/>
  <c r="J6" i="20"/>
  <c r="Q7" i="20"/>
  <c r="A8" i="20"/>
  <c r="H8" i="20"/>
  <c r="S13" i="20"/>
  <c r="C13" i="20"/>
  <c r="I12" i="20"/>
  <c r="O11" i="20"/>
  <c r="U10" i="20"/>
  <c r="E10" i="20"/>
  <c r="K9" i="20"/>
  <c r="I6" i="20"/>
  <c r="W8" i="20"/>
  <c r="G8" i="20"/>
  <c r="R13" i="20"/>
  <c r="B13" i="20"/>
  <c r="H12" i="20"/>
  <c r="N11" i="20"/>
  <c r="T10" i="20"/>
  <c r="D10" i="20"/>
  <c r="J9" i="20"/>
  <c r="A6" i="20"/>
  <c r="H6" i="20"/>
  <c r="O7" i="20"/>
  <c r="V8" i="20"/>
  <c r="F8" i="20"/>
  <c r="Q13" i="20"/>
  <c r="W12" i="20"/>
  <c r="G12" i="20"/>
  <c r="M11" i="20"/>
  <c r="S10" i="20"/>
  <c r="C10" i="20"/>
  <c r="I9" i="20"/>
  <c r="W6" i="20"/>
  <c r="G6" i="20"/>
  <c r="U8" i="20"/>
  <c r="E8" i="20"/>
  <c r="P13" i="20"/>
  <c r="V12" i="20"/>
  <c r="F12" i="20"/>
  <c r="L11" i="20"/>
  <c r="R10" i="20"/>
  <c r="B10" i="20"/>
  <c r="H9" i="20"/>
  <c r="V6" i="20"/>
  <c r="F6" i="20"/>
  <c r="T8" i="20"/>
  <c r="D8" i="20"/>
  <c r="O13" i="20"/>
  <c r="U12" i="20"/>
  <c r="E12" i="20"/>
  <c r="K11" i="20"/>
  <c r="Q10" i="20"/>
  <c r="W9" i="20"/>
  <c r="G9" i="20"/>
  <c r="S8" i="20"/>
  <c r="C8" i="20"/>
  <c r="N13" i="20"/>
  <c r="T12" i="20"/>
  <c r="D12" i="20"/>
  <c r="J11" i="20"/>
  <c r="P10" i="20"/>
  <c r="V9" i="20"/>
  <c r="F9" i="20"/>
  <c r="E6" i="20"/>
  <c r="T6" i="20"/>
  <c r="D6" i="20"/>
  <c r="K7" i="20"/>
  <c r="R8" i="20"/>
  <c r="B8" i="20"/>
  <c r="M13" i="20"/>
  <c r="S12" i="20"/>
  <c r="C12" i="20"/>
  <c r="I11" i="20"/>
  <c r="O10" i="20"/>
  <c r="U9" i="20"/>
  <c r="E9" i="20"/>
  <c r="S6" i="20"/>
  <c r="C6" i="20"/>
  <c r="J7" i="20"/>
  <c r="Q8" i="20"/>
  <c r="A9" i="20"/>
  <c r="L13" i="20"/>
  <c r="R12" i="20"/>
  <c r="B12" i="20"/>
  <c r="H11" i="20"/>
  <c r="N10" i="20"/>
  <c r="T9" i="20"/>
  <c r="D9" i="20"/>
  <c r="R6" i="20"/>
  <c r="A10" i="20"/>
  <c r="W11" i="20"/>
  <c r="S9" i="20"/>
  <c r="B33" i="12"/>
  <c r="D144" i="14"/>
  <c r="AD44" i="1"/>
  <c r="A53" i="19" s="1"/>
  <c r="E21" i="19" s="1"/>
  <c r="C54" i="12"/>
  <c r="E69" i="12"/>
  <c r="H10" i="12"/>
  <c r="C5" i="13"/>
  <c r="D135" i="19"/>
  <c r="C44" i="14"/>
  <c r="D95" i="12"/>
  <c r="E52" i="13"/>
  <c r="B4" i="12"/>
  <c r="E120" i="14"/>
  <c r="E44" i="13"/>
  <c r="C54" i="13"/>
  <c r="C8" i="14"/>
  <c r="D175" i="14"/>
  <c r="D15" i="14"/>
  <c r="D178" i="12"/>
  <c r="B25" i="13"/>
  <c r="D28" i="14"/>
  <c r="C79" i="12"/>
  <c r="D165" i="13"/>
  <c r="I8" i="13"/>
  <c r="D90" i="14"/>
  <c r="E79" i="12"/>
  <c r="E117" i="13"/>
  <c r="B79" i="19"/>
  <c r="D42" i="13"/>
  <c r="D123" i="13"/>
  <c r="I6" i="14"/>
  <c r="E137" i="13"/>
  <c r="B50" i="13"/>
  <c r="D138" i="13"/>
  <c r="I7" i="12"/>
  <c r="E108" i="12"/>
  <c r="C52" i="13"/>
  <c r="D121" i="14"/>
  <c r="E141" i="13"/>
  <c r="E16" i="12"/>
  <c r="C73" i="12"/>
  <c r="C20" i="13"/>
  <c r="C53" i="14"/>
  <c r="C66" i="13"/>
  <c r="D143" i="12"/>
  <c r="C72" i="13"/>
  <c r="B26" i="13"/>
  <c r="D90" i="12"/>
  <c r="F35" i="13"/>
  <c r="H5" i="13"/>
  <c r="F17" i="12"/>
  <c r="F42" i="12"/>
  <c r="I5" i="13"/>
  <c r="E36" i="13"/>
  <c r="I8" i="14"/>
  <c r="D77" i="14"/>
  <c r="E150" i="14"/>
  <c r="F6" i="13"/>
  <c r="I9" i="14"/>
  <c r="C25" i="14"/>
  <c r="C31" i="12"/>
  <c r="D159" i="12"/>
  <c r="C37" i="13"/>
  <c r="B76" i="13"/>
  <c r="D79" i="14"/>
  <c r="D37" i="13"/>
  <c r="D119" i="12"/>
  <c r="D12" i="13"/>
  <c r="F37" i="13"/>
  <c r="B86" i="14"/>
  <c r="C48" i="19"/>
  <c r="B60" i="12"/>
  <c r="E86" i="12"/>
  <c r="B21" i="13"/>
  <c r="D93" i="13"/>
  <c r="C6" i="12"/>
  <c r="E48" i="12"/>
  <c r="D110" i="12"/>
  <c r="E151" i="12"/>
  <c r="D95" i="14"/>
  <c r="D3" i="19"/>
  <c r="H9" i="12"/>
  <c r="E49" i="12"/>
  <c r="E111" i="12"/>
  <c r="E102" i="13"/>
  <c r="B100" i="12"/>
  <c r="C27" i="13"/>
  <c r="C78" i="12"/>
  <c r="C14" i="19"/>
  <c r="D9" i="13"/>
  <c r="E64" i="13"/>
  <c r="B17" i="12"/>
  <c r="C61" i="12"/>
  <c r="D79" i="12"/>
  <c r="D144" i="12"/>
  <c r="B11" i="13"/>
  <c r="B48" i="13"/>
  <c r="E8" i="14"/>
  <c r="C31" i="14"/>
  <c r="E56" i="14"/>
  <c r="C28" i="14"/>
  <c r="C67" i="13"/>
  <c r="D84" i="13"/>
  <c r="D106" i="13"/>
  <c r="D127" i="14"/>
  <c r="C68" i="13"/>
  <c r="D140" i="13"/>
  <c r="D88" i="14"/>
  <c r="AD384" i="1"/>
  <c r="D85" i="13"/>
  <c r="I5" i="12"/>
  <c r="C74" i="12"/>
  <c r="C81" i="12"/>
  <c r="G5" i="13"/>
  <c r="F27" i="13"/>
  <c r="B38" i="13"/>
  <c r="B53" i="13"/>
  <c r="H10" i="14"/>
  <c r="C37" i="14"/>
  <c r="B46" i="12"/>
  <c r="E38" i="13"/>
  <c r="C53" i="13"/>
  <c r="D70" i="13"/>
  <c r="E148" i="13"/>
  <c r="G6" i="12"/>
  <c r="B21" i="12"/>
  <c r="C75" i="12"/>
  <c r="E137" i="12"/>
  <c r="D161" i="12"/>
  <c r="C16" i="13"/>
  <c r="C30" i="13"/>
  <c r="F41" i="13"/>
  <c r="C71" i="13"/>
  <c r="E90" i="13"/>
  <c r="D122" i="13"/>
  <c r="D17" i="14"/>
  <c r="F39" i="14"/>
  <c r="E68" i="14"/>
  <c r="H6" i="12"/>
  <c r="B38" i="12"/>
  <c r="D102" i="12"/>
  <c r="E6" i="13"/>
  <c r="B17" i="13"/>
  <c r="F30" i="13"/>
  <c r="E150" i="13"/>
  <c r="C21" i="14"/>
  <c r="B69" i="14"/>
  <c r="B30" i="12"/>
  <c r="C57" i="12"/>
  <c r="E127" i="12"/>
  <c r="D138" i="12"/>
  <c r="D162" i="12"/>
  <c r="D43" i="13"/>
  <c r="D74" i="13"/>
  <c r="D124" i="13"/>
  <c r="D152" i="13"/>
  <c r="F21" i="14"/>
  <c r="B70" i="14"/>
  <c r="D183" i="14"/>
  <c r="E63" i="19"/>
  <c r="F22" i="12"/>
  <c r="C11" i="13"/>
  <c r="F42" i="14"/>
  <c r="E94" i="14"/>
  <c r="I9" i="12"/>
  <c r="B31" i="12"/>
  <c r="C58" i="12"/>
  <c r="E85" i="12"/>
  <c r="E94" i="12"/>
  <c r="D128" i="12"/>
  <c r="F7" i="13"/>
  <c r="C76" i="13"/>
  <c r="C43" i="14"/>
  <c r="B60" i="14"/>
  <c r="F40" i="12"/>
  <c r="D176" i="12"/>
  <c r="H7" i="13"/>
  <c r="B59" i="12"/>
  <c r="D129" i="12"/>
  <c r="I7" i="13"/>
  <c r="C77" i="13"/>
  <c r="B46" i="14"/>
  <c r="E111" i="14"/>
  <c r="H8" i="13"/>
  <c r="B46" i="13"/>
  <c r="D49" i="14"/>
  <c r="D63" i="14"/>
  <c r="C5" i="12"/>
  <c r="E46" i="12"/>
  <c r="B99" i="12"/>
  <c r="E115" i="12"/>
  <c r="D134" i="12"/>
  <c r="E143" i="12"/>
  <c r="E152" i="12"/>
  <c r="I3" i="13"/>
  <c r="D112" i="13"/>
  <c r="D155" i="13"/>
  <c r="D144" i="13"/>
  <c r="D6" i="14"/>
  <c r="E16" i="14"/>
  <c r="F26" i="14"/>
  <c r="D103" i="14"/>
  <c r="D139" i="14"/>
  <c r="E168" i="14"/>
  <c r="D4" i="12"/>
  <c r="B36" i="12"/>
  <c r="B41" i="12"/>
  <c r="B53" i="12"/>
  <c r="E84" i="12"/>
  <c r="B4" i="13"/>
  <c r="C42" i="13"/>
  <c r="E48" i="13"/>
  <c r="B60" i="13"/>
  <c r="D71" i="13"/>
  <c r="D82" i="13"/>
  <c r="E37" i="14"/>
  <c r="F4" i="13"/>
  <c r="D49" i="13"/>
  <c r="E83" i="13"/>
  <c r="F7" i="14"/>
  <c r="C65" i="14"/>
  <c r="D40" i="14"/>
  <c r="D94" i="14"/>
  <c r="G5" i="12"/>
  <c r="C47" i="12"/>
  <c r="I4" i="13"/>
  <c r="C36" i="13"/>
  <c r="E49" i="13"/>
  <c r="C74" i="13"/>
  <c r="D98" i="13"/>
  <c r="E17" i="14"/>
  <c r="C38" i="14"/>
  <c r="B50" i="14"/>
  <c r="D76" i="14"/>
  <c r="AD385" i="1"/>
  <c r="A141" i="19" s="1"/>
  <c r="D37" i="12"/>
  <c r="E60" i="12"/>
  <c r="E100" i="12"/>
  <c r="E84" i="13"/>
  <c r="E159" i="13"/>
  <c r="C67" i="14"/>
  <c r="E165" i="12"/>
  <c r="I9" i="13"/>
  <c r="B41" i="14"/>
  <c r="F6" i="12"/>
  <c r="D43" i="12"/>
  <c r="C63" i="13"/>
  <c r="C68" i="19"/>
  <c r="C38" i="12"/>
  <c r="D49" i="12"/>
  <c r="E148" i="12"/>
  <c r="F45" i="13"/>
  <c r="D151" i="14"/>
  <c r="E167" i="12"/>
  <c r="H8" i="12"/>
  <c r="B44" i="12"/>
  <c r="E70" i="12"/>
  <c r="E129" i="12"/>
  <c r="E140" i="12"/>
  <c r="G6" i="13"/>
  <c r="C46" i="13"/>
  <c r="D169" i="13"/>
  <c r="F3" i="14"/>
  <c r="C11" i="14"/>
  <c r="E70" i="14"/>
  <c r="B80" i="14"/>
  <c r="E97" i="14"/>
  <c r="E127" i="14"/>
  <c r="D182" i="14"/>
  <c r="G3" i="19"/>
  <c r="E9" i="12"/>
  <c r="F33" i="12"/>
  <c r="C44" i="12"/>
  <c r="E50" i="12"/>
  <c r="D4" i="13"/>
  <c r="F21" i="13"/>
  <c r="C32" i="13"/>
  <c r="B69" i="13"/>
  <c r="D91" i="13"/>
  <c r="C36" i="14"/>
  <c r="E80" i="14"/>
  <c r="D159" i="14"/>
  <c r="C4" i="19"/>
  <c r="F9" i="12"/>
  <c r="D20" i="12"/>
  <c r="E64" i="12"/>
  <c r="B39" i="13"/>
  <c r="C47" i="13"/>
  <c r="B56" i="13"/>
  <c r="D170" i="13"/>
  <c r="F13" i="14"/>
  <c r="E36" i="14"/>
  <c r="D161" i="14"/>
  <c r="C5" i="19"/>
  <c r="E71" i="12"/>
  <c r="B15" i="13"/>
  <c r="C24" i="13"/>
  <c r="B70" i="13"/>
  <c r="E80" i="13"/>
  <c r="H3" i="14"/>
  <c r="E24" i="14"/>
  <c r="C73" i="14"/>
  <c r="D134" i="14"/>
  <c r="C40" i="12"/>
  <c r="E152" i="13"/>
  <c r="C15" i="14"/>
  <c r="B25" i="14"/>
  <c r="B37" i="14"/>
  <c r="C52" i="12"/>
  <c r="B66" i="12"/>
  <c r="D106" i="12"/>
  <c r="E124" i="12"/>
  <c r="D34" i="13"/>
  <c r="E81" i="13"/>
  <c r="D128" i="13"/>
  <c r="E165" i="14"/>
  <c r="F4" i="19"/>
  <c r="C46" i="19"/>
  <c r="E63" i="12"/>
  <c r="C10" i="14"/>
  <c r="E49" i="14"/>
  <c r="C74" i="14"/>
  <c r="D102" i="14"/>
  <c r="E6" i="12"/>
  <c r="F29" i="12"/>
  <c r="D11" i="12"/>
  <c r="C24" i="12"/>
  <c r="B48" i="12"/>
  <c r="D100" i="12"/>
  <c r="D113" i="12"/>
  <c r="E128" i="12"/>
  <c r="D136" i="12"/>
  <c r="B8" i="13"/>
  <c r="B33" i="13"/>
  <c r="D83" i="13"/>
  <c r="D156" i="13"/>
  <c r="E170" i="13"/>
  <c r="H6" i="14"/>
  <c r="C18" i="14"/>
  <c r="F32" i="14"/>
  <c r="E44" i="14"/>
  <c r="B59" i="14"/>
  <c r="C75" i="14"/>
  <c r="D93" i="14"/>
  <c r="E103" i="14"/>
  <c r="D168" i="14"/>
  <c r="D39" i="12"/>
  <c r="E42" i="13"/>
  <c r="D92" i="13"/>
  <c r="E60" i="14"/>
  <c r="D129" i="14"/>
  <c r="C30" i="12"/>
  <c r="E27" i="13"/>
  <c r="C38" i="13"/>
  <c r="C64" i="13"/>
  <c r="E70" i="13"/>
  <c r="F18" i="14"/>
  <c r="C69" i="14"/>
  <c r="B76" i="14"/>
  <c r="E129" i="14"/>
  <c r="E148" i="14"/>
  <c r="B76" i="19"/>
  <c r="C7" i="12"/>
  <c r="C49" i="12"/>
  <c r="E107" i="12"/>
  <c r="D145" i="12"/>
  <c r="B71" i="13"/>
  <c r="E128" i="13"/>
  <c r="I7" i="14"/>
  <c r="F19" i="14"/>
  <c r="F45" i="14"/>
  <c r="E69" i="14"/>
  <c r="E85" i="14"/>
  <c r="C70" i="12"/>
  <c r="L8" i="12"/>
  <c r="D129" i="13"/>
  <c r="E3" i="14"/>
  <c r="D111" i="14"/>
  <c r="D112" i="19"/>
  <c r="D45" i="12"/>
  <c r="D65" i="12"/>
  <c r="C80" i="12"/>
  <c r="E96" i="12"/>
  <c r="D130" i="12"/>
  <c r="E138" i="12"/>
  <c r="F43" i="13"/>
  <c r="C35" i="14"/>
  <c r="C4" i="12"/>
  <c r="B8" i="12"/>
  <c r="F26" i="12"/>
  <c r="E36" i="12"/>
  <c r="D55" i="12"/>
  <c r="D80" i="12"/>
  <c r="D155" i="12"/>
  <c r="D3" i="13"/>
  <c r="B10" i="13"/>
  <c r="D16" i="13"/>
  <c r="C22" i="13"/>
  <c r="D79" i="13"/>
  <c r="E85" i="13"/>
  <c r="G3" i="14"/>
  <c r="C46" i="14"/>
  <c r="D34" i="14"/>
  <c r="D136" i="14"/>
  <c r="F15" i="12"/>
  <c r="B50" i="12"/>
  <c r="C35" i="13"/>
  <c r="B66" i="13"/>
  <c r="C22" i="14"/>
  <c r="F40" i="14"/>
  <c r="E71" i="14"/>
  <c r="B78" i="14"/>
  <c r="F21" i="12"/>
  <c r="C37" i="12"/>
  <c r="C50" i="12"/>
  <c r="C66" i="12"/>
  <c r="D103" i="12"/>
  <c r="E156" i="12"/>
  <c r="H10" i="13"/>
  <c r="F29" i="13"/>
  <c r="D40" i="13"/>
  <c r="E120" i="13"/>
  <c r="C47" i="14"/>
  <c r="D55" i="14"/>
  <c r="D78" i="14"/>
  <c r="F4" i="12"/>
  <c r="I8" i="12"/>
  <c r="E27" i="12"/>
  <c r="E56" i="19"/>
  <c r="I4" i="12"/>
  <c r="E98" i="12"/>
  <c r="I4" i="14"/>
  <c r="D16" i="14"/>
  <c r="D85" i="14"/>
  <c r="C35" i="19"/>
  <c r="C58" i="19"/>
  <c r="C28" i="12"/>
  <c r="C72" i="12"/>
  <c r="D127" i="12"/>
  <c r="E110" i="13"/>
  <c r="I5" i="14"/>
  <c r="E60" i="15"/>
  <c r="B35" i="15"/>
  <c r="B34" i="15"/>
  <c r="D65" i="15"/>
  <c r="I3" i="15"/>
  <c r="D137" i="13"/>
  <c r="C69" i="13"/>
  <c r="E17" i="12"/>
  <c r="E24" i="12"/>
  <c r="E103" i="12"/>
  <c r="E30" i="13"/>
  <c r="D60" i="13"/>
  <c r="B97" i="13"/>
  <c r="D176" i="13"/>
  <c r="E160" i="13"/>
  <c r="D162" i="13"/>
  <c r="B78" i="13"/>
  <c r="D136" i="13"/>
  <c r="B64" i="13"/>
  <c r="C77" i="14"/>
  <c r="E115" i="14"/>
  <c r="E51" i="15"/>
  <c r="D182" i="19"/>
  <c r="E168" i="19"/>
  <c r="H9" i="19"/>
  <c r="D127" i="19"/>
  <c r="C63" i="19"/>
  <c r="F8" i="19"/>
  <c r="B12" i="19"/>
  <c r="I7" i="19"/>
  <c r="D71" i="12"/>
  <c r="F34" i="13"/>
  <c r="G5" i="14"/>
  <c r="D160" i="14"/>
  <c r="B38" i="19"/>
  <c r="B11" i="19"/>
  <c r="D28" i="12"/>
  <c r="C35" i="12"/>
  <c r="D44" i="12"/>
  <c r="B61" i="12"/>
  <c r="D75" i="12"/>
  <c r="B61" i="13"/>
  <c r="E165" i="13"/>
  <c r="B17" i="14"/>
  <c r="B11" i="14"/>
  <c r="E125" i="14"/>
  <c r="D152" i="14"/>
  <c r="E90" i="14"/>
  <c r="B55" i="14"/>
  <c r="D160" i="19"/>
  <c r="H8" i="19"/>
  <c r="G5" i="19"/>
  <c r="E49" i="19"/>
  <c r="D64" i="19"/>
  <c r="E40" i="15"/>
  <c r="D64" i="15"/>
  <c r="C24" i="15"/>
  <c r="B20" i="15"/>
  <c r="E43" i="15"/>
  <c r="B31" i="15"/>
  <c r="E81" i="19"/>
  <c r="F7" i="19"/>
  <c r="E25" i="12"/>
  <c r="E75" i="12"/>
  <c r="B27" i="13"/>
  <c r="L8" i="13"/>
  <c r="D7" i="14"/>
  <c r="E66" i="15"/>
  <c r="D83" i="19"/>
  <c r="B31" i="19"/>
  <c r="G4" i="12"/>
  <c r="I6" i="12"/>
  <c r="C18" i="12"/>
  <c r="L6" i="12"/>
  <c r="F28" i="12"/>
  <c r="F44" i="12"/>
  <c r="C51" i="12"/>
  <c r="B58" i="12"/>
  <c r="E68" i="12"/>
  <c r="E91" i="12"/>
  <c r="E110" i="12"/>
  <c r="E107" i="13"/>
  <c r="E50" i="13"/>
  <c r="D109" i="13"/>
  <c r="C57" i="13"/>
  <c r="F35" i="14"/>
  <c r="C58" i="14"/>
  <c r="F15" i="15"/>
  <c r="C29" i="19"/>
  <c r="D49" i="19"/>
  <c r="B10" i="12"/>
  <c r="B21" i="15"/>
  <c r="D47" i="15"/>
  <c r="C27" i="15"/>
  <c r="E119" i="19"/>
  <c r="B33" i="15"/>
  <c r="F17" i="15"/>
  <c r="D90" i="15"/>
  <c r="E67" i="15"/>
  <c r="F40" i="19"/>
  <c r="E80" i="19"/>
  <c r="D100" i="19"/>
  <c r="D73" i="19"/>
  <c r="C38" i="19"/>
  <c r="C15" i="12"/>
  <c r="B26" i="12"/>
  <c r="C36" i="12"/>
  <c r="B55" i="12"/>
  <c r="E117" i="12"/>
  <c r="D154" i="12"/>
  <c r="E9" i="13"/>
  <c r="F22" i="13"/>
  <c r="B36" i="13"/>
  <c r="C43" i="13"/>
  <c r="C62" i="13"/>
  <c r="F17" i="14"/>
  <c r="D165" i="14"/>
  <c r="C5" i="15"/>
  <c r="E3" i="15"/>
  <c r="F4" i="15"/>
  <c r="I6" i="19"/>
  <c r="E99" i="19"/>
  <c r="F30" i="19"/>
  <c r="C44" i="19"/>
  <c r="F19" i="19"/>
  <c r="B36" i="19"/>
  <c r="F10" i="12"/>
  <c r="C39" i="12"/>
  <c r="C45" i="12"/>
  <c r="C62" i="12"/>
  <c r="C69" i="12"/>
  <c r="E72" i="12"/>
  <c r="E142" i="12"/>
  <c r="F9" i="13"/>
  <c r="C14" i="13"/>
  <c r="D30" i="13"/>
  <c r="B57" i="13"/>
  <c r="E156" i="13"/>
  <c r="B53" i="14"/>
  <c r="D106" i="14"/>
  <c r="D122" i="14"/>
  <c r="F39" i="19"/>
  <c r="D163" i="19"/>
  <c r="E134" i="19"/>
  <c r="E129" i="19"/>
  <c r="B71" i="19"/>
  <c r="C33" i="19"/>
  <c r="C28" i="19"/>
  <c r="D46" i="19"/>
  <c r="F13" i="19"/>
  <c r="L7" i="12"/>
  <c r="E5" i="12"/>
  <c r="E62" i="12"/>
  <c r="D88" i="12"/>
  <c r="B40" i="13"/>
  <c r="H8" i="14"/>
  <c r="C14" i="15"/>
  <c r="B3" i="19"/>
  <c r="F35" i="19"/>
  <c r="B11" i="12"/>
  <c r="D168" i="13"/>
  <c r="B81" i="14"/>
  <c r="F43" i="14"/>
  <c r="D178" i="14"/>
  <c r="D80" i="14"/>
  <c r="C42" i="14"/>
  <c r="E8" i="15"/>
  <c r="E71" i="15"/>
  <c r="F19" i="15"/>
  <c r="C25" i="15"/>
  <c r="B24" i="15"/>
  <c r="F12" i="19"/>
  <c r="B21" i="19"/>
  <c r="C17" i="19"/>
  <c r="D33" i="19"/>
  <c r="D52" i="12"/>
  <c r="F32" i="13"/>
  <c r="B44" i="13"/>
  <c r="B58" i="13"/>
  <c r="D147" i="13"/>
  <c r="D41" i="14"/>
  <c r="C81" i="14"/>
  <c r="E107" i="14"/>
  <c r="E39" i="15"/>
  <c r="D59" i="15"/>
  <c r="C36" i="15"/>
  <c r="E55" i="15"/>
  <c r="D75" i="15"/>
  <c r="C33" i="15"/>
  <c r="D17" i="15"/>
  <c r="C8" i="15"/>
  <c r="D130" i="19"/>
  <c r="C65" i="19"/>
  <c r="F28" i="19"/>
  <c r="C37" i="19"/>
  <c r="B30" i="19"/>
  <c r="D16" i="12"/>
  <c r="B27" i="12"/>
  <c r="C43" i="12"/>
  <c r="E52" i="12"/>
  <c r="B70" i="12"/>
  <c r="B37" i="13"/>
  <c r="F40" i="13"/>
  <c r="C32" i="14"/>
  <c r="E81" i="14"/>
  <c r="E30" i="15"/>
  <c r="B61" i="19"/>
  <c r="E103" i="19"/>
  <c r="F32" i="19"/>
  <c r="C13" i="15"/>
  <c r="D23" i="15"/>
  <c r="F42" i="19"/>
  <c r="C77" i="19"/>
  <c r="E140" i="19"/>
  <c r="B70" i="19"/>
  <c r="D156" i="19"/>
  <c r="C73" i="19"/>
  <c r="B53" i="19"/>
  <c r="B33" i="19"/>
  <c r="E51" i="19"/>
  <c r="E38" i="19"/>
  <c r="F17" i="19"/>
  <c r="F15" i="19"/>
  <c r="B25" i="19"/>
  <c r="C8" i="19"/>
  <c r="X334" i="1"/>
  <c r="E23" i="12"/>
  <c r="E146" i="13"/>
  <c r="D172" i="13"/>
  <c r="C76" i="14"/>
  <c r="E99" i="14"/>
  <c r="D125" i="14"/>
  <c r="C12" i="15"/>
  <c r="C45" i="19"/>
  <c r="D85" i="19"/>
  <c r="D53" i="15"/>
  <c r="C31" i="15"/>
  <c r="F12" i="15"/>
  <c r="E29" i="15"/>
  <c r="B23" i="15"/>
  <c r="H4" i="15"/>
  <c r="C19" i="15"/>
  <c r="F45" i="19"/>
  <c r="I9" i="19"/>
  <c r="F33" i="19"/>
  <c r="E104" i="19"/>
  <c r="C40" i="19"/>
  <c r="I3" i="12"/>
  <c r="D12" i="12"/>
  <c r="C48" i="13"/>
  <c r="D91" i="14"/>
  <c r="D140" i="14"/>
  <c r="E61" i="15"/>
  <c r="D52" i="15"/>
  <c r="C30" i="15"/>
  <c r="C22" i="15"/>
  <c r="E24" i="15"/>
  <c r="E6" i="15"/>
  <c r="D12" i="15"/>
  <c r="E127" i="19"/>
  <c r="B69" i="19"/>
  <c r="D155" i="19"/>
  <c r="C69" i="19"/>
  <c r="E24" i="19"/>
  <c r="F11" i="19"/>
  <c r="C12" i="19"/>
  <c r="L12" i="12"/>
  <c r="F27" i="12"/>
  <c r="F30" i="12"/>
  <c r="C34" i="12"/>
  <c r="C67" i="12"/>
  <c r="E27" i="14"/>
  <c r="E100" i="14"/>
  <c r="B99" i="13"/>
  <c r="D110" i="14"/>
  <c r="D132" i="14"/>
  <c r="D163" i="14"/>
  <c r="D123" i="14"/>
  <c r="I3" i="14"/>
  <c r="L7" i="14"/>
  <c r="B27" i="19"/>
  <c r="D183" i="19"/>
  <c r="I5" i="19"/>
  <c r="D25" i="19"/>
  <c r="B17" i="19"/>
  <c r="D61" i="19"/>
  <c r="D172" i="19"/>
  <c r="F38" i="19"/>
  <c r="E102" i="19"/>
  <c r="B66" i="19"/>
  <c r="D147" i="19"/>
  <c r="B56" i="19"/>
  <c r="E36" i="19"/>
  <c r="H5" i="19"/>
  <c r="F29" i="19"/>
  <c r="C57" i="19"/>
  <c r="C20" i="19"/>
  <c r="D165" i="19"/>
  <c r="C27" i="19"/>
  <c r="F41" i="19"/>
  <c r="D111" i="19"/>
  <c r="H3" i="19"/>
  <c r="D97" i="19"/>
  <c r="E111" i="19"/>
  <c r="D14" i="19"/>
  <c r="F27" i="19"/>
  <c r="D133" i="19"/>
  <c r="C72" i="19"/>
  <c r="B15" i="19"/>
  <c r="E94" i="19"/>
  <c r="C23" i="19"/>
  <c r="E23" i="19"/>
  <c r="C34" i="19"/>
  <c r="B45" i="19"/>
  <c r="B64" i="19"/>
  <c r="D157" i="19"/>
  <c r="I4" i="19"/>
  <c r="I5" i="15"/>
  <c r="I6" i="15"/>
  <c r="D89" i="15"/>
  <c r="C32" i="15"/>
  <c r="D56" i="15"/>
  <c r="E64" i="15"/>
  <c r="F22" i="15"/>
  <c r="D48" i="15"/>
  <c r="E85" i="15"/>
  <c r="E78" i="15"/>
  <c r="F8" i="15"/>
  <c r="E33" i="15"/>
  <c r="B40" i="15"/>
  <c r="D49" i="15"/>
  <c r="B50" i="15"/>
  <c r="C23" i="15"/>
  <c r="E82" i="15"/>
  <c r="F16" i="15"/>
  <c r="E57" i="15"/>
  <c r="C45" i="15"/>
  <c r="C20" i="15"/>
  <c r="E37" i="15"/>
  <c r="D10" i="15"/>
  <c r="E7" i="15"/>
  <c r="D51" i="15"/>
  <c r="D97" i="15"/>
  <c r="D99" i="15"/>
  <c r="C11" i="15"/>
  <c r="G4" i="15"/>
  <c r="E83" i="15"/>
  <c r="G5" i="15"/>
  <c r="H5" i="15"/>
  <c r="C42" i="15"/>
  <c r="E44" i="15"/>
  <c r="B6" i="15"/>
  <c r="D86" i="15"/>
  <c r="B4" i="15"/>
  <c r="F9" i="15"/>
  <c r="C38" i="15"/>
  <c r="C47" i="15"/>
  <c r="E23" i="15"/>
  <c r="D31" i="15"/>
  <c r="C17" i="15"/>
  <c r="C39" i="15"/>
  <c r="E18" i="15"/>
  <c r="C43" i="15"/>
  <c r="D93" i="15"/>
  <c r="C44" i="15"/>
  <c r="E9" i="15"/>
  <c r="C3" i="15"/>
  <c r="D18" i="15"/>
  <c r="D3" i="15"/>
  <c r="D96" i="15"/>
  <c r="F7" i="15"/>
  <c r="E36" i="15"/>
  <c r="B9" i="15"/>
  <c r="F13" i="15"/>
  <c r="D7" i="15"/>
  <c r="F22" i="14"/>
  <c r="C27" i="14"/>
  <c r="B31" i="14"/>
  <c r="D143" i="14"/>
  <c r="E6" i="14"/>
  <c r="L8" i="14"/>
  <c r="F6" i="14"/>
  <c r="C16" i="14"/>
  <c r="E108" i="14"/>
  <c r="L6" i="14"/>
  <c r="C12" i="14"/>
  <c r="E74" i="14"/>
  <c r="D109" i="14"/>
  <c r="D9" i="14"/>
  <c r="E20" i="14"/>
  <c r="D43" i="14"/>
  <c r="D70" i="14"/>
  <c r="C79" i="14"/>
  <c r="B21" i="14"/>
  <c r="B97" i="14"/>
  <c r="C7" i="14"/>
  <c r="B56" i="14"/>
  <c r="E40" i="14"/>
  <c r="E156" i="14"/>
  <c r="D44" i="14"/>
  <c r="D52" i="14"/>
  <c r="C30" i="14"/>
  <c r="D181" i="14"/>
  <c r="B8" i="14"/>
  <c r="D22" i="14"/>
  <c r="E19" i="14"/>
  <c r="E52" i="14"/>
  <c r="E143" i="14"/>
  <c r="D154" i="14"/>
  <c r="B33" i="14"/>
  <c r="C59" i="14"/>
  <c r="E46" i="14"/>
  <c r="E62" i="14"/>
  <c r="D75" i="14"/>
  <c r="D128" i="14"/>
  <c r="D25" i="14"/>
  <c r="B66" i="14"/>
  <c r="E128" i="14"/>
  <c r="E160" i="14"/>
  <c r="D179" i="14"/>
  <c r="F10" i="14"/>
  <c r="F11" i="14"/>
  <c r="C50" i="14"/>
  <c r="E72" i="14"/>
  <c r="B79" i="14"/>
  <c r="E123" i="14"/>
  <c r="E5" i="14"/>
  <c r="C6" i="14"/>
  <c r="F33" i="14"/>
  <c r="E86" i="14"/>
  <c r="D172" i="14"/>
  <c r="L10" i="14"/>
  <c r="B12" i="14"/>
  <c r="D47" i="14"/>
  <c r="C60" i="14"/>
  <c r="D13" i="14"/>
  <c r="F20" i="14"/>
  <c r="D119" i="14"/>
  <c r="E124" i="14"/>
  <c r="D135" i="14"/>
  <c r="C3" i="14"/>
  <c r="L4" i="14"/>
  <c r="F14" i="14"/>
  <c r="D3" i="14"/>
  <c r="L5" i="14"/>
  <c r="D120" i="14"/>
  <c r="L12" i="14"/>
  <c r="E61" i="14"/>
  <c r="E142" i="14"/>
  <c r="E16" i="13"/>
  <c r="G4" i="13"/>
  <c r="E25" i="13"/>
  <c r="D175" i="13"/>
  <c r="H9" i="13"/>
  <c r="C17" i="13"/>
  <c r="L5" i="13"/>
  <c r="D46" i="13"/>
  <c r="L10" i="13"/>
  <c r="D181" i="13"/>
  <c r="D182" i="13"/>
  <c r="D61" i="13"/>
  <c r="E134" i="13"/>
  <c r="E151" i="13"/>
  <c r="L7" i="13"/>
  <c r="C8" i="13"/>
  <c r="D11" i="13"/>
  <c r="D154" i="13"/>
  <c r="D35" i="13"/>
  <c r="C65" i="13"/>
  <c r="C4" i="13"/>
  <c r="C10" i="13"/>
  <c r="D22" i="13"/>
  <c r="C59" i="13"/>
  <c r="D78" i="13"/>
  <c r="E19" i="13"/>
  <c r="B5" i="13"/>
  <c r="E46" i="13"/>
  <c r="E62" i="13"/>
  <c r="D75" i="13"/>
  <c r="D25" i="13"/>
  <c r="E75" i="13"/>
  <c r="D179" i="13"/>
  <c r="F11" i="13"/>
  <c r="E72" i="13"/>
  <c r="E5" i="13"/>
  <c r="C6" i="13"/>
  <c r="F33" i="13"/>
  <c r="E86" i="13"/>
  <c r="B12" i="13"/>
  <c r="D47" i="13"/>
  <c r="C60" i="13"/>
  <c r="C12" i="13"/>
  <c r="D13" i="13"/>
  <c r="F20" i="13"/>
  <c r="F28" i="13"/>
  <c r="D103" i="13"/>
  <c r="D119" i="13"/>
  <c r="L4" i="13"/>
  <c r="F14" i="13"/>
  <c r="D8" i="13"/>
  <c r="C9" i="13"/>
  <c r="B80" i="13"/>
  <c r="E87" i="13"/>
  <c r="L12" i="13"/>
  <c r="L6" i="13"/>
  <c r="E19" i="12"/>
  <c r="C10" i="12"/>
  <c r="D22" i="12"/>
  <c r="C25" i="12"/>
  <c r="D25" i="12"/>
  <c r="D33" i="12"/>
  <c r="F11" i="12"/>
  <c r="E134" i="12"/>
  <c r="E150" i="12"/>
  <c r="D172" i="12"/>
  <c r="L10" i="12"/>
  <c r="B12" i="12"/>
  <c r="C23" i="12"/>
  <c r="D47" i="12"/>
  <c r="C12" i="12"/>
  <c r="D13" i="12"/>
  <c r="L4" i="12"/>
  <c r="F14" i="12"/>
  <c r="D3" i="12"/>
  <c r="D8" i="12"/>
  <c r="C9" i="12"/>
  <c r="E12" i="12"/>
  <c r="B80" i="12"/>
  <c r="D182" i="12"/>
  <c r="L5" i="12"/>
  <c r="C16" i="12"/>
  <c r="E125" i="12"/>
  <c r="E157" i="12"/>
  <c r="E61" i="12"/>
  <c r="AD68" i="1"/>
  <c r="A188" i="19" s="1"/>
  <c r="AD236" i="1"/>
  <c r="A250" i="19" s="1"/>
  <c r="B65" i="19" s="1"/>
  <c r="AD183" i="1"/>
  <c r="A181" i="19" s="1"/>
  <c r="AD26" i="1"/>
  <c r="A252" i="19" s="1"/>
  <c r="E114" i="19" s="1"/>
  <c r="AD237" i="1"/>
  <c r="A203" i="19" s="1"/>
  <c r="D114" i="19" s="1"/>
  <c r="AD329" i="1"/>
  <c r="A64" i="19" s="1"/>
  <c r="B19" i="19" s="1"/>
  <c r="AD303" i="1"/>
  <c r="A95" i="19" s="1"/>
  <c r="I3" i="19" s="1"/>
  <c r="X56" i="1"/>
  <c r="AD173" i="1"/>
  <c r="AD8" i="1"/>
  <c r="A231" i="19" s="1"/>
  <c r="F31" i="19" s="1"/>
  <c r="AD448" i="1"/>
  <c r="AD449" i="1"/>
  <c r="AD295" i="1"/>
  <c r="A343" i="19" s="1"/>
  <c r="D176" i="19" s="1"/>
  <c r="AD372" i="1"/>
  <c r="A38" i="19" s="1"/>
  <c r="H4" i="19" s="1"/>
  <c r="AD125" i="1"/>
  <c r="A152" i="19" s="1"/>
  <c r="AD123" i="1"/>
  <c r="AD130" i="1"/>
  <c r="A151" i="19" s="1"/>
  <c r="AD161" i="1"/>
  <c r="AD118" i="1"/>
  <c r="A161" i="19" s="1"/>
  <c r="E73" i="19" s="1"/>
  <c r="AD27" i="1"/>
  <c r="X456" i="1"/>
  <c r="Y456" i="1" s="1"/>
  <c r="X295" i="1"/>
  <c r="X409" i="1"/>
  <c r="Y409" i="1" s="1"/>
  <c r="X106" i="1"/>
  <c r="X381" i="1"/>
  <c r="Y381" i="1" s="1"/>
  <c r="X103" i="1"/>
  <c r="X26" i="1"/>
  <c r="X449" i="1"/>
  <c r="Y449" i="1" s="1"/>
  <c r="X143" i="1"/>
  <c r="X123" i="1"/>
  <c r="X155" i="1"/>
  <c r="X346" i="1"/>
  <c r="X399" i="1"/>
  <c r="Y399" i="1" s="1"/>
  <c r="X267" i="1"/>
  <c r="X471" i="1"/>
  <c r="Y471" i="1" s="1"/>
  <c r="X272" i="1"/>
  <c r="X455" i="1"/>
  <c r="Y455" i="1" s="1"/>
  <c r="X314" i="1"/>
  <c r="X264" i="1"/>
  <c r="X230" i="1"/>
  <c r="X57" i="1"/>
  <c r="AD398" i="1"/>
  <c r="A205" i="19" s="1"/>
  <c r="E88" i="19" s="1"/>
  <c r="AD132" i="1"/>
  <c r="AD194" i="1"/>
  <c r="AD291" i="1"/>
  <c r="A65" i="19" s="1"/>
  <c r="B20" i="19" s="1"/>
  <c r="X50" i="1"/>
  <c r="X339" i="1"/>
  <c r="AD19" i="1"/>
  <c r="X356" i="1"/>
  <c r="X413" i="1"/>
  <c r="Y413" i="1" s="1"/>
  <c r="X141" i="1"/>
  <c r="X247" i="1"/>
  <c r="X187" i="1"/>
  <c r="X233" i="1"/>
  <c r="X167" i="1"/>
  <c r="X231" i="1"/>
  <c r="X294" i="1"/>
  <c r="X100" i="1"/>
  <c r="X15" i="1"/>
  <c r="X101" i="1"/>
  <c r="X186" i="1"/>
  <c r="X67" i="1"/>
  <c r="X438" i="1"/>
  <c r="Y438" i="1" s="1"/>
  <c r="X91" i="1"/>
  <c r="X25" i="1"/>
  <c r="X99" i="1"/>
  <c r="X209" i="1"/>
  <c r="X151" i="1"/>
  <c r="X222" i="1"/>
  <c r="X324" i="1"/>
  <c r="X365" i="1"/>
  <c r="Y365" i="1" s="1"/>
  <c r="X349" i="1"/>
  <c r="X465" i="1"/>
  <c r="Y465" i="1" s="1"/>
  <c r="X145" i="1"/>
  <c r="X162" i="1"/>
  <c r="X253" i="1"/>
  <c r="X368" i="1"/>
  <c r="Y368" i="1" s="1"/>
  <c r="X387" i="1"/>
  <c r="Y387" i="1" s="1"/>
  <c r="X6" i="1"/>
  <c r="X223" i="1"/>
  <c r="X296" i="1"/>
  <c r="X112" i="1"/>
  <c r="X301" i="1"/>
  <c r="X270" i="1"/>
  <c r="X287" i="1"/>
  <c r="X104" i="1"/>
  <c r="X343" i="1"/>
  <c r="X446" i="1"/>
  <c r="Y446" i="1" s="1"/>
  <c r="X414" i="1"/>
  <c r="Y414" i="1" s="1"/>
  <c r="X68" i="1"/>
  <c r="X139" i="1"/>
  <c r="X201" i="1"/>
  <c r="X60" i="1"/>
  <c r="X47" i="1"/>
  <c r="X342" i="1"/>
  <c r="X366" i="1"/>
  <c r="Y366" i="1" s="1"/>
  <c r="X133" i="1"/>
  <c r="X110" i="1"/>
  <c r="X382" i="1"/>
  <c r="Y382" i="1" s="1"/>
  <c r="X316" i="1"/>
  <c r="X28" i="1"/>
  <c r="X371" i="1"/>
  <c r="Y371" i="1" s="1"/>
  <c r="X105" i="1"/>
  <c r="X207" i="1"/>
  <c r="X401" i="1"/>
  <c r="Y401" i="1" s="1"/>
  <c r="X219" i="1"/>
  <c r="X266" i="1"/>
  <c r="X225" i="1"/>
  <c r="X436" i="1"/>
  <c r="Y436" i="1" s="1"/>
  <c r="X369" i="1"/>
  <c r="Y369" i="1" s="1"/>
  <c r="X395" i="1"/>
  <c r="Y395" i="1" s="1"/>
  <c r="X433" i="1"/>
  <c r="Y433" i="1" s="1"/>
  <c r="X271" i="1"/>
  <c r="X72" i="1"/>
  <c r="X226" i="1"/>
  <c r="X417" i="1"/>
  <c r="Y417" i="1" s="1"/>
  <c r="X53" i="1"/>
  <c r="X185" i="1"/>
  <c r="X129" i="1"/>
  <c r="X24" i="1"/>
  <c r="X359" i="1"/>
  <c r="X318" i="1"/>
  <c r="X239" i="1"/>
  <c r="X263" i="1"/>
  <c r="X298" i="1"/>
  <c r="X441" i="1"/>
  <c r="Y441" i="1" s="1"/>
  <c r="X389" i="1"/>
  <c r="Y389" i="1" s="1"/>
  <c r="X400" i="1"/>
  <c r="Y400" i="1" s="1"/>
  <c r="X262" i="1"/>
  <c r="X179" i="1"/>
  <c r="X285" i="1"/>
  <c r="X422" i="1"/>
  <c r="Y422" i="1" s="1"/>
  <c r="X58" i="1"/>
  <c r="X286" i="1"/>
  <c r="S146" i="1"/>
  <c r="S290" i="1"/>
  <c r="S420" i="1"/>
  <c r="AD434" i="1"/>
  <c r="X317" i="1"/>
  <c r="X352" i="1"/>
  <c r="AD62" i="1"/>
  <c r="A35" i="19" s="1"/>
  <c r="C13" i="19" s="1"/>
  <c r="X138" i="1"/>
  <c r="X169" i="1"/>
  <c r="X425" i="1"/>
  <c r="Y425" i="1" s="1"/>
  <c r="X54" i="1"/>
  <c r="X190" i="1"/>
  <c r="X289" i="1"/>
  <c r="X85" i="1"/>
  <c r="X406" i="1"/>
  <c r="Y406" i="1" s="1"/>
  <c r="X122" i="1"/>
  <c r="X146" i="1"/>
  <c r="X373" i="1"/>
  <c r="Y373" i="1" s="1"/>
  <c r="X34" i="1"/>
  <c r="X150" i="1"/>
  <c r="X448" i="1"/>
  <c r="Y448" i="1" s="1"/>
  <c r="X36" i="1"/>
  <c r="X132" i="1"/>
  <c r="X163" i="1"/>
  <c r="X113" i="1"/>
  <c r="X218" i="1"/>
  <c r="X329" i="1"/>
  <c r="X9" i="1"/>
  <c r="X172" i="1"/>
  <c r="X115" i="1"/>
  <c r="X431" i="1"/>
  <c r="Y431" i="1" s="1"/>
  <c r="X282" i="1"/>
  <c r="X335" i="1"/>
  <c r="X407" i="1"/>
  <c r="Y407" i="1" s="1"/>
  <c r="X64" i="1"/>
  <c r="X416" i="1"/>
  <c r="Y416" i="1" s="1"/>
  <c r="X392" i="1"/>
  <c r="Y392" i="1" s="1"/>
  <c r="X404" i="1"/>
  <c r="Y404" i="1" s="1"/>
  <c r="X468" i="1"/>
  <c r="Y468" i="1" s="1"/>
  <c r="X83" i="1"/>
  <c r="X180" i="1"/>
  <c r="X66" i="1"/>
  <c r="X192" i="1"/>
  <c r="X249" i="1"/>
  <c r="X96" i="1"/>
  <c r="X98" i="1"/>
  <c r="X435" i="1"/>
  <c r="Y435" i="1" s="1"/>
  <c r="X384" i="1"/>
  <c r="Y384" i="1" s="1"/>
  <c r="X89" i="1"/>
  <c r="X462" i="1"/>
  <c r="Y462" i="1" s="1"/>
  <c r="X46" i="1"/>
  <c r="X457" i="1"/>
  <c r="Y457" i="1" s="1"/>
  <c r="X254" i="1"/>
  <c r="X258" i="1"/>
  <c r="X79" i="1"/>
  <c r="X402" i="1"/>
  <c r="Y402" i="1" s="1"/>
  <c r="X227" i="1"/>
  <c r="X332" i="1"/>
  <c r="X379" i="1"/>
  <c r="Y379" i="1" s="1"/>
  <c r="X344" i="1"/>
  <c r="X243" i="1"/>
  <c r="X326" i="1"/>
  <c r="X76" i="1"/>
  <c r="X140" i="1"/>
  <c r="X411" i="1"/>
  <c r="Y411" i="1" s="1"/>
  <c r="X279" i="1"/>
  <c r="X37" i="1"/>
  <c r="X126" i="1"/>
  <c r="X45" i="1"/>
  <c r="X168" i="1"/>
  <c r="X321" i="1"/>
  <c r="X248" i="1"/>
  <c r="X293" i="1"/>
  <c r="X42" i="1"/>
  <c r="X10" i="1"/>
  <c r="X378" i="1"/>
  <c r="Y378" i="1" s="1"/>
  <c r="X119" i="1"/>
  <c r="X74" i="1"/>
  <c r="X152" i="1"/>
  <c r="X55" i="1"/>
  <c r="X330" i="1"/>
  <c r="X370" i="1"/>
  <c r="Y370" i="1" s="1"/>
  <c r="X410" i="1"/>
  <c r="Y410" i="1" s="1"/>
  <c r="X107" i="1"/>
  <c r="X277" i="1"/>
  <c r="X390" i="1"/>
  <c r="Y390" i="1" s="1"/>
  <c r="X206" i="1"/>
  <c r="X23" i="1"/>
  <c r="X51" i="1"/>
  <c r="X251" i="1"/>
  <c r="X198" i="1"/>
  <c r="X338" i="1"/>
  <c r="X160" i="1"/>
  <c r="X171" i="1"/>
  <c r="X127" i="1"/>
  <c r="X467" i="1"/>
  <c r="Y467" i="1" s="1"/>
  <c r="X182" i="1"/>
  <c r="X177" i="1"/>
  <c r="AD214" i="1"/>
  <c r="X43" i="1"/>
  <c r="X452" i="1"/>
  <c r="Y452" i="1" s="1"/>
  <c r="X311" i="1"/>
  <c r="X445" i="1"/>
  <c r="Y445" i="1" s="1"/>
  <c r="X306" i="1"/>
  <c r="X12" i="1"/>
  <c r="X164" i="1"/>
  <c r="X232" i="1"/>
  <c r="X228" i="1"/>
  <c r="AD221" i="1"/>
  <c r="A354" i="19" s="1"/>
  <c r="F44" i="19" s="1"/>
  <c r="AD43" i="1"/>
  <c r="AD82" i="1"/>
  <c r="AD158" i="1"/>
  <c r="A75" i="19" s="1"/>
  <c r="E29" i="19" s="1"/>
  <c r="AD452" i="1"/>
  <c r="AD157" i="1"/>
  <c r="A130" i="19" s="1"/>
  <c r="E53" i="19" s="1"/>
  <c r="AD223" i="1"/>
  <c r="AD450" i="1"/>
  <c r="AD365" i="1"/>
  <c r="AD99" i="1"/>
  <c r="A126" i="19" s="1"/>
  <c r="D67" i="19" s="1"/>
  <c r="AD378" i="1"/>
  <c r="A67" i="19" s="1"/>
  <c r="B22" i="19" s="1"/>
  <c r="AD55" i="1"/>
  <c r="AD453" i="1"/>
  <c r="AD51" i="1"/>
  <c r="AD411" i="1"/>
  <c r="A262" i="19" s="1"/>
  <c r="E120" i="19" s="1"/>
  <c r="AD392" i="1"/>
  <c r="AD228" i="1"/>
  <c r="AD88" i="1"/>
  <c r="AD22" i="1"/>
  <c r="A191" i="19" s="1"/>
  <c r="AD379" i="1"/>
  <c r="AD166" i="1"/>
  <c r="AD423" i="1"/>
  <c r="AD172" i="1"/>
  <c r="A18" i="19" s="1"/>
  <c r="D10" i="19" s="1"/>
  <c r="AD124" i="1"/>
  <c r="A154" i="19" s="1"/>
  <c r="D81" i="19" s="1"/>
  <c r="AD388" i="1"/>
  <c r="AD213" i="1"/>
  <c r="AD391" i="1"/>
  <c r="AD394" i="1"/>
  <c r="A182" i="19" s="1"/>
  <c r="D99" i="19" s="1"/>
  <c r="AD361" i="1"/>
  <c r="A360" i="19" s="1"/>
  <c r="B101" i="19" s="1"/>
  <c r="AD112" i="1"/>
  <c r="AD421" i="1"/>
  <c r="AD319" i="1"/>
  <c r="A8" i="19" s="1"/>
  <c r="B6" i="19" s="1"/>
  <c r="AD313" i="1"/>
  <c r="AD355" i="1"/>
  <c r="A344" i="19" s="1"/>
  <c r="D177" i="19" s="1"/>
  <c r="X340" i="1"/>
  <c r="X458" i="1"/>
  <c r="Y458" i="1" s="1"/>
  <c r="X357" i="1"/>
  <c r="X241" i="1"/>
  <c r="X447" i="1"/>
  <c r="Y447" i="1" s="1"/>
  <c r="X362" i="1"/>
  <c r="X238" i="1"/>
  <c r="X375" i="1"/>
  <c r="Y375" i="1" s="1"/>
  <c r="X415" i="1"/>
  <c r="Y415" i="1" s="1"/>
  <c r="X360" i="1"/>
  <c r="X309" i="1"/>
  <c r="X328" i="1"/>
  <c r="X315" i="1"/>
  <c r="X430" i="1"/>
  <c r="Y430" i="1" s="1"/>
  <c r="X120" i="1"/>
  <c r="X210" i="1"/>
  <c r="X86" i="1"/>
  <c r="X212" i="1"/>
  <c r="X252" i="1"/>
  <c r="X307" i="1"/>
  <c r="X451" i="1"/>
  <c r="Y451" i="1" s="1"/>
  <c r="X244" i="1"/>
  <c r="AD25" i="1"/>
  <c r="X443" i="1"/>
  <c r="Y443" i="1" s="1"/>
  <c r="X428" i="1"/>
  <c r="Y428" i="1" s="1"/>
  <c r="X77" i="1"/>
  <c r="X88" i="1"/>
  <c r="AD209" i="1"/>
  <c r="A103" i="19" s="1"/>
  <c r="E41" i="19" s="1"/>
  <c r="X211" i="1"/>
  <c r="X44" i="1"/>
  <c r="X302" i="1"/>
  <c r="X377" i="1"/>
  <c r="Y377" i="1" s="1"/>
  <c r="X284" i="1"/>
  <c r="X78" i="1"/>
  <c r="X121" i="1"/>
  <c r="Y121" i="1" s="1"/>
  <c r="X257" i="1"/>
  <c r="X418" i="1"/>
  <c r="Y418" i="1" s="1"/>
  <c r="X49" i="1"/>
  <c r="X21" i="1"/>
  <c r="X208" i="1"/>
  <c r="X111" i="1"/>
  <c r="Y111" i="1" s="1"/>
  <c r="X454" i="1"/>
  <c r="Y454" i="1" s="1"/>
  <c r="X197" i="1"/>
  <c r="Y197" i="1" s="1"/>
  <c r="X268" i="1"/>
  <c r="X41" i="1"/>
  <c r="X48" i="1"/>
  <c r="Y48" i="1" s="1"/>
  <c r="X215" i="1"/>
  <c r="X367" i="1"/>
  <c r="Y367" i="1" s="1"/>
  <c r="X22" i="1"/>
  <c r="X5" i="1"/>
  <c r="X166" i="1"/>
  <c r="X154" i="1"/>
  <c r="Y154" i="1" s="1"/>
  <c r="X159" i="1"/>
  <c r="X229" i="1"/>
  <c r="X345" i="1"/>
  <c r="X323" i="1"/>
  <c r="X304" i="1"/>
  <c r="X412" i="1"/>
  <c r="Y412" i="1" s="1"/>
  <c r="X137" i="1"/>
  <c r="X136" i="1"/>
  <c r="X35" i="1"/>
  <c r="X469" i="1"/>
  <c r="Y469" i="1" s="1"/>
  <c r="X240" i="1"/>
  <c r="X95" i="1"/>
  <c r="X80" i="1"/>
  <c r="X70" i="1"/>
  <c r="X175" i="1"/>
  <c r="X246" i="1"/>
  <c r="X274" i="1"/>
  <c r="X325" i="1"/>
  <c r="X234" i="1"/>
  <c r="X165" i="1"/>
  <c r="X280" i="1"/>
  <c r="X444" i="1"/>
  <c r="Y444" i="1" s="1"/>
  <c r="X30" i="1"/>
  <c r="X125" i="1"/>
  <c r="X214" i="1"/>
  <c r="X189" i="1"/>
  <c r="Y189" i="1" s="1"/>
  <c r="X372" i="1"/>
  <c r="Y372" i="1" s="1"/>
  <c r="X19" i="1"/>
  <c r="X65" i="1"/>
  <c r="Y65" i="1" s="1"/>
  <c r="X69" i="1"/>
  <c r="X383" i="1"/>
  <c r="Y383" i="1" s="1"/>
  <c r="X459" i="1"/>
  <c r="Y459" i="1" s="1"/>
  <c r="X419" i="1"/>
  <c r="Y419" i="1" s="1"/>
  <c r="X191" i="1"/>
  <c r="Y191" i="1" s="1"/>
  <c r="X347" i="1"/>
  <c r="X261" i="1"/>
  <c r="X97" i="1"/>
  <c r="X255" i="1"/>
  <c r="Y255" i="1" s="1"/>
  <c r="X142" i="1"/>
  <c r="Y142" i="1" s="1"/>
  <c r="X278" i="1"/>
  <c r="X265" i="1"/>
  <c r="Y265" i="1" s="1"/>
  <c r="X90" i="1"/>
  <c r="X161" i="1"/>
  <c r="X130" i="1"/>
  <c r="X235" i="1"/>
  <c r="X173" i="1"/>
  <c r="X291" i="1"/>
  <c r="X423" i="1"/>
  <c r="Y423" i="1" s="1"/>
  <c r="X350" i="1"/>
  <c r="Y350" i="1" s="1"/>
  <c r="X466" i="1"/>
  <c r="Y466" i="1" s="1"/>
  <c r="X290" i="1"/>
  <c r="X224" i="1"/>
  <c r="X236" i="1"/>
  <c r="X183" i="1"/>
  <c r="X420" i="1"/>
  <c r="Y420" i="1" s="1"/>
  <c r="X398" i="1"/>
  <c r="Y398" i="1" s="1"/>
  <c r="X194" i="1"/>
  <c r="X134" i="1"/>
  <c r="X39" i="1"/>
  <c r="Y39" i="1" s="1"/>
  <c r="X62" i="1"/>
  <c r="X440" i="1"/>
  <c r="Y440" i="1" s="1"/>
  <c r="X320" i="1"/>
  <c r="X439" i="1"/>
  <c r="Y439" i="1" s="1"/>
  <c r="X385" i="1"/>
  <c r="Y385" i="1" s="1"/>
  <c r="X310" i="1"/>
  <c r="X14" i="1"/>
  <c r="X7" i="1"/>
  <c r="X32" i="1"/>
  <c r="X131" i="1"/>
  <c r="Y131" i="1" s="1"/>
  <c r="X380" i="1"/>
  <c r="Y380" i="1" s="1"/>
  <c r="X117" i="1"/>
  <c r="Y117" i="1" s="1"/>
  <c r="X94" i="1"/>
  <c r="X156" i="1"/>
  <c r="X11" i="1"/>
  <c r="X303" i="1"/>
  <c r="X135" i="1"/>
  <c r="X108" i="1"/>
  <c r="X351" i="1"/>
  <c r="X434" i="1"/>
  <c r="Y434" i="1" s="1"/>
  <c r="X281" i="1"/>
  <c r="X245" i="1"/>
  <c r="X13" i="1"/>
  <c r="Y13" i="1" s="1"/>
  <c r="X242" i="1"/>
  <c r="X81" i="1"/>
  <c r="X397" i="1"/>
  <c r="Y397" i="1" s="1"/>
  <c r="X118" i="1"/>
  <c r="X27" i="1"/>
  <c r="X109" i="1"/>
  <c r="X237" i="1"/>
  <c r="X184" i="1"/>
  <c r="X361" i="1"/>
  <c r="X341" i="1"/>
  <c r="Y341" i="1" s="1"/>
  <c r="X408" i="1"/>
  <c r="Y408" i="1" s="1"/>
  <c r="X337" i="1"/>
  <c r="X193" i="1"/>
  <c r="Y193" i="1" s="1"/>
  <c r="X424" i="1"/>
  <c r="Y424" i="1" s="1"/>
  <c r="X213" i="1"/>
  <c r="X38" i="1"/>
  <c r="X305" i="1"/>
  <c r="X63" i="1"/>
  <c r="X391" i="1"/>
  <c r="Y391" i="1" s="1"/>
  <c r="X308" i="1"/>
  <c r="X374" i="1"/>
  <c r="Y374" i="1" s="1"/>
  <c r="X269" i="1"/>
  <c r="Y269" i="1" s="1"/>
  <c r="X358" i="1"/>
  <c r="X8" i="1"/>
  <c r="X116" i="1"/>
  <c r="Y116" i="1" s="1"/>
  <c r="X426" i="1"/>
  <c r="Y426" i="1" s="1"/>
  <c r="X388" i="1"/>
  <c r="Y388" i="1" s="1"/>
  <c r="X73" i="1"/>
  <c r="Y73" i="1" s="1"/>
  <c r="X124" i="1"/>
  <c r="X102" i="1"/>
  <c r="Y102" i="1" s="1"/>
  <c r="X450" i="1"/>
  <c r="Y450" i="1" s="1"/>
  <c r="X82" i="1"/>
  <c r="X421" i="1"/>
  <c r="Y421" i="1" s="1"/>
  <c r="X313" i="1"/>
  <c r="X437" i="1"/>
  <c r="Y437" i="1" s="1"/>
  <c r="X196" i="1"/>
  <c r="X463" i="1"/>
  <c r="Y463" i="1" s="1"/>
  <c r="X260" i="1"/>
  <c r="X33" i="1"/>
  <c r="Y33" i="1" s="1"/>
  <c r="X84" i="1"/>
  <c r="Y84" i="1" s="1"/>
  <c r="X221" i="1"/>
  <c r="X283" i="1"/>
  <c r="Y283" i="1" s="1"/>
  <c r="X157" i="1"/>
  <c r="X394" i="1"/>
  <c r="Y394" i="1" s="1"/>
  <c r="X153" i="1"/>
  <c r="Y153" i="1" s="1"/>
  <c r="X158" i="1"/>
  <c r="X52" i="1"/>
  <c r="X353" i="1"/>
  <c r="X31" i="1"/>
  <c r="X216" i="1"/>
  <c r="X202" i="1"/>
  <c r="X396" i="1"/>
  <c r="Y396" i="1" s="1"/>
  <c r="X114" i="1"/>
  <c r="X147" i="1"/>
  <c r="X17" i="1"/>
  <c r="X327" i="1"/>
  <c r="X205" i="1"/>
  <c r="X299" i="1"/>
  <c r="X336" i="1"/>
  <c r="X331" i="1"/>
  <c r="X149" i="1"/>
  <c r="X464" i="1"/>
  <c r="Y464" i="1" s="1"/>
  <c r="X292" i="1"/>
  <c r="X59" i="1"/>
  <c r="Y59" i="1" s="1"/>
  <c r="X195" i="1"/>
  <c r="Y195" i="1" s="1"/>
  <c r="X18" i="1"/>
  <c r="Y18" i="1" s="1"/>
  <c r="X204" i="1"/>
  <c r="Y204" i="1" s="1"/>
  <c r="X348" i="1"/>
  <c r="X256" i="1"/>
  <c r="X148" i="1"/>
  <c r="X220" i="1"/>
  <c r="X453" i="1"/>
  <c r="Y453" i="1" s="1"/>
  <c r="X29" i="1"/>
  <c r="X250" i="1"/>
  <c r="Y250" i="1" s="1"/>
  <c r="X386" i="1"/>
  <c r="Y386" i="1" s="1"/>
  <c r="X442" i="1"/>
  <c r="Y442" i="1" s="1"/>
  <c r="X363" i="1"/>
  <c r="X273" i="1"/>
  <c r="X128" i="1"/>
  <c r="Y128" i="1" s="1"/>
  <c r="X61" i="1"/>
  <c r="X144" i="1"/>
  <c r="X403" i="1"/>
  <c r="Y403" i="1" s="1"/>
  <c r="X178" i="1"/>
  <c r="X405" i="1"/>
  <c r="Y405" i="1" s="1"/>
  <c r="X16" i="1"/>
  <c r="X297" i="1"/>
  <c r="Y297" i="1" s="1"/>
  <c r="X181" i="1"/>
  <c r="X460" i="1"/>
  <c r="Y460" i="1" s="1"/>
  <c r="X87" i="1"/>
  <c r="X199" i="1"/>
  <c r="Y199" i="1" s="1"/>
  <c r="AD115" i="1"/>
  <c r="A17" i="19" s="1"/>
  <c r="C7" i="19" s="1"/>
  <c r="X40" i="1"/>
  <c r="X354" i="1"/>
  <c r="Y354" i="1" s="1"/>
  <c r="X364" i="1"/>
  <c r="Y364" i="1" s="1"/>
  <c r="X312" i="1"/>
  <c r="X276" i="1"/>
  <c r="X322" i="1"/>
  <c r="Y322" i="1" s="1"/>
  <c r="X188" i="1"/>
  <c r="X92" i="1"/>
  <c r="X393" i="1"/>
  <c r="Y393" i="1" s="1"/>
  <c r="X429" i="1"/>
  <c r="Y429" i="1" s="1"/>
  <c r="X93" i="1"/>
  <c r="X20" i="1"/>
  <c r="X319" i="1"/>
  <c r="X300" i="1"/>
  <c r="X333" i="1"/>
  <c r="X275" i="1"/>
  <c r="X376" i="1"/>
  <c r="Y376" i="1" s="1"/>
  <c r="X432" i="1"/>
  <c r="Y432" i="1" s="1"/>
  <c r="X200" i="1"/>
  <c r="X259" i="1"/>
  <c r="X470" i="1"/>
  <c r="Y470" i="1" s="1"/>
  <c r="X174" i="1"/>
  <c r="X427" i="1"/>
  <c r="Y427" i="1" s="1"/>
  <c r="X217" i="1"/>
  <c r="X203" i="1"/>
  <c r="X461" i="1"/>
  <c r="Y461" i="1" s="1"/>
  <c r="X170" i="1"/>
  <c r="X288" i="1"/>
  <c r="X75" i="1"/>
  <c r="X176" i="1"/>
  <c r="X71" i="1"/>
  <c r="X355" i="1"/>
  <c r="S175" i="1"/>
  <c r="S62" i="1"/>
  <c r="W245" i="1"/>
  <c r="W386" i="1"/>
  <c r="W395" i="1"/>
  <c r="W178" i="1"/>
  <c r="W273" i="1"/>
  <c r="W208" i="1"/>
  <c r="W21" i="1"/>
  <c r="W190" i="1"/>
  <c r="W428" i="1"/>
  <c r="W443" i="1"/>
  <c r="W169" i="1"/>
  <c r="W307" i="1"/>
  <c r="W212" i="1"/>
  <c r="W284" i="1"/>
  <c r="W406" i="1"/>
  <c r="W288" i="1"/>
  <c r="W141" i="1"/>
  <c r="W16" i="1"/>
  <c r="S421" i="1"/>
  <c r="S313" i="1"/>
  <c r="S437" i="1"/>
  <c r="S196" i="1"/>
  <c r="S145" i="1"/>
  <c r="S253" i="1"/>
  <c r="S306" i="1"/>
  <c r="W87" i="1"/>
  <c r="W247" i="1"/>
  <c r="W185" i="1"/>
  <c r="W62" i="1"/>
  <c r="W13" i="1"/>
  <c r="W184" i="1"/>
  <c r="W414" i="1"/>
  <c r="W81" i="1"/>
  <c r="W287" i="1"/>
  <c r="W139" i="1"/>
  <c r="O456" i="1"/>
  <c r="S295" i="1"/>
  <c r="O409" i="1"/>
  <c r="O106" i="1"/>
  <c r="S274" i="1"/>
  <c r="O381" i="1"/>
  <c r="O103" i="1"/>
  <c r="S26" i="1"/>
  <c r="S444" i="1"/>
  <c r="O449" i="1"/>
  <c r="O143" i="1"/>
  <c r="O123" i="1"/>
  <c r="O346" i="1"/>
  <c r="O168" i="1"/>
  <c r="W361" i="1"/>
  <c r="W181" i="1"/>
  <c r="O34" i="1"/>
  <c r="O150" i="1"/>
  <c r="O448" i="1"/>
  <c r="O36" i="1"/>
  <c r="O132" i="1"/>
  <c r="O163" i="1"/>
  <c r="O113" i="1"/>
  <c r="O218" i="1"/>
  <c r="O329" i="1"/>
  <c r="O9" i="1"/>
  <c r="O232" i="1"/>
  <c r="W27" i="1"/>
  <c r="W187" i="1"/>
  <c r="W79" i="1"/>
  <c r="W20" i="1"/>
  <c r="W384" i="1"/>
  <c r="W435" i="1"/>
  <c r="W98" i="1"/>
  <c r="W231" i="1"/>
  <c r="W24" i="1"/>
  <c r="W405" i="1"/>
  <c r="W61" i="1"/>
  <c r="W72" i="1"/>
  <c r="W363" i="1"/>
  <c r="W22" i="1"/>
  <c r="W424" i="1"/>
  <c r="W209" i="1"/>
  <c r="W333" i="1"/>
  <c r="W376" i="1"/>
  <c r="W200" i="1"/>
  <c r="W375" i="1"/>
  <c r="W275" i="1"/>
  <c r="W89" i="1"/>
  <c r="W115" i="1"/>
  <c r="W364" i="1"/>
  <c r="W393" i="1"/>
  <c r="W233" i="1"/>
  <c r="W93" i="1"/>
  <c r="W176" i="1"/>
  <c r="W63" i="1"/>
  <c r="W305" i="1"/>
  <c r="W25" i="1"/>
  <c r="W213" i="1"/>
  <c r="W100" i="1"/>
  <c r="W317" i="1"/>
  <c r="W427" i="1"/>
  <c r="W172" i="1"/>
  <c r="W237" i="1"/>
  <c r="W201" i="1"/>
  <c r="W118" i="1"/>
  <c r="W68" i="1"/>
  <c r="W104" i="1"/>
  <c r="W281" i="1"/>
  <c r="W318" i="1"/>
  <c r="W312" i="1"/>
  <c r="W99" i="1"/>
  <c r="W37" i="1"/>
  <c r="W71" i="1"/>
  <c r="W351" i="1"/>
  <c r="W108" i="1"/>
  <c r="W339" i="1"/>
  <c r="W303" i="1"/>
  <c r="W11" i="1"/>
  <c r="W156" i="1"/>
  <c r="W94" i="1"/>
  <c r="W32" i="1"/>
  <c r="W7" i="1"/>
  <c r="W14" i="1"/>
  <c r="W399" i="1"/>
  <c r="W340" i="1"/>
  <c r="W385" i="1"/>
  <c r="W88" i="1"/>
  <c r="W329" i="1"/>
  <c r="W44" i="1"/>
  <c r="W194" i="1"/>
  <c r="W132" i="1"/>
  <c r="W398" i="1"/>
  <c r="W448" i="1"/>
  <c r="W183" i="1"/>
  <c r="W236" i="1"/>
  <c r="W423" i="1"/>
  <c r="W309" i="1"/>
  <c r="W41" i="1"/>
  <c r="W186" i="1"/>
  <c r="W411" i="1"/>
  <c r="W402" i="1"/>
  <c r="W268" i="1"/>
  <c r="W441" i="1"/>
  <c r="W355" i="1"/>
  <c r="W434" i="1"/>
  <c r="S104" i="1"/>
  <c r="W412" i="1"/>
  <c r="W276" i="1"/>
  <c r="W334" i="1"/>
  <c r="W328" i="1"/>
  <c r="W254" i="1"/>
  <c r="W319" i="1"/>
  <c r="W75" i="1"/>
  <c r="W295" i="1"/>
  <c r="W274" i="1"/>
  <c r="W381" i="1"/>
  <c r="W26" i="1"/>
  <c r="W123" i="1"/>
  <c r="W19" i="1"/>
  <c r="W459" i="1"/>
  <c r="W261" i="1"/>
  <c r="W161" i="1"/>
  <c r="W173" i="1"/>
  <c r="W8" i="1"/>
  <c r="W426" i="1"/>
  <c r="W378" i="1"/>
  <c r="W43" i="1"/>
  <c r="W55" i="1"/>
  <c r="W313" i="1"/>
  <c r="W223" i="1"/>
  <c r="W306" i="1"/>
  <c r="W431" i="1"/>
  <c r="W216" i="1"/>
  <c r="W114" i="1"/>
  <c r="W66" i="1"/>
  <c r="W147" i="1"/>
  <c r="W327" i="1"/>
  <c r="W205" i="1"/>
  <c r="W331" i="1"/>
  <c r="W149" i="1"/>
  <c r="W348" i="1"/>
  <c r="W256" i="1"/>
  <c r="W51" i="1"/>
  <c r="W338" i="1"/>
  <c r="W379" i="1"/>
  <c r="W344" i="1"/>
  <c r="W76" i="1"/>
  <c r="W140" i="1"/>
  <c r="W166" i="1"/>
  <c r="W279" i="1"/>
  <c r="W304" i="1"/>
  <c r="W239" i="1"/>
  <c r="W263" i="1"/>
  <c r="W137" i="1"/>
  <c r="W35" i="1"/>
  <c r="W389" i="1"/>
  <c r="W179" i="1"/>
  <c r="W246" i="1"/>
  <c r="W325" i="1"/>
  <c r="W449" i="1"/>
  <c r="W125" i="1"/>
  <c r="W214" i="1"/>
  <c r="W372" i="1"/>
  <c r="W419" i="1"/>
  <c r="W347" i="1"/>
  <c r="W28" i="1"/>
  <c r="W278" i="1"/>
  <c r="W130" i="1"/>
  <c r="W291" i="1"/>
  <c r="W391" i="1"/>
  <c r="W308" i="1"/>
  <c r="W374" i="1"/>
  <c r="W358" i="1"/>
  <c r="W10" i="1"/>
  <c r="W388" i="1"/>
  <c r="W124" i="1"/>
  <c r="W450" i="1"/>
  <c r="W452" i="1"/>
  <c r="W82" i="1"/>
  <c r="W228" i="1"/>
  <c r="W421" i="1"/>
  <c r="W365" i="1"/>
  <c r="W221" i="1"/>
  <c r="W157" i="1"/>
  <c r="W394" i="1"/>
  <c r="W158" i="1"/>
  <c r="W112" i="1"/>
  <c r="W353" i="1"/>
  <c r="W238" i="1"/>
  <c r="W407" i="1"/>
  <c r="W31" i="1"/>
  <c r="W202" i="1"/>
  <c r="W392" i="1"/>
  <c r="W180" i="1"/>
  <c r="W311" i="1"/>
  <c r="W17" i="1"/>
  <c r="W370" i="1"/>
  <c r="W277" i="1"/>
  <c r="W206" i="1"/>
  <c r="W23" i="1"/>
  <c r="W453" i="1"/>
  <c r="W198" i="1"/>
  <c r="S68" i="1"/>
  <c r="S225" i="1"/>
  <c r="S228" i="1"/>
  <c r="S460" i="1"/>
  <c r="S129" i="1"/>
  <c r="O207" i="1"/>
  <c r="O225" i="1"/>
  <c r="S353" i="1"/>
  <c r="S31" i="1"/>
  <c r="S392" i="1"/>
  <c r="S311" i="1"/>
  <c r="O332" i="1"/>
  <c r="O247" i="1"/>
  <c r="S240" i="1"/>
  <c r="O155" i="1"/>
  <c r="S304" i="1"/>
  <c r="S263" i="1"/>
  <c r="S105" i="1"/>
  <c r="O309" i="1"/>
  <c r="O328" i="1"/>
  <c r="O458" i="1"/>
  <c r="O231" i="1"/>
  <c r="O294" i="1"/>
  <c r="O100" i="1"/>
  <c r="O15" i="1"/>
  <c r="O101" i="1"/>
  <c r="O186" i="1"/>
  <c r="O67" i="1"/>
  <c r="O438" i="1"/>
  <c r="O91" i="1"/>
  <c r="O25" i="1"/>
  <c r="O99" i="1"/>
  <c r="S351" i="1"/>
  <c r="S78" i="1"/>
  <c r="S88" i="1"/>
  <c r="S237" i="1"/>
  <c r="O187" i="1"/>
  <c r="O233" i="1"/>
  <c r="O182" i="1"/>
  <c r="O12" i="1"/>
  <c r="O167" i="1"/>
  <c r="S347" i="1"/>
  <c r="S137" i="1"/>
  <c r="S305" i="1"/>
  <c r="O262" i="1"/>
  <c r="O58" i="1"/>
  <c r="O430" i="1"/>
  <c r="O406" i="1"/>
  <c r="O212" i="1"/>
  <c r="O252" i="1"/>
  <c r="O307" i="1"/>
  <c r="O451" i="1"/>
  <c r="O138" i="1"/>
  <c r="O122" i="1"/>
  <c r="O169" i="1"/>
  <c r="O425" i="1"/>
  <c r="O443" i="1"/>
  <c r="O428" i="1"/>
  <c r="O77" i="1"/>
  <c r="O54" i="1"/>
  <c r="O190" i="1"/>
  <c r="O289" i="1"/>
  <c r="O85" i="1"/>
  <c r="S281" i="1"/>
  <c r="S136" i="1"/>
  <c r="O356" i="1"/>
  <c r="O413" i="1"/>
  <c r="O141" i="1"/>
  <c r="O133" i="1"/>
  <c r="S95" i="1"/>
  <c r="S412" i="1"/>
  <c r="S319" i="1"/>
  <c r="O110" i="1"/>
  <c r="O28" i="1"/>
  <c r="O359" i="1"/>
  <c r="O318" i="1"/>
  <c r="O239" i="1"/>
  <c r="O263" i="1"/>
  <c r="O298" i="1"/>
  <c r="O244" i="1"/>
  <c r="O441" i="1"/>
  <c r="O389" i="1"/>
  <c r="O400" i="1"/>
  <c r="O179" i="1"/>
  <c r="O285" i="1"/>
  <c r="O177" i="1"/>
  <c r="O422" i="1"/>
  <c r="O286" i="1"/>
  <c r="O44" i="1"/>
  <c r="S130" i="1"/>
  <c r="S208" i="1"/>
  <c r="S21" i="1"/>
  <c r="S49" i="1"/>
  <c r="S77" i="1"/>
  <c r="S428" i="1"/>
  <c r="S307" i="1"/>
  <c r="S212" i="1"/>
  <c r="S284" i="1"/>
  <c r="S377" i="1"/>
  <c r="S302" i="1"/>
  <c r="O382" i="1"/>
  <c r="O316" i="1"/>
  <c r="O371" i="1"/>
  <c r="O105" i="1"/>
  <c r="O401" i="1"/>
  <c r="O219" i="1"/>
  <c r="O266" i="1"/>
  <c r="O50" i="1"/>
  <c r="S167" i="1"/>
  <c r="S203" i="1"/>
  <c r="S174" i="1"/>
  <c r="S259" i="1"/>
  <c r="S169" i="1"/>
  <c r="S213" i="1"/>
  <c r="S100" i="1"/>
  <c r="S289" i="1"/>
  <c r="S323" i="1"/>
  <c r="S201" i="1"/>
  <c r="S235" i="1"/>
  <c r="S434" i="1"/>
  <c r="S376" i="1"/>
  <c r="S397" i="1"/>
  <c r="S441" i="1"/>
  <c r="S38" i="1"/>
  <c r="S44" i="1"/>
  <c r="S232" i="1"/>
  <c r="S186" i="1"/>
  <c r="S427" i="1"/>
  <c r="S257" i="1"/>
  <c r="S445" i="1"/>
  <c r="O436" i="1"/>
  <c r="O369" i="1"/>
  <c r="O395" i="1"/>
  <c r="O433" i="1"/>
  <c r="O271" i="1"/>
  <c r="O72" i="1"/>
  <c r="O226" i="1"/>
  <c r="O417" i="1"/>
  <c r="O53" i="1"/>
  <c r="O185" i="1"/>
  <c r="O129" i="1"/>
  <c r="O24" i="1"/>
  <c r="O228" i="1"/>
  <c r="O379" i="1"/>
  <c r="O120" i="1"/>
  <c r="O344" i="1"/>
  <c r="O243" i="1"/>
  <c r="O326" i="1"/>
  <c r="O76" i="1"/>
  <c r="O140" i="1"/>
  <c r="O411" i="1"/>
  <c r="O88" i="1"/>
  <c r="O211" i="1"/>
  <c r="O279" i="1"/>
  <c r="O37" i="1"/>
  <c r="O126" i="1"/>
  <c r="O45" i="1"/>
  <c r="S309" i="1"/>
  <c r="S278" i="1"/>
  <c r="S438" i="1"/>
  <c r="S170" i="1"/>
  <c r="S75" i="1"/>
  <c r="S185" i="1"/>
  <c r="S53" i="1"/>
  <c r="S405" i="1"/>
  <c r="S178" i="1"/>
  <c r="S144" i="1"/>
  <c r="S61" i="1"/>
  <c r="S273" i="1"/>
  <c r="S363" i="1"/>
  <c r="S433" i="1"/>
  <c r="S395" i="1"/>
  <c r="S442" i="1"/>
  <c r="S369" i="1"/>
  <c r="S436" i="1"/>
  <c r="S447" i="1"/>
  <c r="S432" i="1"/>
  <c r="S337" i="1"/>
  <c r="S28" i="1"/>
  <c r="S217" i="1"/>
  <c r="S372" i="1"/>
  <c r="S327" i="1"/>
  <c r="S181" i="1"/>
  <c r="S24" i="1"/>
  <c r="O146" i="1"/>
  <c r="O315" i="1"/>
  <c r="O373" i="1"/>
  <c r="O210" i="1"/>
  <c r="O86" i="1"/>
  <c r="S29" i="1"/>
  <c r="S338" i="1"/>
  <c r="S198" i="1"/>
  <c r="S453" i="1"/>
  <c r="S220" i="1"/>
  <c r="S148" i="1"/>
  <c r="S23" i="1"/>
  <c r="S256" i="1"/>
  <c r="S206" i="1"/>
  <c r="S277" i="1"/>
  <c r="S348" i="1"/>
  <c r="S292" i="1"/>
  <c r="S149" i="1"/>
  <c r="S410" i="1"/>
  <c r="S370" i="1"/>
  <c r="S336" i="1"/>
  <c r="S299" i="1"/>
  <c r="S365" i="1"/>
  <c r="S340" i="1"/>
  <c r="S239" i="1"/>
  <c r="S41" i="1"/>
  <c r="S141" i="1"/>
  <c r="S411" i="1"/>
  <c r="S443" i="1"/>
  <c r="S161" i="1"/>
  <c r="S125" i="1"/>
  <c r="S43" i="1"/>
  <c r="S296" i="1"/>
  <c r="S63" i="1"/>
  <c r="S406" i="1"/>
  <c r="S40" i="1"/>
  <c r="S205" i="1"/>
  <c r="S17" i="1"/>
  <c r="S147" i="1"/>
  <c r="S180" i="1"/>
  <c r="S396" i="1"/>
  <c r="S404" i="1"/>
  <c r="S216" i="1"/>
  <c r="S238" i="1"/>
  <c r="S241" i="1"/>
  <c r="S328" i="1"/>
  <c r="S268" i="1"/>
  <c r="S247" i="1"/>
  <c r="S202" i="1"/>
  <c r="O301" i="1"/>
  <c r="O415" i="1"/>
  <c r="O360" i="1"/>
  <c r="O270" i="1"/>
  <c r="O287" i="1"/>
  <c r="O104" i="1"/>
  <c r="O343" i="1"/>
  <c r="O446" i="1"/>
  <c r="O414" i="1"/>
  <c r="O68" i="1"/>
  <c r="O139" i="1"/>
  <c r="O201" i="1"/>
  <c r="O60" i="1"/>
  <c r="O47" i="1"/>
  <c r="O342" i="1"/>
  <c r="O366" i="1"/>
  <c r="O172" i="1"/>
  <c r="S158" i="1"/>
  <c r="S157" i="1"/>
  <c r="S223" i="1"/>
  <c r="S221" i="1"/>
  <c r="S260" i="1"/>
  <c r="S423" i="1"/>
  <c r="S187" i="1"/>
  <c r="S52" i="1"/>
  <c r="S318" i="1"/>
  <c r="O340" i="1"/>
  <c r="O399" i="1"/>
  <c r="O267" i="1"/>
  <c r="O471" i="1"/>
  <c r="O272" i="1"/>
  <c r="O455" i="1"/>
  <c r="O314" i="1"/>
  <c r="O264" i="1"/>
  <c r="O230" i="1"/>
  <c r="O57" i="1"/>
  <c r="O339" i="1"/>
  <c r="S330" i="1"/>
  <c r="S440" i="1"/>
  <c r="S300" i="1"/>
  <c r="S386" i="1"/>
  <c r="S200" i="1"/>
  <c r="S407" i="1"/>
  <c r="S449" i="1"/>
  <c r="S378" i="1"/>
  <c r="S118" i="1"/>
  <c r="S66" i="1"/>
  <c r="S209" i="1"/>
  <c r="S176" i="1"/>
  <c r="S115" i="1"/>
  <c r="S97" i="1"/>
  <c r="S234" i="1"/>
  <c r="S371" i="1"/>
  <c r="S87" i="1"/>
  <c r="S184" i="1"/>
  <c r="S47" i="1"/>
  <c r="S109" i="1"/>
  <c r="S27" i="1"/>
  <c r="S139" i="1"/>
  <c r="S414" i="1"/>
  <c r="S81" i="1"/>
  <c r="S13" i="1"/>
  <c r="S287" i="1"/>
  <c r="S245" i="1"/>
  <c r="S333" i="1"/>
  <c r="S394" i="1"/>
  <c r="S37" i="1"/>
  <c r="O321" i="1"/>
  <c r="O357" i="1"/>
  <c r="O248" i="1"/>
  <c r="O293" i="1"/>
  <c r="O42" i="1"/>
  <c r="O10" i="1"/>
  <c r="O378" i="1"/>
  <c r="O119" i="1"/>
  <c r="O43" i="1"/>
  <c r="O452" i="1"/>
  <c r="O74" i="1"/>
  <c r="O445" i="1"/>
  <c r="O152" i="1"/>
  <c r="O55" i="1"/>
  <c r="O330" i="1"/>
  <c r="O295" i="1"/>
  <c r="S171" i="1"/>
  <c r="S361" i="1"/>
  <c r="S331" i="1"/>
  <c r="S426" i="1"/>
  <c r="S114" i="1"/>
  <c r="S25" i="1"/>
  <c r="S71" i="1"/>
  <c r="O365" i="1"/>
  <c r="O349" i="1"/>
  <c r="O465" i="1"/>
  <c r="O145" i="1"/>
  <c r="O162" i="1"/>
  <c r="O253" i="1"/>
  <c r="O368" i="1"/>
  <c r="O387" i="1"/>
  <c r="O6" i="1"/>
  <c r="O223" i="1"/>
  <c r="O164" i="1"/>
  <c r="O306" i="1"/>
  <c r="O296" i="1"/>
  <c r="O112" i="1"/>
  <c r="S9" i="1"/>
  <c r="S329" i="1"/>
  <c r="S134" i="1"/>
  <c r="S132" i="1"/>
  <c r="S448" i="1"/>
  <c r="S236" i="1"/>
  <c r="S231" i="1"/>
  <c r="S325" i="1"/>
  <c r="S242" i="1"/>
  <c r="S446" i="1"/>
  <c r="S194" i="1"/>
  <c r="S177" i="1"/>
  <c r="S12" i="1"/>
  <c r="S85" i="1"/>
  <c r="O241" i="1"/>
  <c r="O447" i="1"/>
  <c r="O362" i="1"/>
  <c r="O238" i="1"/>
  <c r="O431" i="1"/>
  <c r="O282" i="1"/>
  <c r="O335" i="1"/>
  <c r="O407" i="1"/>
  <c r="O64" i="1"/>
  <c r="O416" i="1"/>
  <c r="O392" i="1"/>
  <c r="O404" i="1"/>
  <c r="O468" i="1"/>
  <c r="O83" i="1"/>
  <c r="O180" i="1"/>
  <c r="O66" i="1"/>
  <c r="O311" i="1"/>
  <c r="O127" i="1"/>
  <c r="O192" i="1"/>
  <c r="S133" i="1"/>
  <c r="S291" i="1"/>
  <c r="S173" i="1"/>
  <c r="S207" i="1"/>
  <c r="S90" i="1"/>
  <c r="S261" i="1"/>
  <c r="S419" i="1"/>
  <c r="S459" i="1"/>
  <c r="S110" i="1"/>
  <c r="S298" i="1"/>
  <c r="S424" i="1"/>
  <c r="S156" i="1"/>
  <c r="S355" i="1"/>
  <c r="O209" i="1"/>
  <c r="O151" i="1"/>
  <c r="O222" i="1"/>
  <c r="O324" i="1"/>
  <c r="O115" i="1"/>
  <c r="O370" i="1"/>
  <c r="O410" i="1"/>
  <c r="O107" i="1"/>
  <c r="O277" i="1"/>
  <c r="O390" i="1"/>
  <c r="O206" i="1"/>
  <c r="O23" i="1"/>
  <c r="O51" i="1"/>
  <c r="O251" i="1"/>
  <c r="O198" i="1"/>
  <c r="O338" i="1"/>
  <c r="O160" i="1"/>
  <c r="O171" i="1"/>
  <c r="S19" i="1"/>
  <c r="S214" i="1"/>
  <c r="S123" i="1"/>
  <c r="S30" i="1"/>
  <c r="S280" i="1"/>
  <c r="S165" i="1"/>
  <c r="S381" i="1"/>
  <c r="S246" i="1"/>
  <c r="S106" i="1"/>
  <c r="S383" i="1"/>
  <c r="S275" i="1"/>
  <c r="S270" i="1"/>
  <c r="S183" i="1"/>
  <c r="S416" i="1"/>
  <c r="S67" i="1"/>
  <c r="S159" i="1"/>
  <c r="S80" i="1"/>
  <c r="S179" i="1"/>
  <c r="S400" i="1"/>
  <c r="S389" i="1"/>
  <c r="S35" i="1"/>
  <c r="S408" i="1"/>
  <c r="S32" i="1"/>
  <c r="S387" i="1"/>
  <c r="S398" i="1"/>
  <c r="S262" i="1"/>
  <c r="S233" i="1"/>
  <c r="S16" i="1"/>
  <c r="S288" i="1"/>
  <c r="S266" i="1"/>
  <c r="O56" i="1"/>
  <c r="O317" i="1"/>
  <c r="O352" i="1"/>
  <c r="O375" i="1"/>
  <c r="O249" i="1"/>
  <c r="O96" i="1"/>
  <c r="O98" i="1"/>
  <c r="O435" i="1"/>
  <c r="O384" i="1"/>
  <c r="O89" i="1"/>
  <c r="O462" i="1"/>
  <c r="O46" i="1"/>
  <c r="O467" i="1"/>
  <c r="O457" i="1"/>
  <c r="O254" i="1"/>
  <c r="O258" i="1"/>
  <c r="O79" i="1"/>
  <c r="O402" i="1"/>
  <c r="O227" i="1"/>
  <c r="O26" i="1"/>
  <c r="S431" i="1"/>
  <c r="S224" i="1"/>
  <c r="S72" i="1"/>
  <c r="S380" i="1"/>
  <c r="S51" i="1"/>
  <c r="S99" i="1"/>
  <c r="S190" i="1"/>
  <c r="S375" i="1"/>
  <c r="S34" i="1"/>
  <c r="S92" i="1"/>
  <c r="S163" i="1"/>
  <c r="S46" i="1"/>
  <c r="S254" i="1"/>
  <c r="S402" i="1"/>
  <c r="O334" i="1"/>
  <c r="S379" i="1"/>
  <c r="S344" i="1"/>
  <c r="S76" i="1"/>
  <c r="S215" i="1"/>
  <c r="S5" i="1"/>
  <c r="S211" i="1"/>
  <c r="S345" i="1"/>
  <c r="S172" i="1"/>
  <c r="S385" i="1"/>
  <c r="S310" i="1"/>
  <c r="S7" i="1"/>
  <c r="S94" i="1"/>
  <c r="S303" i="1"/>
  <c r="S108" i="1"/>
  <c r="S391" i="1"/>
  <c r="S374" i="1"/>
  <c r="S358" i="1"/>
  <c r="S124" i="1"/>
  <c r="S450" i="1"/>
  <c r="S82" i="1"/>
  <c r="S56" i="1"/>
  <c r="S276" i="1"/>
  <c r="S96" i="1"/>
  <c r="S435" i="1"/>
  <c r="S457" i="1"/>
  <c r="S79" i="1"/>
  <c r="S22" i="1"/>
  <c r="S229" i="1"/>
  <c r="S45" i="1"/>
  <c r="S314" i="1"/>
  <c r="S11" i="1"/>
  <c r="S339" i="1"/>
  <c r="S112" i="1"/>
  <c r="S293" i="1"/>
  <c r="S8" i="1"/>
  <c r="S74" i="1"/>
  <c r="S55" i="1"/>
  <c r="S312" i="1"/>
  <c r="S393" i="1"/>
  <c r="S89" i="1"/>
  <c r="S93" i="1"/>
  <c r="S334" i="1"/>
  <c r="S140" i="1"/>
  <c r="S367" i="1"/>
  <c r="S166" i="1"/>
  <c r="S279" i="1"/>
  <c r="S126" i="1"/>
  <c r="S70" i="1"/>
  <c r="S320" i="1"/>
  <c r="S399" i="1"/>
  <c r="S14" i="1"/>
  <c r="S264" i="1"/>
  <c r="S135" i="1"/>
  <c r="S69" i="1"/>
  <c r="S308" i="1"/>
  <c r="S10" i="1"/>
  <c r="S388" i="1"/>
  <c r="S119" i="1"/>
  <c r="S452" i="1"/>
  <c r="S152" i="1"/>
  <c r="S317" i="1"/>
  <c r="S364" i="1"/>
  <c r="S188" i="1"/>
  <c r="S98" i="1"/>
  <c r="S384" i="1"/>
  <c r="S20" i="1"/>
  <c r="D55" i="15" l="1"/>
  <c r="D6" i="15"/>
  <c r="C16" i="15"/>
  <c r="C41" i="19"/>
  <c r="D44" i="15"/>
  <c r="A329" i="19"/>
  <c r="B90" i="19" s="1"/>
  <c r="A304" i="19"/>
  <c r="D166" i="19" s="1"/>
  <c r="E79" i="15"/>
  <c r="A286" i="19"/>
  <c r="E132" i="19" s="1"/>
  <c r="A245" i="19"/>
  <c r="B63" i="19" s="1"/>
  <c r="B44" i="15"/>
  <c r="E5" i="15"/>
  <c r="E50" i="15"/>
  <c r="C37" i="15"/>
  <c r="D74" i="15"/>
  <c r="A342" i="19"/>
  <c r="E159" i="19" s="1"/>
  <c r="A293" i="19"/>
  <c r="G6" i="19" s="1"/>
  <c r="A327" i="19"/>
  <c r="B88" i="19" s="1"/>
  <c r="A358" i="19"/>
  <c r="A352" i="19"/>
  <c r="A289" i="19"/>
  <c r="A291" i="19"/>
  <c r="E133" i="19" s="1"/>
  <c r="A351" i="19"/>
  <c r="A300" i="19"/>
  <c r="B97" i="19"/>
  <c r="A306" i="19"/>
  <c r="D167" i="19" s="1"/>
  <c r="A356" i="19"/>
  <c r="A326" i="19"/>
  <c r="E152" i="19" s="1"/>
  <c r="B41" i="15"/>
  <c r="A307" i="19"/>
  <c r="B82" i="19" s="1"/>
  <c r="F3" i="15"/>
  <c r="D71" i="15"/>
  <c r="F10" i="15"/>
  <c r="A323" i="19"/>
  <c r="B85" i="19" s="1"/>
  <c r="E156" i="19"/>
  <c r="A229" i="19"/>
  <c r="B59" i="19" s="1"/>
  <c r="E42" i="15"/>
  <c r="D8" i="15"/>
  <c r="D69" i="15"/>
  <c r="E19" i="15"/>
  <c r="D88" i="19"/>
  <c r="D46" i="15"/>
  <c r="A276" i="19"/>
  <c r="E4" i="15"/>
  <c r="C24" i="19"/>
  <c r="E31" i="15"/>
  <c r="C21" i="15"/>
  <c r="D25" i="15"/>
  <c r="A254" i="19"/>
  <c r="E116" i="19" s="1"/>
  <c r="A102" i="19"/>
  <c r="B29" i="19" s="1"/>
  <c r="A15" i="19"/>
  <c r="C6" i="19" s="1"/>
  <c r="D20" i="15"/>
  <c r="A282" i="19"/>
  <c r="B72" i="19" s="1"/>
  <c r="A243" i="19"/>
  <c r="B62" i="19" s="1"/>
  <c r="A309" i="19"/>
  <c r="E141" i="19" s="1"/>
  <c r="F26" i="19"/>
  <c r="E87" i="19"/>
  <c r="E79" i="19"/>
  <c r="D98" i="19"/>
  <c r="A192" i="19"/>
  <c r="C56" i="19" s="1"/>
  <c r="A9" i="19"/>
  <c r="E3" i="19" s="1"/>
  <c r="A207" i="19"/>
  <c r="E89" i="19" s="1"/>
  <c r="A5" i="19"/>
  <c r="A74" i="19"/>
  <c r="E28" i="19" s="1"/>
  <c r="A39" i="19"/>
  <c r="B9" i="19" s="1"/>
  <c r="A353" i="19"/>
  <c r="A66" i="19"/>
  <c r="A303" i="19"/>
  <c r="E139" i="19" s="1"/>
  <c r="A19" i="19"/>
  <c r="C43" i="19"/>
  <c r="A128" i="19"/>
  <c r="D69" i="19" s="1"/>
  <c r="A138" i="19"/>
  <c r="E59" i="19" s="1"/>
  <c r="A346" i="19"/>
  <c r="A122" i="19"/>
  <c r="A292" i="19"/>
  <c r="F36" i="19" s="1"/>
  <c r="A290" i="19"/>
  <c r="B75" i="19" s="1"/>
  <c r="A199" i="19"/>
  <c r="E84" i="19" s="1"/>
  <c r="A135" i="19"/>
  <c r="E57" i="19" s="1"/>
  <c r="A305" i="19"/>
  <c r="A110" i="19"/>
  <c r="E45" i="19" s="1"/>
  <c r="A338" i="19"/>
  <c r="E155" i="19" s="1"/>
  <c r="A279" i="19"/>
  <c r="C74" i="19" s="1"/>
  <c r="A116" i="19"/>
  <c r="C31" i="19" s="1"/>
  <c r="A42" i="19"/>
  <c r="D28" i="19" s="1"/>
  <c r="A214" i="19"/>
  <c r="E93" i="19" s="1"/>
  <c r="A91" i="19"/>
  <c r="E34" i="19" s="1"/>
  <c r="A97" i="19"/>
  <c r="E39" i="19" s="1"/>
  <c r="A345" i="19"/>
  <c r="A359" i="19"/>
  <c r="B100" i="19" s="1"/>
  <c r="A272" i="19"/>
  <c r="D152" i="19" s="1"/>
  <c r="A313" i="19"/>
  <c r="E145" i="19" s="1"/>
  <c r="A210" i="19"/>
  <c r="D116" i="19" s="1"/>
  <c r="A284" i="19"/>
  <c r="B73" i="19" s="1"/>
  <c r="A235" i="19"/>
  <c r="E105" i="19" s="1"/>
  <c r="A21" i="19"/>
  <c r="A311" i="19"/>
  <c r="A273" i="19"/>
  <c r="E126" i="19" s="1"/>
  <c r="A244" i="19"/>
  <c r="E109" i="19" s="1"/>
  <c r="A167" i="19"/>
  <c r="A86" i="19"/>
  <c r="D48" i="19" s="1"/>
  <c r="A60" i="19"/>
  <c r="B16" i="19" s="1"/>
  <c r="A271" i="19"/>
  <c r="D151" i="19" s="1"/>
  <c r="A219" i="19"/>
  <c r="D65" i="19"/>
  <c r="C32" i="19"/>
  <c r="C71" i="19"/>
  <c r="D143" i="19"/>
  <c r="E12" i="19"/>
  <c r="D17" i="19"/>
  <c r="A163" i="19"/>
  <c r="D86" i="19" s="1"/>
  <c r="A144" i="19"/>
  <c r="D76" i="19" s="1"/>
  <c r="A320" i="19"/>
  <c r="A54" i="19"/>
  <c r="E22" i="19" s="1"/>
  <c r="A158" i="19"/>
  <c r="B42" i="19" s="1"/>
  <c r="A173" i="19"/>
  <c r="B47" i="19" s="1"/>
  <c r="A302" i="19"/>
  <c r="E138" i="19" s="1"/>
  <c r="A264" i="19"/>
  <c r="D146" i="19" s="1"/>
  <c r="D70" i="15"/>
  <c r="D28" i="15"/>
  <c r="A29" i="19"/>
  <c r="E13" i="19" s="1"/>
  <c r="A187" i="19"/>
  <c r="F24" i="19" s="1"/>
  <c r="A333" i="19"/>
  <c r="B93" i="19" s="1"/>
  <c r="A148" i="19"/>
  <c r="E67" i="19" s="1"/>
  <c r="A145" i="19"/>
  <c r="D77" i="19" s="1"/>
  <c r="A123" i="19"/>
  <c r="B34" i="19" s="1"/>
  <c r="A325" i="19"/>
  <c r="B87" i="19" s="1"/>
  <c r="A81" i="19"/>
  <c r="D43" i="19" s="1"/>
  <c r="A155" i="19"/>
  <c r="D82" i="19" s="1"/>
  <c r="A185" i="19"/>
  <c r="A308" i="19"/>
  <c r="A127" i="19"/>
  <c r="D68" i="19" s="1"/>
  <c r="A208" i="19"/>
  <c r="A331" i="19"/>
  <c r="B91" i="19" s="1"/>
  <c r="A156" i="19"/>
  <c r="A142" i="19"/>
  <c r="D75" i="19" s="1"/>
  <c r="A348" i="19"/>
  <c r="E162" i="19" s="1"/>
  <c r="A248" i="19"/>
  <c r="D137" i="19" s="1"/>
  <c r="A22" i="19"/>
  <c r="D13" i="19" s="1"/>
  <c r="A100" i="19"/>
  <c r="B28" i="19" s="1"/>
  <c r="A115" i="19"/>
  <c r="B32" i="19" s="1"/>
  <c r="A40" i="19"/>
  <c r="D26" i="19" s="1"/>
  <c r="A118" i="19"/>
  <c r="E48" i="19" s="1"/>
  <c r="A56" i="19"/>
  <c r="D24" i="15"/>
  <c r="O5" i="15" s="1"/>
  <c r="A340" i="19"/>
  <c r="A169" i="19"/>
  <c r="A47" i="19"/>
  <c r="A120" i="19"/>
  <c r="A301" i="19"/>
  <c r="B44" i="19"/>
  <c r="E107" i="19"/>
  <c r="B29" i="15"/>
  <c r="A263" i="19"/>
  <c r="E121" i="19" s="1"/>
  <c r="A85" i="19"/>
  <c r="L10" i="15"/>
  <c r="C35" i="15"/>
  <c r="A242" i="19"/>
  <c r="A228" i="19"/>
  <c r="E101" i="19" s="1"/>
  <c r="A321" i="19"/>
  <c r="D174" i="19" s="1"/>
  <c r="A14" i="19"/>
  <c r="D8" i="19" s="1"/>
  <c r="A131" i="19"/>
  <c r="E54" i="19" s="1"/>
  <c r="A153" i="19"/>
  <c r="A318" i="19"/>
  <c r="E149" i="19" s="1"/>
  <c r="A20" i="19"/>
  <c r="D11" i="19" s="1"/>
  <c r="A213" i="19"/>
  <c r="E92" i="19" s="1"/>
  <c r="A288" i="19"/>
  <c r="A253" i="19"/>
  <c r="A172" i="19"/>
  <c r="E76" i="19" s="1"/>
  <c r="A275" i="19"/>
  <c r="B67" i="19" s="1"/>
  <c r="A175" i="19"/>
  <c r="D94" i="19" s="1"/>
  <c r="A197" i="19"/>
  <c r="A24" i="19"/>
  <c r="A206" i="19"/>
  <c r="B54" i="19" s="1"/>
  <c r="A36" i="19"/>
  <c r="A334" i="19"/>
  <c r="B94" i="19" s="1"/>
  <c r="A159" i="19"/>
  <c r="A52" i="19"/>
  <c r="A26" i="19"/>
  <c r="D16" i="19" s="1"/>
  <c r="A319" i="19"/>
  <c r="B83" i="19" s="1"/>
  <c r="A176" i="19"/>
  <c r="A108" i="19"/>
  <c r="D56" i="19" s="1"/>
  <c r="A269" i="19"/>
  <c r="D149" i="19" s="1"/>
  <c r="A216" i="19"/>
  <c r="E95" i="19" s="1"/>
  <c r="A179" i="19"/>
  <c r="A198" i="19"/>
  <c r="F25" i="19" s="1"/>
  <c r="A45" i="19"/>
  <c r="E18" i="19" s="1"/>
  <c r="A249" i="19"/>
  <c r="E112" i="19" s="1"/>
  <c r="A59" i="19"/>
  <c r="F10" i="19" s="1"/>
  <c r="A7" i="19"/>
  <c r="D4" i="19" s="1"/>
  <c r="A239" i="19"/>
  <c r="A217" i="19"/>
  <c r="D118" i="19" s="1"/>
  <c r="A337" i="19"/>
  <c r="B96" i="19" s="1"/>
  <c r="A99" i="19"/>
  <c r="A260" i="19"/>
  <c r="E118" i="19" s="1"/>
  <c r="A335" i="19"/>
  <c r="B95" i="19" s="1"/>
  <c r="A43" i="19"/>
  <c r="D29" i="19" s="1"/>
  <c r="A10" i="19"/>
  <c r="E4" i="19" s="1"/>
  <c r="E70" i="15"/>
  <c r="A78" i="19"/>
  <c r="B24" i="19" s="1"/>
  <c r="L7" i="15"/>
  <c r="B52" i="15"/>
  <c r="L5" i="15"/>
  <c r="L6" i="15"/>
  <c r="L8" i="15"/>
  <c r="A90" i="19"/>
  <c r="E33" i="19" s="1"/>
  <c r="L12" i="15"/>
  <c r="A104" i="19"/>
  <c r="D54" i="19" s="1"/>
  <c r="L4" i="15"/>
  <c r="E10" i="15"/>
  <c r="P4" i="15" s="1"/>
  <c r="D74" i="19"/>
  <c r="E61" i="19"/>
  <c r="A164" i="19"/>
  <c r="D87" i="19" s="1"/>
  <c r="A105" i="19"/>
  <c r="A41" i="19"/>
  <c r="D27" i="19" s="1"/>
  <c r="A61" i="19"/>
  <c r="C19" i="19" s="1"/>
  <c r="A32" i="19"/>
  <c r="A58" i="19"/>
  <c r="B14" i="19" s="1"/>
  <c r="A79" i="19"/>
  <c r="A44" i="19"/>
  <c r="A294" i="19"/>
  <c r="B77" i="19" s="1"/>
  <c r="A12" i="19"/>
  <c r="D6" i="19" s="1"/>
  <c r="A324" i="19"/>
  <c r="A349" i="19"/>
  <c r="E163" i="19" s="1"/>
  <c r="A149" i="19"/>
  <c r="D78" i="19" s="1"/>
  <c r="A295" i="19"/>
  <c r="B78" i="19" s="1"/>
  <c r="A157" i="19"/>
  <c r="A73" i="19"/>
  <c r="A16" i="19"/>
  <c r="B7" i="19" s="1"/>
  <c r="A92" i="19"/>
  <c r="D51" i="19" s="1"/>
  <c r="A261" i="19"/>
  <c r="D144" i="19" s="1"/>
  <c r="A312" i="19"/>
  <c r="E144" i="19" s="1"/>
  <c r="A72" i="19"/>
  <c r="D38" i="19" s="1"/>
  <c r="A171" i="19"/>
  <c r="A114" i="19"/>
  <c r="D60" i="19" s="1"/>
  <c r="A234" i="19"/>
  <c r="A28" i="19"/>
  <c r="D18" i="19" s="1"/>
  <c r="A314" i="19"/>
  <c r="D171" i="19" s="1"/>
  <c r="A233" i="19"/>
  <c r="C64" i="19" s="1"/>
  <c r="A88" i="19"/>
  <c r="E32" i="19" s="1"/>
  <c r="A76" i="19"/>
  <c r="D40" i="19" s="1"/>
  <c r="A355" i="19"/>
  <c r="B98" i="19" s="1"/>
  <c r="A51" i="19"/>
  <c r="A69" i="19"/>
  <c r="B23" i="19" s="1"/>
  <c r="A226" i="19"/>
  <c r="A212" i="19"/>
  <c r="D117" i="19" s="1"/>
  <c r="A93" i="19"/>
  <c r="E35" i="19" s="1"/>
  <c r="A134" i="19"/>
  <c r="C36" i="19" s="1"/>
  <c r="A297" i="19"/>
  <c r="A322" i="19"/>
  <c r="B84" i="19" s="1"/>
  <c r="A202" i="19"/>
  <c r="E86" i="19" s="1"/>
  <c r="A70" i="19"/>
  <c r="A111" i="19"/>
  <c r="A117" i="19"/>
  <c r="D62" i="19" s="1"/>
  <c r="A3" i="16"/>
  <c r="B3" i="16" s="1"/>
  <c r="A71" i="19"/>
  <c r="E26" i="19" s="1"/>
  <c r="A139" i="19"/>
  <c r="E60" i="19" s="1"/>
  <c r="A255" i="19"/>
  <c r="A6" i="19"/>
  <c r="B5" i="19" s="1"/>
  <c r="A178" i="19"/>
  <c r="D96" i="19" s="1"/>
  <c r="D145" i="19"/>
  <c r="A113" i="19"/>
  <c r="D59" i="19" s="1"/>
  <c r="A227" i="19"/>
  <c r="D126" i="19" s="1"/>
  <c r="A170" i="19"/>
  <c r="B46" i="19" s="1"/>
  <c r="A189" i="19"/>
  <c r="D104" i="19" s="1"/>
  <c r="A256" i="19"/>
  <c r="A218" i="19"/>
  <c r="E96" i="19" s="1"/>
  <c r="A332" i="19"/>
  <c r="B92" i="19" s="1"/>
  <c r="A225" i="19"/>
  <c r="A82" i="19"/>
  <c r="A25" i="19"/>
  <c r="E10" i="19" s="1"/>
  <c r="A34" i="19"/>
  <c r="E15" i="19" s="1"/>
  <c r="A68" i="19"/>
  <c r="E25" i="19" s="1"/>
  <c r="A89" i="19"/>
  <c r="D50" i="19" s="1"/>
  <c r="A298" i="19"/>
  <c r="E135" i="19" s="1"/>
  <c r="A317" i="19"/>
  <c r="E148" i="19" s="1"/>
  <c r="A361" i="19"/>
  <c r="A50" i="19"/>
  <c r="A136" i="19"/>
  <c r="E58" i="19" s="1"/>
  <c r="A33" i="19"/>
  <c r="D21" i="19" s="1"/>
  <c r="A190" i="19"/>
  <c r="D105" i="19" s="1"/>
  <c r="A223" i="19"/>
  <c r="A285" i="19"/>
  <c r="E131" i="19" s="1"/>
  <c r="A186" i="19"/>
  <c r="F23" i="19" s="1"/>
  <c r="A310" i="19"/>
  <c r="A221" i="19"/>
  <c r="A336" i="19"/>
  <c r="E154" i="19" s="1"/>
  <c r="C52" i="19"/>
  <c r="BK15" i="21"/>
  <c r="BK5" i="21"/>
  <c r="BK7" i="21"/>
  <c r="BK9" i="21"/>
  <c r="BK10" i="21"/>
  <c r="BK11" i="21"/>
  <c r="BK12" i="21"/>
  <c r="BK13" i="21"/>
  <c r="BK14" i="21"/>
  <c r="S12" i="12"/>
  <c r="E125" i="19"/>
  <c r="S4" i="14"/>
  <c r="S8" i="12"/>
  <c r="R10" i="14"/>
  <c r="R10" i="13"/>
  <c r="S10" i="12"/>
  <c r="R8" i="14"/>
  <c r="R5" i="14"/>
  <c r="R4" i="14"/>
  <c r="R6" i="13"/>
  <c r="R12" i="14"/>
  <c r="S4" i="12"/>
  <c r="S5" i="12"/>
  <c r="S6" i="12"/>
  <c r="S7" i="12"/>
  <c r="R5" i="12"/>
  <c r="R8" i="12"/>
  <c r="R7" i="12"/>
  <c r="R12" i="12"/>
  <c r="Y334" i="1"/>
  <c r="R10" i="12"/>
  <c r="R7" i="14"/>
  <c r="R6" i="14"/>
  <c r="L13" i="12"/>
  <c r="R6" i="12"/>
  <c r="S12" i="15"/>
  <c r="T12" i="15"/>
  <c r="S5" i="13"/>
  <c r="T5" i="14"/>
  <c r="R4" i="12"/>
  <c r="T4" i="13"/>
  <c r="T10" i="12"/>
  <c r="T6" i="12"/>
  <c r="S10" i="14"/>
  <c r="T10" i="14"/>
  <c r="S4" i="13"/>
  <c r="S8" i="13"/>
  <c r="L13" i="13"/>
  <c r="T6" i="14"/>
  <c r="Q5" i="12"/>
  <c r="T8" i="14"/>
  <c r="T10" i="15"/>
  <c r="T12" i="12"/>
  <c r="T8" i="12"/>
  <c r="T4" i="14"/>
  <c r="T5" i="12"/>
  <c r="R12" i="13"/>
  <c r="T7" i="14"/>
  <c r="T12" i="14"/>
  <c r="S8" i="14"/>
  <c r="T7" i="12"/>
  <c r="S10" i="13"/>
  <c r="S5" i="14"/>
  <c r="T12" i="13"/>
  <c r="T10" i="13"/>
  <c r="S12" i="14"/>
  <c r="T7" i="15"/>
  <c r="T5" i="15"/>
  <c r="S6" i="14"/>
  <c r="S7" i="13"/>
  <c r="S7" i="14"/>
  <c r="T5" i="13"/>
  <c r="Q10" i="12"/>
  <c r="T7" i="13"/>
  <c r="T8" i="13"/>
  <c r="R8" i="13"/>
  <c r="T6" i="13"/>
  <c r="N10" i="12"/>
  <c r="S12" i="13"/>
  <c r="L13" i="14"/>
  <c r="S6" i="13"/>
  <c r="L15" i="12"/>
  <c r="L17" i="12" s="1"/>
  <c r="N4" i="12"/>
  <c r="Q4" i="12"/>
  <c r="Q8" i="12"/>
  <c r="M8" i="14"/>
  <c r="E160" i="19"/>
  <c r="P8" i="12"/>
  <c r="Y170" i="1"/>
  <c r="A131" i="16"/>
  <c r="Y93" i="1"/>
  <c r="A105" i="16"/>
  <c r="D55" i="16" s="1"/>
  <c r="Y148" i="1"/>
  <c r="A120" i="16"/>
  <c r="D65" i="16" s="1"/>
  <c r="Y147" i="1"/>
  <c r="A86" i="16"/>
  <c r="E30" i="16" s="1"/>
  <c r="Y260" i="1"/>
  <c r="A206" i="16"/>
  <c r="Y109" i="1"/>
  <c r="A112" i="16"/>
  <c r="Y94" i="1"/>
  <c r="A139" i="16"/>
  <c r="Y278" i="1"/>
  <c r="A188" i="16"/>
  <c r="B51" i="16" s="1"/>
  <c r="Y125" i="1"/>
  <c r="A142" i="16"/>
  <c r="Y136" i="1"/>
  <c r="A226" i="16"/>
  <c r="Y268" i="1"/>
  <c r="A277" i="16"/>
  <c r="Y211" i="1"/>
  <c r="A117" i="16"/>
  <c r="Y315" i="1"/>
  <c r="A307" i="16"/>
  <c r="Y232" i="1"/>
  <c r="A19" i="16"/>
  <c r="Y198" i="1"/>
  <c r="A69" i="16"/>
  <c r="Y10" i="1"/>
  <c r="A219" i="16"/>
  <c r="Y192" i="1"/>
  <c r="A13" i="16"/>
  <c r="Y329" i="1"/>
  <c r="A60" i="16"/>
  <c r="B19" i="16" s="1"/>
  <c r="Y54" i="1"/>
  <c r="A130" i="16"/>
  <c r="Y262" i="1"/>
  <c r="A168" i="16"/>
  <c r="Y271" i="1"/>
  <c r="A270" i="16"/>
  <c r="Y133" i="1"/>
  <c r="A5" i="16"/>
  <c r="Y296" i="1"/>
  <c r="A42" i="16"/>
  <c r="Y25" i="1"/>
  <c r="A137" i="16"/>
  <c r="E59" i="16" s="1"/>
  <c r="Y356" i="1"/>
  <c r="A320" i="16"/>
  <c r="E68" i="19"/>
  <c r="B39" i="19"/>
  <c r="D103" i="19"/>
  <c r="C55" i="19"/>
  <c r="E6" i="19"/>
  <c r="Y16" i="1"/>
  <c r="A146" i="16"/>
  <c r="Y256" i="1"/>
  <c r="A160" i="16"/>
  <c r="Y114" i="1"/>
  <c r="A161" i="16"/>
  <c r="E68" i="16" s="1"/>
  <c r="Y27" i="1"/>
  <c r="A138" i="16"/>
  <c r="E60" i="16" s="1"/>
  <c r="Y30" i="1"/>
  <c r="A167" i="16"/>
  <c r="Y137" i="1"/>
  <c r="A238" i="16"/>
  <c r="Y328" i="1"/>
  <c r="A298" i="16"/>
  <c r="B86" i="16" s="1"/>
  <c r="Y164" i="1"/>
  <c r="A109" i="16"/>
  <c r="D58" i="16" s="1"/>
  <c r="Y251" i="1"/>
  <c r="A85" i="16"/>
  <c r="D48" i="16" s="1"/>
  <c r="Y42" i="1"/>
  <c r="A232" i="16"/>
  <c r="E104" i="16" s="1"/>
  <c r="Y332" i="1"/>
  <c r="A6" i="16"/>
  <c r="B5" i="16" s="1"/>
  <c r="Y66" i="1"/>
  <c r="A108" i="16"/>
  <c r="Y218" i="1"/>
  <c r="A76" i="16"/>
  <c r="Y223" i="1"/>
  <c r="A136" i="16"/>
  <c r="Y91" i="1"/>
  <c r="A150" i="16"/>
  <c r="Y346" i="1"/>
  <c r="A62" i="16"/>
  <c r="E64" i="19"/>
  <c r="Y203" i="1"/>
  <c r="A170" i="16"/>
  <c r="Y348" i="1"/>
  <c r="A185" i="16"/>
  <c r="Y196" i="1"/>
  <c r="A281" i="16"/>
  <c r="E128" i="16" s="1"/>
  <c r="Y308" i="1"/>
  <c r="A305" i="16"/>
  <c r="Y118" i="1"/>
  <c r="A151" i="16"/>
  <c r="E66" i="16" s="1"/>
  <c r="Y183" i="1"/>
  <c r="A198" i="16"/>
  <c r="Y88" i="1"/>
  <c r="A156" i="16"/>
  <c r="Y309" i="1"/>
  <c r="A306" i="16"/>
  <c r="E139" i="16" s="1"/>
  <c r="Y12" i="1"/>
  <c r="A104" i="16"/>
  <c r="E42" i="16" s="1"/>
  <c r="Y51" i="1"/>
  <c r="A134" i="16"/>
  <c r="Y293" i="1"/>
  <c r="A258" i="16"/>
  <c r="Y227" i="1"/>
  <c r="A10" i="16"/>
  <c r="D5" i="16" s="1"/>
  <c r="Y180" i="1"/>
  <c r="A121" i="16"/>
  <c r="Y113" i="1"/>
  <c r="A91" i="16"/>
  <c r="Y169" i="1"/>
  <c r="A191" i="16"/>
  <c r="D106" i="16" s="1"/>
  <c r="Y342" i="1"/>
  <c r="A58" i="16"/>
  <c r="Y6" i="1"/>
  <c r="A148" i="16"/>
  <c r="B42" i="16" s="1"/>
  <c r="Y339" i="1"/>
  <c r="A45" i="16"/>
  <c r="B13" i="16" s="1"/>
  <c r="Y155" i="1"/>
  <c r="A128" i="16"/>
  <c r="E53" i="16" s="1"/>
  <c r="B40" i="19"/>
  <c r="E69" i="19"/>
  <c r="N5" i="12"/>
  <c r="L15" i="13"/>
  <c r="L16" i="13" s="1"/>
  <c r="E37" i="19"/>
  <c r="Y217" i="1"/>
  <c r="A181" i="16"/>
  <c r="F25" i="16" s="1"/>
  <c r="Y92" i="1"/>
  <c r="A203" i="16"/>
  <c r="Y178" i="1"/>
  <c r="A171" i="16"/>
  <c r="D96" i="16" s="1"/>
  <c r="Y202" i="1"/>
  <c r="A195" i="16"/>
  <c r="E84" i="16" s="1"/>
  <c r="Y236" i="1"/>
  <c r="A223" i="16"/>
  <c r="B60" i="16" s="1"/>
  <c r="Y97" i="1"/>
  <c r="A224" i="16"/>
  <c r="E99" i="16" s="1"/>
  <c r="Y280" i="1"/>
  <c r="A189" i="16"/>
  <c r="E81" i="16" s="1"/>
  <c r="Y304" i="1"/>
  <c r="A301" i="16"/>
  <c r="B89" i="16" s="1"/>
  <c r="Y77" i="1"/>
  <c r="A157" i="16"/>
  <c r="Y360" i="1"/>
  <c r="A299" i="16"/>
  <c r="B87" i="16" s="1"/>
  <c r="Y306" i="1"/>
  <c r="A56" i="16"/>
  <c r="B16" i="16" s="1"/>
  <c r="Y23" i="1"/>
  <c r="A147" i="16"/>
  <c r="Y248" i="1"/>
  <c r="A272" i="16"/>
  <c r="Y83" i="1"/>
  <c r="A135" i="16"/>
  <c r="Y163" i="1"/>
  <c r="A140" i="16"/>
  <c r="Y138" i="1"/>
  <c r="A215" i="16"/>
  <c r="Y47" i="1"/>
  <c r="A89" i="16"/>
  <c r="Y67" i="1"/>
  <c r="A179" i="16"/>
  <c r="Y50" i="1"/>
  <c r="A20" i="16"/>
  <c r="Y123" i="1"/>
  <c r="A154" i="16"/>
  <c r="N12" i="12"/>
  <c r="B60" i="19"/>
  <c r="Y188" i="1"/>
  <c r="A242" i="16"/>
  <c r="Y216" i="1"/>
  <c r="A205" i="16"/>
  <c r="Y313" i="1"/>
  <c r="A313" i="16"/>
  <c r="E143" i="16" s="1"/>
  <c r="Y63" i="1"/>
  <c r="A29" i="16"/>
  <c r="Y81" i="1"/>
  <c r="A209" i="16"/>
  <c r="Y32" i="1"/>
  <c r="A197" i="16"/>
  <c r="Y224" i="1"/>
  <c r="A249" i="16"/>
  <c r="Y261" i="1"/>
  <c r="A250" i="16"/>
  <c r="Y165" i="1"/>
  <c r="A199" i="16"/>
  <c r="Y323" i="1"/>
  <c r="A309" i="16"/>
  <c r="D162" i="16" s="1"/>
  <c r="Y208" i="1"/>
  <c r="A51" i="16"/>
  <c r="Y206" i="1"/>
  <c r="A172" i="16"/>
  <c r="Y321" i="1"/>
  <c r="A314" i="16"/>
  <c r="Y79" i="1"/>
  <c r="A38" i="16"/>
  <c r="Y132" i="1"/>
  <c r="A152" i="16"/>
  <c r="D82" i="16" s="1"/>
  <c r="Y298" i="1"/>
  <c r="A251" i="16"/>
  <c r="D144" i="16" s="1"/>
  <c r="Y60" i="1"/>
  <c r="A98" i="16"/>
  <c r="D51" i="16" s="1"/>
  <c r="Y186" i="1"/>
  <c r="A196" i="16"/>
  <c r="D109" i="16" s="1"/>
  <c r="Y143" i="1"/>
  <c r="A176" i="16"/>
  <c r="D99" i="16" s="1"/>
  <c r="Y174" i="1"/>
  <c r="A192" i="16"/>
  <c r="D107" i="16" s="1"/>
  <c r="Y144" i="1"/>
  <c r="A184" i="16"/>
  <c r="Y31" i="1"/>
  <c r="A218" i="16"/>
  <c r="B58" i="16" s="1"/>
  <c r="Y305" i="1"/>
  <c r="A57" i="16"/>
  <c r="Y242" i="1"/>
  <c r="A221" i="16"/>
  <c r="Y7" i="1"/>
  <c r="A210" i="16"/>
  <c r="Y290" i="1"/>
  <c r="A262" i="16"/>
  <c r="F35" i="16" s="1"/>
  <c r="Y347" i="1"/>
  <c r="A263" i="16"/>
  <c r="Y234" i="1"/>
  <c r="A212" i="16"/>
  <c r="E93" i="16" s="1"/>
  <c r="Y345" i="1"/>
  <c r="A64" i="16"/>
  <c r="Y21" i="1"/>
  <c r="A81" i="16"/>
  <c r="Y311" i="1"/>
  <c r="A96" i="16"/>
  <c r="B29" i="16" s="1"/>
  <c r="Y168" i="1"/>
  <c r="A48" i="16"/>
  <c r="Y258" i="1"/>
  <c r="A53" i="16"/>
  <c r="D34" i="16" s="1"/>
  <c r="Y36" i="1"/>
  <c r="A165" i="16"/>
  <c r="E70" i="16" s="1"/>
  <c r="Y352" i="1"/>
  <c r="A311" i="16"/>
  <c r="Y263" i="1"/>
  <c r="A265" i="16"/>
  <c r="Y225" i="1"/>
  <c r="A33" i="16"/>
  <c r="Y201" i="1"/>
  <c r="A124" i="16"/>
  <c r="E50" i="16" s="1"/>
  <c r="Y253" i="1"/>
  <c r="A231" i="16"/>
  <c r="Y101" i="1"/>
  <c r="A208" i="16"/>
  <c r="P7" i="12"/>
  <c r="Q6" i="14"/>
  <c r="Y276" i="1"/>
  <c r="A269" i="16"/>
  <c r="Y61" i="1"/>
  <c r="A204" i="16"/>
  <c r="D115" i="16" s="1"/>
  <c r="Y353" i="1"/>
  <c r="A304" i="16"/>
  <c r="Y82" i="1"/>
  <c r="A72" i="16"/>
  <c r="Y38" i="1"/>
  <c r="A111" i="16"/>
  <c r="Y14" i="1"/>
  <c r="A234" i="16"/>
  <c r="E106" i="16" s="1"/>
  <c r="Y325" i="1"/>
  <c r="A264" i="16"/>
  <c r="B72" i="16" s="1"/>
  <c r="Y229" i="1"/>
  <c r="A80" i="16"/>
  <c r="Y49" i="1"/>
  <c r="A103" i="16"/>
  <c r="Y238" i="1"/>
  <c r="A288" i="16"/>
  <c r="Y277" i="1"/>
  <c r="A182" i="16"/>
  <c r="Y45" i="1"/>
  <c r="A23" i="16"/>
  <c r="Y254" i="1"/>
  <c r="A83" i="16"/>
  <c r="Y317" i="1"/>
  <c r="A321" i="16"/>
  <c r="E149" i="16" s="1"/>
  <c r="Y239" i="1"/>
  <c r="A285" i="16"/>
  <c r="Y266" i="1"/>
  <c r="A47" i="16"/>
  <c r="Y139" i="1"/>
  <c r="A163" i="16"/>
  <c r="Y162" i="1"/>
  <c r="A245" i="16"/>
  <c r="D139" i="16" s="1"/>
  <c r="Y15" i="1"/>
  <c r="A220" i="16"/>
  <c r="Y26" i="1"/>
  <c r="A225" i="16"/>
  <c r="E100" i="16" s="1"/>
  <c r="M7" i="12"/>
  <c r="T4" i="15"/>
  <c r="D128" i="19"/>
  <c r="Y259" i="1"/>
  <c r="A241" i="16"/>
  <c r="D136" i="16" s="1"/>
  <c r="Y312" i="1"/>
  <c r="A279" i="16"/>
  <c r="Y292" i="1"/>
  <c r="A244" i="16"/>
  <c r="E111" i="16" s="1"/>
  <c r="Y52" i="1"/>
  <c r="A27" i="16"/>
  <c r="E11" i="16" s="1"/>
  <c r="Y213" i="1"/>
  <c r="A162" i="16"/>
  <c r="E69" i="16" s="1"/>
  <c r="Y245" i="1"/>
  <c r="A283" i="16"/>
  <c r="Y310" i="1"/>
  <c r="A261" i="16"/>
  <c r="E117" i="16" s="1"/>
  <c r="Y274" i="1"/>
  <c r="A276" i="16"/>
  <c r="B77" i="16" s="1"/>
  <c r="Y159" i="1"/>
  <c r="A102" i="16"/>
  <c r="E40" i="16" s="1"/>
  <c r="Y244" i="1"/>
  <c r="A200" i="16"/>
  <c r="Y362" i="1"/>
  <c r="A296" i="16"/>
  <c r="B85" i="16" s="1"/>
  <c r="Y43" i="1"/>
  <c r="A110" i="16"/>
  <c r="Y107" i="1"/>
  <c r="A255" i="16"/>
  <c r="E115" i="16" s="1"/>
  <c r="Y126" i="1"/>
  <c r="A35" i="16"/>
  <c r="B9" i="16" s="1"/>
  <c r="Y150" i="1"/>
  <c r="A187" i="16"/>
  <c r="Y318" i="1"/>
  <c r="A293" i="16"/>
  <c r="B82" i="16" s="1"/>
  <c r="Y219" i="1"/>
  <c r="A100" i="16"/>
  <c r="Y68" i="1"/>
  <c r="A175" i="16"/>
  <c r="Y145" i="1"/>
  <c r="A257" i="16"/>
  <c r="B69" i="16" s="1"/>
  <c r="Y100" i="1"/>
  <c r="A233" i="16"/>
  <c r="Y103" i="1"/>
  <c r="A237" i="16"/>
  <c r="E108" i="16" s="1"/>
  <c r="E11" i="19"/>
  <c r="Y200" i="1"/>
  <c r="A268" i="16"/>
  <c r="E119" i="16" s="1"/>
  <c r="Y273" i="1"/>
  <c r="A243" i="16"/>
  <c r="Y158" i="1"/>
  <c r="A71" i="16"/>
  <c r="E26" i="16" s="1"/>
  <c r="Y281" i="1"/>
  <c r="A290" i="16"/>
  <c r="B79" i="16" s="1"/>
  <c r="Y246" i="1"/>
  <c r="A284" i="16"/>
  <c r="E130" i="16" s="1"/>
  <c r="Y257" i="1"/>
  <c r="A145" i="16"/>
  <c r="Y37" i="1"/>
  <c r="A50" i="16"/>
  <c r="E19" i="16" s="1"/>
  <c r="Y46" i="1"/>
  <c r="A132" i="16"/>
  <c r="Y64" i="1"/>
  <c r="A230" i="16"/>
  <c r="D129" i="16" s="1"/>
  <c r="Y34" i="1"/>
  <c r="A211" i="16"/>
  <c r="E92" i="16" s="1"/>
  <c r="Y359" i="1"/>
  <c r="A318" i="16"/>
  <c r="Y294" i="1"/>
  <c r="A259" i="16"/>
  <c r="Y57" i="1"/>
  <c r="A75" i="16"/>
  <c r="C26" i="19"/>
  <c r="P10" i="14"/>
  <c r="F5" i="19"/>
  <c r="Y363" i="1"/>
  <c r="A254" i="16"/>
  <c r="B68" i="16" s="1"/>
  <c r="Y149" i="1"/>
  <c r="A280" i="16"/>
  <c r="Y124" i="1"/>
  <c r="A174" i="16"/>
  <c r="F24" i="16" s="1"/>
  <c r="Y291" i="1"/>
  <c r="A61" i="16"/>
  <c r="B20" i="16" s="1"/>
  <c r="Y175" i="1"/>
  <c r="A4" i="16"/>
  <c r="Y166" i="1"/>
  <c r="A144" i="16"/>
  <c r="Y307" i="1"/>
  <c r="A253" i="16"/>
  <c r="B67" i="16" s="1"/>
  <c r="Y241" i="1"/>
  <c r="A323" i="16"/>
  <c r="Y177" i="1"/>
  <c r="A116" i="16"/>
  <c r="D62" i="16" s="1"/>
  <c r="Y279" i="1"/>
  <c r="A93" i="16"/>
  <c r="Y24" i="1"/>
  <c r="A84" i="16"/>
  <c r="E29" i="16" s="1"/>
  <c r="Y207" i="1"/>
  <c r="A127" i="16"/>
  <c r="Y349" i="1"/>
  <c r="A289" i="16"/>
  <c r="D159" i="16" s="1"/>
  <c r="Y231" i="1"/>
  <c r="A282" i="16"/>
  <c r="D156" i="16" s="1"/>
  <c r="Y230" i="1"/>
  <c r="A113" i="16"/>
  <c r="Y106" i="1"/>
  <c r="A292" i="16"/>
  <c r="Y56" i="1"/>
  <c r="A7" i="16"/>
  <c r="Y40" i="1"/>
  <c r="A9" i="16"/>
  <c r="Y331" i="1"/>
  <c r="A295" i="16"/>
  <c r="B84" i="16" s="1"/>
  <c r="Y337" i="1"/>
  <c r="A247" i="16"/>
  <c r="Y351" i="1"/>
  <c r="A18" i="16"/>
  <c r="Y320" i="1"/>
  <c r="A316" i="16"/>
  <c r="Y173" i="1"/>
  <c r="A77" i="16"/>
  <c r="Y69" i="1"/>
  <c r="A21" i="16"/>
  <c r="Y70" i="1"/>
  <c r="A22" i="16"/>
  <c r="Y5" i="1"/>
  <c r="A169" i="16"/>
  <c r="Y78" i="1"/>
  <c r="A240" i="16"/>
  <c r="D135" i="16" s="1"/>
  <c r="Y252" i="1"/>
  <c r="A267" i="16"/>
  <c r="Y357" i="1"/>
  <c r="A297" i="16"/>
  <c r="E135" i="16" s="1"/>
  <c r="Y182" i="1"/>
  <c r="A118" i="16"/>
  <c r="D63" i="16" s="1"/>
  <c r="Y330" i="1"/>
  <c r="A15" i="16"/>
  <c r="B7" i="16" s="1"/>
  <c r="Y89" i="1"/>
  <c r="A159" i="16"/>
  <c r="Y335" i="1"/>
  <c r="A256" i="16"/>
  <c r="E116" i="16" s="1"/>
  <c r="Y146" i="1"/>
  <c r="A317" i="16"/>
  <c r="Y129" i="1"/>
  <c r="A106" i="16"/>
  <c r="Y105" i="1"/>
  <c r="A180" i="16"/>
  <c r="Y343" i="1"/>
  <c r="A186" i="16"/>
  <c r="Y167" i="1"/>
  <c r="A66" i="16"/>
  <c r="Y264" i="1"/>
  <c r="A164" i="16"/>
  <c r="M7" i="13"/>
  <c r="D63" i="19"/>
  <c r="B26" i="19"/>
  <c r="Y355" i="1"/>
  <c r="A24" i="16"/>
  <c r="Y275" i="1"/>
  <c r="A294" i="16"/>
  <c r="Y336" i="1"/>
  <c r="A312" i="16"/>
  <c r="E142" i="16" s="1"/>
  <c r="Y157" i="1"/>
  <c r="A122" i="16"/>
  <c r="E48" i="16" s="1"/>
  <c r="Y108" i="1"/>
  <c r="A31" i="16"/>
  <c r="E12" i="16" s="1"/>
  <c r="Y235" i="1"/>
  <c r="A92" i="16"/>
  <c r="E35" i="16" s="1"/>
  <c r="Y80" i="1"/>
  <c r="A34" i="16"/>
  <c r="Y22" i="1"/>
  <c r="A177" i="16"/>
  <c r="Y284" i="1"/>
  <c r="A287" i="16"/>
  <c r="B78" i="16" s="1"/>
  <c r="Y212" i="1"/>
  <c r="A278" i="16"/>
  <c r="Y55" i="1"/>
  <c r="A28" i="16"/>
  <c r="D18" i="16" s="1"/>
  <c r="Y140" i="1"/>
  <c r="A214" i="16"/>
  <c r="Y282" i="1"/>
  <c r="A271" i="16"/>
  <c r="Y122" i="1"/>
  <c r="A201" i="16"/>
  <c r="Y286" i="1"/>
  <c r="A63" i="16"/>
  <c r="B22" i="16" s="1"/>
  <c r="Y185" i="1"/>
  <c r="A119" i="16"/>
  <c r="D64" i="16" s="1"/>
  <c r="Y104" i="1"/>
  <c r="A248" i="16"/>
  <c r="Y324" i="1"/>
  <c r="A44" i="16"/>
  <c r="D29" i="16" s="1"/>
  <c r="Y233" i="1"/>
  <c r="A158" i="16"/>
  <c r="Y314" i="1"/>
  <c r="A183" i="16"/>
  <c r="B49" i="16" s="1"/>
  <c r="Y295" i="1"/>
  <c r="A308" i="16"/>
  <c r="P4" i="12"/>
  <c r="P13" i="12" s="1"/>
  <c r="E5" i="19"/>
  <c r="D22" i="19"/>
  <c r="Y71" i="1"/>
  <c r="A37" i="16"/>
  <c r="D25" i="16" s="1"/>
  <c r="Y333" i="1"/>
  <c r="A303" i="16"/>
  <c r="B90" i="16" s="1"/>
  <c r="Y299" i="1"/>
  <c r="A322" i="16"/>
  <c r="Y135" i="1"/>
  <c r="A59" i="16"/>
  <c r="B18" i="16" s="1"/>
  <c r="Y62" i="1"/>
  <c r="A32" i="16"/>
  <c r="Y130" i="1"/>
  <c r="A141" i="16"/>
  <c r="Y19" i="1"/>
  <c r="A78" i="16"/>
  <c r="Y95" i="1"/>
  <c r="A101" i="16"/>
  <c r="D53" i="16" s="1"/>
  <c r="Y86" i="1"/>
  <c r="A235" i="16"/>
  <c r="D132" i="16" s="1"/>
  <c r="Y340" i="1"/>
  <c r="A291" i="16"/>
  <c r="B80" i="16" s="1"/>
  <c r="E82" i="19"/>
  <c r="B50" i="19"/>
  <c r="Y127" i="1"/>
  <c r="A41" i="16"/>
  <c r="Y152" i="1"/>
  <c r="A43" i="16"/>
  <c r="Y76" i="1"/>
  <c r="A239" i="16"/>
  <c r="D134" i="16" s="1"/>
  <c r="Y58" i="1"/>
  <c r="A79" i="16"/>
  <c r="Y53" i="1"/>
  <c r="A133" i="16"/>
  <c r="Y28" i="1"/>
  <c r="A236" i="16"/>
  <c r="E107" i="16" s="1"/>
  <c r="Y287" i="1"/>
  <c r="A260" i="16"/>
  <c r="B70" i="16" s="1"/>
  <c r="Y222" i="1"/>
  <c r="A73" i="16"/>
  <c r="Y187" i="1"/>
  <c r="A178" i="16"/>
  <c r="N6" i="12"/>
  <c r="T4" i="12"/>
  <c r="T6" i="15"/>
  <c r="F14" i="19"/>
  <c r="D9" i="19"/>
  <c r="Y176" i="1"/>
  <c r="A52" i="16"/>
  <c r="Y300" i="1"/>
  <c r="A310" i="16"/>
  <c r="Y87" i="1"/>
  <c r="A39" i="16"/>
  <c r="D27" i="16" s="1"/>
  <c r="Y29" i="1"/>
  <c r="A40" i="16"/>
  <c r="Y205" i="1"/>
  <c r="A26" i="16"/>
  <c r="E10" i="16" s="1"/>
  <c r="Y221" i="1"/>
  <c r="A173" i="16"/>
  <c r="F23" i="16" s="1"/>
  <c r="Y361" i="1"/>
  <c r="A324" i="16"/>
  <c r="B95" i="16" s="1"/>
  <c r="Y303" i="1"/>
  <c r="A90" i="16"/>
  <c r="Y161" i="1"/>
  <c r="A153" i="16"/>
  <c r="D83" i="16" s="1"/>
  <c r="Y240" i="1"/>
  <c r="A155" i="16"/>
  <c r="Y215" i="1"/>
  <c r="A190" i="16"/>
  <c r="Y302" i="1"/>
  <c r="A319" i="16"/>
  <c r="B92" i="16" s="1"/>
  <c r="Y210" i="1"/>
  <c r="A275" i="16"/>
  <c r="D89" i="19"/>
  <c r="C47" i="19"/>
  <c r="Y171" i="1"/>
  <c r="A12" i="16"/>
  <c r="Y74" i="1"/>
  <c r="A87" i="16"/>
  <c r="D49" i="16" s="1"/>
  <c r="Y326" i="1"/>
  <c r="A252" i="16"/>
  <c r="Y98" i="1"/>
  <c r="A193" i="16"/>
  <c r="Y115" i="1"/>
  <c r="A16" i="16"/>
  <c r="Y85" i="1"/>
  <c r="A36" i="16"/>
  <c r="D24" i="16" s="1"/>
  <c r="Y316" i="1"/>
  <c r="A300" i="16"/>
  <c r="B88" i="16" s="1"/>
  <c r="Y270" i="1"/>
  <c r="A273" i="16"/>
  <c r="E123" i="16" s="1"/>
  <c r="Y151" i="1"/>
  <c r="A88" i="16"/>
  <c r="E31" i="16" s="1"/>
  <c r="Y247" i="1"/>
  <c r="A202" i="16"/>
  <c r="Y272" i="1"/>
  <c r="A222" i="16"/>
  <c r="E98" i="16" s="1"/>
  <c r="Y75" i="1"/>
  <c r="A82" i="16"/>
  <c r="D46" i="16" s="1"/>
  <c r="Y319" i="1"/>
  <c r="A8" i="16"/>
  <c r="B6" i="16" s="1"/>
  <c r="Y327" i="1"/>
  <c r="A55" i="16"/>
  <c r="Y8" i="1"/>
  <c r="A207" i="16"/>
  <c r="Y184" i="1"/>
  <c r="A30" i="16"/>
  <c r="Y11" i="1"/>
  <c r="A99" i="16"/>
  <c r="Y134" i="1"/>
  <c r="A114" i="16"/>
  <c r="Y90" i="1"/>
  <c r="A166" i="16"/>
  <c r="D92" i="16" s="1"/>
  <c r="Y120" i="1"/>
  <c r="A302" i="16"/>
  <c r="E136" i="16" s="1"/>
  <c r="Y160" i="1"/>
  <c r="A25" i="16"/>
  <c r="D17" i="16" s="1"/>
  <c r="Y119" i="1"/>
  <c r="A149" i="16"/>
  <c r="Y243" i="1"/>
  <c r="A266" i="16"/>
  <c r="Y96" i="1"/>
  <c r="A217" i="16"/>
  <c r="Y172" i="1"/>
  <c r="A17" i="16"/>
  <c r="D10" i="16" s="1"/>
  <c r="Y289" i="1"/>
  <c r="A65" i="16"/>
  <c r="B23" i="16" s="1"/>
  <c r="Y285" i="1"/>
  <c r="A129" i="16"/>
  <c r="B35" i="16" s="1"/>
  <c r="Y226" i="1"/>
  <c r="A194" i="16"/>
  <c r="D108" i="16" s="1"/>
  <c r="Y301" i="1"/>
  <c r="A315" i="16"/>
  <c r="Y209" i="1"/>
  <c r="A97" i="16"/>
  <c r="E37" i="16" s="1"/>
  <c r="Y141" i="1"/>
  <c r="A216" i="16"/>
  <c r="D120" i="19"/>
  <c r="B58" i="19"/>
  <c r="T8" i="15"/>
  <c r="B8" i="19"/>
  <c r="Y288" i="1"/>
  <c r="A95" i="16"/>
  <c r="B28" i="16" s="1"/>
  <c r="Y20" i="1"/>
  <c r="A67" i="16"/>
  <c r="E23" i="16" s="1"/>
  <c r="Y181" i="1"/>
  <c r="A68" i="16"/>
  <c r="D36" i="16" s="1"/>
  <c r="Y220" i="1"/>
  <c r="A107" i="16"/>
  <c r="B32" i="16" s="1"/>
  <c r="Y17" i="1"/>
  <c r="A70" i="16"/>
  <c r="E25" i="16" s="1"/>
  <c r="Y358" i="1"/>
  <c r="A246" i="16"/>
  <c r="B62" i="16" s="1"/>
  <c r="Y237" i="1"/>
  <c r="A74" i="16"/>
  <c r="Y156" i="1"/>
  <c r="A125" i="16"/>
  <c r="Y194" i="1"/>
  <c r="A126" i="16"/>
  <c r="Y214" i="1"/>
  <c r="A115" i="16"/>
  <c r="B34" i="16" s="1"/>
  <c r="Y35" i="1"/>
  <c r="A213" i="16"/>
  <c r="Y41" i="1"/>
  <c r="A227" i="16"/>
  <c r="E102" i="16" s="1"/>
  <c r="Y44" i="1"/>
  <c r="A49" i="16"/>
  <c r="E18" i="16" s="1"/>
  <c r="Y228" i="1"/>
  <c r="A11" i="16"/>
  <c r="Y338" i="1"/>
  <c r="A54" i="16"/>
  <c r="B14" i="16" s="1"/>
  <c r="Y344" i="1"/>
  <c r="A286" i="16"/>
  <c r="E132" i="16" s="1"/>
  <c r="Y249" i="1"/>
  <c r="A228" i="16"/>
  <c r="Y9" i="1"/>
  <c r="A46" i="16"/>
  <c r="Y190" i="1"/>
  <c r="A94" i="16"/>
  <c r="Y179" i="1"/>
  <c r="A143" i="16"/>
  <c r="Y72" i="1"/>
  <c r="A229" i="16"/>
  <c r="Y110" i="1"/>
  <c r="A325" i="16"/>
  <c r="B96" i="16" s="1"/>
  <c r="Y112" i="1"/>
  <c r="A14" i="16"/>
  <c r="Y99" i="1"/>
  <c r="A123" i="16"/>
  <c r="E49" i="16" s="1"/>
  <c r="Y267" i="1"/>
  <c r="A274" i="16"/>
  <c r="D152" i="16" s="1"/>
  <c r="Q6" i="12"/>
  <c r="L15" i="15"/>
  <c r="L17" i="15" s="1"/>
  <c r="R12" i="15"/>
  <c r="R8" i="15"/>
  <c r="S5" i="15"/>
  <c r="S7" i="15"/>
  <c r="S8" i="15"/>
  <c r="S6" i="15"/>
  <c r="S10" i="15"/>
  <c r="R4" i="15"/>
  <c r="R7" i="15"/>
  <c r="R10" i="15"/>
  <c r="R5" i="15"/>
  <c r="R6" i="15"/>
  <c r="M7" i="15"/>
  <c r="S4" i="15"/>
  <c r="M12" i="15"/>
  <c r="M10" i="15"/>
  <c r="M6" i="15"/>
  <c r="M5" i="15"/>
  <c r="P10" i="15"/>
  <c r="M4" i="15"/>
  <c r="O4" i="15"/>
  <c r="O10" i="15"/>
  <c r="O7" i="15"/>
  <c r="O6" i="15"/>
  <c r="T15" i="15"/>
  <c r="T16" i="15" s="1"/>
  <c r="M8" i="15"/>
  <c r="N12" i="15"/>
  <c r="N5" i="15"/>
  <c r="N4" i="15"/>
  <c r="N10" i="15"/>
  <c r="N8" i="15"/>
  <c r="Q8" i="14"/>
  <c r="P4" i="14"/>
  <c r="Q5" i="14"/>
  <c r="M7" i="14"/>
  <c r="P7" i="14"/>
  <c r="O5" i="14"/>
  <c r="O12" i="14"/>
  <c r="O4" i="14"/>
  <c r="O10" i="14"/>
  <c r="O6" i="14"/>
  <c r="O8" i="14"/>
  <c r="O7" i="14"/>
  <c r="S13" i="14"/>
  <c r="M4" i="14"/>
  <c r="N12" i="14"/>
  <c r="N5" i="14"/>
  <c r="N4" i="14"/>
  <c r="N10" i="14"/>
  <c r="N7" i="14"/>
  <c r="N6" i="14"/>
  <c r="N8" i="14"/>
  <c r="M6" i="14"/>
  <c r="Q12" i="14"/>
  <c r="L15" i="14"/>
  <c r="L17" i="14" s="1"/>
  <c r="P6" i="14"/>
  <c r="P5" i="14"/>
  <c r="P12" i="14"/>
  <c r="P8" i="14"/>
  <c r="M12" i="14"/>
  <c r="M10" i="14"/>
  <c r="Q7" i="14"/>
  <c r="M5" i="14"/>
  <c r="Q4" i="14"/>
  <c r="Q10" i="14"/>
  <c r="Q6" i="13"/>
  <c r="O10" i="13"/>
  <c r="M4" i="13"/>
  <c r="P12" i="13"/>
  <c r="Q8" i="13"/>
  <c r="R5" i="13"/>
  <c r="R4" i="13"/>
  <c r="R13" i="13" s="1"/>
  <c r="R7" i="13"/>
  <c r="N5" i="13"/>
  <c r="M12" i="13"/>
  <c r="N10" i="13"/>
  <c r="P8" i="13"/>
  <c r="N7" i="13"/>
  <c r="S15" i="13"/>
  <c r="S17" i="13" s="1"/>
  <c r="T15" i="13"/>
  <c r="T17" i="13" s="1"/>
  <c r="Q7" i="13"/>
  <c r="P6" i="13"/>
  <c r="P5" i="13"/>
  <c r="M8" i="13"/>
  <c r="P4" i="13"/>
  <c r="O5" i="13"/>
  <c r="O6" i="13"/>
  <c r="N12" i="13"/>
  <c r="Q5" i="13"/>
  <c r="M6" i="13"/>
  <c r="O12" i="13"/>
  <c r="O7" i="13"/>
  <c r="O4" i="13"/>
  <c r="Q10" i="13"/>
  <c r="P10" i="13"/>
  <c r="M10" i="13"/>
  <c r="O8" i="13"/>
  <c r="Q4" i="13"/>
  <c r="P7" i="13"/>
  <c r="M5" i="13"/>
  <c r="Q12" i="13"/>
  <c r="N4" i="13"/>
  <c r="N8" i="13"/>
  <c r="N6" i="13"/>
  <c r="O5" i="12"/>
  <c r="O4" i="12"/>
  <c r="O10" i="12"/>
  <c r="O8" i="12"/>
  <c r="O7" i="12"/>
  <c r="O6" i="12"/>
  <c r="O12" i="12"/>
  <c r="Q12" i="12"/>
  <c r="N8" i="12"/>
  <c r="N13" i="12" s="1"/>
  <c r="M6" i="12"/>
  <c r="M5" i="12"/>
  <c r="M8" i="12"/>
  <c r="N7" i="12"/>
  <c r="M10" i="12"/>
  <c r="R15" i="12"/>
  <c r="R16" i="12" s="1"/>
  <c r="P5" i="12"/>
  <c r="P12" i="12"/>
  <c r="Q7" i="12"/>
  <c r="P6" i="12"/>
  <c r="P10" i="12"/>
  <c r="M12" i="12"/>
  <c r="M4" i="12"/>
  <c r="S15" i="12"/>
  <c r="S16" i="12" s="1"/>
  <c r="D7" i="9"/>
  <c r="K7" i="9"/>
  <c r="K13" i="9"/>
  <c r="E10" i="9"/>
  <c r="L10" i="9"/>
  <c r="H10" i="9"/>
  <c r="F13" i="9"/>
  <c r="J6" i="9"/>
  <c r="I8" i="9"/>
  <c r="F11" i="9"/>
  <c r="D11" i="9"/>
  <c r="G7" i="9"/>
  <c r="E14" i="9"/>
  <c r="E6" i="9"/>
  <c r="K5" i="9"/>
  <c r="J11" i="9"/>
  <c r="K14" i="9"/>
  <c r="H6" i="9"/>
  <c r="N5" i="9"/>
  <c r="J5" i="9"/>
  <c r="M9" i="9"/>
  <c r="D13" i="9"/>
  <c r="D9" i="9"/>
  <c r="I13" i="9"/>
  <c r="K6" i="9"/>
  <c r="G14" i="9"/>
  <c r="M13" i="9"/>
  <c r="M11" i="9"/>
  <c r="E5" i="9"/>
  <c r="K12" i="9"/>
  <c r="G12" i="9"/>
  <c r="J14" i="9"/>
  <c r="G10" i="9"/>
  <c r="I9" i="9"/>
  <c r="E9" i="9"/>
  <c r="E7" i="9"/>
  <c r="H11" i="9"/>
  <c r="M7" i="9"/>
  <c r="I7" i="9"/>
  <c r="I5" i="9"/>
  <c r="L9" i="9"/>
  <c r="G6" i="9"/>
  <c r="M5" i="9"/>
  <c r="N14" i="9"/>
  <c r="F8" i="9"/>
  <c r="N10" i="9"/>
  <c r="J10" i="9"/>
  <c r="N6" i="9"/>
  <c r="M12" i="9"/>
  <c r="F6" i="9"/>
  <c r="L5" i="9"/>
  <c r="G13" i="9"/>
  <c r="E8" i="9"/>
  <c r="I12" i="9"/>
  <c r="E12" i="9"/>
  <c r="M6" i="9"/>
  <c r="G9" i="9"/>
  <c r="M8" i="9"/>
  <c r="L14" i="9"/>
  <c r="D14" i="9"/>
  <c r="D12" i="9"/>
  <c r="D10" i="9"/>
  <c r="D8" i="9"/>
  <c r="D6" i="9"/>
  <c r="L11" i="9"/>
  <c r="H8" i="9"/>
  <c r="N4" i="9"/>
  <c r="H14" i="9"/>
  <c r="F14" i="9"/>
  <c r="N13" i="9"/>
  <c r="L13" i="9"/>
  <c r="J13" i="9"/>
  <c r="F10" i="9"/>
  <c r="L6" i="9"/>
  <c r="D4" i="9"/>
  <c r="L12" i="9"/>
  <c r="J12" i="9"/>
  <c r="H12" i="9"/>
  <c r="F12" i="9"/>
  <c r="N11" i="9"/>
  <c r="J8" i="9"/>
  <c r="F5" i="9"/>
  <c r="I14" i="9"/>
  <c r="J9" i="9"/>
  <c r="H9" i="9"/>
  <c r="F9" i="9"/>
  <c r="N8" i="9"/>
  <c r="L8" i="9"/>
  <c r="H5" i="9"/>
  <c r="E13" i="9"/>
  <c r="G11" i="9"/>
  <c r="N7" i="9"/>
  <c r="L7" i="9"/>
  <c r="J7" i="9"/>
  <c r="H7" i="9"/>
  <c r="F7" i="9"/>
  <c r="M14" i="9"/>
  <c r="I11" i="9"/>
  <c r="K9" i="9"/>
  <c r="L4" i="9"/>
  <c r="J4" i="9"/>
  <c r="H4" i="9"/>
  <c r="F4" i="9"/>
  <c r="D5" i="9"/>
  <c r="K11" i="9"/>
  <c r="G8" i="9"/>
  <c r="I6" i="9"/>
  <c r="M4" i="9"/>
  <c r="E11" i="9"/>
  <c r="M10" i="9"/>
  <c r="K10" i="9"/>
  <c r="I10" i="9"/>
  <c r="K8" i="9"/>
  <c r="G5" i="9"/>
  <c r="N12" i="9"/>
  <c r="K4" i="9"/>
  <c r="I4" i="9"/>
  <c r="G4" i="9"/>
  <c r="E4" i="9"/>
  <c r="H13" i="9"/>
  <c r="N9" i="9"/>
  <c r="O12" i="15" l="1"/>
  <c r="O8" i="15"/>
  <c r="Q5" i="15"/>
  <c r="Q7" i="15"/>
  <c r="L16" i="12"/>
  <c r="Q12" i="15"/>
  <c r="Q8" i="15"/>
  <c r="Q4" i="15"/>
  <c r="L13" i="15"/>
  <c r="R13" i="14"/>
  <c r="N6" i="15"/>
  <c r="Q10" i="15"/>
  <c r="Q6" i="15"/>
  <c r="N7" i="15"/>
  <c r="N15" i="15" s="1"/>
  <c r="N16" i="15" s="1"/>
  <c r="D161" i="19"/>
  <c r="D179" i="19"/>
  <c r="C80" i="19"/>
  <c r="R15" i="14"/>
  <c r="R16" i="14" s="1"/>
  <c r="S17" i="19"/>
  <c r="Y17" i="19" s="1"/>
  <c r="P8" i="19"/>
  <c r="D178" i="19"/>
  <c r="F43" i="19"/>
  <c r="D180" i="19"/>
  <c r="E165" i="19"/>
  <c r="I8" i="19"/>
  <c r="E166" i="19"/>
  <c r="H10" i="19"/>
  <c r="B99" i="19"/>
  <c r="D181" i="19"/>
  <c r="E167" i="19"/>
  <c r="D170" i="19"/>
  <c r="E143" i="19"/>
  <c r="P12" i="15"/>
  <c r="B80" i="19"/>
  <c r="E136" i="19"/>
  <c r="E137" i="19"/>
  <c r="B81" i="19"/>
  <c r="P7" i="15"/>
  <c r="V8" i="19"/>
  <c r="D154" i="19"/>
  <c r="B68" i="19"/>
  <c r="P5" i="15"/>
  <c r="T8" i="19"/>
  <c r="P8" i="15"/>
  <c r="R8" i="19"/>
  <c r="P13" i="19"/>
  <c r="R10" i="19"/>
  <c r="D106" i="19"/>
  <c r="S13" i="13"/>
  <c r="D125" i="19"/>
  <c r="C62" i="19"/>
  <c r="F6" i="19"/>
  <c r="E7" i="19"/>
  <c r="F18" i="19"/>
  <c r="E50" i="19"/>
  <c r="D32" i="19"/>
  <c r="C16" i="19"/>
  <c r="D91" i="19"/>
  <c r="C49" i="19"/>
  <c r="C54" i="19"/>
  <c r="D102" i="19"/>
  <c r="E8" i="19"/>
  <c r="D12" i="19"/>
  <c r="B4" i="19"/>
  <c r="F3" i="19"/>
  <c r="E16" i="19"/>
  <c r="D23" i="19"/>
  <c r="E108" i="19"/>
  <c r="F34" i="19"/>
  <c r="D42" i="19"/>
  <c r="C25" i="19"/>
  <c r="E115" i="19"/>
  <c r="D138" i="19"/>
  <c r="B37" i="19"/>
  <c r="E62" i="19"/>
  <c r="C39" i="19"/>
  <c r="V12" i="19"/>
  <c r="P6" i="15"/>
  <c r="H7" i="19"/>
  <c r="D159" i="19"/>
  <c r="E70" i="19"/>
  <c r="B41" i="19"/>
  <c r="B55" i="19"/>
  <c r="E90" i="19"/>
  <c r="C15" i="19"/>
  <c r="D30" i="19"/>
  <c r="D80" i="19"/>
  <c r="C42" i="19"/>
  <c r="C78" i="19"/>
  <c r="D168" i="19"/>
  <c r="D175" i="19"/>
  <c r="E157" i="19"/>
  <c r="D173" i="19"/>
  <c r="E150" i="19"/>
  <c r="E151" i="19"/>
  <c r="B86" i="19"/>
  <c r="C18" i="19"/>
  <c r="D35" i="19"/>
  <c r="C66" i="19"/>
  <c r="D132" i="19"/>
  <c r="E17" i="19"/>
  <c r="B10" i="19"/>
  <c r="E83" i="19"/>
  <c r="D110" i="19"/>
  <c r="E31" i="19"/>
  <c r="D47" i="19"/>
  <c r="B49" i="19"/>
  <c r="F22" i="19"/>
  <c r="X13" i="19"/>
  <c r="V10" i="19"/>
  <c r="P14" i="19"/>
  <c r="Q11" i="19"/>
  <c r="X9" i="19"/>
  <c r="V11" i="19"/>
  <c r="E9" i="19"/>
  <c r="D15" i="19"/>
  <c r="S14" i="19"/>
  <c r="T10" i="19"/>
  <c r="V16" i="19"/>
  <c r="P9" i="19"/>
  <c r="U14" i="19"/>
  <c r="D123" i="19"/>
  <c r="E98" i="19"/>
  <c r="R9" i="19"/>
  <c r="T12" i="19"/>
  <c r="W14" i="19"/>
  <c r="X12" i="19"/>
  <c r="X14" i="19"/>
  <c r="E20" i="19"/>
  <c r="F9" i="19"/>
  <c r="E42" i="19"/>
  <c r="D55" i="19"/>
  <c r="N9" i="19"/>
  <c r="O8" i="19"/>
  <c r="U9" i="19"/>
  <c r="S11" i="19"/>
  <c r="S9" i="19"/>
  <c r="B48" i="19"/>
  <c r="D95" i="19"/>
  <c r="C53" i="19"/>
  <c r="N8" i="19"/>
  <c r="S8" i="19"/>
  <c r="W9" i="19"/>
  <c r="U11" i="19"/>
  <c r="Q13" i="19"/>
  <c r="W10" i="19"/>
  <c r="D84" i="19"/>
  <c r="E71" i="19"/>
  <c r="X8" i="19"/>
  <c r="U8" i="19"/>
  <c r="Q10" i="19"/>
  <c r="W11" i="19"/>
  <c r="S13" i="19"/>
  <c r="D72" i="19"/>
  <c r="D139" i="19"/>
  <c r="E117" i="19"/>
  <c r="W8" i="19"/>
  <c r="S10" i="19"/>
  <c r="O12" i="19"/>
  <c r="C30" i="19"/>
  <c r="D52" i="19"/>
  <c r="O9" i="19"/>
  <c r="B43" i="19"/>
  <c r="E72" i="19"/>
  <c r="V9" i="19"/>
  <c r="T11" i="19"/>
  <c r="D124" i="19"/>
  <c r="E100" i="19"/>
  <c r="S16" i="19"/>
  <c r="S12" i="19"/>
  <c r="N10" i="19"/>
  <c r="N12" i="19"/>
  <c r="Q8" i="19"/>
  <c r="O13" i="19"/>
  <c r="D162" i="19"/>
  <c r="C75" i="19"/>
  <c r="H6" i="19"/>
  <c r="D129" i="19"/>
  <c r="D122" i="19"/>
  <c r="C61" i="19"/>
  <c r="D44" i="19"/>
  <c r="E30" i="19"/>
  <c r="D169" i="19"/>
  <c r="E142" i="19"/>
  <c r="D58" i="19"/>
  <c r="E46" i="19"/>
  <c r="C21" i="19"/>
  <c r="D37" i="19"/>
  <c r="D119" i="19"/>
  <c r="C60" i="19"/>
  <c r="D113" i="19"/>
  <c r="C59" i="19"/>
  <c r="C70" i="19"/>
  <c r="D140" i="19"/>
  <c r="D93" i="19"/>
  <c r="C51" i="19"/>
  <c r="C76" i="19"/>
  <c r="D164" i="19"/>
  <c r="D20" i="19"/>
  <c r="C11" i="19"/>
  <c r="C50" i="19"/>
  <c r="D92" i="19"/>
  <c r="B102" i="19"/>
  <c r="C81" i="19"/>
  <c r="E170" i="19"/>
  <c r="C22" i="19"/>
  <c r="D39" i="19"/>
  <c r="E27" i="19"/>
  <c r="S13" i="12"/>
  <c r="M15" i="12"/>
  <c r="M17" i="12" s="1"/>
  <c r="S15" i="14"/>
  <c r="S16" i="14" s="1"/>
  <c r="T15" i="14"/>
  <c r="T17" i="14" s="1"/>
  <c r="Q13" i="12"/>
  <c r="M13" i="14"/>
  <c r="T13" i="15"/>
  <c r="T13" i="12"/>
  <c r="R13" i="12"/>
  <c r="T15" i="12"/>
  <c r="T16" i="12" s="1"/>
  <c r="T13" i="13"/>
  <c r="T13" i="14"/>
  <c r="S15" i="15"/>
  <c r="S16" i="15" s="1"/>
  <c r="N13" i="13"/>
  <c r="M15" i="13"/>
  <c r="M17" i="13" s="1"/>
  <c r="M13" i="13"/>
  <c r="O13" i="13"/>
  <c r="R15" i="15"/>
  <c r="R16" i="15" s="1"/>
  <c r="S17" i="12"/>
  <c r="N15" i="13"/>
  <c r="N16" i="13" s="1"/>
  <c r="L17" i="13"/>
  <c r="Q13" i="14"/>
  <c r="H5" i="16"/>
  <c r="C30" i="16"/>
  <c r="D50" i="16"/>
  <c r="E94" i="16"/>
  <c r="D119" i="16"/>
  <c r="F33" i="16"/>
  <c r="E95" i="16"/>
  <c r="D20" i="16"/>
  <c r="C12" i="16"/>
  <c r="E83" i="16"/>
  <c r="B53" i="16"/>
  <c r="F41" i="16"/>
  <c r="D163" i="16"/>
  <c r="D90" i="16"/>
  <c r="C52" i="16"/>
  <c r="D54" i="16"/>
  <c r="E41" i="16"/>
  <c r="B74" i="16"/>
  <c r="F36" i="16"/>
  <c r="E28" i="16"/>
  <c r="D45" i="16"/>
  <c r="C57" i="16"/>
  <c r="D101" i="16"/>
  <c r="D114" i="16"/>
  <c r="C62" i="16"/>
  <c r="D123" i="16"/>
  <c r="E96" i="16"/>
  <c r="D145" i="16"/>
  <c r="H7" i="16"/>
  <c r="B21" i="16"/>
  <c r="F12" i="16"/>
  <c r="C56" i="16"/>
  <c r="D100" i="16"/>
  <c r="B11" i="16"/>
  <c r="E15" i="16"/>
  <c r="D56" i="16"/>
  <c r="B31" i="16"/>
  <c r="D61" i="16"/>
  <c r="C32" i="16"/>
  <c r="D138" i="16"/>
  <c r="E110" i="16"/>
  <c r="D112" i="16"/>
  <c r="C61" i="16"/>
  <c r="D137" i="16"/>
  <c r="C71" i="16"/>
  <c r="E17" i="16"/>
  <c r="F9" i="16"/>
  <c r="D122" i="16"/>
  <c r="C67" i="16"/>
  <c r="D149" i="16"/>
  <c r="E118" i="16"/>
  <c r="B56" i="16"/>
  <c r="D117" i="16"/>
  <c r="F30" i="16"/>
  <c r="E114" i="16"/>
  <c r="B66" i="16"/>
  <c r="C18" i="16"/>
  <c r="D33" i="16"/>
  <c r="E87" i="16"/>
  <c r="F29" i="16"/>
  <c r="B50" i="16"/>
  <c r="E80" i="16"/>
  <c r="D30" i="16"/>
  <c r="C16" i="16"/>
  <c r="C28" i="16"/>
  <c r="D44" i="16"/>
  <c r="E13" i="16"/>
  <c r="D22" i="16"/>
  <c r="F13" i="16"/>
  <c r="E22" i="16"/>
  <c r="E77" i="16"/>
  <c r="D104" i="16"/>
  <c r="C58" i="16"/>
  <c r="E32" i="16"/>
  <c r="F16" i="16"/>
  <c r="D86" i="16"/>
  <c r="C48" i="16"/>
  <c r="F8" i="16"/>
  <c r="E16" i="16"/>
  <c r="B12" i="16"/>
  <c r="D37" i="16"/>
  <c r="C22" i="16"/>
  <c r="E24" i="16"/>
  <c r="C40" i="16"/>
  <c r="D74" i="16"/>
  <c r="H4" i="16"/>
  <c r="D23" i="16"/>
  <c r="R13" i="15"/>
  <c r="E147" i="16"/>
  <c r="D166" i="16"/>
  <c r="D94" i="16"/>
  <c r="E71" i="16"/>
  <c r="F4" i="16"/>
  <c r="E3" i="16"/>
  <c r="D77" i="16"/>
  <c r="C43" i="16"/>
  <c r="E57" i="16"/>
  <c r="F20" i="16"/>
  <c r="D105" i="16"/>
  <c r="C59" i="16"/>
  <c r="E78" i="16"/>
  <c r="C45" i="16"/>
  <c r="D81" i="16"/>
  <c r="F21" i="16"/>
  <c r="B44" i="16"/>
  <c r="C24" i="16"/>
  <c r="D39" i="16"/>
  <c r="D168" i="16"/>
  <c r="H10" i="16"/>
  <c r="B93" i="16"/>
  <c r="D143" i="16"/>
  <c r="C73" i="16"/>
  <c r="D127" i="16"/>
  <c r="E103" i="16"/>
  <c r="C36" i="16"/>
  <c r="D68" i="16"/>
  <c r="B43" i="16"/>
  <c r="E65" i="16"/>
  <c r="B15" i="16"/>
  <c r="F10" i="16"/>
  <c r="E88" i="16"/>
  <c r="D113" i="16"/>
  <c r="I3" i="16"/>
  <c r="B26" i="16"/>
  <c r="E33" i="16"/>
  <c r="D161" i="16"/>
  <c r="E141" i="16"/>
  <c r="E121" i="16"/>
  <c r="B76" i="16"/>
  <c r="D157" i="16"/>
  <c r="E129" i="16"/>
  <c r="E131" i="16"/>
  <c r="F37" i="16"/>
  <c r="D148" i="16"/>
  <c r="B73" i="16"/>
  <c r="C74" i="16"/>
  <c r="D121" i="16"/>
  <c r="C66" i="16"/>
  <c r="F3" i="16"/>
  <c r="B4" i="16"/>
  <c r="C8" i="16"/>
  <c r="D11" i="16"/>
  <c r="E45" i="16"/>
  <c r="F18" i="16"/>
  <c r="D142" i="16"/>
  <c r="E113" i="16"/>
  <c r="C72" i="16"/>
  <c r="B65" i="16"/>
  <c r="E72" i="16"/>
  <c r="D95" i="16"/>
  <c r="D73" i="16"/>
  <c r="E58" i="16"/>
  <c r="E109" i="16"/>
  <c r="B61" i="16"/>
  <c r="D133" i="16"/>
  <c r="D3" i="16"/>
  <c r="C3" i="16"/>
  <c r="L6" i="16"/>
  <c r="L8" i="16"/>
  <c r="L4" i="16"/>
  <c r="L10" i="16"/>
  <c r="L7" i="16"/>
  <c r="L5" i="16"/>
  <c r="L12" i="16"/>
  <c r="P13" i="14"/>
  <c r="E51" i="16"/>
  <c r="C35" i="16"/>
  <c r="D67" i="16"/>
  <c r="D165" i="16"/>
  <c r="E145" i="16"/>
  <c r="D7" i="16"/>
  <c r="C5" i="16"/>
  <c r="D120" i="16"/>
  <c r="C65" i="16"/>
  <c r="C41" i="16"/>
  <c r="D75" i="16"/>
  <c r="E120" i="16"/>
  <c r="B75" i="16"/>
  <c r="E140" i="16"/>
  <c r="F40" i="16"/>
  <c r="C63" i="16"/>
  <c r="D116" i="16"/>
  <c r="C79" i="16"/>
  <c r="D164" i="16"/>
  <c r="D147" i="16"/>
  <c r="G6" i="16"/>
  <c r="B71" i="16"/>
  <c r="D88" i="16"/>
  <c r="C50" i="16"/>
  <c r="B45" i="16"/>
  <c r="C9" i="16"/>
  <c r="D13" i="16"/>
  <c r="C37" i="16"/>
  <c r="E52" i="16"/>
  <c r="D26" i="16"/>
  <c r="C14" i="16"/>
  <c r="E85" i="16"/>
  <c r="D110" i="16"/>
  <c r="C60" i="16"/>
  <c r="C20" i="16"/>
  <c r="E21" i="16"/>
  <c r="F11" i="16"/>
  <c r="F15" i="16"/>
  <c r="B25" i="16"/>
  <c r="F22" i="16"/>
  <c r="B47" i="16"/>
  <c r="D14" i="16"/>
  <c r="C10" i="16"/>
  <c r="D70" i="16"/>
  <c r="E55" i="16"/>
  <c r="M13" i="12"/>
  <c r="F5" i="16"/>
  <c r="C6" i="16"/>
  <c r="E4" i="16"/>
  <c r="B24" i="16"/>
  <c r="F14" i="16"/>
  <c r="D87" i="16"/>
  <c r="C49" i="16"/>
  <c r="E105" i="16"/>
  <c r="D131" i="16"/>
  <c r="E43" i="16"/>
  <c r="D59" i="16"/>
  <c r="D47" i="16"/>
  <c r="C29" i="16"/>
  <c r="E44" i="16"/>
  <c r="D60" i="16"/>
  <c r="D72" i="16"/>
  <c r="B38" i="16"/>
  <c r="Y18" i="19"/>
  <c r="G4" i="16"/>
  <c r="D93" i="16"/>
  <c r="C33" i="16"/>
  <c r="E47" i="16"/>
  <c r="B46" i="16"/>
  <c r="D91" i="16"/>
  <c r="C53" i="16"/>
  <c r="D41" i="16"/>
  <c r="C26" i="16"/>
  <c r="C44" i="16"/>
  <c r="D78" i="16"/>
  <c r="I7" i="16"/>
  <c r="E144" i="16"/>
  <c r="H6" i="16"/>
  <c r="D118" i="16"/>
  <c r="C64" i="16"/>
  <c r="D85" i="16"/>
  <c r="C47" i="16"/>
  <c r="C31" i="16"/>
  <c r="D57" i="16"/>
  <c r="C39" i="16"/>
  <c r="D71" i="16"/>
  <c r="B37" i="16"/>
  <c r="E56" i="16"/>
  <c r="Q13" i="13"/>
  <c r="T16" i="13"/>
  <c r="E150" i="16"/>
  <c r="C80" i="16"/>
  <c r="D6" i="16"/>
  <c r="C4" i="16"/>
  <c r="E124" i="16"/>
  <c r="C76" i="16"/>
  <c r="I6" i="16"/>
  <c r="E125" i="16"/>
  <c r="F38" i="16"/>
  <c r="B83" i="16"/>
  <c r="D15" i="16"/>
  <c r="E8" i="16"/>
  <c r="D38" i="16"/>
  <c r="C23" i="16"/>
  <c r="E91" i="16"/>
  <c r="F32" i="16"/>
  <c r="D151" i="16"/>
  <c r="E122" i="16"/>
  <c r="E54" i="16"/>
  <c r="B36" i="16"/>
  <c r="F19" i="16"/>
  <c r="D153" i="16"/>
  <c r="C77" i="16"/>
  <c r="C27" i="16"/>
  <c r="D43" i="16"/>
  <c r="D42" i="16"/>
  <c r="E27" i="16"/>
  <c r="C54" i="16"/>
  <c r="D97" i="16"/>
  <c r="E73" i="16"/>
  <c r="C11" i="16"/>
  <c r="D19" i="16"/>
  <c r="F17" i="16"/>
  <c r="E34" i="16"/>
  <c r="B54" i="16"/>
  <c r="D111" i="16"/>
  <c r="D35" i="16"/>
  <c r="C21" i="16"/>
  <c r="E146" i="16"/>
  <c r="I8" i="16"/>
  <c r="E36" i="16"/>
  <c r="B27" i="16"/>
  <c r="D155" i="16"/>
  <c r="E127" i="16"/>
  <c r="D40" i="16"/>
  <c r="C25" i="16"/>
  <c r="C69" i="16"/>
  <c r="D128" i="16"/>
  <c r="E46" i="16"/>
  <c r="B33" i="16"/>
  <c r="E14" i="16"/>
  <c r="B10" i="16"/>
  <c r="F7" i="16"/>
  <c r="E112" i="16"/>
  <c r="B64" i="16"/>
  <c r="D141" i="16"/>
  <c r="E9" i="16"/>
  <c r="D16" i="16"/>
  <c r="C55" i="16"/>
  <c r="D98" i="16"/>
  <c r="F28" i="16"/>
  <c r="E86" i="16"/>
  <c r="D154" i="16"/>
  <c r="E126" i="16"/>
  <c r="D124" i="16"/>
  <c r="E97" i="16"/>
  <c r="B59" i="16"/>
  <c r="D103" i="16"/>
  <c r="I4" i="16"/>
  <c r="E76" i="16"/>
  <c r="E137" i="16"/>
  <c r="F39" i="16"/>
  <c r="C78" i="16"/>
  <c r="B57" i="16"/>
  <c r="F31" i="16"/>
  <c r="E90" i="16"/>
  <c r="C17" i="16"/>
  <c r="D31" i="16"/>
  <c r="C68" i="16"/>
  <c r="D125" i="16"/>
  <c r="D84" i="16"/>
  <c r="C46" i="16"/>
  <c r="E67" i="16"/>
  <c r="E64" i="16"/>
  <c r="D80" i="16"/>
  <c r="D126" i="16"/>
  <c r="F34" i="16"/>
  <c r="E101" i="16"/>
  <c r="E61" i="16"/>
  <c r="B39" i="16"/>
  <c r="F26" i="16"/>
  <c r="E79" i="16"/>
  <c r="F6" i="16"/>
  <c r="E6" i="16"/>
  <c r="G3" i="16"/>
  <c r="D4" i="16"/>
  <c r="H8" i="16"/>
  <c r="D146" i="16"/>
  <c r="G5" i="16"/>
  <c r="D32" i="16"/>
  <c r="E20" i="16"/>
  <c r="D66" i="16"/>
  <c r="C34" i="16"/>
  <c r="D89" i="16"/>
  <c r="C51" i="16"/>
  <c r="D76" i="16"/>
  <c r="C42" i="16"/>
  <c r="E38" i="16"/>
  <c r="D52" i="16"/>
  <c r="C7" i="16"/>
  <c r="D9" i="16"/>
  <c r="E5" i="16"/>
  <c r="B8" i="16"/>
  <c r="F27" i="16"/>
  <c r="B52" i="16"/>
  <c r="E82" i="16"/>
  <c r="E74" i="16"/>
  <c r="B48" i="16"/>
  <c r="B30" i="16"/>
  <c r="E39" i="16"/>
  <c r="E133" i="16"/>
  <c r="D158" i="16"/>
  <c r="D130" i="16"/>
  <c r="C70" i="16"/>
  <c r="B17" i="16"/>
  <c r="C19" i="16"/>
  <c r="E7" i="16"/>
  <c r="D12" i="16"/>
  <c r="E148" i="16"/>
  <c r="H9" i="16"/>
  <c r="D167" i="16"/>
  <c r="D8" i="16"/>
  <c r="H3" i="16"/>
  <c r="E62" i="16"/>
  <c r="B40" i="16"/>
  <c r="D69" i="16"/>
  <c r="C38" i="16"/>
  <c r="N13" i="14"/>
  <c r="C15" i="16"/>
  <c r="D28" i="16"/>
  <c r="C13" i="16"/>
  <c r="D21" i="16"/>
  <c r="D102" i="16"/>
  <c r="E75" i="16"/>
  <c r="C75" i="16"/>
  <c r="D150" i="16"/>
  <c r="B63" i="16"/>
  <c r="D140" i="16"/>
  <c r="E134" i="16"/>
  <c r="B81" i="16"/>
  <c r="F43" i="16"/>
  <c r="I9" i="16"/>
  <c r="B94" i="16"/>
  <c r="B91" i="16"/>
  <c r="F42" i="16"/>
  <c r="B55" i="16"/>
  <c r="E89" i="16"/>
  <c r="I5" i="16"/>
  <c r="E138" i="16"/>
  <c r="D160" i="16"/>
  <c r="D79" i="16"/>
  <c r="E63" i="16"/>
  <c r="B41" i="16"/>
  <c r="L16" i="15"/>
  <c r="T17" i="15"/>
  <c r="P13" i="15"/>
  <c r="S13" i="15"/>
  <c r="N13" i="15"/>
  <c r="Q13" i="15"/>
  <c r="O15" i="15"/>
  <c r="O17" i="15" s="1"/>
  <c r="Q15" i="15"/>
  <c r="Q16" i="15" s="1"/>
  <c r="O13" i="15"/>
  <c r="M13" i="15"/>
  <c r="M15" i="15"/>
  <c r="M17" i="15" s="1"/>
  <c r="O13" i="14"/>
  <c r="N15" i="14"/>
  <c r="N17" i="14" s="1"/>
  <c r="P15" i="14"/>
  <c r="P17" i="14" s="1"/>
  <c r="L16" i="14"/>
  <c r="O15" i="14"/>
  <c r="O16" i="14" s="1"/>
  <c r="Q15" i="14"/>
  <c r="Q16" i="14" s="1"/>
  <c r="M15" i="14"/>
  <c r="M17" i="14" s="1"/>
  <c r="R15" i="13"/>
  <c r="R16" i="13" s="1"/>
  <c r="P13" i="13"/>
  <c r="S16" i="13"/>
  <c r="Q15" i="13"/>
  <c r="Q17" i="13" s="1"/>
  <c r="O15" i="13"/>
  <c r="O17" i="13" s="1"/>
  <c r="P15" i="13"/>
  <c r="P16" i="13" s="1"/>
  <c r="R17" i="12"/>
  <c r="Q15" i="12"/>
  <c r="Q16" i="12" s="1"/>
  <c r="O15" i="12"/>
  <c r="O17" i="12" s="1"/>
  <c r="O13" i="12"/>
  <c r="N15" i="12"/>
  <c r="N16" i="12" s="1"/>
  <c r="P15" i="12"/>
  <c r="P17" i="12" s="1"/>
  <c r="O6" i="9"/>
  <c r="O11" i="9"/>
  <c r="G15" i="9"/>
  <c r="O9" i="9"/>
  <c r="J15" i="9"/>
  <c r="O14" i="9"/>
  <c r="M15" i="9"/>
  <c r="O4" i="9"/>
  <c r="E15" i="9"/>
  <c r="O8" i="9"/>
  <c r="O13" i="9"/>
  <c r="I15" i="9"/>
  <c r="H15" i="9"/>
  <c r="O5" i="9"/>
  <c r="K15" i="9"/>
  <c r="F15" i="9"/>
  <c r="N15" i="9"/>
  <c r="O10" i="9"/>
  <c r="O7" i="9"/>
  <c r="O12" i="9"/>
  <c r="D15" i="9"/>
  <c r="L15" i="9"/>
  <c r="P15" i="15" l="1"/>
  <c r="P16" i="15" s="1"/>
  <c r="R17" i="14"/>
  <c r="X28" i="19"/>
  <c r="R32" i="19"/>
  <c r="R19" i="19"/>
  <c r="P19" i="19"/>
  <c r="T19" i="19"/>
  <c r="P33" i="19"/>
  <c r="V19" i="19"/>
  <c r="X33" i="19"/>
  <c r="R33" i="19"/>
  <c r="Y16" i="19"/>
  <c r="AF16" i="19"/>
  <c r="Y8" i="19"/>
  <c r="Q36" i="19"/>
  <c r="R36" i="19"/>
  <c r="O29" i="19"/>
  <c r="P27" i="19"/>
  <c r="V36" i="19"/>
  <c r="N32" i="19"/>
  <c r="N27" i="19"/>
  <c r="R27" i="19"/>
  <c r="V35" i="19"/>
  <c r="Y10" i="19"/>
  <c r="S17" i="15"/>
  <c r="AH10" i="19"/>
  <c r="AJ15" i="19"/>
  <c r="AE15" i="19"/>
  <c r="AG10" i="19"/>
  <c r="W19" i="19"/>
  <c r="Q19" i="19"/>
  <c r="AI10" i="19"/>
  <c r="Y12" i="19"/>
  <c r="AI8" i="19"/>
  <c r="N19" i="19"/>
  <c r="AK8" i="19"/>
  <c r="AK14" i="19"/>
  <c r="T26" i="19"/>
  <c r="T36" i="19"/>
  <c r="W35" i="19"/>
  <c r="O32" i="19"/>
  <c r="AH11" i="19"/>
  <c r="U36" i="19"/>
  <c r="P36" i="19"/>
  <c r="AL16" i="19"/>
  <c r="AF13" i="19"/>
  <c r="AG18" i="19"/>
  <c r="R35" i="19"/>
  <c r="Q34" i="19"/>
  <c r="Q30" i="19"/>
  <c r="S36" i="19"/>
  <c r="AD9" i="19"/>
  <c r="S27" i="19"/>
  <c r="N29" i="19"/>
  <c r="AM10" i="19"/>
  <c r="AF14" i="19"/>
  <c r="AM13" i="19"/>
  <c r="W34" i="19"/>
  <c r="W36" i="19"/>
  <c r="N31" i="19"/>
  <c r="AD8" i="19"/>
  <c r="AJ16" i="19"/>
  <c r="AK9" i="19"/>
  <c r="AL10" i="19"/>
  <c r="AE18" i="19"/>
  <c r="AK13" i="19"/>
  <c r="T31" i="19"/>
  <c r="O31" i="19"/>
  <c r="V27" i="19"/>
  <c r="AF10" i="19"/>
  <c r="AN9" i="19"/>
  <c r="AN16" i="19"/>
  <c r="AJ14" i="19"/>
  <c r="Q31" i="19"/>
  <c r="Q33" i="19"/>
  <c r="AM14" i="19"/>
  <c r="AK18" i="19"/>
  <c r="AG17" i="19"/>
  <c r="O35" i="19"/>
  <c r="AN8" i="19"/>
  <c r="AM12" i="19"/>
  <c r="AL8" i="19"/>
  <c r="AJ9" i="19"/>
  <c r="P30" i="19"/>
  <c r="V33" i="19"/>
  <c r="N26" i="19"/>
  <c r="S33" i="19"/>
  <c r="AN10" i="19"/>
  <c r="X35" i="19"/>
  <c r="AH13" i="19"/>
  <c r="T33" i="19"/>
  <c r="V30" i="19"/>
  <c r="AD17" i="19"/>
  <c r="AH16" i="19"/>
  <c r="AH17" i="19"/>
  <c r="AL9" i="19"/>
  <c r="X29" i="19"/>
  <c r="X31" i="19"/>
  <c r="N35" i="19"/>
  <c r="Q35" i="19"/>
  <c r="P34" i="19"/>
  <c r="AD15" i="19"/>
  <c r="AN13" i="19"/>
  <c r="AH14" i="19"/>
  <c r="P29" i="19"/>
  <c r="R34" i="19"/>
  <c r="AD13" i="19"/>
  <c r="AI9" i="19"/>
  <c r="AF12" i="19"/>
  <c r="AJ8" i="19"/>
  <c r="AH9" i="19"/>
  <c r="AK15" i="19"/>
  <c r="P32" i="19"/>
  <c r="U27" i="19"/>
  <c r="O34" i="19"/>
  <c r="O27" i="19"/>
  <c r="AM17" i="19"/>
  <c r="AG14" i="19"/>
  <c r="T32" i="19"/>
  <c r="T34" i="19"/>
  <c r="AE16" i="19"/>
  <c r="AF17" i="19"/>
  <c r="AN11" i="19"/>
  <c r="AH8" i="19"/>
  <c r="AM16" i="19"/>
  <c r="AG12" i="19"/>
  <c r="R28" i="19"/>
  <c r="O26" i="19"/>
  <c r="S29" i="19"/>
  <c r="O36" i="19"/>
  <c r="Q27" i="19"/>
  <c r="T29" i="19"/>
  <c r="AL18" i="19"/>
  <c r="AK16" i="19"/>
  <c r="U30" i="19"/>
  <c r="AL13" i="19"/>
  <c r="V32" i="19"/>
  <c r="AH15" i="19"/>
  <c r="AL11" i="19"/>
  <c r="AE12" i="19"/>
  <c r="W27" i="19"/>
  <c r="Y9" i="19"/>
  <c r="X32" i="19"/>
  <c r="AD10" i="19"/>
  <c r="AG9" i="19"/>
  <c r="AF15" i="19"/>
  <c r="AJ11" i="19"/>
  <c r="AJ12" i="19"/>
  <c r="AI16" i="19"/>
  <c r="AK11" i="19"/>
  <c r="V28" i="19"/>
  <c r="O28" i="19"/>
  <c r="X34" i="19"/>
  <c r="AI18" i="19"/>
  <c r="AK12" i="19"/>
  <c r="AL17" i="19"/>
  <c r="T28" i="19"/>
  <c r="U29" i="19"/>
  <c r="V34" i="19"/>
  <c r="M16" i="12"/>
  <c r="AM15" i="19"/>
  <c r="AJ18" i="19"/>
  <c r="AN14" i="19"/>
  <c r="AG8" i="19"/>
  <c r="AF9" i="19"/>
  <c r="AN12" i="19"/>
  <c r="AF8" i="19"/>
  <c r="T30" i="19"/>
  <c r="P35" i="19"/>
  <c r="S34" i="19"/>
  <c r="AI32" i="19"/>
  <c r="Y11" i="19"/>
  <c r="Y14" i="19"/>
  <c r="AH18" i="19"/>
  <c r="AE11" i="19"/>
  <c r="AI12" i="19"/>
  <c r="AL15" i="19"/>
  <c r="AI17" i="19"/>
  <c r="U28" i="19"/>
  <c r="AE10" i="19"/>
  <c r="N34" i="19"/>
  <c r="V26" i="19"/>
  <c r="AE9" i="19"/>
  <c r="AF18" i="19"/>
  <c r="AI11" i="19"/>
  <c r="AH12" i="19"/>
  <c r="AD16" i="19"/>
  <c r="AM18" i="19"/>
  <c r="AE14" i="19"/>
  <c r="Q26" i="19"/>
  <c r="W30" i="19"/>
  <c r="W28" i="19"/>
  <c r="Y13" i="19"/>
  <c r="S19" i="19"/>
  <c r="AJ13" i="19"/>
  <c r="AL14" i="19"/>
  <c r="AD18" i="19"/>
  <c r="AL12" i="19"/>
  <c r="T35" i="19"/>
  <c r="X36" i="19"/>
  <c r="N36" i="19"/>
  <c r="X26" i="19"/>
  <c r="AM8" i="19"/>
  <c r="AN17" i="19"/>
  <c r="AN18" i="19"/>
  <c r="AJ10" i="19"/>
  <c r="AD14" i="19"/>
  <c r="AG15" i="19"/>
  <c r="S26" i="19"/>
  <c r="U32" i="19"/>
  <c r="N33" i="19"/>
  <c r="AE32" i="19"/>
  <c r="AG29" i="19"/>
  <c r="O19" i="19"/>
  <c r="AM26" i="19"/>
  <c r="AN35" i="19"/>
  <c r="AJ32" i="19"/>
  <c r="AH29" i="19"/>
  <c r="AE29" i="19"/>
  <c r="X19" i="19"/>
  <c r="AF26" i="19"/>
  <c r="AK35" i="19"/>
  <c r="AK32" i="19"/>
  <c r="U19" i="19"/>
  <c r="AK10" i="19"/>
  <c r="V29" i="19"/>
  <c r="W26" i="19"/>
  <c r="X27" i="19"/>
  <c r="AF11" i="19"/>
  <c r="AG30" i="19"/>
  <c r="AK26" i="19"/>
  <c r="AL35" i="19"/>
  <c r="AL30" i="19"/>
  <c r="AJ27" i="19"/>
  <c r="AM33" i="19"/>
  <c r="AK30" i="19"/>
  <c r="AI27" i="19"/>
  <c r="AE30" i="19"/>
  <c r="AI26" i="19"/>
  <c r="AN33" i="19"/>
  <c r="AH35" i="19"/>
  <c r="AF32" i="19"/>
  <c r="AN28" i="19"/>
  <c r="AM36" i="19"/>
  <c r="AM29" i="19"/>
  <c r="AG26" i="19"/>
  <c r="AF35" i="19"/>
  <c r="AN31" i="19"/>
  <c r="AL28" i="19"/>
  <c r="AD26" i="19"/>
  <c r="AE35" i="19"/>
  <c r="AK29" i="19"/>
  <c r="AE26" i="19"/>
  <c r="AN34" i="19"/>
  <c r="AL31" i="19"/>
  <c r="AJ28" i="19"/>
  <c r="AD35" i="19"/>
  <c r="AM34" i="19"/>
  <c r="AI29" i="19"/>
  <c r="AG27" i="19"/>
  <c r="AL34" i="19"/>
  <c r="AJ31" i="19"/>
  <c r="AH28" i="19"/>
  <c r="AD33" i="19"/>
  <c r="AK34" i="19"/>
  <c r="AD36" i="19"/>
  <c r="AJ34" i="19"/>
  <c r="AH31" i="19"/>
  <c r="AF28" i="19"/>
  <c r="AD31" i="19"/>
  <c r="AI34" i="19"/>
  <c r="AI30" i="19"/>
  <c r="AD34" i="19"/>
  <c r="AH34" i="19"/>
  <c r="AF31" i="19"/>
  <c r="AN27" i="19"/>
  <c r="AD29" i="19"/>
  <c r="AG34" i="19"/>
  <c r="AK28" i="19"/>
  <c r="AD32" i="19"/>
  <c r="AF34" i="19"/>
  <c r="AN30" i="19"/>
  <c r="AL27" i="19"/>
  <c r="AD27" i="19"/>
  <c r="AE34" i="19"/>
  <c r="AK33" i="19"/>
  <c r="AI28" i="19"/>
  <c r="AD30" i="19"/>
  <c r="AH32" i="19"/>
  <c r="AF29" i="19"/>
  <c r="AI35" i="19"/>
  <c r="AG32" i="19"/>
  <c r="AM31" i="19"/>
  <c r="AG28" i="19"/>
  <c r="AD28" i="19"/>
  <c r="AN36" i="19"/>
  <c r="AL33" i="19"/>
  <c r="AJ30" i="19"/>
  <c r="AH27" i="19"/>
  <c r="AG35" i="19"/>
  <c r="AJ35" i="19"/>
  <c r="AJ33" i="19"/>
  <c r="AH30" i="19"/>
  <c r="AF27" i="19"/>
  <c r="AK36" i="19"/>
  <c r="AI33" i="19"/>
  <c r="AE28" i="19"/>
  <c r="AI31" i="19"/>
  <c r="AM27" i="19"/>
  <c r="AL36" i="19"/>
  <c r="AH33" i="19"/>
  <c r="AF30" i="19"/>
  <c r="AN26" i="19"/>
  <c r="AI36" i="19"/>
  <c r="AG33" i="19"/>
  <c r="AG13" i="19"/>
  <c r="AG31" i="19"/>
  <c r="AK27" i="19"/>
  <c r="AJ36" i="19"/>
  <c r="AF33" i="19"/>
  <c r="AN29" i="19"/>
  <c r="AL26" i="19"/>
  <c r="AG36" i="19"/>
  <c r="AE33" i="19"/>
  <c r="AK31" i="19"/>
  <c r="AE31" i="19"/>
  <c r="AM28" i="19"/>
  <c r="AH36" i="19"/>
  <c r="AN32" i="19"/>
  <c r="AL29" i="19"/>
  <c r="AJ26" i="19"/>
  <c r="AE36" i="19"/>
  <c r="AM32" i="19"/>
  <c r="AM30" i="19"/>
  <c r="AE27" i="19"/>
  <c r="AF36" i="19"/>
  <c r="AL32" i="19"/>
  <c r="AJ29" i="19"/>
  <c r="AH26" i="19"/>
  <c r="AM35" i="19"/>
  <c r="U26" i="19"/>
  <c r="R26" i="19"/>
  <c r="S35" i="19"/>
  <c r="R29" i="19"/>
  <c r="O33" i="19"/>
  <c r="U33" i="19"/>
  <c r="AD12" i="19"/>
  <c r="AG16" i="19"/>
  <c r="AE13" i="19"/>
  <c r="AM9" i="19"/>
  <c r="AD11" i="19"/>
  <c r="AN15" i="19"/>
  <c r="AI15" i="19"/>
  <c r="AM11" i="19"/>
  <c r="R30" i="19"/>
  <c r="V31" i="19"/>
  <c r="Q29" i="19"/>
  <c r="S32" i="19"/>
  <c r="W32" i="19"/>
  <c r="U35" i="19"/>
  <c r="T27" i="19"/>
  <c r="N28" i="19"/>
  <c r="X30" i="19"/>
  <c r="N30" i="19"/>
  <c r="W29" i="19"/>
  <c r="P31" i="19"/>
  <c r="U34" i="19"/>
  <c r="O30" i="19"/>
  <c r="R31" i="19"/>
  <c r="Q28" i="19"/>
  <c r="S30" i="19"/>
  <c r="S28" i="19"/>
  <c r="W33" i="19"/>
  <c r="S31" i="19"/>
  <c r="U31" i="19"/>
  <c r="AK17" i="19"/>
  <c r="AI14" i="19"/>
  <c r="AG11" i="19"/>
  <c r="AE8" i="19"/>
  <c r="AJ17" i="19"/>
  <c r="AE17" i="19"/>
  <c r="AI13" i="19"/>
  <c r="Q32" i="19"/>
  <c r="P28" i="19"/>
  <c r="W31" i="19"/>
  <c r="P26" i="19"/>
  <c r="S17" i="14"/>
  <c r="T16" i="14"/>
  <c r="T17" i="12"/>
  <c r="M16" i="13"/>
  <c r="R17" i="15"/>
  <c r="R17" i="13"/>
  <c r="Q17" i="14"/>
  <c r="Q16" i="13"/>
  <c r="N17" i="13"/>
  <c r="N17" i="12"/>
  <c r="P16" i="14"/>
  <c r="O16" i="13"/>
  <c r="N16" i="14"/>
  <c r="T10" i="16"/>
  <c r="O16" i="15"/>
  <c r="Q17" i="15"/>
  <c r="O17" i="14"/>
  <c r="N17" i="15"/>
  <c r="Q5" i="16"/>
  <c r="L15" i="16"/>
  <c r="R4" i="16"/>
  <c r="L13" i="16"/>
  <c r="T12" i="16"/>
  <c r="T6" i="16"/>
  <c r="T7" i="16"/>
  <c r="T4" i="16"/>
  <c r="T8" i="16"/>
  <c r="T5" i="16"/>
  <c r="N12" i="16"/>
  <c r="N5" i="16"/>
  <c r="N6" i="16"/>
  <c r="N10" i="16"/>
  <c r="N8" i="16"/>
  <c r="N4" i="16"/>
  <c r="N7" i="16"/>
  <c r="S6" i="16"/>
  <c r="S12" i="16"/>
  <c r="S5" i="16"/>
  <c r="S4" i="16"/>
  <c r="S10" i="16"/>
  <c r="S8" i="16"/>
  <c r="S7" i="16"/>
  <c r="O12" i="16"/>
  <c r="O6" i="16"/>
  <c r="O10" i="16"/>
  <c r="O4" i="16"/>
  <c r="O7" i="16"/>
  <c r="O5" i="16"/>
  <c r="O8" i="16"/>
  <c r="R8" i="16"/>
  <c r="R12" i="16"/>
  <c r="R10" i="16"/>
  <c r="R6" i="16"/>
  <c r="R5" i="16"/>
  <c r="R7" i="16"/>
  <c r="M10" i="16"/>
  <c r="M12" i="16"/>
  <c r="M4" i="16"/>
  <c r="M5" i="16"/>
  <c r="M6" i="16"/>
  <c r="M7" i="16"/>
  <c r="M8" i="16"/>
  <c r="Q4" i="16"/>
  <c r="Q12" i="16"/>
  <c r="Q6" i="16"/>
  <c r="Q7" i="16"/>
  <c r="Q10" i="16"/>
  <c r="Q8" i="16"/>
  <c r="Q17" i="12"/>
  <c r="P4" i="16"/>
  <c r="P5" i="16"/>
  <c r="P12" i="16"/>
  <c r="P7" i="16"/>
  <c r="P8" i="16"/>
  <c r="P6" i="16"/>
  <c r="P10" i="16"/>
  <c r="P17" i="15"/>
  <c r="M16" i="15"/>
  <c r="M16" i="14"/>
  <c r="P17" i="13"/>
  <c r="O16" i="12"/>
  <c r="P16" i="12"/>
  <c r="AH19" i="19" l="1"/>
  <c r="T37" i="19"/>
  <c r="O37" i="19"/>
  <c r="AO10" i="19"/>
  <c r="X37" i="19"/>
  <c r="AO12" i="19"/>
  <c r="AN19" i="19"/>
  <c r="Y36" i="19"/>
  <c r="AM19" i="19"/>
  <c r="AO32" i="19"/>
  <c r="AO15" i="19"/>
  <c r="AO18" i="19"/>
  <c r="AF19" i="19"/>
  <c r="AO16" i="19"/>
  <c r="AL19" i="19"/>
  <c r="Y27" i="19"/>
  <c r="AO33" i="19"/>
  <c r="AO9" i="19"/>
  <c r="V37" i="19"/>
  <c r="AO28" i="19"/>
  <c r="AI37" i="19"/>
  <c r="AH37" i="19"/>
  <c r="AO36" i="19"/>
  <c r="AO35" i="19"/>
  <c r="AF37" i="19"/>
  <c r="AN37" i="19"/>
  <c r="Y34" i="19"/>
  <c r="AD19" i="19"/>
  <c r="AE37" i="19"/>
  <c r="AO30" i="19"/>
  <c r="AJ37" i="19"/>
  <c r="AJ19" i="19"/>
  <c r="AG19" i="19"/>
  <c r="AO14" i="19"/>
  <c r="AK19" i="19"/>
  <c r="Y30" i="19"/>
  <c r="P37" i="19"/>
  <c r="Q37" i="19"/>
  <c r="AO13" i="19"/>
  <c r="Y31" i="19"/>
  <c r="N37" i="19"/>
  <c r="AG37" i="19"/>
  <c r="AE19" i="19"/>
  <c r="AO11" i="19"/>
  <c r="Y35" i="19"/>
  <c r="AO31" i="19"/>
  <c r="Y32" i="19"/>
  <c r="Y33" i="19"/>
  <c r="Y29" i="19"/>
  <c r="U37" i="19"/>
  <c r="AK37" i="19"/>
  <c r="AM37" i="19"/>
  <c r="AO29" i="19"/>
  <c r="AO34" i="19"/>
  <c r="S37" i="19"/>
  <c r="AL37" i="19"/>
  <c r="AD37" i="19"/>
  <c r="W37" i="19"/>
  <c r="R37" i="19"/>
  <c r="AI19" i="19"/>
  <c r="Y28" i="19"/>
  <c r="AO26" i="19"/>
  <c r="Y26" i="19"/>
  <c r="AO17" i="19"/>
  <c r="AO27" i="19"/>
  <c r="AO8" i="19"/>
  <c r="P13" i="16"/>
  <c r="Q13" i="16"/>
  <c r="R15" i="16"/>
  <c r="R17" i="16" s="1"/>
  <c r="P15" i="16"/>
  <c r="P16" i="16" s="1"/>
  <c r="S13" i="16"/>
  <c r="O15" i="16"/>
  <c r="O17" i="16" s="1"/>
  <c r="N13" i="16"/>
  <c r="R13" i="16"/>
  <c r="S15" i="16"/>
  <c r="S17" i="16" s="1"/>
  <c r="M13" i="16"/>
  <c r="N15" i="16"/>
  <c r="N16" i="16" s="1"/>
  <c r="T13" i="16"/>
  <c r="Q15" i="16"/>
  <c r="Q16" i="16" s="1"/>
  <c r="T15" i="16"/>
  <c r="T17" i="16" s="1"/>
  <c r="L17" i="16"/>
  <c r="L16" i="16"/>
  <c r="M15" i="16"/>
  <c r="M16" i="16" s="1"/>
  <c r="O13" i="16"/>
  <c r="P17" i="16" l="1"/>
  <c r="R16" i="16"/>
  <c r="O16" i="16"/>
  <c r="N17" i="16"/>
  <c r="Q17" i="16"/>
  <c r="S16" i="16"/>
  <c r="M17" i="16"/>
  <c r="T1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74" authorId="0" shapeId="0" xr:uid="{26D2530D-3A8F-4ED5-9C8D-5D0B23C4B58B}">
      <text>
        <r>
          <rPr>
            <b/>
            <sz val="9"/>
            <color indexed="81"/>
            <rFont val="Tahoma"/>
            <family val="2"/>
          </rPr>
          <t>Pascal André:</t>
        </r>
        <r>
          <rPr>
            <sz val="9"/>
            <color indexed="81"/>
            <rFont val="Tahoma"/>
            <family val="2"/>
          </rPr>
          <t xml:space="preserve">
Levels are according to the "Total Reputation" levels on StackExchange as seen in the right sidebar of the linked page.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7BEED4EA-279A-4417-9254-015E8CC8B813}">
      <text>
        <r>
          <rPr>
            <b/>
            <sz val="9"/>
            <color indexed="81"/>
            <rFont val="Tahoma"/>
            <family val="2"/>
          </rPr>
          <t>Pascal André:</t>
        </r>
        <r>
          <rPr>
            <sz val="9"/>
            <color indexed="81"/>
            <rFont val="Tahoma"/>
            <family val="2"/>
          </rPr>
          <t xml:space="preserve">
Each column contains all reaction times to a first comment of the questions related to the category of this column.</t>
        </r>
      </text>
    </comment>
    <comment ref="K3" authorId="0" shapeId="0" xr:uid="{85975B93-4B4C-41D0-A314-CDD2F4DAB74D}">
      <text>
        <r>
          <rPr>
            <b/>
            <sz val="9"/>
            <color indexed="81"/>
            <rFont val="Tahoma"/>
            <family val="2"/>
          </rPr>
          <t>Pascal André:</t>
        </r>
        <r>
          <rPr>
            <sz val="9"/>
            <color indexed="81"/>
            <rFont val="Tahoma"/>
            <family val="2"/>
          </rPr>
          <t xml:space="preserve">
Statistical evaluations of reaction time to first comment in regards of all questions and specific categories.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9845C782-948D-4CD1-95AA-A66F8A4EF1BC}">
      <text>
        <r>
          <rPr>
            <b/>
            <sz val="9"/>
            <color indexed="81"/>
            <rFont val="Tahoma"/>
            <family val="2"/>
          </rPr>
          <t>Pascal André:</t>
        </r>
        <r>
          <rPr>
            <sz val="9"/>
            <color indexed="81"/>
            <rFont val="Tahoma"/>
            <family val="2"/>
          </rPr>
          <t xml:space="preserve">
Each column contains all reaction times to a first reaction (either comment or answer) to the questions related to the category of this column.</t>
        </r>
      </text>
    </comment>
    <comment ref="K3" authorId="0" shapeId="0" xr:uid="{1239B224-18BF-4F04-91CE-16C2B7476D85}">
      <text>
        <r>
          <rPr>
            <b/>
            <sz val="9"/>
            <color indexed="81"/>
            <rFont val="Tahoma"/>
            <family val="2"/>
          </rPr>
          <t>Pascal André:</t>
        </r>
        <r>
          <rPr>
            <sz val="9"/>
            <color indexed="81"/>
            <rFont val="Tahoma"/>
            <family val="2"/>
          </rPr>
          <t xml:space="preserve">
Statistical evaluations of reaction time to first comment or answer in regards of all questions and specific categories.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39F7100D-B8BA-466F-B463-C4806053813F}">
      <text>
        <r>
          <rPr>
            <b/>
            <sz val="9"/>
            <color indexed="81"/>
            <rFont val="Tahoma"/>
            <family val="2"/>
          </rPr>
          <t>Pascal André:</t>
        </r>
        <r>
          <rPr>
            <sz val="9"/>
            <color indexed="81"/>
            <rFont val="Tahoma"/>
            <family val="2"/>
          </rPr>
          <t xml:space="preserve">
Every category has a column. Each "Level X-Level Y" represents a question belonging to this category where a developer of Level X asked a question that was answered by a developer of Level 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J1" authorId="0" shapeId="0" xr:uid="{FF16E7C5-9C85-433D-9D4E-1FA7CEC14009}">
      <text>
        <r>
          <rPr>
            <b/>
            <sz val="9"/>
            <color indexed="81"/>
            <rFont val="Tahoma"/>
            <family val="2"/>
          </rPr>
          <t>Pascal André:</t>
        </r>
        <r>
          <rPr>
            <sz val="9"/>
            <color indexed="81"/>
            <rFont val="Tahoma"/>
            <family val="2"/>
          </rPr>
          <t xml:space="preserve">
Explores the durations from the Stack Overflow question creation time until first comment/answer etc.</t>
        </r>
      </text>
    </comment>
    <comment ref="AS1" authorId="0" shapeId="0" xr:uid="{3038634F-FC11-40CD-9DF6-62E2F65FEBD5}">
      <text>
        <r>
          <rPr>
            <b/>
            <sz val="9"/>
            <color indexed="81"/>
            <rFont val="Tahoma"/>
            <family val="2"/>
          </rPr>
          <t>Pascal André:</t>
        </r>
        <r>
          <rPr>
            <sz val="9"/>
            <color indexed="81"/>
            <rFont val="Tahoma"/>
            <family val="2"/>
          </rPr>
          <t xml:space="preserve">
Question with a unique issue that doesn't share any popular topics with other questions. We don't assign a topic as they are mostly one of a kind and therefore are not very relevant in finding popular topics that have been discussed. If they are related to a specific tool, library etc. move them into next topic.</t>
        </r>
      </text>
    </comment>
    <comment ref="AU1" authorId="0" shapeId="0" xr:uid="{B0237520-4C4E-4A83-960B-30015F1D395F}">
      <text>
        <r>
          <rPr>
            <b/>
            <sz val="9"/>
            <color indexed="81"/>
            <rFont val="Tahoma"/>
            <family val="2"/>
          </rPr>
          <t>Pascal André:</t>
        </r>
        <r>
          <rPr>
            <sz val="9"/>
            <color indexed="81"/>
            <rFont val="Tahoma"/>
            <family val="2"/>
          </rPr>
          <t xml:space="preserve">
Questions related to other tools, libraries etc. that seem somewhat unique and therefore don't make sense to put into an individual topic each - so they are grouped collectively under this topic.</t>
        </r>
      </text>
    </comment>
    <comment ref="AV1" authorId="0" shapeId="0" xr:uid="{85B2E677-D369-4D74-A396-506C368B4F78}">
      <text>
        <r>
          <rPr>
            <b/>
            <sz val="9"/>
            <color indexed="81"/>
            <rFont val="Tahoma"/>
            <family val="2"/>
          </rPr>
          <t>Pascal André:</t>
        </r>
        <r>
          <rPr>
            <sz val="9"/>
            <color indexed="81"/>
            <rFont val="Tahoma"/>
            <family val="2"/>
          </rPr>
          <t xml:space="preserve">
Questions related to HTTP request topics.</t>
        </r>
      </text>
    </comment>
    <comment ref="AW1" authorId="0" shapeId="0" xr:uid="{9282F678-33B4-4AE8-8C95-245932AC8D89}">
      <text>
        <r>
          <rPr>
            <b/>
            <sz val="9"/>
            <color indexed="81"/>
            <rFont val="Tahoma"/>
            <family val="2"/>
          </rPr>
          <t>Pascal André:</t>
        </r>
        <r>
          <rPr>
            <sz val="9"/>
            <color indexed="81"/>
            <rFont val="Tahoma"/>
            <family val="2"/>
          </rPr>
          <t xml:space="preserve">
Anything related to user login and authentication using IdentityServer4 in a Blazor WASM app.</t>
        </r>
      </text>
    </comment>
    <comment ref="BA1" authorId="0" shapeId="0" xr:uid="{B1443C30-E45A-4BDB-B3FA-5F1DADC1681C}">
      <text>
        <r>
          <rPr>
            <b/>
            <sz val="9"/>
            <color indexed="81"/>
            <rFont val="Tahoma"/>
            <family val="2"/>
          </rPr>
          <t>Pascal André:</t>
        </r>
        <r>
          <rPr>
            <sz val="9"/>
            <color indexed="81"/>
            <rFont val="Tahoma"/>
            <family val="2"/>
          </rPr>
          <t xml:space="preserve">
Question related to how WebAssemlby works - its features and fuctionality.</t>
        </r>
      </text>
    </comment>
    <comment ref="BB1" authorId="0" shapeId="0" xr:uid="{0D60CEA8-E50E-4EBC-B121-E49CAC79A3D1}">
      <text>
        <r>
          <rPr>
            <b/>
            <sz val="9"/>
            <color indexed="81"/>
            <rFont val="Tahoma"/>
            <family val="2"/>
          </rPr>
          <t>Pascal André:</t>
        </r>
        <r>
          <rPr>
            <sz val="9"/>
            <color indexed="81"/>
            <rFont val="Tahoma"/>
            <family val="2"/>
          </rPr>
          <t xml:space="preserve">
Question around CORS related issues.</t>
        </r>
      </text>
    </comment>
    <comment ref="BC1" authorId="0" shapeId="0" xr:uid="{3D7AA2A5-32B9-44C4-B505-9EB383254F8A}">
      <text>
        <r>
          <rPr>
            <b/>
            <sz val="9"/>
            <color indexed="81"/>
            <rFont val="Tahoma"/>
            <family val="2"/>
          </rPr>
          <t>Pascal André:</t>
        </r>
        <r>
          <rPr>
            <sz val="9"/>
            <color indexed="81"/>
            <rFont val="Tahoma"/>
            <family val="2"/>
          </rPr>
          <t xml:space="preserve">
Question related to a coding related issue:</t>
        </r>
      </text>
    </comment>
    <comment ref="BD1" authorId="0" shapeId="0" xr:uid="{D039837E-B2C2-4D7E-8CA7-DE9EBE8F7209}">
      <text>
        <r>
          <rPr>
            <b/>
            <sz val="9"/>
            <color indexed="81"/>
            <rFont val="Tahoma"/>
            <family val="2"/>
          </rPr>
          <t>Pascal André:</t>
        </r>
        <r>
          <rPr>
            <sz val="9"/>
            <color indexed="81"/>
            <rFont val="Tahoma"/>
            <family val="2"/>
          </rPr>
          <t xml:space="preserve">
Questions around the deployment of the application or issues in already deployed apps.</t>
        </r>
      </text>
    </comment>
    <comment ref="BE1" authorId="0" shapeId="0" xr:uid="{26D896AD-28A6-437C-B35F-15726CD39883}">
      <text>
        <r>
          <rPr>
            <b/>
            <sz val="9"/>
            <color indexed="81"/>
            <rFont val="Tahoma"/>
            <family val="2"/>
          </rPr>
          <t>Pascal André:</t>
        </r>
        <r>
          <rPr>
            <sz val="9"/>
            <color indexed="81"/>
            <rFont val="Tahoma"/>
            <family val="2"/>
          </rPr>
          <t xml:space="preserve">
Question related to Azure Active Directory issues.</t>
        </r>
      </text>
    </comment>
    <comment ref="BF1" authorId="0" shapeId="0" xr:uid="{BC8DEDFB-8DCC-434A-A4DA-4F68E97D9788}">
      <text>
        <r>
          <rPr>
            <b/>
            <sz val="9"/>
            <color indexed="81"/>
            <rFont val="Tahoma"/>
            <family val="2"/>
          </rPr>
          <t>Pascal André:</t>
        </r>
        <r>
          <rPr>
            <sz val="9"/>
            <color indexed="81"/>
            <rFont val="Tahoma"/>
            <family val="2"/>
          </rPr>
          <t xml:space="preserve">
Questions around APIs (securing, accessing etc.)</t>
        </r>
      </text>
    </comment>
    <comment ref="BG1" authorId="0" shapeId="0" xr:uid="{D63062B3-AB5F-48CB-A8E5-4223D4733D0A}">
      <text>
        <r>
          <rPr>
            <b/>
            <sz val="9"/>
            <color indexed="81"/>
            <rFont val="Tahoma"/>
            <family val="2"/>
          </rPr>
          <t>Pascal André:</t>
        </r>
        <r>
          <rPr>
            <sz val="9"/>
            <color indexed="81"/>
            <rFont val="Tahoma"/>
            <family val="2"/>
          </rPr>
          <t xml:space="preserve">
Questions related to or mentioning user tokens such as JWT, Bearer</t>
        </r>
      </text>
    </comment>
    <comment ref="BH1" authorId="0" shapeId="0" xr:uid="{FCF0C5C8-6006-41FC-97BC-32BFD49C279D}">
      <text>
        <r>
          <rPr>
            <b/>
            <sz val="9"/>
            <color indexed="81"/>
            <rFont val="Tahoma"/>
            <family val="2"/>
          </rPr>
          <t>Pascal André:</t>
        </r>
        <r>
          <rPr>
            <sz val="9"/>
            <color indexed="81"/>
            <rFont val="Tahoma"/>
            <family val="2"/>
          </rPr>
          <t xml:space="preserve">
Issues related to SignalR notification service</t>
        </r>
      </text>
    </comment>
    <comment ref="BI1" authorId="0" shapeId="0" xr:uid="{7A19A8A1-E576-4D30-ADF5-9AD85804064B}">
      <text>
        <r>
          <rPr>
            <b/>
            <sz val="9"/>
            <color indexed="81"/>
            <rFont val="Tahoma"/>
            <family val="2"/>
          </rPr>
          <t>Pascal André:</t>
        </r>
        <r>
          <rPr>
            <sz val="9"/>
            <color indexed="81"/>
            <rFont val="Tahoma"/>
            <family val="2"/>
          </rPr>
          <t xml:space="preserve">
Questions related to interactions and differences between WASM and other programming languages.</t>
        </r>
      </text>
    </comment>
    <comment ref="BJ1" authorId="0" shapeId="0" xr:uid="{65617B7B-4F9F-4915-AF89-74585C504E45}">
      <text>
        <r>
          <rPr>
            <b/>
            <sz val="9"/>
            <color indexed="81"/>
            <rFont val="Tahoma"/>
            <family val="2"/>
          </rPr>
          <t>Pascal André:</t>
        </r>
        <r>
          <rPr>
            <sz val="9"/>
            <color indexed="81"/>
            <rFont val="Tahoma"/>
            <family val="2"/>
          </rPr>
          <t xml:space="preserve">
Question related to storage (CRUD operations of files etc.).</t>
        </r>
      </text>
    </comment>
    <comment ref="BM1" authorId="0" shapeId="0" xr:uid="{CE749300-32DF-4B1E-B100-4FBE0D26A4D8}">
      <text>
        <r>
          <rPr>
            <b/>
            <sz val="9"/>
            <color indexed="81"/>
            <rFont val="Tahoma"/>
            <family val="2"/>
          </rPr>
          <t>Pascal André:</t>
        </r>
        <r>
          <rPr>
            <sz val="9"/>
            <color indexed="81"/>
            <rFont val="Tahoma"/>
            <family val="2"/>
          </rPr>
          <t xml:space="preserve">
Related to webpack</t>
        </r>
      </text>
    </comment>
    <comment ref="AX2" authorId="0" shapeId="0" xr:uid="{C4166BE1-8F0A-441D-9A84-CDA2BB6FB527}">
      <text>
        <r>
          <rPr>
            <b/>
            <sz val="9"/>
            <color indexed="81"/>
            <rFont val="Tahoma"/>
            <family val="2"/>
          </rPr>
          <t>Pascal André:</t>
        </r>
        <r>
          <rPr>
            <sz val="9"/>
            <color indexed="81"/>
            <rFont val="Tahoma"/>
            <family val="2"/>
          </rPr>
          <t xml:space="preserve">
General questions around authentication (not related to user auth using identityserver4.</t>
        </r>
      </text>
    </comment>
    <comment ref="A3" authorId="0" shapeId="0" xr:uid="{4F7C1662-C9F9-4AD2-A5BC-27FCB53DECD0}">
      <text>
        <r>
          <rPr>
            <b/>
            <sz val="9"/>
            <color indexed="81"/>
            <rFont val="Tahoma"/>
            <family val="2"/>
          </rPr>
          <t>Pascal André:</t>
        </r>
        <r>
          <rPr>
            <sz val="9"/>
            <color indexed="81"/>
            <rFont val="Tahoma"/>
            <family val="2"/>
          </rPr>
          <t xml:space="preserve">
Values of the properties gathered for each question from Stack Overflow</t>
        </r>
      </text>
    </comment>
    <comment ref="CF3" authorId="0" shapeId="0" xr:uid="{06CC22CF-4093-4799-9CCA-90226CCF9375}">
      <text>
        <r>
          <rPr>
            <b/>
            <sz val="9"/>
            <color indexed="81"/>
            <rFont val="Tahoma"/>
            <family val="2"/>
          </rPr>
          <t>Pascal André:</t>
        </r>
        <r>
          <rPr>
            <sz val="9"/>
            <color indexed="81"/>
            <rFont val="Tahoma"/>
            <family val="2"/>
          </rPr>
          <t xml:space="preserve">
According to our scale from 0-3 in the lookup table: Who strongly is the question related to security?</t>
        </r>
      </text>
    </comment>
    <comment ref="CG3" authorId="0" shapeId="0" xr:uid="{83F165E8-1B78-48D2-8F28-EC2EE6859E5B}">
      <text>
        <r>
          <rPr>
            <b/>
            <sz val="9"/>
            <color indexed="81"/>
            <rFont val="Tahoma"/>
            <family val="2"/>
          </rPr>
          <t>Pascal André:</t>
        </r>
        <r>
          <rPr>
            <sz val="9"/>
            <color indexed="81"/>
            <rFont val="Tahoma"/>
            <family val="2"/>
          </rPr>
          <t xml:space="preserve">
Did the question owner answer the question himself? T: Yes, F: No</t>
        </r>
      </text>
    </comment>
    <comment ref="CH3" authorId="0" shapeId="0" xr:uid="{D3EA699D-920C-4A32-98BB-1140E3B886D5}">
      <text>
        <r>
          <rPr>
            <b/>
            <sz val="9"/>
            <color indexed="81"/>
            <rFont val="Tahoma"/>
            <family val="2"/>
          </rPr>
          <t>Pascal André:</t>
        </r>
        <r>
          <rPr>
            <sz val="9"/>
            <color indexed="81"/>
            <rFont val="Tahoma"/>
            <family val="2"/>
          </rPr>
          <t xml:space="preserve">
Can we identify which tech the developer used to compile to WASM?</t>
        </r>
      </text>
    </comment>
    <comment ref="A4" authorId="0" shapeId="0" xr:uid="{8AE4FA25-5CD8-4E29-B69C-4B229C334CE6}">
      <text>
        <r>
          <rPr>
            <b/>
            <sz val="9"/>
            <color indexed="81"/>
            <rFont val="Tahoma"/>
            <family val="2"/>
          </rPr>
          <t>Pascal André:</t>
        </r>
        <r>
          <rPr>
            <sz val="9"/>
            <color indexed="81"/>
            <rFont val="Tahoma"/>
            <family val="2"/>
          </rPr>
          <t xml:space="preserve">
Title of the Stack Overflow question.</t>
        </r>
      </text>
    </comment>
    <comment ref="B4" authorId="0" shapeId="0" xr:uid="{0B19E486-4E07-409E-A95B-49B63F5A16D3}">
      <text>
        <r>
          <rPr>
            <b/>
            <sz val="9"/>
            <color indexed="81"/>
            <rFont val="Tahoma"/>
            <family val="2"/>
          </rPr>
          <t>Pascal André:</t>
        </r>
        <r>
          <rPr>
            <sz val="9"/>
            <color indexed="81"/>
            <rFont val="Tahoma"/>
            <family val="2"/>
          </rPr>
          <t xml:space="preserve">
Unique ID number of the Stack Overflow question.</t>
        </r>
      </text>
    </comment>
    <comment ref="C4" authorId="0" shapeId="0" xr:uid="{9DD15821-CF11-46FA-B97E-347C2CDC4673}">
      <text>
        <r>
          <rPr>
            <b/>
            <sz val="9"/>
            <color indexed="81"/>
            <rFont val="Tahoma"/>
            <family val="2"/>
          </rPr>
          <t>Pascal André:</t>
        </r>
        <r>
          <rPr>
            <sz val="9"/>
            <color indexed="81"/>
            <rFont val="Tahoma"/>
            <family val="2"/>
          </rPr>
          <t xml:space="preserve">
Score (number of upvotes) that the Stack Overflow question received.</t>
        </r>
      </text>
    </comment>
    <comment ref="D4" authorId="0" shapeId="0" xr:uid="{1D34FC77-D0EB-47EC-9DA9-ECB7BBA80F90}">
      <text>
        <r>
          <rPr>
            <b/>
            <sz val="9"/>
            <color indexed="81"/>
            <rFont val="Tahoma"/>
            <family val="2"/>
          </rPr>
          <t>Pascal André:</t>
        </r>
        <r>
          <rPr>
            <sz val="9"/>
            <color indexed="81"/>
            <rFont val="Tahoma"/>
            <family val="2"/>
          </rPr>
          <t xml:space="preserve">
Number of views that the Stack Overflow question received.</t>
        </r>
      </text>
    </comment>
    <comment ref="E4" authorId="0" shapeId="0" xr:uid="{C4135570-BB08-47FD-A837-0D0FE2945F30}">
      <text>
        <r>
          <rPr>
            <b/>
            <sz val="9"/>
            <color indexed="81"/>
            <rFont val="Tahoma"/>
            <family val="2"/>
          </rPr>
          <t>Pascal André:</t>
        </r>
        <r>
          <rPr>
            <sz val="9"/>
            <color indexed="81"/>
            <rFont val="Tahoma"/>
            <family val="2"/>
          </rPr>
          <t xml:space="preserve">
Number of answers that the Stack Overflow question received.</t>
        </r>
      </text>
    </comment>
    <comment ref="F4" authorId="0" shapeId="0" xr:uid="{BF36D9BF-B211-407B-A36A-C6EAFFFB5A1D}">
      <text>
        <r>
          <rPr>
            <b/>
            <sz val="9"/>
            <color indexed="81"/>
            <rFont val="Tahoma"/>
            <family val="2"/>
          </rPr>
          <t>Pascal André:</t>
        </r>
        <r>
          <rPr>
            <sz val="9"/>
            <color indexed="81"/>
            <rFont val="Tahoma"/>
            <family val="2"/>
          </rPr>
          <t xml:space="preserve">
Unique ID number of the answer that was marked as the "Accepted Answer" of the Stack Overflow question. Empty if no "Accepted Answer" is available for a question.</t>
        </r>
      </text>
    </comment>
    <comment ref="G4" authorId="0" shapeId="0" xr:uid="{57C3883A-DC87-4574-ADCB-F4CADB4664B5}">
      <text>
        <r>
          <rPr>
            <b/>
            <sz val="9"/>
            <color indexed="81"/>
            <rFont val="Tahoma"/>
            <family val="2"/>
          </rPr>
          <t>Pascal André:</t>
        </r>
        <r>
          <rPr>
            <sz val="9"/>
            <color indexed="81"/>
            <rFont val="Tahoma"/>
            <family val="2"/>
          </rPr>
          <t xml:space="preserve">
List of tags that were added to the Stack Overflow question.</t>
        </r>
      </text>
    </comment>
    <comment ref="H4" authorId="0" shapeId="0" xr:uid="{E79A0FE8-C83B-4392-862F-B5FCC5770CE2}">
      <text>
        <r>
          <rPr>
            <b/>
            <sz val="9"/>
            <color indexed="81"/>
            <rFont val="Tahoma"/>
            <family val="2"/>
          </rPr>
          <t>Pascal André:</t>
        </r>
        <r>
          <rPr>
            <sz val="9"/>
            <color indexed="81"/>
            <rFont val="Tahoma"/>
            <family val="2"/>
          </rPr>
          <t xml:space="preserve">
Date DD/MM/YYYY of the last activity on this Stack Overflow question.</t>
        </r>
      </text>
    </comment>
    <comment ref="I4" authorId="0" shapeId="0" xr:uid="{32981B85-E857-4DF1-BBCB-6170820AB1AD}">
      <text>
        <r>
          <rPr>
            <b/>
            <sz val="9"/>
            <color indexed="81"/>
            <rFont val="Tahoma"/>
            <family val="2"/>
          </rPr>
          <t>Pascal André:</t>
        </r>
        <r>
          <rPr>
            <sz val="9"/>
            <color indexed="81"/>
            <rFont val="Tahoma"/>
            <family val="2"/>
          </rPr>
          <t xml:space="preserve">
Boolean whether the tags contain "webassembly" or not.</t>
        </r>
      </text>
    </comment>
    <comment ref="J4" authorId="0" shapeId="0" xr:uid="{57908C3A-9122-4448-B6D2-F5757E2DC0BC}">
      <text>
        <r>
          <rPr>
            <b/>
            <sz val="9"/>
            <color indexed="81"/>
            <rFont val="Tahoma"/>
            <family val="2"/>
          </rPr>
          <t>Pascal André:</t>
        </r>
        <r>
          <rPr>
            <sz val="9"/>
            <color indexed="81"/>
            <rFont val="Tahoma"/>
            <family val="2"/>
          </rPr>
          <t xml:space="preserve">
Timestamp of when the Stack Overflow question was created/published.</t>
        </r>
      </text>
    </comment>
    <comment ref="K4" authorId="0" shapeId="0" xr:uid="{E3409E5D-6E5E-40D1-8D2F-AC68474A7886}">
      <text>
        <r>
          <rPr>
            <b/>
            <sz val="9"/>
            <color indexed="81"/>
            <rFont val="Tahoma"/>
            <family val="2"/>
          </rPr>
          <t>Pascal André:</t>
        </r>
        <r>
          <rPr>
            <sz val="9"/>
            <color indexed="81"/>
            <rFont val="Tahoma"/>
            <family val="2"/>
          </rPr>
          <t xml:space="preserve">
Pretty-printed timestamp of creation date.</t>
        </r>
      </text>
    </comment>
    <comment ref="L4" authorId="0" shapeId="0" xr:uid="{35D25A7E-BDE8-47E2-8879-DDCEE4E015A7}">
      <text>
        <r>
          <rPr>
            <b/>
            <sz val="9"/>
            <color indexed="81"/>
            <rFont val="Tahoma"/>
            <family val="2"/>
          </rPr>
          <t>Pascal André:</t>
        </r>
        <r>
          <rPr>
            <sz val="9"/>
            <color indexed="81"/>
            <rFont val="Tahoma"/>
            <family val="2"/>
          </rPr>
          <t xml:space="preserve">
Timestamp of when the first comment was created to this question.</t>
        </r>
      </text>
    </comment>
    <comment ref="N4" authorId="0" shapeId="0" xr:uid="{BECCB681-5107-483D-A6C7-B440947EFCD8}">
      <text>
        <r>
          <rPr>
            <b/>
            <sz val="9"/>
            <color indexed="81"/>
            <rFont val="Tahoma"/>
            <family val="2"/>
          </rPr>
          <t>Pascal André:</t>
        </r>
        <r>
          <rPr>
            <sz val="9"/>
            <color indexed="81"/>
            <rFont val="Tahoma"/>
            <family val="2"/>
          </rPr>
          <t xml:space="preserve">
Number of seconds from when the question was created to when the first comment to it was posted.</t>
        </r>
      </text>
    </comment>
    <comment ref="P4" authorId="0" shapeId="0" xr:uid="{17DA266F-0C54-42A3-AF62-EB16BF012DAC}">
      <text>
        <r>
          <rPr>
            <b/>
            <sz val="9"/>
            <color indexed="81"/>
            <rFont val="Tahoma"/>
            <family val="2"/>
          </rPr>
          <t>Pascal André:</t>
        </r>
        <r>
          <rPr>
            <sz val="9"/>
            <color indexed="81"/>
            <rFont val="Tahoma"/>
            <family val="2"/>
          </rPr>
          <t xml:space="preserve">
Timestamp of when the first answer was created to this question.</t>
        </r>
      </text>
    </comment>
    <comment ref="R4" authorId="0" shapeId="0" xr:uid="{6B352164-B0BB-464E-9745-7C7A8A9FAF22}">
      <text>
        <r>
          <rPr>
            <b/>
            <sz val="9"/>
            <color indexed="81"/>
            <rFont val="Tahoma"/>
            <family val="2"/>
          </rPr>
          <t>Pascal André:</t>
        </r>
        <r>
          <rPr>
            <sz val="9"/>
            <color indexed="81"/>
            <rFont val="Tahoma"/>
            <family val="2"/>
          </rPr>
          <t xml:space="preserve">
Number of seconds from when the question was created until the first answer to it was created.</t>
        </r>
      </text>
    </comment>
    <comment ref="T4" authorId="0" shapeId="0" xr:uid="{FDCFDC20-7410-4DEA-A921-E1CA2AA60A32}">
      <text>
        <r>
          <rPr>
            <b/>
            <sz val="9"/>
            <color indexed="81"/>
            <rFont val="Tahoma"/>
            <family val="2"/>
          </rPr>
          <t>Pascal André:</t>
        </r>
        <r>
          <rPr>
            <sz val="9"/>
            <color indexed="81"/>
            <rFont val="Tahoma"/>
            <family val="2"/>
          </rPr>
          <t xml:space="preserve">
Timestamp of when the accepted answer to this question was created.</t>
        </r>
      </text>
    </comment>
    <comment ref="V4" authorId="0" shapeId="0" xr:uid="{2274F0AD-07FE-4803-8173-C59C023CD009}">
      <text>
        <r>
          <rPr>
            <b/>
            <sz val="9"/>
            <color indexed="81"/>
            <rFont val="Tahoma"/>
            <family val="2"/>
          </rPr>
          <t>Pascal André:</t>
        </r>
        <r>
          <rPr>
            <sz val="9"/>
            <color indexed="81"/>
            <rFont val="Tahoma"/>
            <family val="2"/>
          </rPr>
          <t xml:space="preserve">
Number of seconds from when the question was created until the accepted answer to it was created.</t>
        </r>
      </text>
    </comment>
    <comment ref="X4" authorId="0" shapeId="0" xr:uid="{8A4C38FA-B12F-4D03-8C10-526599E6B36F}">
      <text>
        <r>
          <rPr>
            <b/>
            <sz val="9"/>
            <color indexed="81"/>
            <rFont val="Tahoma"/>
            <family val="2"/>
          </rPr>
          <t>Pascal André:</t>
        </r>
        <r>
          <rPr>
            <sz val="9"/>
            <color indexed="81"/>
            <rFont val="Tahoma"/>
            <family val="2"/>
          </rPr>
          <t xml:space="preserve">
Shortest time to either a comment or answer to find the first/quickest reaction time of a question.</t>
        </r>
      </text>
    </comment>
    <comment ref="Y4" authorId="0" shapeId="0" xr:uid="{605DBED4-935A-4C3F-93C6-39D57E7002A0}">
      <text>
        <r>
          <rPr>
            <b/>
            <sz val="9"/>
            <color indexed="81"/>
            <rFont val="Tahoma"/>
            <family val="2"/>
          </rPr>
          <t>Pascal André:</t>
        </r>
        <r>
          <rPr>
            <sz val="9"/>
            <color indexed="81"/>
            <rFont val="Tahoma"/>
            <family val="2"/>
          </rPr>
          <t xml:space="preserve">
TODO: Fix issue with days over 31</t>
        </r>
      </text>
    </comment>
    <comment ref="Z4" authorId="0" shapeId="0" xr:uid="{C82653D3-0A76-46DB-B682-CBA4E0FE0743}">
      <text>
        <r>
          <rPr>
            <b/>
            <sz val="9"/>
            <color indexed="81"/>
            <rFont val="Tahoma"/>
            <family val="2"/>
          </rPr>
          <t>Pascal André:</t>
        </r>
        <r>
          <rPr>
            <sz val="9"/>
            <color indexed="81"/>
            <rFont val="Tahoma"/>
            <family val="2"/>
          </rPr>
          <t xml:space="preserve">
User name of the developer who provided the accepted answer.</t>
        </r>
      </text>
    </comment>
    <comment ref="AA4" authorId="0" shapeId="0" xr:uid="{38939F36-CB91-443D-9F27-55B980753132}">
      <text>
        <r>
          <rPr>
            <b/>
            <sz val="9"/>
            <color indexed="81"/>
            <rFont val="Tahoma"/>
            <family val="2"/>
          </rPr>
          <t>Pascal André:</t>
        </r>
        <r>
          <rPr>
            <sz val="9"/>
            <color indexed="81"/>
            <rFont val="Tahoma"/>
            <family val="2"/>
          </rPr>
          <t xml:space="preserve">
Unique ID number of the developer providing the accepted answer.</t>
        </r>
      </text>
    </comment>
    <comment ref="AB4" authorId="0" shapeId="0" xr:uid="{0CA82F22-8101-49E2-A47E-01474A957514}">
      <text>
        <r>
          <rPr>
            <b/>
            <sz val="9"/>
            <color indexed="81"/>
            <rFont val="Tahoma"/>
            <family val="2"/>
          </rPr>
          <t>Pascal André:</t>
        </r>
        <r>
          <rPr>
            <sz val="9"/>
            <color indexed="81"/>
            <rFont val="Tahoma"/>
            <family val="2"/>
          </rPr>
          <t xml:space="preserve">
Reputation level of the developer providing the accepted answer.</t>
        </r>
      </text>
    </comment>
    <comment ref="AC4" authorId="0" shapeId="0" xr:uid="{45D8A782-C6DC-4159-AEA9-E78EF5C7CA5F}">
      <text>
        <r>
          <rPr>
            <b/>
            <sz val="9"/>
            <color indexed="81"/>
            <rFont val="Tahoma"/>
            <family val="2"/>
          </rPr>
          <t>Pascal André:</t>
        </r>
        <r>
          <rPr>
            <sz val="9"/>
            <color indexed="81"/>
            <rFont val="Tahoma"/>
            <family val="2"/>
          </rPr>
          <t xml:space="preserve">
Level of the developer providing the accepted answer according to the User Reputation Leagues on Stack Exchange.</t>
        </r>
      </text>
    </comment>
    <comment ref="AD4" authorId="0" shapeId="0" xr:uid="{77BE4B0A-2BB4-4559-973E-93FC850ED7B9}">
      <text>
        <r>
          <rPr>
            <b/>
            <sz val="9"/>
            <color indexed="81"/>
            <rFont val="Tahoma"/>
            <family val="2"/>
          </rPr>
          <t>Pascal André:</t>
        </r>
        <r>
          <rPr>
            <sz val="9"/>
            <color indexed="81"/>
            <rFont val="Tahoma"/>
            <family val="2"/>
          </rPr>
          <t xml:space="preserve">
Helper column where the level of the question owner and the level of the accepted answer owner are combined. Used during analysis of the dataset.
[Level Question Owner]-[Level Accepted Answer Owner]</t>
        </r>
      </text>
    </comment>
    <comment ref="AE4" authorId="0" shapeId="0" xr:uid="{84B65E34-3E30-4D5F-939A-BD0B0546FF8E}">
      <text>
        <r>
          <rPr>
            <b/>
            <sz val="9"/>
            <color indexed="81"/>
            <rFont val="Tahoma"/>
            <family val="2"/>
          </rPr>
          <t>Pascal André:</t>
        </r>
        <r>
          <rPr>
            <sz val="9"/>
            <color indexed="81"/>
            <rFont val="Tahoma"/>
            <family val="2"/>
          </rPr>
          <t xml:space="preserve">
User name of the developer asking the question.</t>
        </r>
      </text>
    </comment>
    <comment ref="AF4" authorId="0" shapeId="0" xr:uid="{7FCA003A-547D-4747-AE87-FDBD0D86855F}">
      <text>
        <r>
          <rPr>
            <b/>
            <sz val="9"/>
            <color indexed="81"/>
            <rFont val="Tahoma"/>
            <family val="2"/>
          </rPr>
          <t>Pascal André:</t>
        </r>
        <r>
          <rPr>
            <sz val="9"/>
            <color indexed="81"/>
            <rFont val="Tahoma"/>
            <family val="2"/>
          </rPr>
          <t xml:space="preserve">
Link to the question owner's profile page on Stack Overflow.</t>
        </r>
      </text>
    </comment>
    <comment ref="AG4" authorId="0" shapeId="0" xr:uid="{8278C680-1DB7-4F0A-894D-9C238373E489}">
      <text>
        <r>
          <rPr>
            <b/>
            <sz val="9"/>
            <color indexed="81"/>
            <rFont val="Tahoma"/>
            <family val="2"/>
          </rPr>
          <t>Pascal André:</t>
        </r>
        <r>
          <rPr>
            <sz val="9"/>
            <color indexed="81"/>
            <rFont val="Tahoma"/>
            <family val="2"/>
          </rPr>
          <t xml:space="preserve">
Reputation score of the question owner.</t>
        </r>
      </text>
    </comment>
    <comment ref="AH4" authorId="0" shapeId="0" xr:uid="{CC8749CE-099C-41B0-96BB-A544E9EB0030}">
      <text>
        <r>
          <rPr>
            <b/>
            <sz val="9"/>
            <color indexed="81"/>
            <rFont val="Tahoma"/>
            <family val="2"/>
          </rPr>
          <t>Pascal André:</t>
        </r>
        <r>
          <rPr>
            <sz val="9"/>
            <color indexed="81"/>
            <rFont val="Tahoma"/>
            <family val="2"/>
          </rPr>
          <t xml:space="preserve">
User level according to his reputation score when referring to the User Reputation Leagues on Stack Exchange.</t>
        </r>
      </text>
    </comment>
    <comment ref="AI4" authorId="0" shapeId="0" xr:uid="{76663B88-A350-46D9-B579-4DD3DA84B9F9}">
      <text>
        <r>
          <rPr>
            <b/>
            <sz val="9"/>
            <color indexed="81"/>
            <rFont val="Tahoma"/>
            <family val="2"/>
          </rPr>
          <t>Pascal André:</t>
        </r>
        <r>
          <rPr>
            <sz val="9"/>
            <color indexed="81"/>
            <rFont val="Tahoma"/>
            <family val="2"/>
          </rPr>
          <t xml:space="preserve">
Unique ID number of the question owner.</t>
        </r>
      </text>
    </comment>
    <comment ref="AJ4" authorId="0" shapeId="0" xr:uid="{92075DD9-749B-4899-A3DC-03C3B6DC9C74}">
      <text>
        <r>
          <rPr>
            <b/>
            <sz val="9"/>
            <color indexed="81"/>
            <rFont val="Tahoma"/>
            <family val="2"/>
          </rPr>
          <t>Pascal André:</t>
        </r>
        <r>
          <rPr>
            <sz val="9"/>
            <color indexed="81"/>
            <rFont val="Tahoma"/>
            <family val="2"/>
          </rPr>
          <t xml:space="preserve">
User type of question owner.</t>
        </r>
      </text>
    </comment>
    <comment ref="AK4" authorId="0" shapeId="0" xr:uid="{40F237BD-9073-4F5E-8E7B-B351FD7C6B56}">
      <text>
        <r>
          <rPr>
            <b/>
            <sz val="9"/>
            <color indexed="81"/>
            <rFont val="Tahoma"/>
            <family val="2"/>
          </rPr>
          <t>Pascal André:</t>
        </r>
        <r>
          <rPr>
            <sz val="9"/>
            <color indexed="81"/>
            <rFont val="Tahoma"/>
            <family val="2"/>
          </rPr>
          <t xml:space="preserve">
Link to the profile image of the question owner.</t>
        </r>
      </text>
    </comment>
    <comment ref="AL4" authorId="0" shapeId="0" xr:uid="{E130A7EA-B7FA-4EF9-AEA4-AD46129273DA}">
      <text>
        <r>
          <rPr>
            <b/>
            <sz val="9"/>
            <color indexed="81"/>
            <rFont val="Tahoma"/>
            <family val="2"/>
          </rPr>
          <t>Pascal André:</t>
        </r>
        <r>
          <rPr>
            <sz val="9"/>
            <color indexed="81"/>
            <rFont val="Tahoma"/>
            <family val="2"/>
          </rPr>
          <t xml:space="preserve">
Accept rate of question owner.</t>
        </r>
      </text>
    </comment>
    <comment ref="AO4" authorId="0" shapeId="0" xr:uid="{75609135-E07E-4924-B11D-D8EA53D01351}">
      <text>
        <r>
          <rPr>
            <b/>
            <sz val="9"/>
            <color indexed="81"/>
            <rFont val="Tahoma"/>
            <family val="2"/>
          </rPr>
          <t>Pascal André:</t>
        </r>
        <r>
          <rPr>
            <sz val="9"/>
            <color indexed="81"/>
            <rFont val="Tahoma"/>
            <family val="2"/>
          </rPr>
          <t xml:space="preserve">
Link to the page of this question on Stack Overflow.</t>
        </r>
      </text>
    </comment>
    <comment ref="AP4" authorId="0" shapeId="0" xr:uid="{92CCD926-11AD-452C-94E9-553EC666AFCA}">
      <text>
        <r>
          <rPr>
            <b/>
            <sz val="9"/>
            <color indexed="81"/>
            <rFont val="Tahoma"/>
            <family val="2"/>
          </rPr>
          <t>Pascal André:</t>
        </r>
        <r>
          <rPr>
            <sz val="9"/>
            <color indexed="81"/>
            <rFont val="Tahoma"/>
            <family val="2"/>
          </rPr>
          <t xml:space="preserve">
Boolean representing the answer state of the question set by the question owner. 
TRUE: Problem is resolved. 
FALSE: Problem not resolved yet. 
</t>
        </r>
      </text>
    </comment>
    <comment ref="AQ4" authorId="0" shapeId="0" xr:uid="{D3DFFB1B-E849-4D48-AA45-2B5D3890578F}">
      <text>
        <r>
          <rPr>
            <b/>
            <sz val="9"/>
            <color indexed="81"/>
            <rFont val="Tahoma"/>
            <family val="2"/>
          </rPr>
          <t>Pascal André:</t>
        </r>
        <r>
          <rPr>
            <sz val="9"/>
            <color indexed="81"/>
            <rFont val="Tahoma"/>
            <family val="2"/>
          </rPr>
          <t xml:space="preserve">
Personal Index Number given to each question.</t>
        </r>
      </text>
    </comment>
    <comment ref="AR4" authorId="0" shapeId="0" xr:uid="{61787D4B-79F9-47A6-BF9A-92182A328C0F}">
      <text>
        <r>
          <rPr>
            <b/>
            <sz val="9"/>
            <color indexed="81"/>
            <rFont val="Tahoma"/>
            <family val="2"/>
          </rPr>
          <t>Pascal André:</t>
        </r>
        <r>
          <rPr>
            <sz val="9"/>
            <color indexed="81"/>
            <rFont val="Tahoma"/>
            <family val="2"/>
          </rPr>
          <t xml:space="preserve">
Short summary / rephrasing of the question / issue.</t>
        </r>
      </text>
    </comment>
    <comment ref="AS4" authorId="0" shapeId="0" xr:uid="{A49C1C51-0265-4D52-B4C4-E009C6347260}">
      <text>
        <r>
          <rPr>
            <b/>
            <sz val="9"/>
            <color indexed="81"/>
            <rFont val="Tahoma"/>
            <family val="2"/>
          </rPr>
          <t>Pascal André:</t>
        </r>
        <r>
          <rPr>
            <sz val="9"/>
            <color indexed="81"/>
            <rFont val="Tahoma"/>
            <family val="2"/>
          </rPr>
          <t xml:space="preserve">
Question with a unique issue that doesn't share any popular topics with other questions. We don't assign a topic as they are mostly one of a kind and therefore are not very relevant in finding popular topics that have been discussed. If they are related to a specific tool, library etc. move them into next topic.</t>
        </r>
      </text>
    </comment>
    <comment ref="AU4" authorId="0" shapeId="0" xr:uid="{7D77C114-8B14-47B8-A0F1-4AD105032A12}">
      <text>
        <r>
          <rPr>
            <b/>
            <sz val="9"/>
            <color indexed="81"/>
            <rFont val="Tahoma"/>
            <family val="2"/>
          </rPr>
          <t>Pascal André:</t>
        </r>
        <r>
          <rPr>
            <sz val="9"/>
            <color indexed="81"/>
            <rFont val="Tahoma"/>
            <family val="2"/>
          </rPr>
          <t xml:space="preserve">
Questions related to other tools, libraries etc. that seem somewhat unique and therefore don't make sense to put into an individual topic each - so they are grouped collectively under this topic.</t>
        </r>
      </text>
    </comment>
    <comment ref="AV4" authorId="0" shapeId="0" xr:uid="{DAF400EE-850B-4ED4-B5E2-FC6391896E3D}">
      <text>
        <r>
          <rPr>
            <b/>
            <sz val="9"/>
            <color indexed="81"/>
            <rFont val="Tahoma"/>
            <family val="2"/>
          </rPr>
          <t>Pascal André:</t>
        </r>
        <r>
          <rPr>
            <sz val="9"/>
            <color indexed="81"/>
            <rFont val="Tahoma"/>
            <family val="2"/>
          </rPr>
          <t xml:space="preserve">
Questions related to HTTP request topics.</t>
        </r>
      </text>
    </comment>
    <comment ref="AW4" authorId="0" shapeId="0" xr:uid="{C1A5CDD4-7CCE-42F9-826C-FD292B0C5BEE}">
      <text>
        <r>
          <rPr>
            <b/>
            <sz val="9"/>
            <color indexed="81"/>
            <rFont val="Tahoma"/>
            <family val="2"/>
          </rPr>
          <t>Pascal André:</t>
        </r>
        <r>
          <rPr>
            <sz val="9"/>
            <color indexed="81"/>
            <rFont val="Tahoma"/>
            <family val="2"/>
          </rPr>
          <t xml:space="preserve">
Anything related to user login and authentication using IdentityServer4 in a Blazor WASM app.</t>
        </r>
      </text>
    </comment>
    <comment ref="AX4" authorId="0" shapeId="0" xr:uid="{B244C0D8-8766-4A4E-8F3C-B2143EE97284}">
      <text>
        <r>
          <rPr>
            <b/>
            <sz val="9"/>
            <color indexed="81"/>
            <rFont val="Tahoma"/>
            <family val="2"/>
          </rPr>
          <t>Pascal André:</t>
        </r>
        <r>
          <rPr>
            <sz val="9"/>
            <color indexed="81"/>
            <rFont val="Tahoma"/>
            <family val="2"/>
          </rPr>
          <t xml:space="preserve">
General questions around authentication (not related to user auth using identityserver4.</t>
        </r>
      </text>
    </comment>
    <comment ref="BA4" authorId="0" shapeId="0" xr:uid="{DC1D4362-B555-4C5D-9812-F9B77DE2BE72}">
      <text>
        <r>
          <rPr>
            <b/>
            <sz val="9"/>
            <color indexed="81"/>
            <rFont val="Tahoma"/>
            <family val="2"/>
          </rPr>
          <t>Pascal André:</t>
        </r>
        <r>
          <rPr>
            <sz val="9"/>
            <color indexed="81"/>
            <rFont val="Tahoma"/>
            <family val="2"/>
          </rPr>
          <t xml:space="preserve">
Question related to how WebAssemlby works - its features and fuctionality.</t>
        </r>
      </text>
    </comment>
    <comment ref="BB4" authorId="0" shapeId="0" xr:uid="{F288E56E-DB83-4464-81FE-8F255286EC72}">
      <text>
        <r>
          <rPr>
            <b/>
            <sz val="9"/>
            <color indexed="81"/>
            <rFont val="Tahoma"/>
            <family val="2"/>
          </rPr>
          <t>Pascal André:</t>
        </r>
        <r>
          <rPr>
            <sz val="9"/>
            <color indexed="81"/>
            <rFont val="Tahoma"/>
            <family val="2"/>
          </rPr>
          <t xml:space="preserve">
Question around CORS related issues.</t>
        </r>
      </text>
    </comment>
    <comment ref="BC4" authorId="0" shapeId="0" xr:uid="{4B2979B3-27BC-4137-B930-40F6AB1B9D3D}">
      <text>
        <r>
          <rPr>
            <b/>
            <sz val="9"/>
            <color indexed="81"/>
            <rFont val="Tahoma"/>
            <family val="2"/>
          </rPr>
          <t>Pascal André:</t>
        </r>
        <r>
          <rPr>
            <sz val="9"/>
            <color indexed="81"/>
            <rFont val="Tahoma"/>
            <family val="2"/>
          </rPr>
          <t xml:space="preserve">
Question related to a coding related issue:</t>
        </r>
      </text>
    </comment>
    <comment ref="BD4" authorId="0" shapeId="0" xr:uid="{EEF99163-18DE-47F3-BBA7-4840915F6720}">
      <text>
        <r>
          <rPr>
            <b/>
            <sz val="9"/>
            <color indexed="81"/>
            <rFont val="Tahoma"/>
            <family val="2"/>
          </rPr>
          <t>Pascal André:</t>
        </r>
        <r>
          <rPr>
            <sz val="9"/>
            <color indexed="81"/>
            <rFont val="Tahoma"/>
            <family val="2"/>
          </rPr>
          <t xml:space="preserve">
Questions around the deployment of the application or issues in already deployed apps.</t>
        </r>
      </text>
    </comment>
    <comment ref="BE4" authorId="0" shapeId="0" xr:uid="{2D787C0A-218A-47EF-AB0F-AC3A9438A10C}">
      <text>
        <r>
          <rPr>
            <b/>
            <sz val="9"/>
            <color indexed="81"/>
            <rFont val="Tahoma"/>
            <family val="2"/>
          </rPr>
          <t>Pascal André:</t>
        </r>
        <r>
          <rPr>
            <sz val="9"/>
            <color indexed="81"/>
            <rFont val="Tahoma"/>
            <family val="2"/>
          </rPr>
          <t xml:space="preserve">
Question related to Azure Active Directory issues.</t>
        </r>
      </text>
    </comment>
    <comment ref="BF4" authorId="0" shapeId="0" xr:uid="{DE4508B6-501F-4DDB-AFCB-7482C9811A2E}">
      <text>
        <r>
          <rPr>
            <b/>
            <sz val="9"/>
            <color indexed="81"/>
            <rFont val="Tahoma"/>
            <family val="2"/>
          </rPr>
          <t>Pascal André:</t>
        </r>
        <r>
          <rPr>
            <sz val="9"/>
            <color indexed="81"/>
            <rFont val="Tahoma"/>
            <family val="2"/>
          </rPr>
          <t xml:space="preserve">
Questions around APIs (securing, accessing etc.)</t>
        </r>
      </text>
    </comment>
    <comment ref="BG4" authorId="0" shapeId="0" xr:uid="{A691AF3F-BACB-4C63-9807-6473BF49CFBA}">
      <text>
        <r>
          <rPr>
            <b/>
            <sz val="9"/>
            <color indexed="81"/>
            <rFont val="Tahoma"/>
            <family val="2"/>
          </rPr>
          <t>Pascal André:</t>
        </r>
        <r>
          <rPr>
            <sz val="9"/>
            <color indexed="81"/>
            <rFont val="Tahoma"/>
            <family val="2"/>
          </rPr>
          <t xml:space="preserve">
Questions related to or mentioning user tokens such as JWT, Bearer</t>
        </r>
      </text>
    </comment>
    <comment ref="BH4" authorId="0" shapeId="0" xr:uid="{4E85AFA7-6A01-4BAC-8602-4B863E72F2AB}">
      <text>
        <r>
          <rPr>
            <b/>
            <sz val="9"/>
            <color indexed="81"/>
            <rFont val="Tahoma"/>
            <family val="2"/>
          </rPr>
          <t>Pascal André:</t>
        </r>
        <r>
          <rPr>
            <sz val="9"/>
            <color indexed="81"/>
            <rFont val="Tahoma"/>
            <family val="2"/>
          </rPr>
          <t xml:space="preserve">
Issues related to SignalR notification service</t>
        </r>
      </text>
    </comment>
    <comment ref="BI4" authorId="0" shapeId="0" xr:uid="{B3F6FC1A-61EB-41D3-8E60-9ADE359383EA}">
      <text>
        <r>
          <rPr>
            <b/>
            <sz val="9"/>
            <color indexed="81"/>
            <rFont val="Tahoma"/>
            <family val="2"/>
          </rPr>
          <t>Pascal André:</t>
        </r>
        <r>
          <rPr>
            <sz val="9"/>
            <color indexed="81"/>
            <rFont val="Tahoma"/>
            <family val="2"/>
          </rPr>
          <t xml:space="preserve">
Questions related to interactions and differences between WASM and other programming languages.</t>
        </r>
      </text>
    </comment>
    <comment ref="BJ4" authorId="0" shapeId="0" xr:uid="{5442C873-8B6E-4A52-9FFC-5EC0377D03DA}">
      <text>
        <r>
          <rPr>
            <b/>
            <sz val="9"/>
            <color indexed="81"/>
            <rFont val="Tahoma"/>
            <family val="2"/>
          </rPr>
          <t>Pascal André:</t>
        </r>
        <r>
          <rPr>
            <sz val="9"/>
            <color indexed="81"/>
            <rFont val="Tahoma"/>
            <family val="2"/>
          </rPr>
          <t xml:space="preserve">
Question related to storage (CRUD operations of files etc.).</t>
        </r>
      </text>
    </comment>
    <comment ref="BM4" authorId="0" shapeId="0" xr:uid="{5C741B88-6687-4464-989A-75D1A3B50400}">
      <text>
        <r>
          <rPr>
            <b/>
            <sz val="9"/>
            <color indexed="81"/>
            <rFont val="Tahoma"/>
            <family val="2"/>
          </rPr>
          <t>Pascal André:</t>
        </r>
        <r>
          <rPr>
            <sz val="9"/>
            <color indexed="81"/>
            <rFont val="Tahoma"/>
            <family val="2"/>
          </rPr>
          <t xml:space="preserve">
Related to webpack</t>
        </r>
      </text>
    </comment>
    <comment ref="BS4" authorId="0" shapeId="0" xr:uid="{9D1358E0-56FC-4324-85A8-04CA2EB53C32}">
      <text>
        <r>
          <rPr>
            <b/>
            <sz val="9"/>
            <color indexed="81"/>
            <rFont val="Tahoma"/>
            <family val="2"/>
          </rPr>
          <t>Pascal André:</t>
        </r>
        <r>
          <rPr>
            <sz val="9"/>
            <color indexed="81"/>
            <rFont val="Tahoma"/>
            <family val="2"/>
          </rPr>
          <t xml:space="preserve">
Set of tags that cover the main topics/issues of the question. Helps us to find certain questions and also summarize them later.</t>
        </r>
      </text>
    </comment>
    <comment ref="BT4" authorId="0" shapeId="0" xr:uid="{16F34E0E-821C-4F36-9B47-6D85E0332C92}">
      <text>
        <r>
          <rPr>
            <b/>
            <sz val="9"/>
            <color indexed="81"/>
            <rFont val="Tahoma"/>
            <family val="2"/>
          </rPr>
          <t>Pascal André:</t>
        </r>
        <r>
          <rPr>
            <sz val="9"/>
            <color indexed="81"/>
            <rFont val="Tahoma"/>
            <family val="2"/>
          </rPr>
          <t xml:space="preserve">
Which keywords from our list were identified within the question?</t>
        </r>
      </text>
    </comment>
    <comment ref="CD4" authorId="0" shapeId="0" xr:uid="{9A34FAE0-6BF7-4335-BA70-722253C8D2CF}">
      <text>
        <r>
          <rPr>
            <b/>
            <sz val="9"/>
            <color indexed="81"/>
            <rFont val="Tahoma"/>
            <family val="2"/>
          </rPr>
          <t>Pascal André:</t>
        </r>
        <r>
          <rPr>
            <sz val="9"/>
            <color indexed="81"/>
            <rFont val="Tahoma"/>
            <family val="2"/>
          </rPr>
          <t xml:space="preserve">
In what regard is the developer asking a question?</t>
        </r>
      </text>
    </comment>
    <comment ref="CE4" authorId="0" shapeId="0" xr:uid="{9BD80AA9-9CB4-4AA7-B85B-034C21F8A859}">
      <text>
        <r>
          <rPr>
            <b/>
            <sz val="9"/>
            <color indexed="81"/>
            <rFont val="Tahoma"/>
            <family val="2"/>
          </rPr>
          <t>Pascal André:</t>
        </r>
        <r>
          <rPr>
            <sz val="9"/>
            <color indexed="81"/>
            <rFont val="Tahoma"/>
            <family val="2"/>
          </rPr>
          <t xml:space="preserve">
List of particular libraries, tools etc. that were used. In order to answer the question, the answerer might need knowledge of these tools, libraries etc.</t>
        </r>
      </text>
    </comment>
    <comment ref="CI4" authorId="0" shapeId="0" xr:uid="{759217E7-5924-4523-A751-93F3E3754F43}">
      <text>
        <r>
          <rPr>
            <b/>
            <sz val="9"/>
            <color indexed="81"/>
            <rFont val="Tahoma"/>
            <family val="2"/>
          </rPr>
          <t>Pascal André:</t>
        </r>
        <r>
          <rPr>
            <sz val="9"/>
            <color indexed="81"/>
            <rFont val="Tahoma"/>
            <family val="2"/>
          </rPr>
          <t xml:space="preserve">
What programming languages are featured in the question?</t>
        </r>
      </text>
    </comment>
    <comment ref="CJ4" authorId="0" shapeId="0" xr:uid="{A58F0A9F-55A7-4983-97DF-596AD1211535}">
      <text>
        <r>
          <rPr>
            <b/>
            <sz val="9"/>
            <color indexed="81"/>
            <rFont val="Tahoma"/>
            <family val="2"/>
          </rPr>
          <t>Pascal André:</t>
        </r>
        <r>
          <rPr>
            <sz val="9"/>
            <color indexed="81"/>
            <rFont val="Tahoma"/>
            <family val="2"/>
          </rPr>
          <t xml:space="preserve">
Personal progress whether this question is processed or not. Contains other additional notes.</t>
        </r>
      </text>
    </comment>
    <comment ref="AP5" authorId="0" shapeId="0" xr:uid="{D25ED1A0-9B22-44DC-BA12-63EBDA744DA0}">
      <text>
        <r>
          <rPr>
            <b/>
            <sz val="9"/>
            <color indexed="81"/>
            <rFont val="Tahoma"/>
            <family val="2"/>
          </rPr>
          <t>Pascal André:</t>
        </r>
        <r>
          <rPr>
            <sz val="9"/>
            <color indexed="81"/>
            <rFont val="Tahoma"/>
            <family val="2"/>
          </rPr>
          <t xml:space="preserve">
TRUE
Was answered by owner.</t>
        </r>
      </text>
    </comment>
    <comment ref="BW5" authorId="0" shapeId="0" xr:uid="{A5B724EB-13D3-414F-B343-4F5095A4C044}">
      <text>
        <r>
          <rPr>
            <b/>
            <sz val="9"/>
            <color indexed="81"/>
            <rFont val="Tahoma"/>
            <family val="2"/>
          </rPr>
          <t>Pascal André:</t>
        </r>
        <r>
          <rPr>
            <sz val="9"/>
            <color indexed="81"/>
            <rFont val="Tahoma"/>
            <family val="2"/>
          </rPr>
          <t xml:space="preserve">
"Failed to load resource: the server responded with a status of 401 (unauthorized)"</t>
        </r>
      </text>
    </comment>
    <comment ref="BX5" authorId="0" shapeId="0" xr:uid="{115383E4-C08D-4A9B-8C66-735020F31721}">
      <text>
        <r>
          <rPr>
            <b/>
            <sz val="9"/>
            <color indexed="81"/>
            <rFont val="Tahoma"/>
            <family val="2"/>
          </rPr>
          <t>Pascal André:</t>
        </r>
        <r>
          <rPr>
            <sz val="9"/>
            <color indexed="81"/>
            <rFont val="Tahoma"/>
            <family val="2"/>
          </rPr>
          <t xml:space="preserve">
401 How to configure the simultaneous operation of the site by domain name and IP address in blazor wasm + identityserver?</t>
        </r>
      </text>
    </comment>
    <comment ref="AP6" authorId="0" shapeId="0" xr:uid="{494A63A7-A52B-4B5F-A06A-0D1AB324F96D}">
      <text>
        <r>
          <rPr>
            <b/>
            <sz val="9"/>
            <color indexed="81"/>
            <rFont val="Tahoma"/>
            <family val="2"/>
          </rPr>
          <t>Pascal André:</t>
        </r>
        <r>
          <rPr>
            <sz val="9"/>
            <color indexed="81"/>
            <rFont val="Tahoma"/>
            <family val="2"/>
          </rPr>
          <t xml:space="preserve">
No response from questioner to comments that somewhat seem to answer question.</t>
        </r>
      </text>
    </comment>
    <comment ref="BU6" authorId="0" shapeId="0" xr:uid="{033F0584-75DE-4EFE-94B9-C9C0243242C4}">
      <text>
        <r>
          <rPr>
            <b/>
            <sz val="9"/>
            <color indexed="81"/>
            <rFont val="Tahoma"/>
            <family val="2"/>
          </rPr>
          <t>Pascal André:</t>
        </r>
        <r>
          <rPr>
            <sz val="9"/>
            <color indexed="81"/>
            <rFont val="Tahoma"/>
            <family val="2"/>
          </rPr>
          <t xml:space="preserve">
Blazor WebAssembly was released with token auth for the client side, does anyone know the REST URLs for login, register etc.?</t>
        </r>
      </text>
    </comment>
    <comment ref="BX7" authorId="0" shapeId="0" xr:uid="{035D107E-D6E4-4BC0-87D1-F88602C7E3C4}">
      <text>
        <r>
          <rPr>
            <b/>
            <sz val="9"/>
            <color indexed="81"/>
            <rFont val="Tahoma"/>
            <family val="2"/>
          </rPr>
          <t>Pascal André:</t>
        </r>
        <r>
          <rPr>
            <sz val="9"/>
            <color indexed="81"/>
            <rFont val="Tahoma"/>
            <family val="2"/>
          </rPr>
          <t xml:space="preserve">
Do you know how to handle the 403 error in Blazor WebAssembly in a centralized way? Do you have any suggests on how to handle the 403 error on Blazor WebAssembly? - How to do this...</t>
        </r>
      </text>
    </comment>
    <comment ref="BY7" authorId="0" shapeId="0" xr:uid="{F2F6FBB6-1CAE-4C67-9EFF-75EFCA2CC30A}">
      <text>
        <r>
          <rPr>
            <b/>
            <sz val="9"/>
            <color indexed="81"/>
            <rFont val="Tahoma"/>
            <family val="2"/>
          </rPr>
          <t>Pascal André:</t>
        </r>
        <r>
          <rPr>
            <sz val="9"/>
            <color indexed="81"/>
            <rFont val="Tahoma"/>
            <family val="2"/>
          </rPr>
          <t xml:space="preserve">
Looks for best way how to implement it in centralized way.</t>
        </r>
      </text>
    </comment>
    <comment ref="BU8" authorId="0" shapeId="0" xr:uid="{367363D2-4DF2-48D5-ABD0-63A801E2C35E}">
      <text>
        <r>
          <rPr>
            <b/>
            <sz val="9"/>
            <color indexed="81"/>
            <rFont val="Tahoma"/>
            <family val="2"/>
          </rPr>
          <t>Pascal André:</t>
        </r>
        <r>
          <rPr>
            <sz val="9"/>
            <color indexed="81"/>
            <rFont val="Tahoma"/>
            <family val="2"/>
          </rPr>
          <t xml:space="preserv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r>
      </text>
    </comment>
    <comment ref="BW8" authorId="0" shapeId="0" xr:uid="{649D3773-0B01-4EB9-B34C-792521109434}">
      <text>
        <r>
          <rPr>
            <b/>
            <sz val="9"/>
            <color indexed="81"/>
            <rFont val="Tahoma"/>
            <family val="2"/>
          </rPr>
          <t>Pascal André:</t>
        </r>
        <r>
          <rPr>
            <sz val="9"/>
            <color indexed="81"/>
            <rFont val="Tahoma"/>
            <family val="2"/>
          </rPr>
          <t xml:space="preserve">
What I tried to do is to create an identical -almost- project with Individual User Accounts projects but my Users class inherits IdentityUser and my DbContext inherits ApiAuthorizationDbContext but problem starts here.
I cannot add ApiAuthorization package from NuGet because it says Shared project does not compatible with .NetStandard 2.1.</t>
        </r>
      </text>
    </comment>
    <comment ref="BY8" authorId="0" shapeId="0" xr:uid="{A37E321B-5ACC-4011-9759-9CA49B6E746D}">
      <text>
        <r>
          <rPr>
            <b/>
            <sz val="9"/>
            <color indexed="81"/>
            <rFont val="Tahoma"/>
            <family val="2"/>
          </rPr>
          <t>Pascal André:</t>
        </r>
        <r>
          <rPr>
            <sz val="9"/>
            <color indexed="81"/>
            <rFont val="Tahoma"/>
            <family val="2"/>
          </rPr>
          <t xml:space="preserve">
Asks for guidance on how to do it.</t>
        </r>
      </text>
    </comment>
    <comment ref="BX9" authorId="0" shapeId="0" xr:uid="{15BFAE2A-FF26-46CD-B7DB-162F44B39BD2}">
      <text>
        <r>
          <rPr>
            <b/>
            <sz val="9"/>
            <color indexed="81"/>
            <rFont val="Tahoma"/>
            <family val="2"/>
          </rPr>
          <t>Pascal André:</t>
        </r>
        <r>
          <rPr>
            <sz val="9"/>
            <color indexed="81"/>
            <rFont val="Tahoma"/>
            <family val="2"/>
          </rPr>
          <t xml:space="preserve">
User asks: "How and where can we safely store secrets for a Blazor WebAssembly app (keys, licenses, password)?"</t>
        </r>
      </text>
    </comment>
    <comment ref="BY9" authorId="0" shapeId="0" xr:uid="{E3843EC5-35AA-41B4-BBEC-7B5CC11FF0DC}">
      <text>
        <r>
          <rPr>
            <b/>
            <sz val="9"/>
            <color indexed="81"/>
            <rFont val="Tahoma"/>
            <family val="2"/>
          </rPr>
          <t>Pascal André:</t>
        </r>
        <r>
          <rPr>
            <sz val="9"/>
            <color indexed="81"/>
            <rFont val="Tahoma"/>
            <family val="2"/>
          </rPr>
          <t xml:space="preserve">
User looks for best practice for given problem.</t>
        </r>
      </text>
    </comment>
    <comment ref="BW10" authorId="0" shapeId="0" xr:uid="{B7710C36-53B2-48F7-A66D-452C1D4A84FE}">
      <text>
        <r>
          <rPr>
            <b/>
            <sz val="9"/>
            <color indexed="81"/>
            <rFont val="Tahoma"/>
            <family val="2"/>
          </rPr>
          <t>Pascal André:</t>
        </r>
        <r>
          <rPr>
            <sz val="9"/>
            <color indexed="81"/>
            <rFont val="Tahoma"/>
            <family val="2"/>
          </rPr>
          <t xml:space="preserve">
Roles did not appear.</t>
        </r>
      </text>
    </comment>
    <comment ref="BX10" authorId="0" shapeId="0" xr:uid="{C180A07D-2864-40E1-83BB-D14041ACC2E3}">
      <text>
        <r>
          <rPr>
            <b/>
            <sz val="9"/>
            <color indexed="81"/>
            <rFont val="Tahoma"/>
            <family val="2"/>
          </rPr>
          <t>Pascal André:</t>
        </r>
        <r>
          <rPr>
            <sz val="9"/>
            <color indexed="81"/>
            <rFont val="Tahoma"/>
            <family val="2"/>
          </rPr>
          <t xml:space="preserve">
How can I add roles in JWT with new version of Blazor?</t>
        </r>
      </text>
    </comment>
    <comment ref="BW11" authorId="0" shapeId="0" xr:uid="{207BC842-7F24-41C3-B77A-9CBAE93999DB}">
      <text>
        <r>
          <rPr>
            <b/>
            <sz val="9"/>
            <color indexed="81"/>
            <rFont val="Tahoma"/>
            <family val="2"/>
          </rPr>
          <t>Pascal André:</t>
        </r>
        <r>
          <rPr>
            <sz val="9"/>
            <color indexed="81"/>
            <rFont val="Tahoma"/>
            <family val="2"/>
          </rPr>
          <t xml:space="preserve">
Developer ran into CORS error in his attempt.</t>
        </r>
      </text>
    </comment>
    <comment ref="BX11" authorId="0" shapeId="0" xr:uid="{0615671E-5732-4484-B8B9-FDC46A5236EA}">
      <text>
        <r>
          <rPr>
            <b/>
            <sz val="9"/>
            <color indexed="81"/>
            <rFont val="Tahoma"/>
            <family val="2"/>
          </rPr>
          <t>Pascal André:</t>
        </r>
        <r>
          <rPr>
            <sz val="9"/>
            <color indexed="81"/>
            <rFont val="Tahoma"/>
            <family val="2"/>
          </rPr>
          <t xml:space="preserve">
How can I bypass CORS to make a call to Firestore from Blazor WebAssembly? </t>
        </r>
      </text>
    </comment>
    <comment ref="AP12" authorId="0" shapeId="0" xr:uid="{63FA5737-924E-4F6F-B044-D2E770043456}">
      <text>
        <r>
          <rPr>
            <b/>
            <sz val="9"/>
            <color indexed="81"/>
            <rFont val="Tahoma"/>
            <family val="2"/>
          </rPr>
          <t>Pascal André:</t>
        </r>
        <r>
          <rPr>
            <sz val="9"/>
            <color indexed="81"/>
            <rFont val="Tahoma"/>
            <family val="2"/>
          </rPr>
          <t xml:space="preserve">
4 answers given but no interaction from questioner.</t>
        </r>
      </text>
    </comment>
    <comment ref="BX12" authorId="0" shapeId="0" xr:uid="{B3AF75E9-E338-478D-BE29-23D8C4A07D84}">
      <text>
        <r>
          <rPr>
            <b/>
            <sz val="9"/>
            <color indexed="81"/>
            <rFont val="Tahoma"/>
            <family val="2"/>
          </rPr>
          <t>Pascal André:</t>
        </r>
        <r>
          <rPr>
            <sz val="9"/>
            <color indexed="81"/>
            <rFont val="Tahoma"/>
            <family val="2"/>
          </rPr>
          <t xml:space="preserve">
How can I configure my Blazor WebAssembly to require authenticated users for the entire app rather than mark each page or controllers with the [Authorize] attribute?</t>
        </r>
      </text>
    </comment>
    <comment ref="BW13" authorId="0" shapeId="0" xr:uid="{9838C72A-025D-402E-B495-6EB6BDD0596A}">
      <text>
        <r>
          <rPr>
            <b/>
            <sz val="9"/>
            <color indexed="81"/>
            <rFont val="Tahoma"/>
            <family val="2"/>
          </rPr>
          <t>Pascal André:</t>
        </r>
        <r>
          <rPr>
            <sz val="9"/>
            <color indexed="81"/>
            <rFont val="Tahoma"/>
            <family val="2"/>
          </rPr>
          <t xml:space="preserve">
Questioner: "However, when I try to use an AuthorizeView in App.Client and view the page with an administrator, it does not show the link."</t>
        </r>
      </text>
    </comment>
    <comment ref="BX13" authorId="0" shapeId="0" xr:uid="{EC05AB3F-D2DD-4507-8847-E77C449E4888}">
      <text>
        <r>
          <rPr>
            <b/>
            <sz val="9"/>
            <color indexed="81"/>
            <rFont val="Tahoma"/>
            <family val="2"/>
          </rPr>
          <t>Pascal André:</t>
        </r>
        <r>
          <rPr>
            <sz val="9"/>
            <color indexed="81"/>
            <rFont val="Tahoma"/>
            <family val="2"/>
          </rPr>
          <t xml:space="preserve">
How can I enable roles and policies in my Blazor WebAssembly application?</t>
        </r>
      </text>
    </comment>
    <comment ref="BX14" authorId="0" shapeId="0" xr:uid="{467AFACB-0B08-4EF0-947A-13A052789CAA}">
      <text>
        <r>
          <rPr>
            <b/>
            <sz val="9"/>
            <color indexed="81"/>
            <rFont val="Tahoma"/>
            <family val="2"/>
          </rPr>
          <t>Pascal André:</t>
        </r>
        <r>
          <rPr>
            <sz val="9"/>
            <color indexed="81"/>
            <rFont val="Tahoma"/>
            <family val="2"/>
          </rPr>
          <t xml:space="preserve">
How can I get access to this value within an AuthorizationHandler to validate that the JWT has a claim with this value?</t>
        </r>
      </text>
    </comment>
    <comment ref="BU15" authorId="0" shapeId="0" xr:uid="{CB62BFFC-3DB4-4AD5-B99C-28292E71DC34}">
      <text>
        <r>
          <rPr>
            <b/>
            <sz val="9"/>
            <color indexed="81"/>
            <rFont val="Tahoma"/>
            <family val="2"/>
          </rPr>
          <t>Pascal André:</t>
        </r>
        <r>
          <rPr>
            <sz val="9"/>
            <color indexed="81"/>
            <rFont val="Tahoma"/>
            <family val="2"/>
          </rPr>
          <t xml:space="preserve">
Why is all content in app visible at all times regardless of whether one is authenticated or not?</t>
        </r>
      </text>
    </comment>
    <comment ref="BW15" authorId="0" shapeId="0" xr:uid="{ED755B0E-0764-4A8B-91D7-24B53A00E061}">
      <text>
        <r>
          <rPr>
            <b/>
            <sz val="9"/>
            <color indexed="81"/>
            <rFont val="Tahoma"/>
            <family val="2"/>
          </rPr>
          <t>Pascal André:</t>
        </r>
        <r>
          <rPr>
            <sz val="9"/>
            <color indexed="81"/>
            <rFont val="Tahoma"/>
            <family val="2"/>
          </rPr>
          <t xml:space="preserve">
How can I get rid of errors and have app redirect to Cognito login page without delay?</t>
        </r>
      </text>
    </comment>
    <comment ref="BX15" authorId="0" shapeId="0" xr:uid="{2E30E2B7-5F39-431A-9BAA-1C3DAF594C59}">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BU16" authorId="0" shapeId="0" xr:uid="{64A1AF5D-AB6B-43CD-B010-0203B372C9EA}">
      <text>
        <r>
          <rPr>
            <b/>
            <sz val="9"/>
            <color indexed="81"/>
            <rFont val="Tahoma"/>
            <family val="2"/>
          </rPr>
          <t>Pascal André:</t>
        </r>
        <r>
          <rPr>
            <sz val="9"/>
            <color indexed="81"/>
            <rFont val="Tahoma"/>
            <family val="2"/>
          </rPr>
          <t xml:space="preserve">
Why is all content in my app visible at all times regardless of whether I'm authenticated or not?</t>
        </r>
      </text>
    </comment>
    <comment ref="BW16" authorId="0" shapeId="0" xr:uid="{8155A6BB-EB12-4C57-A9E1-0FDF504F8EC7}">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BX16" authorId="0" shapeId="0" xr:uid="{057D6433-4144-4784-BF2F-9BBAF1A6DCB0}">
      <text>
        <r>
          <rPr>
            <b/>
            <sz val="9"/>
            <color indexed="81"/>
            <rFont val="Tahoma"/>
            <family val="2"/>
          </rPr>
          <t>Pascal André:</t>
        </r>
        <r>
          <rPr>
            <sz val="9"/>
            <color indexed="81"/>
            <rFont val="Tahoma"/>
            <family val="2"/>
          </rPr>
          <t xml:space="preserve">
How to remove delay?</t>
        </r>
      </text>
    </comment>
    <comment ref="CG16" authorId="0" shapeId="0" xr:uid="{E61D9F1C-85CC-4DEA-8571-52A62AFC2F92}">
      <text>
        <r>
          <rPr>
            <b/>
            <sz val="9"/>
            <color indexed="81"/>
            <rFont val="Tahoma"/>
            <family val="2"/>
          </rPr>
          <t>Pascal André:</t>
        </r>
        <r>
          <rPr>
            <sz val="9"/>
            <color indexed="81"/>
            <rFont val="Tahoma"/>
            <family val="2"/>
          </rPr>
          <t xml:space="preserve">
Questioner did answer but explained that he switched his approach - so he did not directly fix the issue but avoid it.</t>
        </r>
      </text>
    </comment>
    <comment ref="BX17" authorId="0" shapeId="0" xr:uid="{A00261EC-ACBC-4149-BFC1-303EF708BDCE}">
      <text>
        <r>
          <rPr>
            <b/>
            <sz val="9"/>
            <color indexed="81"/>
            <rFont val="Tahoma"/>
            <family val="2"/>
          </rPr>
          <t>Pascal André:</t>
        </r>
        <r>
          <rPr>
            <sz val="9"/>
            <color indexed="81"/>
            <rFont val="Tahoma"/>
            <family val="2"/>
          </rPr>
          <t xml:space="preserve">
How can i make my Blazor WASM app Page and my API secure?</t>
        </r>
      </text>
    </comment>
    <comment ref="AP18" authorId="0" shapeId="0" xr:uid="{3A114736-3BC0-4F46-B7E0-7CD25924786C}">
      <text>
        <r>
          <rPr>
            <b/>
            <sz val="9"/>
            <color indexed="81"/>
            <rFont val="Tahoma"/>
            <family val="2"/>
          </rPr>
          <t>Pascal André:</t>
        </r>
        <r>
          <rPr>
            <sz val="9"/>
            <color indexed="81"/>
            <rFont val="Tahoma"/>
            <family val="2"/>
          </rPr>
          <t xml:space="preserve">
Quite basic issue that could be looked up in tutorial to begin with.</t>
        </r>
      </text>
    </comment>
    <comment ref="BX18" authorId="0" shapeId="0" xr:uid="{59E5213D-F116-4F78-85B5-4CC85A43573B}">
      <text>
        <r>
          <rPr>
            <b/>
            <sz val="9"/>
            <color indexed="81"/>
            <rFont val="Tahoma"/>
            <family val="2"/>
          </rPr>
          <t>Pascal André:</t>
        </r>
        <r>
          <rPr>
            <sz val="9"/>
            <color indexed="81"/>
            <rFont val="Tahoma"/>
            <family val="2"/>
          </rPr>
          <t xml:space="preserve">
How can I use a JWT which is issued upstream of my application (Webassembly hosted by ASP.NET Core)?</t>
        </r>
      </text>
    </comment>
    <comment ref="BW19" authorId="0" shapeId="0" xr:uid="{3FF283D6-EE4E-427C-9493-4B6298136A3B}">
      <text>
        <r>
          <rPr>
            <b/>
            <sz val="9"/>
            <color indexed="81"/>
            <rFont val="Tahoma"/>
            <family val="2"/>
          </rPr>
          <t>Pascal André:</t>
        </r>
        <r>
          <rPr>
            <sz val="9"/>
            <color indexed="81"/>
            <rFont val="Tahoma"/>
            <family val="2"/>
          </rPr>
          <t xml:space="preserve">
User tried: But the app still loads without redirecting to a login screen first.</t>
        </r>
      </text>
    </comment>
    <comment ref="BX19" authorId="0" shapeId="0" xr:uid="{301B5A7D-BE68-4649-9ACF-C5BCA815EEBB}">
      <text>
        <r>
          <rPr>
            <b/>
            <sz val="9"/>
            <color indexed="81"/>
            <rFont val="Tahoma"/>
            <family val="2"/>
          </rPr>
          <t>Pascal André:</t>
        </r>
        <r>
          <rPr>
            <sz val="9"/>
            <color indexed="81"/>
            <rFont val="Tahoma"/>
            <family val="2"/>
          </rPr>
          <t xml:space="preserve">
How can I use Azure AD B2C to authenticate users on the server before serving a hosted Blazor WebAssembly app?</t>
        </r>
      </text>
    </comment>
    <comment ref="BZ19" authorId="0" shapeId="0" xr:uid="{E15BDDD2-3638-4ED7-B9B2-9AC5EEBB5576}">
      <text>
        <r>
          <rPr>
            <b/>
            <sz val="9"/>
            <color indexed="81"/>
            <rFont val="Tahoma"/>
            <family val="2"/>
          </rPr>
          <t>Pascal André:</t>
        </r>
        <r>
          <rPr>
            <sz val="9"/>
            <color indexed="81"/>
            <rFont val="Tahoma"/>
            <family val="2"/>
          </rPr>
          <t xml:space="preserve">
Is there any way to accomplish what I'm trying to do - authenticating the user on the server before serving the Blazor app, rather than doing that authentication in the Blazor app itself?</t>
        </r>
      </text>
    </comment>
    <comment ref="BX20" authorId="0" shapeId="0" xr:uid="{48944A71-4F2C-44B8-8F24-A2E90CD23097}">
      <text>
        <r>
          <rPr>
            <b/>
            <sz val="9"/>
            <color indexed="81"/>
            <rFont val="Tahoma"/>
            <family val="2"/>
          </rPr>
          <t>Pascal André:</t>
        </r>
        <r>
          <rPr>
            <sz val="9"/>
            <color indexed="81"/>
            <rFont val="Tahoma"/>
            <family val="2"/>
          </rPr>
          <t xml:space="preserve">
How can I use OIDC authentication only to get the access token for Google Drive?</t>
        </r>
      </text>
    </comment>
    <comment ref="BU21" authorId="0" shapeId="0" xr:uid="{A84A928D-D497-4E16-887F-108BD939AAA2}">
      <text>
        <r>
          <rPr>
            <b/>
            <sz val="9"/>
            <color indexed="81"/>
            <rFont val="Tahoma"/>
            <family val="2"/>
          </rPr>
          <t>Pascal André:</t>
        </r>
        <r>
          <rPr>
            <sz val="9"/>
            <color indexed="81"/>
            <rFont val="Tahoma"/>
            <family val="2"/>
          </rPr>
          <t xml:space="preserve">
"Is there an alternative way?"</t>
        </r>
      </text>
    </comment>
    <comment ref="BW21" authorId="0" shapeId="0" xr:uid="{AE68EA98-5AF9-4F73-943A-43730A89BF77}">
      <text>
        <r>
          <rPr>
            <b/>
            <sz val="9"/>
            <color indexed="81"/>
            <rFont val="Tahoma"/>
            <family val="2"/>
          </rPr>
          <t>Pascal André:</t>
        </r>
        <r>
          <rPr>
            <sz val="9"/>
            <color indexed="81"/>
            <rFont val="Tahoma"/>
            <family val="2"/>
          </rPr>
          <t xml:space="preserve">
However, adding the [Authorize] attribute to the controller blocks any attempts (even if logged in) to download the file. I want authorized people only to have access to download files.</t>
        </r>
      </text>
    </comment>
    <comment ref="BX21" authorId="0" shapeId="0" xr:uid="{66196FA7-D977-4F2E-AF8A-7E1C4028089F}">
      <text>
        <r>
          <rPr>
            <b/>
            <sz val="9"/>
            <color indexed="81"/>
            <rFont val="Tahoma"/>
            <family val="2"/>
          </rPr>
          <t>Pascal André:</t>
        </r>
        <r>
          <rPr>
            <sz val="9"/>
            <color indexed="81"/>
            <rFont val="Tahoma"/>
            <family val="2"/>
          </rPr>
          <t xml:space="preserve">
How do I add JWT authentication to this file download feature?</t>
        </r>
      </text>
    </comment>
    <comment ref="BZ21" authorId="0" shapeId="0" xr:uid="{2C4DD8BB-2603-406D-95A2-4B4E8A6463E0}">
      <text>
        <r>
          <rPr>
            <b/>
            <sz val="9"/>
            <color indexed="81"/>
            <rFont val="Tahoma"/>
            <family val="2"/>
          </rPr>
          <t>Pascal André:</t>
        </r>
        <r>
          <rPr>
            <sz val="9"/>
            <color indexed="81"/>
            <rFont val="Tahoma"/>
            <family val="2"/>
          </rPr>
          <t xml:space="preserve">
"Is there an alternative way?"</t>
        </r>
      </text>
    </comment>
    <comment ref="BU22" authorId="0" shapeId="0" xr:uid="{B06361C2-F7C4-4031-8DDE-AB8C02578AF4}">
      <text>
        <r>
          <rPr>
            <b/>
            <sz val="9"/>
            <color indexed="81"/>
            <rFont val="Tahoma"/>
            <family val="2"/>
          </rPr>
          <t>Pascal André:</t>
        </r>
        <r>
          <rPr>
            <sz val="9"/>
            <color indexed="81"/>
            <rFont val="Tahoma"/>
            <family val="2"/>
          </rPr>
          <t xml:space="preserve">
 Can anyone explain to me why that is? Is the AddIdentityServerJwt() middleware incompatible with Controllers that returns views?</t>
        </r>
      </text>
    </comment>
    <comment ref="BX22" authorId="0" shapeId="0" xr:uid="{E78E03D9-0780-456C-9E7E-B741DD13DCBE}">
      <text>
        <r>
          <rPr>
            <b/>
            <sz val="9"/>
            <color indexed="81"/>
            <rFont val="Tahoma"/>
            <family val="2"/>
          </rPr>
          <t>Pascal André:</t>
        </r>
        <r>
          <rPr>
            <sz val="9"/>
            <color indexed="81"/>
            <rFont val="Tahoma"/>
            <family val="2"/>
          </rPr>
          <t xml:space="preserve">
How do I authenticate a user in serverside controller in a blazor webassembly project?</t>
        </r>
      </text>
    </comment>
    <comment ref="BW23" authorId="0" shapeId="0" xr:uid="{DB38628D-3ED7-4173-89DE-89A7BBF20551}">
      <text>
        <r>
          <rPr>
            <b/>
            <sz val="9"/>
            <color indexed="81"/>
            <rFont val="Tahoma"/>
            <family val="2"/>
          </rPr>
          <t>Pascal André:</t>
        </r>
        <r>
          <rPr>
            <sz val="9"/>
            <color indexed="81"/>
            <rFont val="Tahoma"/>
            <family val="2"/>
          </rPr>
          <t xml:space="preserve">
User got error during his attempt to implement it.</t>
        </r>
      </text>
    </comment>
    <comment ref="BX23" authorId="0" shapeId="0" xr:uid="{A7F26B5B-E4ED-4A2F-A82A-CE73367EA9FF}">
      <text>
        <r>
          <rPr>
            <b/>
            <sz val="9"/>
            <color indexed="81"/>
            <rFont val="Tahoma"/>
            <family val="2"/>
          </rPr>
          <t>Pascal André:</t>
        </r>
        <r>
          <rPr>
            <sz val="9"/>
            <color indexed="81"/>
            <rFont val="Tahoma"/>
            <family val="2"/>
          </rPr>
          <t xml:space="preserve">
How do I declare an WebAPI function to be accessable from the HttpClient without Login. Microsoft.AspNetCore.Components.WebAssembly.Server 3.2.0.-rc1.20223.4</t>
        </r>
      </text>
    </comment>
    <comment ref="BX24" authorId="0" shapeId="0" xr:uid="{A3F23417-5D31-487D-82EE-541A5633FCE8}">
      <text>
        <r>
          <rPr>
            <b/>
            <sz val="9"/>
            <color indexed="81"/>
            <rFont val="Tahoma"/>
            <family val="2"/>
          </rPr>
          <t>Pascal André:</t>
        </r>
        <r>
          <rPr>
            <sz val="9"/>
            <color indexed="81"/>
            <rFont val="Tahoma"/>
            <family val="2"/>
          </rPr>
          <t xml:space="preserve">
How do I get the access token that was returned through Microsoft.AspNetCore.Components.Authorization?</t>
        </r>
      </text>
    </comment>
    <comment ref="BX25" authorId="0" shapeId="0" xr:uid="{B79459B1-AA6C-47BA-B218-760711A94896}">
      <text>
        <r>
          <rPr>
            <b/>
            <sz val="9"/>
            <color indexed="81"/>
            <rFont val="Tahoma"/>
            <family val="2"/>
          </rPr>
          <t>Pascal André:</t>
        </r>
        <r>
          <rPr>
            <sz val="9"/>
            <color indexed="81"/>
            <rFont val="Tahoma"/>
            <family val="2"/>
          </rPr>
          <t xml:space="preserve">
How do I get the id_token in Blazor WebAssembly after authenticating with OpenId (Cognito)?</t>
        </r>
      </text>
    </comment>
    <comment ref="BX26" authorId="0" shapeId="0" xr:uid="{D4EF60BB-8621-4279-AE31-D8879C6ABC72}">
      <text>
        <r>
          <rPr>
            <b/>
            <sz val="9"/>
            <color indexed="81"/>
            <rFont val="Tahoma"/>
            <family val="2"/>
          </rPr>
          <t>Pascal André:</t>
        </r>
        <r>
          <rPr>
            <sz val="9"/>
            <color indexed="81"/>
            <rFont val="Tahoma"/>
            <family val="2"/>
          </rPr>
          <t xml:space="preserve">
How do I implement OIDC authentication in Blazor WebAssembly?</t>
        </r>
      </text>
    </comment>
    <comment ref="BX27" authorId="0" shapeId="0" xr:uid="{5C3D1A1C-28D6-4567-8F27-0CD40CABDE03}">
      <text>
        <r>
          <rPr>
            <b/>
            <sz val="9"/>
            <color indexed="81"/>
            <rFont val="Tahoma"/>
            <family val="2"/>
          </rPr>
          <t>Pascal André:</t>
        </r>
        <r>
          <rPr>
            <sz val="9"/>
            <color indexed="81"/>
            <rFont val="Tahoma"/>
            <family val="2"/>
          </rPr>
          <t xml:space="preserve">
How do I pass OpenID authentication from Blazor WebAssembly to a .NET Core WebApi backend, both using Cognito as the OpenID provider?</t>
        </r>
      </text>
    </comment>
    <comment ref="BX28" authorId="0" shapeId="0" xr:uid="{7949B574-DE92-4666-AAAF-5A0901493850}">
      <text>
        <r>
          <rPr>
            <b/>
            <sz val="9"/>
            <color indexed="81"/>
            <rFont val="Tahoma"/>
            <family val="2"/>
          </rPr>
          <t>Pascal André:</t>
        </r>
        <r>
          <rPr>
            <sz val="9"/>
            <color indexed="81"/>
            <rFont val="Tahoma"/>
            <family val="2"/>
          </rPr>
          <t xml:space="preserve">
How do I restrict page access on user properties?</t>
        </r>
      </text>
    </comment>
    <comment ref="AP29" authorId="0" shapeId="0" xr:uid="{9F4867AA-0C0D-498D-AC00-7219B2C60D32}">
      <text>
        <r>
          <rPr>
            <b/>
            <sz val="9"/>
            <color indexed="81"/>
            <rFont val="Tahoma"/>
            <family val="2"/>
          </rPr>
          <t>Pascal André:</t>
        </r>
        <r>
          <rPr>
            <sz val="9"/>
            <color indexed="81"/>
            <rFont val="Tahoma"/>
            <family val="2"/>
          </rPr>
          <t xml:space="preserve">
- No interaction with answer giver
- Owner was just planning; no implementation yet</t>
        </r>
      </text>
    </comment>
    <comment ref="BU29" authorId="0" shapeId="0" xr:uid="{AE2B61DF-5735-4615-8480-A9B8A83C2B94}">
      <text>
        <r>
          <rPr>
            <b/>
            <sz val="9"/>
            <color indexed="81"/>
            <rFont val="Tahoma"/>
            <family val="2"/>
          </rPr>
          <t>Pascal André:</t>
        </r>
        <r>
          <rPr>
            <sz val="9"/>
            <color indexed="81"/>
            <rFont val="Tahoma"/>
            <family val="2"/>
          </rPr>
          <t xml:space="preserve">
User asks: "Are there existing mechanisms which are capable of handling such a thing?"</t>
        </r>
      </text>
    </comment>
    <comment ref="BX29" authorId="0" shapeId="0" xr:uid="{8B27726C-5253-4D78-8603-0B0FBE1414AB}">
      <text>
        <r>
          <rPr>
            <b/>
            <sz val="9"/>
            <color indexed="81"/>
            <rFont val="Tahoma"/>
            <family val="2"/>
          </rPr>
          <t>Pascal André:</t>
        </r>
        <r>
          <rPr>
            <sz val="9"/>
            <color indexed="81"/>
            <rFont val="Tahoma"/>
            <family val="2"/>
          </rPr>
          <t xml:space="preserve">
User asks: "How do you restrict a user from consuming an api endpoint for one location but not for the other?"</t>
        </r>
      </text>
    </comment>
    <comment ref="BY29" authorId="0" shapeId="0" xr:uid="{D8EA2302-09B9-4E42-887F-764C6D52839B}">
      <text>
        <r>
          <rPr>
            <b/>
            <sz val="9"/>
            <color indexed="81"/>
            <rFont val="Tahoma"/>
            <family val="2"/>
          </rPr>
          <t>Pascal André:</t>
        </r>
        <r>
          <rPr>
            <sz val="9"/>
            <color indexed="81"/>
            <rFont val="Tahoma"/>
            <family val="2"/>
          </rPr>
          <t xml:space="preserve">
User asks if his plans to approach the problem this way are suitable and looks for advice, sources and thoughts from other developers.</t>
        </r>
      </text>
    </comment>
    <comment ref="AP30" authorId="0" shapeId="0" xr:uid="{100784F8-B781-4D64-B0F5-A2AFC762C842}">
      <text>
        <r>
          <rPr>
            <b/>
            <sz val="9"/>
            <color indexed="81"/>
            <rFont val="Tahoma"/>
            <family val="2"/>
          </rPr>
          <t>Pascal André:</t>
        </r>
        <r>
          <rPr>
            <sz val="9"/>
            <color indexed="81"/>
            <rFont val="Tahoma"/>
            <family val="2"/>
          </rPr>
          <t xml:space="preserve">
Seems to have a good answer but no response from questioner.</t>
        </r>
      </text>
    </comment>
    <comment ref="BU30" authorId="0" shapeId="0" xr:uid="{B923E4C7-8DCA-4B41-B485-434FAA916EBE}">
      <text>
        <r>
          <rPr>
            <b/>
            <sz val="9"/>
            <color indexed="81"/>
            <rFont val="Tahoma"/>
            <family val="2"/>
          </rPr>
          <t>Pascal André:</t>
        </r>
        <r>
          <rPr>
            <sz val="9"/>
            <color indexed="81"/>
            <rFont val="Tahoma"/>
            <family val="2"/>
          </rPr>
          <t xml:space="preserve">
How does Blazor Webassembly app know which user has been logged in server side?</t>
        </r>
      </text>
    </comment>
    <comment ref="BY30" authorId="0" shapeId="0" xr:uid="{8C757A67-19BE-4807-8725-9DDABBC5A3E7}">
      <text>
        <r>
          <rPr>
            <b/>
            <sz val="9"/>
            <color indexed="81"/>
            <rFont val="Tahoma"/>
            <family val="2"/>
          </rPr>
          <t>Pascal André:</t>
        </r>
        <r>
          <rPr>
            <sz val="9"/>
            <color indexed="81"/>
            <rFont val="Tahoma"/>
            <family val="2"/>
          </rPr>
          <t xml:space="preserve">
Does anyone have any guidance or best practices on this please?</t>
        </r>
      </text>
    </comment>
    <comment ref="BU31" authorId="0" shapeId="0" xr:uid="{563B21D0-62CD-41E5-89E5-7F8BA29FAE4D}">
      <text>
        <r>
          <rPr>
            <b/>
            <sz val="9"/>
            <color indexed="81"/>
            <rFont val="Tahoma"/>
            <family val="2"/>
          </rPr>
          <t>Pascal André:</t>
        </r>
        <r>
          <rPr>
            <sz val="9"/>
            <color indexed="81"/>
            <rFont val="Tahoma"/>
            <family val="2"/>
          </rPr>
          <t xml:space="preserve">
How secure is the authentication when it is hosted in one package on the same machine?</t>
        </r>
      </text>
    </comment>
    <comment ref="BV32" authorId="0" shapeId="0" xr:uid="{85BAC9D7-4CF3-46BF-9990-92843F2372A1}">
      <text>
        <r>
          <rPr>
            <b/>
            <sz val="9"/>
            <color indexed="81"/>
            <rFont val="Tahoma"/>
            <family val="2"/>
          </rPr>
          <t>Pascal André:</t>
        </r>
        <r>
          <rPr>
            <sz val="9"/>
            <color indexed="81"/>
            <rFont val="Tahoma"/>
            <family val="2"/>
          </rPr>
          <t xml:space="preserve">
Required additional packages to retrieve token.</t>
        </r>
      </text>
    </comment>
    <comment ref="BW32" authorId="0" shapeId="0" xr:uid="{5D98129D-8DED-4651-BC69-D3BCCD05BAED}">
      <text>
        <r>
          <rPr>
            <b/>
            <sz val="9"/>
            <color indexed="81"/>
            <rFont val="Tahoma"/>
            <family val="2"/>
          </rPr>
          <t>Pascal André:</t>
        </r>
        <r>
          <rPr>
            <sz val="9"/>
            <color indexed="81"/>
            <rFont val="Tahoma"/>
            <family val="2"/>
          </rPr>
          <t xml:space="preserve">
User tried on his own but failed (ran into errors).</t>
        </r>
      </text>
    </comment>
    <comment ref="BX32" authorId="0" shapeId="0" xr:uid="{2A25C292-8C58-487C-B842-F9434ED0E615}">
      <text>
        <r>
          <rPr>
            <b/>
            <sz val="9"/>
            <color indexed="81"/>
            <rFont val="Tahoma"/>
            <family val="2"/>
          </rPr>
          <t>Pascal André:</t>
        </r>
        <r>
          <rPr>
            <sz val="9"/>
            <color indexed="81"/>
            <rFont val="Tahoma"/>
            <family val="2"/>
          </rPr>
          <t xml:space="preserve">
How to  get AAD access token from current logged in user in Blazor WASM app?</t>
        </r>
      </text>
    </comment>
    <comment ref="AP33" authorId="0" shapeId="0" xr:uid="{EA2567CB-BC5C-4399-8663-C9ACDADBE296}">
      <text>
        <r>
          <rPr>
            <b/>
            <sz val="9"/>
            <color indexed="81"/>
            <rFont val="Tahoma"/>
            <family val="2"/>
          </rPr>
          <t>Pascal André:</t>
        </r>
        <r>
          <rPr>
            <sz val="9"/>
            <color indexed="81"/>
            <rFont val="Tahoma"/>
            <family val="2"/>
          </rPr>
          <t xml:space="preserve">
Related to specific libraries (dgraph, slash graph).</t>
        </r>
      </text>
    </comment>
    <comment ref="BU33" authorId="0" shapeId="0" xr:uid="{38258E80-3170-48A6-B5BF-82BB5CBD2335}">
      <text>
        <r>
          <rPr>
            <b/>
            <sz val="9"/>
            <color indexed="81"/>
            <rFont val="Tahoma"/>
            <family val="2"/>
          </rPr>
          <t>Pascal André:</t>
        </r>
        <r>
          <rPr>
            <sz val="9"/>
            <color indexed="81"/>
            <rFont val="Tahoma"/>
            <family val="2"/>
          </rPr>
          <t xml:space="preserve">
Any advice on this or a good alternative library?</t>
        </r>
      </text>
    </comment>
    <comment ref="BX33" authorId="0" shapeId="0" xr:uid="{C194EB5B-139E-4BC7-A95A-CBD6D6F1984C}">
      <text>
        <r>
          <rPr>
            <b/>
            <sz val="9"/>
            <color indexed="81"/>
            <rFont val="Tahoma"/>
            <family val="2"/>
          </rPr>
          <t>Pascal André:</t>
        </r>
        <r>
          <rPr>
            <sz val="9"/>
            <color indexed="81"/>
            <rFont val="Tahoma"/>
            <family val="2"/>
          </rPr>
          <t xml:space="preserve">
How to add a token to the GraphQLHttpClient once I have authenticated my user and received the jwt token from the third party auth provider prior to making a request?</t>
        </r>
      </text>
    </comment>
    <comment ref="BX34" authorId="0" shapeId="0" xr:uid="{418CA2B9-E00A-4D81-A0B7-B8343F2F5B56}">
      <text>
        <r>
          <rPr>
            <b/>
            <sz val="9"/>
            <color indexed="81"/>
            <rFont val="Tahoma"/>
            <family val="2"/>
          </rPr>
          <t>Pascal André:</t>
        </r>
        <r>
          <rPr>
            <sz val="9"/>
            <color indexed="81"/>
            <rFont val="Tahoma"/>
            <family val="2"/>
          </rPr>
          <t xml:space="preserve">
How to add additional claims to Blazor WebAssembly 3.2.0 Preview 3 application?</t>
        </r>
      </text>
    </comment>
    <comment ref="BW35" authorId="0" shapeId="0" xr:uid="{4CAD690F-5476-4F37-B2EE-149318DFF0E4}">
      <text>
        <r>
          <rPr>
            <b/>
            <sz val="9"/>
            <color indexed="81"/>
            <rFont val="Tahoma"/>
            <family val="2"/>
          </rPr>
          <t>Pascal André:</t>
        </r>
        <r>
          <rPr>
            <sz val="9"/>
            <color indexed="81"/>
            <rFont val="Tahoma"/>
            <family val="2"/>
          </rPr>
          <t xml:space="preserve">
Did not achieve intended result.</t>
        </r>
      </text>
    </comment>
    <comment ref="BX35" authorId="0" shapeId="0" xr:uid="{FCF4A4F4-1E23-493F-A20B-5E16EAE71589}">
      <text>
        <r>
          <rPr>
            <b/>
            <sz val="9"/>
            <color indexed="81"/>
            <rFont val="Tahoma"/>
            <family val="2"/>
          </rPr>
          <t>Pascal André:</t>
        </r>
        <r>
          <rPr>
            <sz val="9"/>
            <color indexed="81"/>
            <rFont val="Tahoma"/>
            <family val="2"/>
          </rPr>
          <t xml:space="preserve">
How to add authorize attribute at layout level in Blazor WASM app?</t>
        </r>
      </text>
    </comment>
    <comment ref="AP36" authorId="0" shapeId="0" xr:uid="{9CD477CF-6E72-4226-821C-450798EE3B84}">
      <text>
        <r>
          <rPr>
            <b/>
            <sz val="9"/>
            <color indexed="81"/>
            <rFont val="Tahoma"/>
            <family val="2"/>
          </rPr>
          <t>Pascal André:</t>
        </r>
        <r>
          <rPr>
            <sz val="9"/>
            <color indexed="81"/>
            <rFont val="Tahoma"/>
            <family val="2"/>
          </rPr>
          <t xml:space="preserve">
Another dev posted link in comments to a useful ressource which seems to have helped the questioner a lot and maybe even resolved issue.</t>
        </r>
      </text>
    </comment>
    <comment ref="BX36" authorId="0" shapeId="0" xr:uid="{10FDA1DE-819B-4AA0-A2B7-07D9F748ACA4}">
      <text>
        <r>
          <rPr>
            <b/>
            <sz val="9"/>
            <color indexed="81"/>
            <rFont val="Tahoma"/>
            <family val="2"/>
          </rPr>
          <t>Pascal André:</t>
        </r>
        <r>
          <rPr>
            <sz val="9"/>
            <color indexed="81"/>
            <rFont val="Tahoma"/>
            <family val="2"/>
          </rPr>
          <t xml:space="preserve">
How to Add Identity Authentication in my existing solution?</t>
        </r>
      </text>
    </comment>
    <comment ref="BX37" authorId="0" shapeId="0" xr:uid="{F63DF196-12B4-44FA-9E22-F94213D1F1B2}">
      <text>
        <r>
          <rPr>
            <b/>
            <sz val="9"/>
            <color indexed="81"/>
            <rFont val="Tahoma"/>
            <family val="2"/>
          </rPr>
          <t>Pascal André:</t>
        </r>
        <r>
          <rPr>
            <sz val="9"/>
            <color indexed="81"/>
            <rFont val="Tahoma"/>
            <family val="2"/>
          </rPr>
          <t xml:space="preserve">
User asks: "How to add parameter to avoid automatic login after logout using Auth0?"</t>
        </r>
      </text>
    </comment>
    <comment ref="AP38" authorId="0" shapeId="0" xr:uid="{07DF6612-BFD7-497C-89CC-DE3EC3DC9CDB}">
      <text>
        <r>
          <rPr>
            <b/>
            <sz val="9"/>
            <color indexed="81"/>
            <rFont val="Tahoma"/>
            <family val="2"/>
          </rPr>
          <t>Pascal André:</t>
        </r>
        <r>
          <rPr>
            <sz val="9"/>
            <color indexed="81"/>
            <rFont val="Tahoma"/>
            <family val="2"/>
          </rPr>
          <t xml:space="preserve">
Questioner did not respond to the single answer that was given.</t>
        </r>
      </text>
    </comment>
    <comment ref="BW38" authorId="0" shapeId="0" xr:uid="{59EBB013-B943-42A0-B242-323E170FD8EC}">
      <text>
        <r>
          <rPr>
            <b/>
            <sz val="9"/>
            <color indexed="81"/>
            <rFont val="Tahoma"/>
            <family val="2"/>
          </rPr>
          <t>Pascal André:</t>
        </r>
        <r>
          <rPr>
            <sz val="9"/>
            <color indexed="81"/>
            <rFont val="Tahoma"/>
            <family val="2"/>
          </rPr>
          <t xml:space="preserve">
User made attempts on his own but had issues.</t>
        </r>
      </text>
    </comment>
    <comment ref="BX38" authorId="0" shapeId="0" xr:uid="{F3D20985-678D-4E55-9A58-050303276134}">
      <text>
        <r>
          <rPr>
            <b/>
            <sz val="9"/>
            <color indexed="81"/>
            <rFont val="Tahoma"/>
            <family val="2"/>
          </rPr>
          <t>Pascal André:</t>
        </r>
        <r>
          <rPr>
            <sz val="9"/>
            <color indexed="81"/>
            <rFont val="Tahoma"/>
            <family val="2"/>
          </rPr>
          <t xml:space="preserve">
How to authenticate and authorize a Blazor app with a WebAPI?</t>
        </r>
      </text>
    </comment>
    <comment ref="AP39" authorId="0" shapeId="0" xr:uid="{BAD0DF23-7CB2-4D8D-B2FE-87C0F5666EA1}">
      <text>
        <r>
          <rPr>
            <b/>
            <sz val="9"/>
            <color indexed="81"/>
            <rFont val="Tahoma"/>
            <family val="2"/>
          </rPr>
          <t>Pascal André:</t>
        </r>
        <r>
          <rPr>
            <sz val="9"/>
            <color indexed="81"/>
            <rFont val="Tahoma"/>
            <family val="2"/>
          </rPr>
          <t xml:space="preserve">
Seems to give enough details. Posted very recently.</t>
        </r>
      </text>
    </comment>
    <comment ref="BX39" authorId="0" shapeId="0" xr:uid="{65ED4248-B269-49EF-8D33-44DAEE8AF61D}">
      <text>
        <r>
          <rPr>
            <b/>
            <sz val="9"/>
            <color indexed="81"/>
            <rFont val="Tahoma"/>
            <family val="2"/>
          </rPr>
          <t>Pascal André:</t>
        </r>
        <r>
          <rPr>
            <sz val="9"/>
            <color indexed="81"/>
            <rFont val="Tahoma"/>
            <family val="2"/>
          </rPr>
          <t xml:space="preserve">
How to Authenticate Blazor WebAssembly using multiple identity providers?</t>
        </r>
      </text>
    </comment>
    <comment ref="AP40" authorId="0" shapeId="0" xr:uid="{FC0D7C4D-4A78-4F80-B6F5-0EE5DC33F750}">
      <text>
        <r>
          <rPr>
            <b/>
            <sz val="9"/>
            <color indexed="81"/>
            <rFont val="Tahoma"/>
            <family val="2"/>
          </rPr>
          <t>Pascal André:</t>
        </r>
        <r>
          <rPr>
            <sz val="9"/>
            <color indexed="81"/>
            <rFont val="Tahoma"/>
            <family val="2"/>
          </rPr>
          <t xml:space="preserve">
TRUE
Was answered by owner.</t>
        </r>
      </text>
    </comment>
    <comment ref="BX40" authorId="0" shapeId="0" xr:uid="{AE71112A-EEAD-4854-A8A8-2C88A4AFADCC}">
      <text>
        <r>
          <rPr>
            <b/>
            <sz val="9"/>
            <color indexed="81"/>
            <rFont val="Tahoma"/>
            <family val="2"/>
          </rPr>
          <t>Pascal André:</t>
        </r>
        <r>
          <rPr>
            <sz val="9"/>
            <color indexed="81"/>
            <rFont val="Tahoma"/>
            <family val="2"/>
          </rPr>
          <t xml:space="preserve">
User asks: "How to authenticate a user on a request to fetch an image (e.g. personal one) that only he should be able to access?"</t>
        </r>
      </text>
    </comment>
    <comment ref="BY40" authorId="0" shapeId="0" xr:uid="{F4D244EE-3952-4C54-9ECC-6A006762031F}">
      <text>
        <r>
          <rPr>
            <b/>
            <sz val="9"/>
            <color indexed="81"/>
            <rFont val="Tahoma"/>
            <family val="2"/>
          </rPr>
          <t>Pascal André:</t>
        </r>
        <r>
          <rPr>
            <sz val="9"/>
            <color indexed="81"/>
            <rFont val="Tahoma"/>
            <family val="2"/>
          </rPr>
          <t xml:space="preserve">
User has an idea to solve the problem: "I could use the HttpClient to download the image, convert it into base64 and set the content of the img tag using that base64 string, but this bypasses the browser cache and seems needlessly complicated as I would then need to handle all these transfers and caching etc. manually in the client.", but since it is not a nice solution he asks for a better (best practice) alternative.</t>
        </r>
      </text>
    </comment>
    <comment ref="BZ40" authorId="0" shapeId="0" xr:uid="{13293EE1-0517-4735-ADE5-25592ECC8E5B}">
      <text>
        <r>
          <rPr>
            <b/>
            <sz val="9"/>
            <color indexed="81"/>
            <rFont val="Tahoma"/>
            <family val="2"/>
          </rPr>
          <t>Pascal André:</t>
        </r>
        <r>
          <rPr>
            <sz val="9"/>
            <color indexed="81"/>
            <rFont val="Tahoma"/>
            <family val="2"/>
          </rPr>
          <t xml:space="preserve">
User asks: "Can I set a cookie by hand that will do this?"</t>
        </r>
      </text>
    </comment>
    <comment ref="BX41" authorId="0" shapeId="0" xr:uid="{7F8456A4-7BCE-46B6-845D-00A30ED23AD5}">
      <text>
        <r>
          <rPr>
            <b/>
            <sz val="9"/>
            <color indexed="81"/>
            <rFont val="Tahoma"/>
            <family val="2"/>
          </rPr>
          <t>Pascal André:</t>
        </r>
        <r>
          <rPr>
            <sz val="9"/>
            <color indexed="81"/>
            <rFont val="Tahoma"/>
            <family val="2"/>
          </rPr>
          <t xml:space="preserve">
How to authorize a Blazor WebAssembly SPA app using Identity Server?</t>
        </r>
      </text>
    </comment>
    <comment ref="AP42" authorId="0" shapeId="0" xr:uid="{28B19800-AAC0-4C0B-9866-E62550F308ED}">
      <text>
        <r>
          <rPr>
            <b/>
            <sz val="9"/>
            <color indexed="81"/>
            <rFont val="Tahoma"/>
            <family val="2"/>
          </rPr>
          <t>Pascal André:</t>
        </r>
        <r>
          <rPr>
            <sz val="9"/>
            <color indexed="81"/>
            <rFont val="Tahoma"/>
            <family val="2"/>
          </rPr>
          <t xml:space="preserve">
Another dev referred to documentation with URL. Seems like quite a basic issue where he just did not know where to start.</t>
        </r>
      </text>
    </comment>
    <comment ref="BX42" authorId="0" shapeId="0" xr:uid="{36E8D1BE-4AF6-49C0-B0B4-CAAD4EC3261B}">
      <text>
        <r>
          <rPr>
            <b/>
            <sz val="9"/>
            <color indexed="81"/>
            <rFont val="Tahoma"/>
            <family val="2"/>
          </rPr>
          <t>Pascal André:</t>
        </r>
        <r>
          <rPr>
            <sz val="9"/>
            <color indexed="81"/>
            <rFont val="Tahoma"/>
            <family val="2"/>
          </rPr>
          <t xml:space="preserve">
How to authorize JWT Bearer tokens as an authorization system to use Authorize tags and attributes in Blazor WASM?</t>
        </r>
      </text>
    </comment>
    <comment ref="AP43" authorId="0" shapeId="0" xr:uid="{ABF5B32C-46E8-410B-99B1-D904BD229CFC}">
      <text>
        <r>
          <rPr>
            <b/>
            <sz val="9"/>
            <color indexed="81"/>
            <rFont val="Tahoma"/>
            <family val="2"/>
          </rPr>
          <t>Pascal André:</t>
        </r>
        <r>
          <rPr>
            <sz val="9"/>
            <color indexed="81"/>
            <rFont val="Tahoma"/>
            <family val="2"/>
          </rPr>
          <t xml:space="preserve">
Well structured question.</t>
        </r>
      </text>
    </comment>
    <comment ref="BW43" authorId="0" shapeId="0" xr:uid="{C9AAC264-F245-431F-9948-FC3E9ED65920}">
      <text>
        <r>
          <rPr>
            <b/>
            <sz val="9"/>
            <color indexed="81"/>
            <rFont val="Tahoma"/>
            <family val="2"/>
          </rPr>
          <t>Pascal André:</t>
        </r>
        <r>
          <rPr>
            <sz val="9"/>
            <color indexed="81"/>
            <rFont val="Tahoma"/>
            <family val="2"/>
          </rPr>
          <t xml:space="preserve">
User had errors during his own first attempts.</t>
        </r>
      </text>
    </comment>
    <comment ref="BX43" authorId="0" shapeId="0" xr:uid="{3882F7A2-65EC-408D-9060-C0C85DB748A9}">
      <text>
        <r>
          <rPr>
            <b/>
            <sz val="9"/>
            <color indexed="81"/>
            <rFont val="Tahoma"/>
            <family val="2"/>
          </rPr>
          <t>Pascal André:</t>
        </r>
        <r>
          <rPr>
            <sz val="9"/>
            <color indexed="81"/>
            <rFont val="Tahoma"/>
            <family val="2"/>
          </rPr>
          <t xml:space="preserve">
How to authorize user's role in client side of Blazor WASM?</t>
        </r>
      </text>
    </comment>
    <comment ref="BV44" authorId="0" shapeId="0" xr:uid="{67B41B01-AAF5-4FD1-AA15-F181C470BF58}">
      <text>
        <r>
          <rPr>
            <b/>
            <sz val="9"/>
            <color indexed="81"/>
            <rFont val="Tahoma"/>
            <family val="2"/>
          </rPr>
          <t>Pascal André:</t>
        </r>
        <r>
          <rPr>
            <sz val="9"/>
            <color indexed="81"/>
            <rFont val="Tahoma"/>
            <family val="2"/>
          </rPr>
          <t xml:space="preserve">
App always tries to automatically authenticate user when page loads.</t>
        </r>
      </text>
    </comment>
    <comment ref="BX44" authorId="0" shapeId="0" xr:uid="{C8BF88B1-862C-4E64-AEE7-A909A5B4616A}">
      <text>
        <r>
          <rPr>
            <b/>
            <sz val="9"/>
            <color indexed="81"/>
            <rFont val="Tahoma"/>
            <family val="2"/>
          </rPr>
          <t>Pascal André:</t>
        </r>
        <r>
          <rPr>
            <sz val="9"/>
            <color indexed="81"/>
            <rFont val="Tahoma"/>
            <family val="2"/>
          </rPr>
          <t xml:space="preserve">
User asks: "How to avoid app from automatically authenticating user as soon as the page loads?"</t>
        </r>
      </text>
    </comment>
    <comment ref="AP45" authorId="0" shapeId="0" xr:uid="{42CB058C-FFB2-4D02-85A4-1990B530C787}">
      <text>
        <r>
          <rPr>
            <b/>
            <sz val="9"/>
            <color indexed="81"/>
            <rFont val="Tahoma"/>
            <family val="2"/>
          </rPr>
          <t>Pascal André:</t>
        </r>
        <r>
          <rPr>
            <sz val="9"/>
            <color indexed="81"/>
            <rFont val="Tahoma"/>
            <family val="2"/>
          </rPr>
          <t xml:space="preserve">
Seems to have a decent answer with no response from owner if it worked.</t>
        </r>
      </text>
    </comment>
    <comment ref="BW45" authorId="0" shapeId="0" xr:uid="{AA4C7730-5B31-47DE-B21E-59BC0DACB3E5}">
      <text>
        <r>
          <rPr>
            <b/>
            <sz val="9"/>
            <color indexed="81"/>
            <rFont val="Tahoma"/>
            <family val="2"/>
          </rPr>
          <t>Pascal André:</t>
        </r>
        <r>
          <rPr>
            <sz val="9"/>
            <color indexed="81"/>
            <rFont val="Tahoma"/>
            <family val="2"/>
          </rPr>
          <t xml:space="preserve">
User tried, but got error: "I have been following the "ASP.NET Core Blazor WebAssembly additional security scenarios" documentation but after several attempts I keep coming back to the error"</t>
        </r>
      </text>
    </comment>
    <comment ref="BX45" authorId="0" shapeId="0" xr:uid="{721C656D-3FB0-4737-840A-16ACD6B5E914}">
      <text>
        <r>
          <rPr>
            <b/>
            <sz val="9"/>
            <color indexed="81"/>
            <rFont val="Tahoma"/>
            <family val="2"/>
          </rPr>
          <t>Pascal André:</t>
        </r>
        <r>
          <rPr>
            <sz val="9"/>
            <color indexed="81"/>
            <rFont val="Tahoma"/>
            <family val="2"/>
          </rPr>
          <t xml:space="preserve">
User asks: "How to call  Azure AAD secured functions API from Blazor WASM client?"</t>
        </r>
      </text>
    </comment>
    <comment ref="AP46" authorId="0" shapeId="0" xr:uid="{02085849-1464-4EB3-8F30-13D3EF7FA168}">
      <text>
        <r>
          <rPr>
            <b/>
            <sz val="9"/>
            <color indexed="81"/>
            <rFont val="Tahoma"/>
            <family val="2"/>
          </rPr>
          <t>Pascal André:</t>
        </r>
        <r>
          <rPr>
            <sz val="9"/>
            <color indexed="81"/>
            <rFont val="Tahoma"/>
            <family val="2"/>
          </rPr>
          <t xml:space="preserve">
Questioner was active in comments but problem remained unanswered.</t>
        </r>
      </text>
    </comment>
    <comment ref="BW46" authorId="0" shapeId="0" xr:uid="{4015CD19-E9CB-47DE-A26B-DE72310415D2}">
      <text>
        <r>
          <rPr>
            <b/>
            <sz val="9"/>
            <color indexed="81"/>
            <rFont val="Tahoma"/>
            <family val="2"/>
          </rPr>
          <t>Pascal André:</t>
        </r>
        <r>
          <rPr>
            <sz val="9"/>
            <color indexed="81"/>
            <rFont val="Tahoma"/>
            <family val="2"/>
          </rPr>
          <t xml:space="preserve">
User had error when he attempted it.</t>
        </r>
      </text>
    </comment>
    <comment ref="BX46" authorId="0" shapeId="0" xr:uid="{0DC04544-139A-4670-A5F2-D682347427C8}">
      <text>
        <r>
          <rPr>
            <b/>
            <sz val="9"/>
            <color indexed="81"/>
            <rFont val="Tahoma"/>
            <family val="2"/>
          </rPr>
          <t>Pascal André:</t>
        </r>
        <r>
          <rPr>
            <sz val="9"/>
            <color indexed="81"/>
            <rFont val="Tahoma"/>
            <family val="2"/>
          </rPr>
          <t xml:space="preserve">
How to call blazor server app(login webapi) in blazor webassembly app(client side)?</t>
        </r>
      </text>
    </comment>
    <comment ref="BX47" authorId="0" shapeId="0" xr:uid="{F5968F3C-45CD-405D-B9A8-3E2EC4B703F9}">
      <text>
        <r>
          <rPr>
            <b/>
            <sz val="9"/>
            <color indexed="81"/>
            <rFont val="Tahoma"/>
            <family val="2"/>
          </rPr>
          <t>Pascal André:</t>
        </r>
        <r>
          <rPr>
            <sz val="9"/>
            <color indexed="81"/>
            <rFont val="Tahoma"/>
            <family val="2"/>
          </rPr>
          <t xml:space="preserve">
User asks: "How to change the configuration of a Blazor app so that only authenticated users can access compiled code?"</t>
        </r>
      </text>
    </comment>
    <comment ref="BY47" authorId="0" shapeId="0" xr:uid="{DDFF9B8A-3A80-4376-A306-CE50A97D9095}">
      <text>
        <r>
          <rPr>
            <b/>
            <sz val="9"/>
            <color indexed="81"/>
            <rFont val="Tahoma"/>
            <family val="2"/>
          </rPr>
          <t>Pascal André:</t>
        </r>
        <r>
          <rPr>
            <sz val="9"/>
            <color indexed="81"/>
            <rFont val="Tahoma"/>
            <family val="2"/>
          </rPr>
          <t xml:space="preserve">
User indirectly asks for best practices regarding securing compiled code.</t>
        </r>
      </text>
    </comment>
    <comment ref="AP48" authorId="0" shapeId="0" xr:uid="{93F193B8-0FC8-428E-BEDF-3A9FFC53AAB7}">
      <text>
        <r>
          <rPr>
            <b/>
            <sz val="9"/>
            <color indexed="81"/>
            <rFont val="Tahoma"/>
            <family val="2"/>
          </rPr>
          <t>Pascal André:</t>
        </r>
        <r>
          <rPr>
            <sz val="9"/>
            <color indexed="81"/>
            <rFont val="Tahoma"/>
            <family val="2"/>
          </rPr>
          <t xml:space="preserve">
Seems to give enough details.</t>
        </r>
      </text>
    </comment>
    <comment ref="BW48" authorId="0" shapeId="0" xr:uid="{212B2A16-C10A-494F-8A03-5AF41CC65029}">
      <text>
        <r>
          <rPr>
            <b/>
            <sz val="9"/>
            <color indexed="81"/>
            <rFont val="Tahoma"/>
            <family val="2"/>
          </rPr>
          <t>Pascal André:</t>
        </r>
        <r>
          <rPr>
            <sz val="9"/>
            <color indexed="81"/>
            <rFont val="Tahoma"/>
            <family val="2"/>
          </rPr>
          <t xml:space="preserve">
User wrote: "It seems that somehow this configuration requires authentication for everything, even the pages/controllers that are marked AllowAnonymous. So, when I try to authenticate, it gives me an error telling me the user must be authenticated: DenyAnonymousAuthorizationRequirement. The policy, "ApiScope" is only intended for the clientcredentials client, not for the Blazor client. If removed, the RequireAuthenticatedUser call doesn't make a difference, same error."</t>
        </r>
      </text>
    </comment>
    <comment ref="BX48" authorId="0" shapeId="0" xr:uid="{D078B2A4-2D21-4200-BC0B-3ED09D56B167}">
      <text>
        <r>
          <rPr>
            <b/>
            <sz val="9"/>
            <color indexed="81"/>
            <rFont val="Tahoma"/>
            <family val="2"/>
          </rPr>
          <t>Pascal André:</t>
        </r>
        <r>
          <rPr>
            <sz val="9"/>
            <color indexed="81"/>
            <rFont val="Tahoma"/>
            <family val="2"/>
          </rPr>
          <t xml:space="preserve">
How to combine multiple authentication schemes for different types of clients (user/pass and client/secret) in a Blazor WASM project?</t>
        </r>
      </text>
    </comment>
    <comment ref="AP49" authorId="0" shapeId="0" xr:uid="{6352556E-58EE-4DF8-B1A7-2A43FC7CD870}">
      <text>
        <r>
          <rPr>
            <b/>
            <sz val="9"/>
            <color indexed="81"/>
            <rFont val="Tahoma"/>
            <family val="2"/>
          </rPr>
          <t>Pascal André:</t>
        </r>
        <r>
          <rPr>
            <sz val="9"/>
            <color indexed="81"/>
            <rFont val="Tahoma"/>
            <family val="2"/>
          </rPr>
          <t xml:space="preserve">
Posted somewhat recently</t>
        </r>
      </text>
    </comment>
    <comment ref="BW49" authorId="0" shapeId="0" xr:uid="{05ECBDFF-892C-4940-A63A-8A889161F08B}">
      <text>
        <r>
          <rPr>
            <b/>
            <sz val="9"/>
            <color indexed="81"/>
            <rFont val="Tahoma"/>
            <family val="2"/>
          </rPr>
          <t>Pascal André:</t>
        </r>
        <r>
          <rPr>
            <sz val="9"/>
            <color indexed="81"/>
            <rFont val="Tahoma"/>
            <family val="2"/>
          </rPr>
          <t xml:space="preserve">
Current implementation has not expected behaviour.</t>
        </r>
      </text>
    </comment>
    <comment ref="BX49" authorId="0" shapeId="0" xr:uid="{7D73D17C-7BFE-4B47-A0E6-E4D94E884887}">
      <text>
        <r>
          <rPr>
            <b/>
            <sz val="9"/>
            <color indexed="81"/>
            <rFont val="Tahoma"/>
            <family val="2"/>
          </rPr>
          <t>Pascal André:</t>
        </r>
        <r>
          <rPr>
            <sz val="9"/>
            <color indexed="81"/>
            <rFont val="Tahoma"/>
            <family val="2"/>
          </rPr>
          <t xml:space="preserve">
How to configure persistent login for Blazor WebAssembly and IdentityServer 4?</t>
        </r>
      </text>
    </comment>
    <comment ref="AP50" authorId="0" shapeId="0" xr:uid="{37763EBD-C760-4838-8164-1563B0BC5BC2}">
      <text>
        <r>
          <rPr>
            <b/>
            <sz val="9"/>
            <color indexed="81"/>
            <rFont val="Tahoma"/>
            <family val="2"/>
          </rPr>
          <t>Pascal André:</t>
        </r>
        <r>
          <rPr>
            <sz val="9"/>
            <color indexed="81"/>
            <rFont val="Tahoma"/>
            <family val="2"/>
          </rPr>
          <t xml:space="preserve">
Owner did not respond to comments.</t>
        </r>
      </text>
    </comment>
    <comment ref="BW50" authorId="0" shapeId="0" xr:uid="{1E0E09D4-F612-462B-A0CC-0DF2A72BFBD5}">
      <text>
        <r>
          <rPr>
            <b/>
            <sz val="9"/>
            <color indexed="81"/>
            <rFont val="Tahoma"/>
            <family val="2"/>
          </rPr>
          <t>Pascal André:</t>
        </r>
        <r>
          <rPr>
            <sz val="9"/>
            <color indexed="81"/>
            <rFont val="Tahoma"/>
            <family val="2"/>
          </rPr>
          <t xml:space="preserve">
User tried but has issues: "But I could not deploy the application after adding this config file."</t>
        </r>
      </text>
    </comment>
    <comment ref="BX50" authorId="0" shapeId="0" xr:uid="{571AACB6-3CF1-4075-AE5C-1ACE175FAAB1}">
      <text>
        <r>
          <rPr>
            <b/>
            <sz val="9"/>
            <color indexed="81"/>
            <rFont val="Tahoma"/>
            <family val="2"/>
          </rPr>
          <t>Pascal André:</t>
        </r>
        <r>
          <rPr>
            <sz val="9"/>
            <color indexed="81"/>
            <rFont val="Tahoma"/>
            <family val="2"/>
          </rPr>
          <t xml:space="preserve">
User asks: "How to configure WebAssembly to enforce "strict-transport-security" in response headers?"</t>
        </r>
      </text>
    </comment>
    <comment ref="BX51" authorId="0" shapeId="0" xr:uid="{C31B7991-81A9-431D-AC5E-4E7A7E8CF73C}">
      <text>
        <r>
          <rPr>
            <b/>
            <sz val="9"/>
            <color indexed="81"/>
            <rFont val="Tahoma"/>
            <family val="2"/>
          </rPr>
          <t>Pascal André:</t>
        </r>
        <r>
          <rPr>
            <sz val="9"/>
            <color indexed="81"/>
            <rFont val="Tahoma"/>
            <family val="2"/>
          </rPr>
          <t xml:space="preserve">
How to create Blazor WebAssembly Authentication with IdentityServer4, Asp.Net Core Identity and custom provider without Entity Framework?</t>
        </r>
      </text>
    </comment>
    <comment ref="BY51" authorId="0" shapeId="0" xr:uid="{ADB25756-773B-4122-AB85-EDEB42FA7F1E}">
      <text>
        <r>
          <rPr>
            <b/>
            <sz val="9"/>
            <color indexed="81"/>
            <rFont val="Tahoma"/>
            <family val="2"/>
          </rPr>
          <t>Pascal André:</t>
        </r>
        <r>
          <rPr>
            <sz val="9"/>
            <color indexed="81"/>
            <rFont val="Tahoma"/>
            <family val="2"/>
          </rPr>
          <t xml:space="preserve">
Asks which solution would serve best</t>
        </r>
      </text>
    </comment>
    <comment ref="BX52" authorId="0" shapeId="0" xr:uid="{CCFD3E30-7254-4249-BD02-7E5895B39B23}">
      <text>
        <r>
          <rPr>
            <b/>
            <sz val="9"/>
            <color indexed="81"/>
            <rFont val="Tahoma"/>
            <family val="2"/>
          </rPr>
          <t>Pascal André:</t>
        </r>
        <r>
          <rPr>
            <sz val="9"/>
            <color indexed="81"/>
            <rFont val="Tahoma"/>
            <family val="2"/>
          </rPr>
          <t xml:space="preserve">
User asks amongst other how-to question: "How to customize identity login and register pages and logic using IdentityServer4?"</t>
        </r>
      </text>
    </comment>
    <comment ref="BU53" authorId="0" shapeId="0" xr:uid="{0228C0E1-3928-43E6-95BF-8A0101BF4BB2}">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BV53" authorId="0" shapeId="0" xr:uid="{62546B6B-4736-4BFE-8D66-B894CC6033D7}">
      <text>
        <r>
          <rPr>
            <b/>
            <sz val="9"/>
            <color indexed="81"/>
            <rFont val="Tahoma"/>
            <family val="2"/>
          </rPr>
          <t>Pascal André:</t>
        </r>
        <r>
          <rPr>
            <sz val="9"/>
            <color indexed="81"/>
            <rFont val="Tahoma"/>
            <family val="2"/>
          </rPr>
          <t xml:space="preserve">
User had issues during his attempt due to wrong configurations.</t>
        </r>
      </text>
    </comment>
    <comment ref="BW53" authorId="0" shapeId="0" xr:uid="{C1B9E21C-104D-4146-AA81-5853A0AC1141}">
      <text>
        <r>
          <rPr>
            <b/>
            <sz val="9"/>
            <color indexed="81"/>
            <rFont val="Tahoma"/>
            <family val="2"/>
          </rPr>
          <t>Pascal André:</t>
        </r>
        <r>
          <rPr>
            <sz val="9"/>
            <color indexed="81"/>
            <rFont val="Tahoma"/>
            <family val="2"/>
          </rPr>
          <t xml:space="preserve">
User had issues during his attempt due to wrong configurations.</t>
        </r>
      </text>
    </comment>
    <comment ref="BX53" authorId="0" shapeId="0" xr:uid="{858F75A0-D4FF-46F9-A1A1-B6960DF10A97}">
      <text>
        <r>
          <rPr>
            <b/>
            <sz val="9"/>
            <color indexed="81"/>
            <rFont val="Tahoma"/>
            <family val="2"/>
          </rPr>
          <t>Pascal André:</t>
        </r>
        <r>
          <rPr>
            <sz val="9"/>
            <color indexed="81"/>
            <rFont val="Tahoma"/>
            <family val="2"/>
          </rPr>
          <t xml:space="preserve">
How to deploy Blazor untouched DemoApp BUT with working Authorization (BlazorServer)?</t>
        </r>
      </text>
    </comment>
    <comment ref="BZ53" authorId="0" shapeId="0" xr:uid="{FE6E07A1-37B5-4D06-82A3-B3843CC34E34}">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AP54" authorId="0" shapeId="0" xr:uid="{030DC17A-1248-4E3F-B393-4E592F3AB28C}">
      <text>
        <r>
          <rPr>
            <b/>
            <sz val="9"/>
            <color indexed="81"/>
            <rFont val="Tahoma"/>
            <family val="2"/>
          </rPr>
          <t xml:space="preserve">Pascal André:
</t>
        </r>
        <r>
          <rPr>
            <sz val="9"/>
            <color indexed="81"/>
            <rFont val="Tahoma"/>
            <family val="2"/>
          </rPr>
          <t>Multiple quesitons in one post. Quite general</t>
        </r>
      </text>
    </comment>
    <comment ref="BU54" authorId="0" shapeId="0" xr:uid="{66344AEC-CA22-463B-B97F-CDA93A1B732F}">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BX54" authorId="0" shapeId="0" xr:uid="{486521BD-EA3E-4F1B-864F-9E24E88FD3AE}">
      <text>
        <r>
          <rPr>
            <b/>
            <sz val="9"/>
            <color indexed="81"/>
            <rFont val="Tahoma"/>
            <family val="2"/>
          </rPr>
          <t>Pascal André:</t>
        </r>
        <r>
          <rPr>
            <sz val="9"/>
            <color indexed="81"/>
            <rFont val="Tahoma"/>
            <family val="2"/>
          </rPr>
          <t xml:space="preserve">
If I want code to execute after the user logs in, using their login data, how is one supposed to do that? </t>
        </r>
      </text>
    </comment>
    <comment ref="BY54" authorId="0" shapeId="0" xr:uid="{7656F5C2-961F-4FAB-A791-A2632FC7FC6D}">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BV55" authorId="0" shapeId="0" xr:uid="{829857DE-A505-45C1-9840-175C4C04D995}">
      <text>
        <r>
          <rPr>
            <b/>
            <sz val="9"/>
            <color indexed="81"/>
            <rFont val="Tahoma"/>
            <family val="2"/>
          </rPr>
          <t>Pascal André:</t>
        </r>
        <r>
          <rPr>
            <sz val="9"/>
            <color indexed="81"/>
            <rFont val="Tahoma"/>
            <family val="2"/>
          </rPr>
          <t xml:space="preserve">
Issue was in code regarding setup.</t>
        </r>
      </text>
    </comment>
    <comment ref="BW55" authorId="0" shapeId="0" xr:uid="{B465D86A-9208-42E7-8DCF-93ECCDDEB835}">
      <text>
        <r>
          <rPr>
            <b/>
            <sz val="9"/>
            <color indexed="81"/>
            <rFont val="Tahoma"/>
            <family val="2"/>
          </rPr>
          <t>Pascal André:</t>
        </r>
        <r>
          <rPr>
            <sz val="9"/>
            <color indexed="81"/>
            <rFont val="Tahoma"/>
            <family val="2"/>
          </rPr>
          <t xml:space="preserve">
User asks: "How to fix "insufficient permission" error during authentication using Azure B2C?"</t>
        </r>
      </text>
    </comment>
    <comment ref="BW56" authorId="0" shapeId="0" xr:uid="{BA991D71-0F79-411B-A73B-C4049027FEF1}">
      <text>
        <r>
          <rPr>
            <b/>
            <sz val="9"/>
            <color indexed="81"/>
            <rFont val="Tahoma"/>
            <family val="2"/>
          </rPr>
          <t>Pascal André:</t>
        </r>
        <r>
          <rPr>
            <sz val="9"/>
            <color indexed="81"/>
            <rFont val="Tahoma"/>
            <family val="2"/>
          </rPr>
          <t xml:space="preserve">
User asks for support regarding an error message that he received during authentication on a deployed Blazor app.
Also provides code snippets.</t>
        </r>
      </text>
    </comment>
    <comment ref="CA56" authorId="0" shapeId="0" xr:uid="{64F8E054-2923-4986-A003-DB3EE9A8C1C3}">
      <text>
        <r>
          <rPr>
            <b/>
            <sz val="9"/>
            <color indexed="81"/>
            <rFont val="Tahoma"/>
            <family val="2"/>
          </rPr>
          <t>Pascal André:</t>
        </r>
        <r>
          <rPr>
            <sz val="9"/>
            <color indexed="81"/>
            <rFont val="Tahoma"/>
            <family val="2"/>
          </rPr>
          <t xml:space="preserve">
The same problem encountered by the user was also described in an issue on Github for aspnetcore:
https://github.com/dotnet/aspnetcore/issues/19928
which has been resolved. 
The user's problems were caused by a bug that he was not responsible for meaning a third party was to blame for it.</t>
        </r>
      </text>
    </comment>
    <comment ref="AP57" authorId="0" shapeId="0" xr:uid="{3F436B38-80A7-4793-AEC8-DA9FB4B7E27B}">
      <text>
        <r>
          <rPr>
            <b/>
            <sz val="9"/>
            <color indexed="81"/>
            <rFont val="Tahoma"/>
            <family val="2"/>
          </rPr>
          <t>Pascal André:</t>
        </r>
        <r>
          <rPr>
            <sz val="9"/>
            <color indexed="81"/>
            <rFont val="Tahoma"/>
            <family val="2"/>
          </rPr>
          <t xml:space="preserve">
Missing proper code snippets.</t>
        </r>
      </text>
    </comment>
    <comment ref="BV57" authorId="0" shapeId="0" xr:uid="{5FE90495-3C15-4FBC-9323-A815AB97BA40}">
      <text>
        <r>
          <rPr>
            <b/>
            <sz val="9"/>
            <color indexed="81"/>
            <rFont val="Tahoma"/>
            <family val="2"/>
          </rPr>
          <t>Pascal André:</t>
        </r>
        <r>
          <rPr>
            <sz val="9"/>
            <color indexed="81"/>
            <rFont val="Tahoma"/>
            <family val="2"/>
          </rPr>
          <t xml:space="preserve">
Seems to be config related issue</t>
        </r>
      </text>
    </comment>
    <comment ref="BW57" authorId="0" shapeId="0" xr:uid="{B0AD0F32-4C59-4C3F-97A4-A48D98746F8B}">
      <text>
        <r>
          <rPr>
            <b/>
            <sz val="9"/>
            <color indexed="81"/>
            <rFont val="Tahoma"/>
            <family val="2"/>
          </rPr>
          <t>Pascal André:</t>
        </r>
        <r>
          <rPr>
            <sz val="9"/>
            <color indexed="81"/>
            <rFont val="Tahoma"/>
            <family val="2"/>
          </rPr>
          <t xml:space="preserve">
Microsoft.AspNetCore.Authorization.DefaultAuthorizationService[2] Authorization failed. AuthenticationService.js:1 POST https://www.mydomain.online/connect/token 400</t>
        </r>
      </text>
    </comment>
    <comment ref="AP58" authorId="0" shapeId="0" xr:uid="{E04CDA3C-1031-4201-B7D5-CD778C376C76}">
      <text>
        <r>
          <rPr>
            <b/>
            <sz val="9"/>
            <color indexed="81"/>
            <rFont val="Tahoma"/>
            <family val="2"/>
          </rPr>
          <t>Pascal André:</t>
        </r>
        <r>
          <rPr>
            <sz val="9"/>
            <color indexed="81"/>
            <rFont val="Tahoma"/>
            <family val="2"/>
          </rPr>
          <t xml:space="preserve">
TRUE
Was answered by owner.</t>
        </r>
      </text>
    </comment>
    <comment ref="BV58" authorId="0" shapeId="0" xr:uid="{13E446D8-598A-4A4D-80EE-344684C49595}">
      <text>
        <r>
          <rPr>
            <b/>
            <sz val="9"/>
            <color indexed="81"/>
            <rFont val="Tahoma"/>
            <family val="2"/>
          </rPr>
          <t>Pascal André:</t>
        </r>
        <r>
          <rPr>
            <sz val="9"/>
            <color indexed="81"/>
            <rFont val="Tahoma"/>
            <family val="2"/>
          </rPr>
          <t xml:space="preserve">
In comment from questioner: But EventViewer revealed to me that i forgot to give permissions to the IIS_IUSR on the certificate I'm using... - login is working again.</t>
        </r>
      </text>
    </comment>
    <comment ref="BW58" authorId="0" shapeId="0" xr:uid="{E57EABD7-FF35-481C-95ED-4273D181B7A8}">
      <text>
        <r>
          <rPr>
            <b/>
            <sz val="9"/>
            <color indexed="81"/>
            <rFont val="Tahoma"/>
            <family val="2"/>
          </rPr>
          <t>Pascal André:</t>
        </r>
        <r>
          <rPr>
            <sz val="9"/>
            <color indexed="81"/>
            <rFont val="Tahoma"/>
            <family val="2"/>
          </rPr>
          <t xml:space="preserve">
How to fix Blazor Webassembly Identity Server login error on production server only?</t>
        </r>
      </text>
    </comment>
    <comment ref="AP59" authorId="0" shapeId="0" xr:uid="{2C41DA9B-6603-4CD7-9E57-CCE018448863}">
      <text>
        <r>
          <rPr>
            <b/>
            <sz val="9"/>
            <color indexed="81"/>
            <rFont val="Tahoma"/>
            <family val="2"/>
          </rPr>
          <t>Pascal André:</t>
        </r>
        <r>
          <rPr>
            <sz val="9"/>
            <color indexed="81"/>
            <rFont val="Tahoma"/>
            <family val="2"/>
          </rPr>
          <t xml:space="preserve">
Related to Hangfire. No response at all. Seems to give enough details.</t>
        </r>
      </text>
    </comment>
    <comment ref="BW59" authorId="0" shapeId="0" xr:uid="{2DAC821F-6CFC-458F-8E17-0980B5E35A48}">
      <text>
        <r>
          <rPr>
            <b/>
            <sz val="9"/>
            <color indexed="81"/>
            <rFont val="Tahoma"/>
            <family val="2"/>
          </rPr>
          <t>Pascal André:</t>
        </r>
        <r>
          <rPr>
            <sz val="9"/>
            <color indexed="81"/>
            <rFont val="Tahoma"/>
            <family val="2"/>
          </rPr>
          <t xml:space="preserve">
How to fix configuration of ASP.Net core application with Hangfire authorization?</t>
        </r>
      </text>
    </comment>
    <comment ref="AP60" authorId="0" shapeId="0" xr:uid="{FD622AA4-1474-4D26-983E-B4098EBAB82C}">
      <text>
        <r>
          <rPr>
            <b/>
            <sz val="9"/>
            <color indexed="81"/>
            <rFont val="Tahoma"/>
            <family val="2"/>
          </rPr>
          <t>Pascal André:</t>
        </r>
        <r>
          <rPr>
            <sz val="9"/>
            <color indexed="81"/>
            <rFont val="Tahoma"/>
            <family val="2"/>
          </rPr>
          <t xml:space="preserve">
Seems to give enough details. Posted very recently.</t>
        </r>
      </text>
    </comment>
    <comment ref="BW60" authorId="0" shapeId="0" xr:uid="{87397A27-09E7-4E6F-B218-029A0FC251F0}">
      <text>
        <r>
          <rPr>
            <b/>
            <sz val="9"/>
            <color indexed="81"/>
            <rFont val="Tahoma"/>
            <family val="2"/>
          </rPr>
          <t>Pascal André:</t>
        </r>
        <r>
          <rPr>
            <sz val="9"/>
            <color indexed="81"/>
            <rFont val="Tahoma"/>
            <family val="2"/>
          </rPr>
          <t xml:space="preserve">
How to fix DenyAnonymousAuthorizationRequirement Error in Blazor WASM?</t>
        </r>
      </text>
    </comment>
    <comment ref="BW61" authorId="0" shapeId="0" xr:uid="{4D79CF94-0AC4-4643-A676-186053ADC182}">
      <text>
        <r>
          <rPr>
            <b/>
            <sz val="9"/>
            <color indexed="81"/>
            <rFont val="Tahoma"/>
            <family val="2"/>
          </rPr>
          <t>Pascal André:</t>
        </r>
        <r>
          <rPr>
            <sz val="9"/>
            <color indexed="81"/>
            <rFont val="Tahoma"/>
            <family val="2"/>
          </rPr>
          <t xml:space="preserve">
How to fix error "cannot convert from 'Grpc.Core.Metadata' to 'Grpc.Core.ServerCallContext'" in Blazor WASM app using Azure AD authentication with gRPC-Web and protobuf-net?</t>
        </r>
      </text>
    </comment>
    <comment ref="BV62" authorId="0" shapeId="0" xr:uid="{D11ED08A-1506-48C0-9EC4-36BF1D102171}">
      <text>
        <r>
          <rPr>
            <b/>
            <sz val="9"/>
            <color indexed="81"/>
            <rFont val="Tahoma"/>
            <family val="2"/>
          </rPr>
          <t>Pascal André:</t>
        </r>
        <r>
          <rPr>
            <sz val="9"/>
            <color indexed="81"/>
            <rFont val="Tahoma"/>
            <family val="2"/>
          </rPr>
          <t xml:space="preserve">
Error was in Azure settings.</t>
        </r>
      </text>
    </comment>
    <comment ref="BW62" authorId="0" shapeId="0" xr:uid="{9DEAA529-0A8C-41FC-BB5B-D19B37A2A0DD}">
      <text>
        <r>
          <rPr>
            <b/>
            <sz val="9"/>
            <color indexed="81"/>
            <rFont val="Tahoma"/>
            <family val="2"/>
          </rPr>
          <t>Pascal André:</t>
        </r>
        <r>
          <rPr>
            <sz val="9"/>
            <color indexed="81"/>
            <rFont val="Tahoma"/>
            <family val="2"/>
          </rPr>
          <t xml:space="preserve">
User asks: "How to fix error during login using Azure AD B2C and asp.net 5 in Blazor WebAssembly?"</t>
        </r>
      </text>
    </comment>
    <comment ref="BV63" authorId="0" shapeId="0" xr:uid="{35482558-3E2F-42B5-B7C6-FF469668949E}">
      <text>
        <r>
          <rPr>
            <b/>
            <sz val="9"/>
            <color indexed="81"/>
            <rFont val="Tahoma"/>
            <family val="2"/>
          </rPr>
          <t>Pascal André:</t>
        </r>
        <r>
          <rPr>
            <sz val="9"/>
            <color indexed="81"/>
            <rFont val="Tahoma"/>
            <family val="2"/>
          </rPr>
          <t xml:space="preserve">
Issue was in a settings.json file.</t>
        </r>
      </text>
    </comment>
    <comment ref="BW63" authorId="0" shapeId="0" xr:uid="{8819F50D-53D8-418E-9F38-4D5213E0CD8B}">
      <text>
        <r>
          <rPr>
            <b/>
            <sz val="9"/>
            <color indexed="81"/>
            <rFont val="Tahoma"/>
            <family val="2"/>
          </rPr>
          <t>Pascal André:</t>
        </r>
        <r>
          <rPr>
            <sz val="9"/>
            <color indexed="81"/>
            <rFont val="Tahoma"/>
            <family val="2"/>
          </rPr>
          <t xml:space="preserve">
User asked: "How to fix error on loading request B2C login screen when using Blazor WebAssembly app?"</t>
        </r>
      </text>
    </comment>
    <comment ref="AP64" authorId="0" shapeId="0" xr:uid="{17DFCBF3-A249-4CD0-BBFF-B90C93A6D8E8}">
      <text>
        <r>
          <rPr>
            <b/>
            <sz val="9"/>
            <color indexed="81"/>
            <rFont val="Tahoma"/>
            <family val="2"/>
          </rPr>
          <t>Pascal André:</t>
        </r>
        <r>
          <rPr>
            <sz val="9"/>
            <color indexed="81"/>
            <rFont val="Tahoma"/>
            <family val="2"/>
          </rPr>
          <t xml:space="preserve">
Questioner did not respond to comment that looks promising.</t>
        </r>
      </text>
    </comment>
    <comment ref="BW64" authorId="0" shapeId="0" xr:uid="{E455B72C-62BD-448D-9B38-2653784177C9}">
      <text>
        <r>
          <rPr>
            <b/>
            <sz val="9"/>
            <color indexed="81"/>
            <rFont val="Tahoma"/>
            <family val="2"/>
          </rPr>
          <t>Pascal André:</t>
        </r>
        <r>
          <rPr>
            <sz val="9"/>
            <color indexed="81"/>
            <rFont val="Tahoma"/>
            <family val="2"/>
          </rPr>
          <t xml:space="preserve">
How to fix error regarding configuring IdentityServerJwt Authentication with Authorization?</t>
        </r>
      </text>
    </comment>
    <comment ref="AP65" authorId="0" shapeId="0" xr:uid="{5310674F-E3F1-424D-AD5A-8794AAFBA997}">
      <text>
        <r>
          <rPr>
            <b/>
            <sz val="9"/>
            <color indexed="81"/>
            <rFont val="Tahoma"/>
            <family val="2"/>
          </rPr>
          <t>Pascal André:</t>
        </r>
        <r>
          <rPr>
            <sz val="9"/>
            <color indexed="81"/>
            <rFont val="Tahoma"/>
            <family val="2"/>
          </rPr>
          <t xml:space="preserve">
- Seems to give enough details.</t>
        </r>
      </text>
    </comment>
    <comment ref="BW65" authorId="0" shapeId="0" xr:uid="{127981CA-203A-4C75-9BD4-70B29EC0BAB9}">
      <text>
        <r>
          <rPr>
            <b/>
            <sz val="9"/>
            <color indexed="81"/>
            <rFont val="Tahoma"/>
            <family val="2"/>
          </rPr>
          <t>Pascal André:</t>
        </r>
        <r>
          <rPr>
            <sz val="9"/>
            <color indexed="81"/>
            <rFont val="Tahoma"/>
            <family val="2"/>
          </rPr>
          <t xml:space="preserve">
User asks: "How to fix error when linking external login providers to local accounts in Blazor WebAssembly?"</t>
        </r>
      </text>
    </comment>
    <comment ref="BV66" authorId="0" shapeId="0" xr:uid="{CF117C52-DE0B-4728-A31C-C6D9816656BA}">
      <text>
        <r>
          <rPr>
            <b/>
            <sz val="9"/>
            <color indexed="81"/>
            <rFont val="Tahoma"/>
            <family val="2"/>
          </rPr>
          <t>Pascal André:</t>
        </r>
        <r>
          <rPr>
            <sz val="9"/>
            <color indexed="81"/>
            <rFont val="Tahoma"/>
            <family val="2"/>
          </rPr>
          <t xml:space="preserve">
From questioner's answer: I found an answer to this problem, what i need to do is quite simple. I create the gRPC server without Identity Server UI and configuration, i just need to add the UI for it to work.
Install IdentityServer4 UI template</t>
        </r>
      </text>
    </comment>
    <comment ref="BW66" authorId="0" shapeId="0" xr:uid="{D7AE3928-2E47-4B64-BFD7-D02EF46633AD}">
      <text>
        <r>
          <rPr>
            <b/>
            <sz val="9"/>
            <color indexed="81"/>
            <rFont val="Tahoma"/>
            <family val="2"/>
          </rPr>
          <t>Pascal André:</t>
        </r>
        <r>
          <rPr>
            <sz val="9"/>
            <color indexed="81"/>
            <rFont val="Tahoma"/>
            <family val="2"/>
          </rPr>
          <t xml:space="preserve">
How to fix gRPC IdentityServer4 Error: Can't sign in with google auth?</t>
        </r>
      </text>
    </comment>
    <comment ref="BV67" authorId="0" shapeId="0" xr:uid="{F4FEFC66-B0E2-4265-9EBD-6AD25CFB19A0}">
      <text>
        <r>
          <rPr>
            <b/>
            <sz val="9"/>
            <color indexed="81"/>
            <rFont val="Tahoma"/>
            <family val="2"/>
          </rPr>
          <t>Pascal André:</t>
        </r>
        <r>
          <rPr>
            <sz val="9"/>
            <color indexed="81"/>
            <rFont val="Tahoma"/>
            <family val="2"/>
          </rPr>
          <t xml:space="preserve">
Questioner answered that it was config issue.</t>
        </r>
      </text>
    </comment>
    <comment ref="BW67" authorId="0" shapeId="0" xr:uid="{D62B992A-0042-4CE8-BC5D-E0E8B260FECC}">
      <text>
        <r>
          <rPr>
            <b/>
            <sz val="9"/>
            <color indexed="81"/>
            <rFont val="Tahoma"/>
            <family val="2"/>
          </rPr>
          <t>Pascal André:</t>
        </r>
        <r>
          <rPr>
            <sz val="9"/>
            <color indexed="81"/>
            <rFont val="Tahoma"/>
            <family val="2"/>
          </rPr>
          <t xml:space="preserve">
How to fix IdentityServer4 authorization error where redirect URI is not matching?</t>
        </r>
      </text>
    </comment>
    <comment ref="BV68" authorId="0" shapeId="0" xr:uid="{7CAB6B13-514A-4ECB-9B8F-16F9E03E4ACA}">
      <text>
        <r>
          <rPr>
            <b/>
            <sz val="9"/>
            <color indexed="81"/>
            <rFont val="Tahoma"/>
            <family val="2"/>
          </rPr>
          <t>Pascal André:</t>
        </r>
        <r>
          <rPr>
            <sz val="9"/>
            <color indexed="81"/>
            <rFont val="Tahoma"/>
            <family val="2"/>
          </rPr>
          <t xml:space="preserve">
Chaning options when setting up services fixed issue.</t>
        </r>
      </text>
    </comment>
    <comment ref="BW68" authorId="0" shapeId="0" xr:uid="{4B2B9738-F03C-4242-A53E-090E3185D636}">
      <text>
        <r>
          <rPr>
            <b/>
            <sz val="9"/>
            <color indexed="81"/>
            <rFont val="Tahoma"/>
            <family val="2"/>
          </rPr>
          <t>Pascal André:</t>
        </r>
        <r>
          <rPr>
            <sz val="9"/>
            <color indexed="81"/>
            <rFont val="Tahoma"/>
            <family val="2"/>
          </rPr>
          <t xml:space="preserve">
How to fix issue '401 unauthorized' in Blazor WASM app when accessing server side razor page?</t>
        </r>
      </text>
    </comment>
    <comment ref="BV69" authorId="0" shapeId="0" xr:uid="{A009ECCB-7570-4A11-A671-0ADA224E403D}">
      <text>
        <r>
          <rPr>
            <b/>
            <sz val="9"/>
            <color indexed="81"/>
            <rFont val="Tahoma"/>
            <family val="2"/>
          </rPr>
          <t>Pascal André:</t>
        </r>
        <r>
          <rPr>
            <sz val="9"/>
            <color indexed="81"/>
            <rFont val="Tahoma"/>
            <family val="2"/>
          </rPr>
          <t xml:space="preserve">
A different setup of the project solved issue.</t>
        </r>
      </text>
    </comment>
    <comment ref="BW69" authorId="0" shapeId="0" xr:uid="{4D07525E-F0AB-4FA2-91E4-4FFB11E6BA3E}">
      <text>
        <r>
          <rPr>
            <b/>
            <sz val="9"/>
            <color indexed="81"/>
            <rFont val="Tahoma"/>
            <family val="2"/>
          </rPr>
          <t>Pascal André:</t>
        </r>
        <r>
          <rPr>
            <sz val="9"/>
            <color indexed="81"/>
            <rFont val="Tahoma"/>
            <family val="2"/>
          </rPr>
          <t xml:space="preserve">
User asks: "How to fix issue where app deployed to Azure does not load the certificate?"</t>
        </r>
      </text>
    </comment>
    <comment ref="AP70" authorId="0" shapeId="0" xr:uid="{96F891C4-5CAA-45FA-B9DF-D2BCC713576F}">
      <text>
        <r>
          <rPr>
            <b/>
            <sz val="9"/>
            <color indexed="81"/>
            <rFont val="Tahoma"/>
            <family val="2"/>
          </rPr>
          <t>Pascal André:</t>
        </r>
        <r>
          <rPr>
            <sz val="9"/>
            <color indexed="81"/>
            <rFont val="Tahoma"/>
            <family val="2"/>
          </rPr>
          <t xml:space="preserve">
- Seems to have decent answer.
- No reaction from owner</t>
        </r>
      </text>
    </comment>
    <comment ref="BV70" authorId="0" shapeId="0" xr:uid="{651955EC-E53A-4CE7-AF68-E8C2A5E32521}">
      <text>
        <r>
          <rPr>
            <b/>
            <sz val="9"/>
            <color indexed="81"/>
            <rFont val="Tahoma"/>
            <family val="2"/>
          </rPr>
          <t>Pascal André:</t>
        </r>
        <r>
          <rPr>
            <sz val="9"/>
            <color indexed="81"/>
            <rFont val="Tahoma"/>
            <family val="2"/>
          </rPr>
          <t xml:space="preserve">
Issues seems to be due to wrong configuration of the project.</t>
        </r>
      </text>
    </comment>
    <comment ref="BW70" authorId="0" shapeId="0" xr:uid="{18523A4D-961F-4630-B110-C7AB830D91A4}">
      <text>
        <r>
          <rPr>
            <b/>
            <sz val="9"/>
            <color indexed="81"/>
            <rFont val="Tahoma"/>
            <family val="2"/>
          </rPr>
          <t>Pascal André:</t>
        </r>
        <r>
          <rPr>
            <sz val="9"/>
            <color indexed="81"/>
            <rFont val="Tahoma"/>
            <family val="2"/>
          </rPr>
          <t xml:space="preserve">
Has issues because authentication fails. Asks for help.</t>
        </r>
      </text>
    </comment>
    <comment ref="BW71" authorId="0" shapeId="0" xr:uid="{C609F262-64C6-4F35-B23A-97B40709E0E6}">
      <text>
        <r>
          <rPr>
            <b/>
            <sz val="9"/>
            <color indexed="81"/>
            <rFont val="Tahoma"/>
            <family val="2"/>
          </rPr>
          <t>Pascal André:</t>
        </r>
        <r>
          <rPr>
            <sz val="9"/>
            <color indexed="81"/>
            <rFont val="Tahoma"/>
            <family val="2"/>
          </rPr>
          <t xml:space="preserve">
User asks: "How to fix issue where AuthenticationTokenProvider crashes upon requesting a token?"</t>
        </r>
      </text>
    </comment>
    <comment ref="BV72" authorId="0" shapeId="0" xr:uid="{BBAC0F9D-9746-430B-8A84-681035C482F7}">
      <text>
        <r>
          <rPr>
            <b/>
            <sz val="9"/>
            <color indexed="81"/>
            <rFont val="Tahoma"/>
            <family val="2"/>
          </rPr>
          <t>Pascal André:</t>
        </r>
        <r>
          <rPr>
            <sz val="9"/>
            <color indexed="81"/>
            <rFont val="Tahoma"/>
            <family val="2"/>
          </rPr>
          <t xml:space="preserve">
Service was not set up correctly (config error)</t>
        </r>
      </text>
    </comment>
    <comment ref="BW72" authorId="0" shapeId="0" xr:uid="{9348106A-4AAA-4C09-8E59-BDEF513AA1BF}">
      <text>
        <r>
          <rPr>
            <b/>
            <sz val="9"/>
            <color indexed="81"/>
            <rFont val="Tahoma"/>
            <family val="2"/>
          </rPr>
          <t>Pascal André:</t>
        </r>
        <r>
          <rPr>
            <sz val="9"/>
            <color indexed="81"/>
            <rFont val="Tahoma"/>
            <family val="2"/>
          </rPr>
          <t xml:space="preserve">
How to fix issue where Authorize on API Always returns UnAuthorized?</t>
        </r>
      </text>
    </comment>
    <comment ref="AP73" authorId="0" shapeId="0" xr:uid="{FC7C80B0-248E-4D47-B8A2-C0B75DF1E69E}">
      <text>
        <r>
          <rPr>
            <b/>
            <sz val="9"/>
            <color indexed="81"/>
            <rFont val="Tahoma"/>
            <family val="2"/>
          </rPr>
          <t>Pascal André:</t>
        </r>
        <r>
          <rPr>
            <sz val="9"/>
            <color indexed="81"/>
            <rFont val="Tahoma"/>
            <family val="2"/>
          </rPr>
          <t xml:space="preserve">
Very bad effort from questioner in giving details about his problem or what the source of it might be. Pretty much only error message.</t>
        </r>
      </text>
    </comment>
    <comment ref="BW73" authorId="0" shapeId="0" xr:uid="{4E95AD72-24F9-4154-B06D-805E9E531D10}">
      <text>
        <r>
          <rPr>
            <b/>
            <sz val="9"/>
            <color indexed="81"/>
            <rFont val="Tahoma"/>
            <family val="2"/>
          </rPr>
          <t>Pascal André:</t>
        </r>
        <r>
          <rPr>
            <sz val="9"/>
            <color indexed="81"/>
            <rFont val="Tahoma"/>
            <family val="2"/>
          </rPr>
          <t xml:space="preserve">
How to fix issue where Azure App Service (Windows) and Blazor WebAssembly ASP.NET Core hosted with Oid and Identity Server can't log User in?</t>
        </r>
      </text>
    </comment>
    <comment ref="BW74" authorId="0" shapeId="0" xr:uid="{001F0DD5-CA25-41CF-8E28-B4FDAA4272E6}">
      <text>
        <r>
          <rPr>
            <b/>
            <sz val="9"/>
            <color indexed="81"/>
            <rFont val="Tahoma"/>
            <family val="2"/>
          </rPr>
          <t>Pascal André:</t>
        </r>
        <r>
          <rPr>
            <sz val="9"/>
            <color indexed="81"/>
            <rFont val="Tahoma"/>
            <family val="2"/>
          </rPr>
          <t xml:space="preserve">
How to fix issue where Blazor authentication token is only expired on server side but not client side?</t>
        </r>
      </text>
    </comment>
    <comment ref="BW75" authorId="0" shapeId="0" xr:uid="{CC697D23-4FDA-4DDC-A205-A969BBD774C3}">
      <text>
        <r>
          <rPr>
            <b/>
            <sz val="9"/>
            <color indexed="81"/>
            <rFont val="Tahoma"/>
            <family val="2"/>
          </rPr>
          <t>Pascal André:</t>
        </r>
        <r>
          <rPr>
            <sz val="9"/>
            <color indexed="81"/>
            <rFont val="Tahoma"/>
            <family val="2"/>
          </rPr>
          <t xml:space="preserve">
The problem may be in my role claim. Maybe the problem is this claim looks like an array? If so how do I fix it?</t>
        </r>
      </text>
    </comment>
    <comment ref="BW76" authorId="0" shapeId="0" xr:uid="{8129A915-0E4F-41A8-A1D7-4920C487725C}">
      <text>
        <r>
          <rPr>
            <b/>
            <sz val="9"/>
            <color indexed="81"/>
            <rFont val="Tahoma"/>
            <family val="2"/>
          </rPr>
          <t>Pascal André:</t>
        </r>
        <r>
          <rPr>
            <sz val="9"/>
            <color indexed="81"/>
            <rFont val="Tahoma"/>
            <family val="2"/>
          </rPr>
          <t xml:space="preserve">
How to fix issue where Blazor WebAssembly 401 Unauthorized even when I am authorized?</t>
        </r>
      </text>
    </comment>
    <comment ref="AP77" authorId="0" shapeId="0" xr:uid="{81734B8E-553C-4719-9895-25EC2B9FE154}">
      <text>
        <r>
          <rPr>
            <b/>
            <sz val="9"/>
            <color indexed="81"/>
            <rFont val="Tahoma"/>
            <family val="2"/>
          </rPr>
          <t>Pascal André:</t>
        </r>
        <r>
          <rPr>
            <sz val="9"/>
            <color indexed="81"/>
            <rFont val="Tahoma"/>
            <family val="2"/>
          </rPr>
          <t xml:space="preserve">
TRUE
Was answered by owner.</t>
        </r>
      </text>
    </comment>
    <comment ref="BV77" authorId="0" shapeId="0" xr:uid="{042473F5-FBAD-415F-94B5-0C8ED98B7A99}">
      <text>
        <r>
          <rPr>
            <b/>
            <sz val="9"/>
            <color indexed="81"/>
            <rFont val="Tahoma"/>
            <family val="2"/>
          </rPr>
          <t>Pascal André:</t>
        </r>
        <r>
          <rPr>
            <sz val="9"/>
            <color indexed="81"/>
            <rFont val="Tahoma"/>
            <family val="2"/>
          </rPr>
          <t xml:space="preserve">
Config related issue.</t>
        </r>
      </text>
    </comment>
    <comment ref="BW77" authorId="0" shapeId="0" xr:uid="{536D11EC-1D0C-4829-9E43-CF602E907873}">
      <text>
        <r>
          <rPr>
            <b/>
            <sz val="9"/>
            <color indexed="81"/>
            <rFont val="Tahoma"/>
            <family val="2"/>
          </rPr>
          <t>Pascal André:</t>
        </r>
        <r>
          <rPr>
            <sz val="9"/>
            <color indexed="81"/>
            <rFont val="Tahoma"/>
            <family val="2"/>
          </rPr>
          <t xml:space="preserve">
How to fix issue where Blazor WebAssembly Application Performs OIDC Silent Sign-in Multiple Times a Second?</t>
        </r>
      </text>
    </comment>
    <comment ref="AP78" authorId="0" shapeId="0" xr:uid="{7823E1D0-AE7B-47CF-88DE-C62C868D8275}">
      <text>
        <r>
          <rPr>
            <b/>
            <sz val="9"/>
            <color indexed="81"/>
            <rFont val="Tahoma"/>
            <family val="2"/>
          </rPr>
          <t>Pascal André:</t>
        </r>
        <r>
          <rPr>
            <sz val="9"/>
            <color indexed="81"/>
            <rFont val="Tahoma"/>
            <family val="2"/>
          </rPr>
          <t xml:space="preserve">
Questioner did not respond to only answer.</t>
        </r>
      </text>
    </comment>
    <comment ref="BW78" authorId="0" shapeId="0" xr:uid="{C1C32925-F3E5-425B-AD6A-1A7102E071F1}">
      <text>
        <r>
          <rPr>
            <b/>
            <sz val="9"/>
            <color indexed="81"/>
            <rFont val="Tahoma"/>
            <family val="2"/>
          </rPr>
          <t>Pascal André:</t>
        </r>
        <r>
          <rPr>
            <sz val="9"/>
            <color indexed="81"/>
            <rFont val="Tahoma"/>
            <family val="2"/>
          </rPr>
          <t xml:space="preserve">
How to fix issue where Blazor Webassembly ASP.NET Core Hosted cannot authorize via Facebook?</t>
        </r>
      </text>
    </comment>
    <comment ref="BV79" authorId="0" shapeId="0" xr:uid="{B19C7978-5D03-4E17-8FD1-11173B61CF2A}">
      <text>
        <r>
          <rPr>
            <b/>
            <sz val="9"/>
            <color indexed="81"/>
            <rFont val="Tahoma"/>
            <family val="2"/>
          </rPr>
          <t>Pascal André:</t>
        </r>
        <r>
          <rPr>
            <sz val="9"/>
            <color indexed="81"/>
            <rFont val="Tahoma"/>
            <family val="2"/>
          </rPr>
          <t xml:space="preserve">
User was not correctly registered/configured in Azure.</t>
        </r>
      </text>
    </comment>
    <comment ref="BW79" authorId="0" shapeId="0" xr:uid="{4F88DADE-FAB2-46E0-AA0F-AD0FD9DEBAF5}">
      <text>
        <r>
          <rPr>
            <b/>
            <sz val="9"/>
            <color indexed="81"/>
            <rFont val="Tahoma"/>
            <family val="2"/>
          </rPr>
          <t>Pascal André:</t>
        </r>
        <r>
          <rPr>
            <sz val="9"/>
            <color indexed="81"/>
            <rFont val="Tahoma"/>
            <family val="2"/>
          </rPr>
          <t xml:space="preserve">
User asks: "How to fix issue where Blazor WebAssembly authentication is not working with Azure AD roles?"</t>
        </r>
      </text>
    </comment>
    <comment ref="AP80" authorId="0" shapeId="0" xr:uid="{B0B1896B-FF66-4E9E-831F-94C42E819917}">
      <text>
        <r>
          <rPr>
            <b/>
            <sz val="9"/>
            <color indexed="81"/>
            <rFont val="Tahoma"/>
            <family val="2"/>
          </rPr>
          <t>Pascal André:</t>
        </r>
        <r>
          <rPr>
            <sz val="9"/>
            <color indexed="81"/>
            <rFont val="Tahoma"/>
            <family val="2"/>
          </rPr>
          <t xml:space="preserve">
TRUE
Was answered by owner.</t>
        </r>
      </text>
    </comment>
    <comment ref="BW80" authorId="0" shapeId="0" xr:uid="{C805FA0E-4CF4-45CF-81F8-9ACD3748F356}">
      <text>
        <r>
          <rPr>
            <b/>
            <sz val="9"/>
            <color indexed="81"/>
            <rFont val="Tahoma"/>
            <family val="2"/>
          </rPr>
          <t>Pascal André:</t>
        </r>
        <r>
          <rPr>
            <sz val="9"/>
            <color indexed="81"/>
            <rFont val="Tahoma"/>
            <family val="2"/>
          </rPr>
          <t xml:space="preserve">
User asks: "How to fix issue where Blazor WebAssembly does not use token when deployed on IIS?"</t>
        </r>
      </text>
    </comment>
    <comment ref="CB80" authorId="0" shapeId="0" xr:uid="{8F57C8F3-8F97-4543-90F1-772F295FA9DC}">
      <text>
        <r>
          <rPr>
            <b/>
            <sz val="9"/>
            <color indexed="81"/>
            <rFont val="Tahoma"/>
            <family val="2"/>
          </rPr>
          <t>Pascal André:</t>
        </r>
        <r>
          <rPr>
            <sz val="9"/>
            <color indexed="81"/>
            <rFont val="Tahoma"/>
            <family val="2"/>
          </rPr>
          <t xml:space="preserve">
User writes that issue is not present locally on server but only when used remotly: "Even stranger for me is that also locally on the IIS server this doesn't happen. I'm really confused on why only this happens for remote use on IIS and not on Azure"</t>
        </r>
      </text>
    </comment>
    <comment ref="BV81" authorId="0" shapeId="0" xr:uid="{BAFEBCFA-0471-4BE7-9FB3-8040A1D60B9A}">
      <text>
        <r>
          <rPr>
            <b/>
            <sz val="9"/>
            <color indexed="81"/>
            <rFont val="Tahoma"/>
            <family val="2"/>
          </rPr>
          <t>Pascal André:</t>
        </r>
        <r>
          <rPr>
            <sz val="9"/>
            <color indexed="81"/>
            <rFont val="Tahoma"/>
            <family val="2"/>
          </rPr>
          <t xml:space="preserve">
Issue related to project setup.</t>
        </r>
      </text>
    </comment>
    <comment ref="BW81" authorId="0" shapeId="0" xr:uid="{43A2A385-47B7-4EED-8F09-EA141D5A50CF}">
      <text>
        <r>
          <rPr>
            <b/>
            <sz val="9"/>
            <color indexed="81"/>
            <rFont val="Tahoma"/>
            <family val="2"/>
          </rPr>
          <t>Pascal André:</t>
        </r>
        <r>
          <rPr>
            <sz val="9"/>
            <color indexed="81"/>
            <rFont val="Tahoma"/>
            <family val="2"/>
          </rPr>
          <t xml:space="preserve">
How to fix issue where Blazor WebAssembly Hosted Proxy crashes on successful authentication?</t>
        </r>
      </text>
    </comment>
    <comment ref="CB81" authorId="0" shapeId="0" xr:uid="{5994DD24-B219-4A06-924F-645706BF3842}">
      <text>
        <r>
          <rPr>
            <b/>
            <sz val="9"/>
            <color indexed="81"/>
            <rFont val="Tahoma"/>
            <family val="2"/>
          </rPr>
          <t>Pascal André:</t>
        </r>
        <r>
          <rPr>
            <sz val="9"/>
            <color indexed="81"/>
            <rFont val="Tahoma"/>
            <family val="2"/>
          </rPr>
          <t xml:space="preserve">
From questioner's answer: "
Ok so something that has caused the debug browser NOT to crash is: Not using the password autocomplete for the login page. If I enter the password manually the browser doesn't crash on successful login. I have no idea how or why this works but it seems it does in some weird way.
If anyone has an idea or so please post it so I can mark it as the actual answer to this problem. This here is more of a weird workaround."</t>
        </r>
      </text>
    </comment>
    <comment ref="BV82" authorId="0" shapeId="0" xr:uid="{E5D0E0E5-E8BA-4A01-B962-7E1A952572C4}">
      <text>
        <r>
          <rPr>
            <b/>
            <sz val="9"/>
            <color indexed="81"/>
            <rFont val="Tahoma"/>
            <family val="2"/>
          </rPr>
          <t>Pascal André:
Changing configuration of routes.json fixed issue.</t>
        </r>
      </text>
    </comment>
    <comment ref="BW82" authorId="0" shapeId="0" xr:uid="{B9621076-8EC2-4256-AB11-5A78BC73E800}">
      <text>
        <r>
          <rPr>
            <b/>
            <sz val="9"/>
            <color indexed="81"/>
            <rFont val="Tahoma"/>
            <family val="2"/>
          </rPr>
          <t>Pascal André:</t>
        </r>
        <r>
          <rPr>
            <sz val="9"/>
            <color indexed="81"/>
            <rFont val="Tahoma"/>
            <family val="2"/>
          </rPr>
          <t xml:space="preserve">
How to fix issue where Blazor WebAssembly Oidc Authentication works fine locally, but on Azure Static Web Apps has 404 on authentication/login-callback?</t>
        </r>
      </text>
    </comment>
    <comment ref="AP83" authorId="0" shapeId="0" xr:uid="{646BCD8B-4F80-4FE9-B895-4AC106023EDF}">
      <text>
        <r>
          <rPr>
            <b/>
            <sz val="9"/>
            <color indexed="81"/>
            <rFont val="Tahoma"/>
            <family val="2"/>
          </rPr>
          <t>Pascal André:</t>
        </r>
        <r>
          <rPr>
            <sz val="9"/>
            <color indexed="81"/>
            <rFont val="Tahoma"/>
            <family val="2"/>
          </rPr>
          <t xml:space="preserve">
No code snippets or concrete error messages etc.</t>
        </r>
      </text>
    </comment>
    <comment ref="BU83" authorId="0" shapeId="0" xr:uid="{C023ED06-FCA0-41F4-A00D-7A2E69936521}">
      <text>
        <r>
          <rPr>
            <b/>
            <sz val="9"/>
            <color indexed="81"/>
            <rFont val="Tahoma"/>
            <family val="2"/>
          </rPr>
          <t>Pascal André:</t>
        </r>
        <r>
          <rPr>
            <sz val="9"/>
            <color indexed="81"/>
            <rFont val="Tahoma"/>
            <family val="2"/>
          </rPr>
          <t xml:space="preserve">
Is there any setting that can be adjusted to get around this? Could this possibly have something to do with refresh tokens?</t>
        </r>
      </text>
    </comment>
    <comment ref="BW83" authorId="0" shapeId="0" xr:uid="{F4C54A30-61D1-4D32-8355-81091EDBBA7B}">
      <text>
        <r>
          <rPr>
            <b/>
            <sz val="9"/>
            <color indexed="81"/>
            <rFont val="Tahoma"/>
            <family val="2"/>
          </rPr>
          <t>Pascal André:</t>
        </r>
        <r>
          <rPr>
            <sz val="9"/>
            <color indexed="81"/>
            <rFont val="Tahoma"/>
            <family val="2"/>
          </rPr>
          <t xml:space="preserve">
How to fix issue where Blazor WebAssembly with IdentityServer4 hangs on navigating to the login/register pages?</t>
        </r>
      </text>
    </comment>
    <comment ref="AP84" authorId="0" shapeId="0" xr:uid="{A6411C1B-A6B0-479F-B296-D0199BE6560B}">
      <text>
        <r>
          <rPr>
            <b/>
            <sz val="9"/>
            <color indexed="81"/>
            <rFont val="Tahoma"/>
            <family val="2"/>
          </rPr>
          <t>Pascal André:</t>
        </r>
        <r>
          <rPr>
            <sz val="9"/>
            <color indexed="81"/>
            <rFont val="Tahoma"/>
            <family val="2"/>
          </rPr>
          <t xml:space="preserve">
Seems to provide enough details.</t>
        </r>
      </text>
    </comment>
    <comment ref="BW84" authorId="0" shapeId="0" xr:uid="{9E8833B7-9364-4A09-AF0D-488646F46499}">
      <text>
        <r>
          <rPr>
            <b/>
            <sz val="9"/>
            <color indexed="81"/>
            <rFont val="Tahoma"/>
            <family val="2"/>
          </rPr>
          <t>Pascal André:</t>
        </r>
        <r>
          <rPr>
            <sz val="9"/>
            <color indexed="81"/>
            <rFont val="Tahoma"/>
            <family val="2"/>
          </rPr>
          <t xml:space="preserve">
How to fix issue where context.User.Identity.Name is not available in Blazor ASP.NET Core hosted?</t>
        </r>
      </text>
    </comment>
    <comment ref="AP85" authorId="0" shapeId="0" xr:uid="{9E1432C9-05ED-4BEC-B114-53DF2B672809}">
      <text>
        <r>
          <rPr>
            <b/>
            <sz val="9"/>
            <color indexed="81"/>
            <rFont val="Tahoma"/>
            <family val="2"/>
          </rPr>
          <t>Pascal André:</t>
        </r>
        <r>
          <rPr>
            <sz val="9"/>
            <color indexed="81"/>
            <rFont val="Tahoma"/>
            <family val="2"/>
          </rPr>
          <t xml:space="preserve">
TRUE
Was answered by owner.</t>
        </r>
      </text>
    </comment>
    <comment ref="BW85" authorId="0" shapeId="0" xr:uid="{F7ACED4F-AEE6-48E3-8F98-228AAB5C698A}">
      <text>
        <r>
          <rPr>
            <b/>
            <sz val="9"/>
            <color indexed="81"/>
            <rFont val="Tahoma"/>
            <family val="2"/>
          </rPr>
          <t>Pascal André:</t>
        </r>
        <r>
          <rPr>
            <sz val="9"/>
            <color indexed="81"/>
            <rFont val="Tahoma"/>
            <family val="2"/>
          </rPr>
          <t xml:space="preserve">
User asks: "How to fix issue where cookie is not being sent on the connection request to SignalR hub?"</t>
        </r>
      </text>
    </comment>
    <comment ref="AP86" authorId="0" shapeId="0" xr:uid="{A7480B08-0BC9-4246-A3F5-D632E49BC92A}">
      <text>
        <r>
          <rPr>
            <b/>
            <sz val="9"/>
            <color indexed="81"/>
            <rFont val="Tahoma"/>
            <family val="2"/>
          </rPr>
          <t>Pascal André:</t>
        </r>
        <r>
          <rPr>
            <sz val="9"/>
            <color indexed="81"/>
            <rFont val="Tahoma"/>
            <family val="2"/>
          </rPr>
          <t xml:space="preserve">
Linke/example from questioner was in french.</t>
        </r>
      </text>
    </comment>
    <comment ref="BW86" authorId="0" shapeId="0" xr:uid="{6A48ED95-588F-4EB4-9E77-500CC0A824AE}">
      <text>
        <r>
          <rPr>
            <b/>
            <sz val="9"/>
            <color indexed="81"/>
            <rFont val="Tahoma"/>
            <family val="2"/>
          </rPr>
          <t>Pascal André:</t>
        </r>
        <r>
          <rPr>
            <sz val="9"/>
            <color indexed="81"/>
            <rFont val="Tahoma"/>
            <family val="2"/>
          </rPr>
          <t xml:space="preserve">
How to fix issue where custom authorize attribute is not working - received error "The breakpoint cannot be hit. Unbound breakpoint"?</t>
        </r>
      </text>
    </comment>
    <comment ref="BW87" authorId="0" shapeId="0" xr:uid="{E0ED3C92-04B7-4EF6-BCDD-8108D3CDAE0A}">
      <text>
        <r>
          <rPr>
            <b/>
            <sz val="9"/>
            <color indexed="81"/>
            <rFont val="Tahoma"/>
            <family val="2"/>
          </rPr>
          <t>Pascal André:</t>
        </r>
        <r>
          <rPr>
            <sz val="9"/>
            <color indexed="81"/>
            <rFont val="Tahoma"/>
            <family val="2"/>
          </rPr>
          <t xml:space="preserve">
User asks: "How to fix issue where deployed WebAssembly Blazor app does not route authentication properly?"</t>
        </r>
      </text>
    </comment>
    <comment ref="BV88" authorId="0" shapeId="0" xr:uid="{D946F233-F69F-4A64-A9B3-C9DED2EBEEC6}">
      <text>
        <r>
          <rPr>
            <b/>
            <sz val="9"/>
            <color indexed="81"/>
            <rFont val="Tahoma"/>
            <family val="2"/>
          </rPr>
          <t>Pascal André:</t>
        </r>
        <r>
          <rPr>
            <sz val="9"/>
            <color indexed="81"/>
            <rFont val="Tahoma"/>
            <family val="2"/>
          </rPr>
          <t xml:space="preserve">
I managed to solve this error in my project by adding the "Audience" value into the server's appsettings.json file</t>
        </r>
      </text>
    </comment>
    <comment ref="BW88" authorId="0" shapeId="0" xr:uid="{DCBC44B0-76BE-4166-A738-0098266B5B83}">
      <text>
        <r>
          <rPr>
            <b/>
            <sz val="9"/>
            <color indexed="81"/>
            <rFont val="Tahoma"/>
            <family val="2"/>
          </rPr>
          <t>Pascal André:</t>
        </r>
        <r>
          <rPr>
            <sz val="9"/>
            <color indexed="81"/>
            <rFont val="Tahoma"/>
            <family val="2"/>
          </rPr>
          <t xml:space="preserve">
How to fix issue where Fresh Blazor Webassembly Template CLI v5.0.100 produces “Unauthorized” error?</t>
        </r>
      </text>
    </comment>
    <comment ref="BT89" authorId="0" shapeId="0" xr:uid="{D17A5A6D-2925-483D-9F9D-43F0D4E4851B}">
      <text>
        <r>
          <rPr>
            <b/>
            <sz val="9"/>
            <color indexed="81"/>
            <rFont val="Tahoma"/>
            <family val="2"/>
          </rPr>
          <t>Pascal André:</t>
        </r>
        <r>
          <rPr>
            <sz val="9"/>
            <color indexed="81"/>
            <rFont val="Tahoma"/>
            <family val="2"/>
          </rPr>
          <t xml:space="preserve">
Matched as 'logging'</t>
        </r>
      </text>
    </comment>
    <comment ref="BU89" authorId="0" shapeId="0" xr:uid="{B62ABF34-36FA-496F-AA8D-91189B62BC93}">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BV89" authorId="0" shapeId="0" xr:uid="{EAF8629D-EF6A-4B04-A2E2-187CF46CDB0C}">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BW89" authorId="0" shapeId="0" xr:uid="{30A8075B-0E35-442A-96A7-AB7A37FFF030}">
      <text>
        <r>
          <rPr>
            <b/>
            <sz val="9"/>
            <color indexed="81"/>
            <rFont val="Tahoma"/>
            <family val="2"/>
          </rPr>
          <t>Pascal André:</t>
        </r>
        <r>
          <rPr>
            <sz val="9"/>
            <color indexed="81"/>
            <rFont val="Tahoma"/>
            <family val="2"/>
          </rPr>
          <t xml:space="preserve">
How to fix issue where I Can't access Azure Function Api locally from Blazor WebAssembly app?</t>
        </r>
      </text>
    </comment>
    <comment ref="AP90" authorId="0" shapeId="0" xr:uid="{D4F4B2EA-F83C-4879-9161-6C5D4CFDFD53}">
      <text>
        <r>
          <rPr>
            <b/>
            <sz val="9"/>
            <color indexed="81"/>
            <rFont val="Tahoma"/>
            <family val="2"/>
          </rPr>
          <t>Pascal André:</t>
        </r>
        <r>
          <rPr>
            <sz val="9"/>
            <color indexed="81"/>
            <rFont val="Tahoma"/>
            <family val="2"/>
          </rPr>
          <t xml:space="preserve">
Seems to have a good answer but no response from questioner.</t>
        </r>
      </text>
    </comment>
    <comment ref="BW90" authorId="0" shapeId="0" xr:uid="{11EBDFE0-9467-49C1-BD10-7EA64F1DBC27}">
      <text>
        <r>
          <rPr>
            <b/>
            <sz val="9"/>
            <color indexed="81"/>
            <rFont val="Tahoma"/>
            <family val="2"/>
          </rPr>
          <t>Pascal André:</t>
        </r>
        <r>
          <rPr>
            <sz val="9"/>
            <color indexed="81"/>
            <rFont val="Tahoma"/>
            <family val="2"/>
          </rPr>
          <t xml:space="preserve">
How to fix issue where it does not provide a value for property 'AuthenticationStateProvider'?</t>
        </r>
      </text>
    </comment>
    <comment ref="AP91" authorId="0" shapeId="0" xr:uid="{B59668D6-F7A4-4046-A8DD-18062B57D09C}">
      <text>
        <r>
          <rPr>
            <b/>
            <sz val="9"/>
            <color indexed="81"/>
            <rFont val="Tahoma"/>
            <family val="2"/>
          </rPr>
          <t>Pascal André:</t>
        </r>
        <r>
          <rPr>
            <sz val="9"/>
            <color indexed="81"/>
            <rFont val="Tahoma"/>
            <family val="2"/>
          </rPr>
          <t xml:space="preserve">
Questioner did respond to devs in comments but issue was not resolved yet.</t>
        </r>
      </text>
    </comment>
    <comment ref="BV91" authorId="0" shapeId="0" xr:uid="{47644BD5-D719-4A5E-AB58-0DBB6F701463}">
      <text>
        <r>
          <rPr>
            <b/>
            <sz val="9"/>
            <color indexed="81"/>
            <rFont val="Tahoma"/>
            <family val="2"/>
          </rPr>
          <t>Pascal André:</t>
        </r>
        <r>
          <rPr>
            <sz val="9"/>
            <color indexed="81"/>
            <rFont val="Tahoma"/>
            <family val="2"/>
          </rPr>
          <t xml:space="preserve">
Config related issue.</t>
        </r>
      </text>
    </comment>
    <comment ref="BW91" authorId="0" shapeId="0" xr:uid="{F6E2A26A-C3CC-4FB9-BD59-22E258D3F367}">
      <text>
        <r>
          <rPr>
            <b/>
            <sz val="9"/>
            <color indexed="81"/>
            <rFont val="Tahoma"/>
            <family val="2"/>
          </rPr>
          <t>Pascal André:</t>
        </r>
        <r>
          <rPr>
            <sz val="9"/>
            <color indexed="81"/>
            <rFont val="Tahoma"/>
            <family val="2"/>
          </rPr>
          <t xml:space="preserve">
So I tried to use actions profile and register.
    profile shows me Editing the profile is not supported. message
    register redirects me back to homepage with a ?returnUrl=%2Fauthentication%2Flogin query parameter
</t>
        </r>
      </text>
    </comment>
    <comment ref="BV92" authorId="0" shapeId="0" xr:uid="{23CA22E6-116B-4182-84CB-7E4FFA93A3EF}">
      <text>
        <r>
          <rPr>
            <b/>
            <sz val="9"/>
            <color indexed="81"/>
            <rFont val="Tahoma"/>
            <family val="2"/>
          </rPr>
          <t>Pascal André:</t>
        </r>
        <r>
          <rPr>
            <sz val="9"/>
            <color indexed="81"/>
            <rFont val="Tahoma"/>
            <family val="2"/>
          </rPr>
          <t xml:space="preserve">
Changing option in accounts fixes issue.</t>
        </r>
      </text>
    </comment>
    <comment ref="BW92" authorId="0" shapeId="0" xr:uid="{201D0834-6516-4522-B964-E1D35158A0A9}">
      <text>
        <r>
          <rPr>
            <b/>
            <sz val="9"/>
            <color indexed="81"/>
            <rFont val="Tahoma"/>
            <family val="2"/>
          </rPr>
          <t>Pascal André:</t>
        </r>
        <r>
          <rPr>
            <sz val="9"/>
            <color indexed="81"/>
            <rFont val="Tahoma"/>
            <family val="2"/>
          </rPr>
          <t xml:space="preserve">
How to fix issue where user claims do show that they have the correct role, but they are still not authorized?</t>
        </r>
      </text>
    </comment>
    <comment ref="BW93" authorId="0" shapeId="0" xr:uid="{9D241B85-80C8-42BD-BC2E-05AC8E247C65}">
      <text>
        <r>
          <rPr>
            <b/>
            <sz val="9"/>
            <color indexed="81"/>
            <rFont val="Tahoma"/>
            <family val="2"/>
          </rPr>
          <t>Pascal André:</t>
        </r>
        <r>
          <rPr>
            <sz val="9"/>
            <color indexed="81"/>
            <rFont val="Tahoma"/>
            <family val="2"/>
          </rPr>
          <t xml:space="preserve">
How to fix Issue with Password Reset Flow for Blazor with Azure AD B2C?</t>
        </r>
      </text>
    </comment>
    <comment ref="BV94" authorId="0" shapeId="0" xr:uid="{44C4F8F4-D936-4A9E-A761-B9BC85957B11}">
      <text>
        <r>
          <rPr>
            <b/>
            <sz val="9"/>
            <color indexed="81"/>
            <rFont val="Tahoma"/>
            <family val="2"/>
          </rPr>
          <t>Pascal André:</t>
        </r>
        <r>
          <rPr>
            <sz val="9"/>
            <color indexed="81"/>
            <rFont val="Tahoma"/>
            <family val="2"/>
          </rPr>
          <t xml:space="preserve">
Issue due to incorrect settings.</t>
        </r>
      </text>
    </comment>
    <comment ref="BW94" authorId="0" shapeId="0" xr:uid="{2479C28A-077E-466B-A790-6378D34D42AB}">
      <text>
        <r>
          <rPr>
            <b/>
            <sz val="9"/>
            <color indexed="81"/>
            <rFont val="Tahoma"/>
            <family val="2"/>
          </rPr>
          <t>Pascal André:</t>
        </r>
        <r>
          <rPr>
            <sz val="9"/>
            <color indexed="81"/>
            <rFont val="Tahoma"/>
            <family val="2"/>
          </rPr>
          <t xml:space="preserve">
How to fix Login error using Blazor Web Assembly and Identity Server 4?</t>
        </r>
      </text>
    </comment>
    <comment ref="AP95" authorId="0" shapeId="0" xr:uid="{FB0751B8-FF80-4AB5-96F3-BA8944DABA26}">
      <text>
        <r>
          <rPr>
            <b/>
            <sz val="9"/>
            <color indexed="81"/>
            <rFont val="Tahoma"/>
            <family val="2"/>
          </rPr>
          <t>Pascal André:</t>
        </r>
        <r>
          <rPr>
            <sz val="9"/>
            <color indexed="81"/>
            <rFont val="Tahoma"/>
            <family val="2"/>
          </rPr>
          <t xml:space="preserve">
Two decent answers but on response from questioner.</t>
        </r>
      </text>
    </comment>
    <comment ref="BW95" authorId="0" shapeId="0" xr:uid="{0F41F525-E9BC-4AC8-BE25-6AE266C66886}">
      <text>
        <r>
          <rPr>
            <b/>
            <sz val="9"/>
            <color indexed="81"/>
            <rFont val="Tahoma"/>
            <family val="2"/>
          </rPr>
          <t>Pascal André:</t>
        </r>
        <r>
          <rPr>
            <sz val="9"/>
            <color indexed="81"/>
            <rFont val="Tahoma"/>
            <family val="2"/>
          </rPr>
          <t xml:space="preserve">
How to fix login issue in Blazor WASM app?</t>
        </r>
      </text>
    </comment>
    <comment ref="BX96" authorId="0" shapeId="0" xr:uid="{D5AAC3E7-0BBB-4E50-A16F-21F1A5776CDE}">
      <text>
        <r>
          <rPr>
            <b/>
            <sz val="9"/>
            <color indexed="81"/>
            <rFont val="Tahoma"/>
            <family val="2"/>
          </rPr>
          <t>Pascal André:</t>
        </r>
        <r>
          <rPr>
            <sz val="9"/>
            <color indexed="81"/>
            <rFont val="Tahoma"/>
            <family val="2"/>
          </rPr>
          <t xml:space="preserve">
How to get the id_token in blazor web assembly?</t>
        </r>
      </text>
    </comment>
    <comment ref="BY96" authorId="0" shapeId="0" xr:uid="{D18D78C9-C9F7-4CEE-AA40-4065875F151F}">
      <text>
        <r>
          <rPr>
            <b/>
            <sz val="9"/>
            <color indexed="81"/>
            <rFont val="Tahoma"/>
            <family val="2"/>
          </rPr>
          <t>Pascal André:</t>
        </r>
        <r>
          <rPr>
            <sz val="9"/>
            <color indexed="81"/>
            <rFont val="Tahoma"/>
            <family val="2"/>
          </rPr>
          <t xml:space="preserve">
What would be best way to access it?</t>
        </r>
      </text>
    </comment>
    <comment ref="BX97" authorId="0" shapeId="0" xr:uid="{89C70698-C5F8-41A3-B1F3-DB08F3EF8F72}">
      <text>
        <r>
          <rPr>
            <b/>
            <sz val="9"/>
            <color indexed="81"/>
            <rFont val="Tahoma"/>
            <family val="2"/>
          </rPr>
          <t>Pascal André:</t>
        </r>
        <r>
          <rPr>
            <sz val="9"/>
            <color indexed="81"/>
            <rFont val="Tahoma"/>
            <family val="2"/>
          </rPr>
          <t xml:space="preserve">
How to get the raw oauth token in my Blazor pages?</t>
        </r>
      </text>
    </comment>
    <comment ref="BU98" authorId="0" shapeId="0" xr:uid="{4FEFFCA9-A806-4DCD-A162-7ADDB57887E1}">
      <text>
        <r>
          <rPr>
            <b/>
            <sz val="9"/>
            <color indexed="81"/>
            <rFont val="Tahoma"/>
            <family val="2"/>
          </rPr>
          <t>Pascal André:</t>
        </r>
        <r>
          <rPr>
            <sz val="9"/>
            <color indexed="81"/>
            <rFont val="Tahoma"/>
            <family val="2"/>
          </rPr>
          <t xml:space="preserve">
i known that windows auth is not implemented/availible by now - will be in future?</t>
        </r>
      </text>
    </comment>
    <comment ref="BX98" authorId="0" shapeId="0" xr:uid="{CBC85856-8504-4A29-8006-2964146111EB}">
      <text>
        <r>
          <rPr>
            <b/>
            <sz val="9"/>
            <color indexed="81"/>
            <rFont val="Tahoma"/>
            <family val="2"/>
          </rPr>
          <t>Pascal André:</t>
        </r>
        <r>
          <rPr>
            <sz val="9"/>
            <color indexed="81"/>
            <rFont val="Tahoma"/>
            <family val="2"/>
          </rPr>
          <t xml:space="preserve">
How to implement Blazor WASM Windows authentication with .netcore hosted?</t>
        </r>
      </text>
    </comment>
    <comment ref="BX99" authorId="0" shapeId="0" xr:uid="{8106A504-7B0B-4175-9072-76BC7CB465BE}">
      <text>
        <r>
          <rPr>
            <b/>
            <sz val="9"/>
            <color indexed="81"/>
            <rFont val="Tahoma"/>
            <family val="2"/>
          </rPr>
          <t>Pascal André:</t>
        </r>
        <r>
          <rPr>
            <sz val="9"/>
            <color indexed="81"/>
            <rFont val="Tahoma"/>
            <family val="2"/>
          </rPr>
          <t xml:space="preserve">
How to implement custom properties in ApplicationUser in Blazor 3.2 Webassembly Hosted in .NetCore?</t>
        </r>
      </text>
    </comment>
    <comment ref="BW100" authorId="0" shapeId="0" xr:uid="{C734EB89-3E5C-4880-A7B8-6A847001BD24}">
      <text>
        <r>
          <rPr>
            <b/>
            <sz val="9"/>
            <color indexed="81"/>
            <rFont val="Tahoma"/>
            <family val="2"/>
          </rPr>
          <t>Pascal André:</t>
        </r>
        <r>
          <rPr>
            <sz val="9"/>
            <color indexed="81"/>
            <rFont val="Tahoma"/>
            <family val="2"/>
          </rPr>
          <t xml:space="preserve">
"Here the server side code works fine, but the client side throws AccessTokenNotAvailableException:"</t>
        </r>
      </text>
    </comment>
    <comment ref="BX100" authorId="0" shapeId="0" xr:uid="{BB706A63-9832-4E22-96FD-7EA54D2C0291}">
      <text>
        <r>
          <rPr>
            <b/>
            <sz val="9"/>
            <color indexed="81"/>
            <rFont val="Tahoma"/>
            <family val="2"/>
          </rPr>
          <t>Pascal André:</t>
        </r>
        <r>
          <rPr>
            <sz val="9"/>
            <color indexed="81"/>
            <rFont val="Tahoma"/>
            <family val="2"/>
          </rPr>
          <t xml:space="preserve">
How to implement policy based authorization in Blazor WASM app?</t>
        </r>
      </text>
    </comment>
    <comment ref="AP101" authorId="0" shapeId="0" xr:uid="{1B474B56-7D21-4E42-932C-D9A4BC5DB86C}">
      <text>
        <r>
          <rPr>
            <b/>
            <sz val="9"/>
            <color indexed="81"/>
            <rFont val="Tahoma"/>
            <family val="2"/>
          </rPr>
          <t>Pascal André:</t>
        </r>
        <r>
          <rPr>
            <sz val="9"/>
            <color indexed="81"/>
            <rFont val="Tahoma"/>
            <family val="2"/>
          </rPr>
          <t xml:space="preserve">
Basic question. Questioner should first read a tutorial to implement what he asks for. This should answer his question.</t>
        </r>
      </text>
    </comment>
    <comment ref="BU101" authorId="0" shapeId="0" xr:uid="{03B9B8D5-EAD7-46DE-AA4A-8E46491A4656}">
      <text>
        <r>
          <rPr>
            <b/>
            <sz val="9"/>
            <color indexed="81"/>
            <rFont val="Tahoma"/>
            <family val="2"/>
          </rPr>
          <t>Pascal André:</t>
        </r>
        <r>
          <rPr>
            <sz val="9"/>
            <color indexed="81"/>
            <rFont val="Tahoma"/>
            <family val="2"/>
          </rPr>
          <t xml:space="preserve">
Is JWT used for such scenarios or how does it work?</t>
        </r>
      </text>
    </comment>
    <comment ref="BX101" authorId="0" shapeId="0" xr:uid="{9260372D-9FE6-4C18-829E-10956AF0146F}">
      <text>
        <r>
          <rPr>
            <b/>
            <sz val="9"/>
            <color indexed="81"/>
            <rFont val="Tahoma"/>
            <family val="2"/>
          </rPr>
          <t>Pascal André:</t>
        </r>
        <r>
          <rPr>
            <sz val="9"/>
            <color indexed="81"/>
            <rFont val="Tahoma"/>
            <family val="2"/>
          </rPr>
          <t xml:space="preserve">
How to implement third party authentication with multiple providers in Blazor WASM app?</t>
        </r>
      </text>
    </comment>
    <comment ref="BY101" authorId="0" shapeId="0" xr:uid="{9E2FACC7-74C5-40F2-AE3B-C71127F34528}">
      <text>
        <r>
          <rPr>
            <b/>
            <sz val="9"/>
            <color indexed="81"/>
            <rFont val="Tahoma"/>
            <family val="2"/>
          </rPr>
          <t>Pascal André:</t>
        </r>
        <r>
          <rPr>
            <sz val="9"/>
            <color indexed="81"/>
            <rFont val="Tahoma"/>
            <family val="2"/>
          </rPr>
          <t xml:space="preserve">
I am trying to figure out what is the mainstream way of doing this, I searched a lot but hard to figure out what is outdated methods and what is best practice today.</t>
        </r>
      </text>
    </comment>
    <comment ref="AP102" authorId="0" shapeId="0" xr:uid="{372DCD1E-2DDB-4274-BD30-F233D0CC9390}">
      <text>
        <r>
          <rPr>
            <b/>
            <sz val="9"/>
            <color indexed="81"/>
            <rFont val="Tahoma"/>
            <family val="2"/>
          </rPr>
          <t>Pascal André:</t>
        </r>
        <r>
          <rPr>
            <sz val="9"/>
            <color indexed="81"/>
            <rFont val="Tahoma"/>
            <family val="2"/>
          </rPr>
          <t xml:space="preserve">
Seems to give a lot of details.</t>
        </r>
      </text>
    </comment>
    <comment ref="BX102" authorId="0" shapeId="0" xr:uid="{072243C8-824B-4484-B562-FDD7FAA1D9C5}">
      <text>
        <r>
          <rPr>
            <b/>
            <sz val="9"/>
            <color indexed="81"/>
            <rFont val="Tahoma"/>
            <family val="2"/>
          </rPr>
          <t>Pascal André:</t>
        </r>
        <r>
          <rPr>
            <sz val="9"/>
            <color indexed="81"/>
            <rFont val="Tahoma"/>
            <family val="2"/>
          </rPr>
          <t xml:space="preserve">
How to pass the data from the AuthCookie to the ClaimsPrincipal in the custom CustomAuthStateProvider?</t>
        </r>
      </text>
    </comment>
    <comment ref="AP103" authorId="0" shapeId="0" xr:uid="{E3307890-63C2-4377-A5B7-6C96CFEF1904}">
      <text>
        <r>
          <rPr>
            <b/>
            <sz val="9"/>
            <color indexed="81"/>
            <rFont val="Tahoma"/>
            <family val="2"/>
          </rPr>
          <t>Pascal André:</t>
        </r>
        <r>
          <rPr>
            <sz val="9"/>
            <color indexed="81"/>
            <rFont val="Tahoma"/>
            <family val="2"/>
          </rPr>
          <t xml:space="preserve">
Questioner did not respond to a comment that gave hint….</t>
        </r>
      </text>
    </comment>
    <comment ref="BX103" authorId="0" shapeId="0" xr:uid="{AD69C7B4-4275-48F2-BC9B-D42CEA59102B}">
      <text>
        <r>
          <rPr>
            <b/>
            <sz val="9"/>
            <color indexed="81"/>
            <rFont val="Tahoma"/>
            <family val="2"/>
          </rPr>
          <t>Pascal André:</t>
        </r>
        <r>
          <rPr>
            <sz val="9"/>
            <color indexed="81"/>
            <rFont val="Tahoma"/>
            <family val="2"/>
          </rPr>
          <t xml:space="preserve">
How to pass windows auth to web API when calling endpoint?</t>
        </r>
      </text>
    </comment>
    <comment ref="BU104" authorId="0" shapeId="0" xr:uid="{70213FCC-8101-4695-83CA-2A4E39255A2B}">
      <text>
        <r>
          <rPr>
            <b/>
            <sz val="9"/>
            <color indexed="81"/>
            <rFont val="Tahoma"/>
            <family val="2"/>
          </rPr>
          <t>Pascal André:</t>
        </r>
        <r>
          <rPr>
            <sz val="9"/>
            <color indexed="81"/>
            <rFont val="Tahoma"/>
            <family val="2"/>
          </rPr>
          <t xml:space="preserve">
Is there any global POST actions interceptor in Blazor or anything "global".</t>
        </r>
      </text>
    </comment>
    <comment ref="BW104" authorId="0" shapeId="0" xr:uid="{0CAFF1CA-6932-441A-8247-2F05BDB02518}">
      <text>
        <r>
          <rPr>
            <b/>
            <sz val="9"/>
            <color indexed="81"/>
            <rFont val="Tahoma"/>
            <family val="2"/>
          </rPr>
          <t>Pascal André:</t>
        </r>
        <r>
          <rPr>
            <sz val="9"/>
            <color indexed="81"/>
            <rFont val="Tahoma"/>
            <family val="2"/>
          </rPr>
          <t xml:space="preserve">
Questioner tried on his own but failed.</t>
        </r>
      </text>
    </comment>
    <comment ref="BX104" authorId="0" shapeId="0" xr:uid="{377381B8-2D20-4AF8-A852-DD1BCF5F1FFE}">
      <text>
        <r>
          <rPr>
            <b/>
            <sz val="9"/>
            <color indexed="81"/>
            <rFont val="Tahoma"/>
            <family val="2"/>
          </rPr>
          <t>Pascal André:</t>
        </r>
        <r>
          <rPr>
            <sz val="9"/>
            <color indexed="81"/>
            <rFont val="Tahoma"/>
            <family val="2"/>
          </rPr>
          <t xml:space="preserve">
How to prevent POST requests for unauthorized users in Blazor WASM app?</t>
        </r>
      </text>
    </comment>
    <comment ref="BW105" authorId="0" shapeId="0" xr:uid="{EEB0E39A-B76C-42F6-AC23-659BC79EB00A}">
      <text>
        <r>
          <rPr>
            <b/>
            <sz val="9"/>
            <color indexed="81"/>
            <rFont val="Tahoma"/>
            <family val="2"/>
          </rPr>
          <t>Pascal André:</t>
        </r>
        <r>
          <rPr>
            <sz val="9"/>
            <color indexed="81"/>
            <rFont val="Tahoma"/>
            <family val="2"/>
          </rPr>
          <t xml:space="preserve">
After logout pressing back button shows "confidential" details.</t>
        </r>
      </text>
    </comment>
    <comment ref="BX105" authorId="0" shapeId="0" xr:uid="{4ED1B244-E7E6-4D67-8284-B2CF6C41B021}">
      <text>
        <r>
          <rPr>
            <b/>
            <sz val="9"/>
            <color indexed="81"/>
            <rFont val="Tahoma"/>
            <family val="2"/>
          </rPr>
          <t>Pascal André:</t>
        </r>
        <r>
          <rPr>
            <sz val="9"/>
            <color indexed="81"/>
            <rFont val="Tahoma"/>
            <family val="2"/>
          </rPr>
          <t xml:space="preserve">
How to properly log out a user in a Blazor WASM app using Azure Active Directory B2C?</t>
        </r>
      </text>
    </comment>
    <comment ref="BU106" authorId="0" shapeId="0" xr:uid="{C27AE2FA-0F06-4EA3-8FA8-E8BB72197F49}">
      <text>
        <r>
          <rPr>
            <b/>
            <sz val="9"/>
            <color indexed="81"/>
            <rFont val="Tahoma"/>
            <family val="2"/>
          </rPr>
          <t>Pascal André:</t>
        </r>
        <r>
          <rPr>
            <sz val="9"/>
            <color indexed="81"/>
            <rFont val="Tahoma"/>
            <family val="2"/>
          </rPr>
          <t xml:space="preserve">
User asks questions about how to secure his API and who in general could access the endpoints.</t>
        </r>
      </text>
    </comment>
    <comment ref="BX106" authorId="0" shapeId="0" xr:uid="{0D315084-FE14-48ED-A2A6-EB6BFBFA11A0}">
      <text>
        <r>
          <rPr>
            <b/>
            <sz val="9"/>
            <color indexed="81"/>
            <rFont val="Tahoma"/>
            <family val="2"/>
          </rPr>
          <t>Pascal André:</t>
        </r>
        <r>
          <rPr>
            <sz val="9"/>
            <color indexed="81"/>
            <rFont val="Tahoma"/>
            <family val="2"/>
          </rPr>
          <t xml:space="preserve">
User asks how to protect his API against unplanned HTTP-requests.</t>
        </r>
      </text>
    </comment>
    <comment ref="AP107" authorId="0" shapeId="0" xr:uid="{B264661A-4C1A-4641-B282-05585A8C33B3}">
      <text>
        <r>
          <rPr>
            <b/>
            <sz val="9"/>
            <color indexed="81"/>
            <rFont val="Tahoma"/>
            <family val="2"/>
          </rPr>
          <t>Pascal André:</t>
        </r>
        <r>
          <rPr>
            <sz val="9"/>
            <color indexed="81"/>
            <rFont val="Tahoma"/>
            <family val="2"/>
          </rPr>
          <t xml:space="preserve">
Questioner did not respond to a comment that was upvoted and that seems promising.</t>
        </r>
      </text>
    </comment>
    <comment ref="BX107" authorId="0" shapeId="0" xr:uid="{E6EBBBB6-7FFD-460B-93C7-F4BBB23589D5}">
      <text>
        <r>
          <rPr>
            <b/>
            <sz val="9"/>
            <color indexed="81"/>
            <rFont val="Tahoma"/>
            <family val="2"/>
          </rPr>
          <t>Pascal André:</t>
        </r>
        <r>
          <rPr>
            <sz val="9"/>
            <color indexed="81"/>
            <rFont val="Tahoma"/>
            <family val="2"/>
          </rPr>
          <t xml:space="preserve">
User asks: "How to protect/encrypt data stored in session/local storage in Blazor WebAssembly?"</t>
        </r>
      </text>
    </comment>
    <comment ref="BX108" authorId="0" shapeId="0" xr:uid="{E797871C-800A-4CDC-91E2-C6156466A302}">
      <text>
        <r>
          <rPr>
            <b/>
            <sz val="9"/>
            <color indexed="81"/>
            <rFont val="Tahoma"/>
            <family val="2"/>
          </rPr>
          <t>Pascal André:</t>
        </r>
        <r>
          <rPr>
            <sz val="9"/>
            <color indexed="81"/>
            <rFont val="Tahoma"/>
            <family val="2"/>
          </rPr>
          <t xml:space="preserve">
User asks: "How to redirect a user after login using Azure AD B2C in Blazor WebAssembly?"</t>
        </r>
      </text>
    </comment>
    <comment ref="AP109" authorId="0" shapeId="0" xr:uid="{784C0098-A618-46B6-97C8-3F364B50B2F9}">
      <text>
        <r>
          <rPr>
            <b/>
            <sz val="9"/>
            <color indexed="81"/>
            <rFont val="Tahoma"/>
            <family val="2"/>
          </rPr>
          <t>Pascal André:</t>
        </r>
        <r>
          <rPr>
            <sz val="9"/>
            <color indexed="81"/>
            <rFont val="Tahoma"/>
            <family val="2"/>
          </rPr>
          <t xml:space="preserve">
Seems like a common problem with high chance of getting an answer since many devs responded.</t>
        </r>
      </text>
    </comment>
    <comment ref="BX109" authorId="0" shapeId="0" xr:uid="{81D33617-625C-40B9-BEBB-A86077496AE7}">
      <text>
        <r>
          <rPr>
            <b/>
            <sz val="9"/>
            <color indexed="81"/>
            <rFont val="Tahoma"/>
            <family val="2"/>
          </rPr>
          <t>Pascal André:</t>
        </r>
        <r>
          <rPr>
            <sz val="9"/>
            <color indexed="81"/>
            <rFont val="Tahoma"/>
            <family val="2"/>
          </rPr>
          <t xml:space="preserve">
How to redirect a user to the login page of a Blazor app if he is not authenticated?</t>
        </r>
      </text>
    </comment>
    <comment ref="BY109" authorId="0" shapeId="0" xr:uid="{624D7985-4087-4B80-B6DA-FC9AFDC16717}">
      <text>
        <r>
          <rPr>
            <b/>
            <sz val="9"/>
            <color indexed="81"/>
            <rFont val="Tahoma"/>
            <family val="2"/>
          </rPr>
          <t>Pascal André:</t>
        </r>
        <r>
          <rPr>
            <sz val="9"/>
            <color indexed="81"/>
            <rFont val="Tahoma"/>
            <family val="2"/>
          </rPr>
          <t xml:space="preserve">
Has a working solution where on each page he checks if user is authenticated but tries to centralize it.</t>
        </r>
      </text>
    </comment>
    <comment ref="BV110" authorId="0" shapeId="0" xr:uid="{41164310-FCFA-4299-B453-1D6136276DA9}">
      <text>
        <r>
          <rPr>
            <b/>
            <sz val="9"/>
            <color indexed="81"/>
            <rFont val="Tahoma"/>
            <family val="2"/>
          </rPr>
          <t>Pascal André:</t>
        </r>
        <r>
          <rPr>
            <sz val="9"/>
            <color indexed="81"/>
            <rFont val="Tahoma"/>
            <family val="2"/>
          </rPr>
          <t xml:space="preserve">
User asks for how-to instructions on setting up WebAssembly locally with https and custom domain.</t>
        </r>
      </text>
    </comment>
    <comment ref="BX110" authorId="0" shapeId="0" xr:uid="{897D34A7-22BF-4A53-A035-5E7ECB24FCB7}">
      <text>
        <r>
          <rPr>
            <b/>
            <sz val="9"/>
            <color indexed="81"/>
            <rFont val="Tahoma"/>
            <family val="2"/>
          </rPr>
          <t>Pascal André:</t>
        </r>
        <r>
          <rPr>
            <sz val="9"/>
            <color indexed="81"/>
            <rFont val="Tahoma"/>
            <family val="2"/>
          </rPr>
          <t xml:space="preserve">
User asks: "How can i run Blazor WebAssembly (client side) locally with a custom domain in https if i have a pfx certificate?"</t>
        </r>
      </text>
    </comment>
    <comment ref="AP111" authorId="0" shapeId="0" xr:uid="{374C351D-19AC-4F52-881A-56B97DC56C11}">
      <text>
        <r>
          <rPr>
            <b/>
            <sz val="9"/>
            <color indexed="81"/>
            <rFont val="Tahoma"/>
            <family val="2"/>
          </rPr>
          <t>Pascal André:</t>
        </r>
        <r>
          <rPr>
            <sz val="9"/>
            <color indexed="81"/>
            <rFont val="Tahoma"/>
            <family val="2"/>
          </rPr>
          <t xml:space="preserve">
- Very few details</t>
        </r>
      </text>
    </comment>
    <comment ref="BX111" authorId="0" shapeId="0" xr:uid="{F4990129-9C5E-41A7-A962-19A17B1C16EF}">
      <text>
        <r>
          <rPr>
            <b/>
            <sz val="9"/>
            <color indexed="81"/>
            <rFont val="Tahoma"/>
            <family val="2"/>
          </rPr>
          <t>Pascal André:</t>
        </r>
        <r>
          <rPr>
            <sz val="9"/>
            <color indexed="81"/>
            <rFont val="Tahoma"/>
            <family val="2"/>
          </rPr>
          <t xml:space="preserve">
User asks: "How to secure the server API side?"</t>
        </r>
      </text>
    </comment>
    <comment ref="BV112" authorId="0" shapeId="0" xr:uid="{C1E0B42F-A2CF-4DB1-AD20-3132CEC57DF9}">
      <text>
        <r>
          <rPr>
            <b/>
            <sz val="9"/>
            <color indexed="81"/>
            <rFont val="Tahoma"/>
            <family val="2"/>
          </rPr>
          <t>Pascal André:</t>
        </r>
        <r>
          <rPr>
            <sz val="9"/>
            <color indexed="81"/>
            <rFont val="Tahoma"/>
            <family val="2"/>
          </rPr>
          <t xml:space="preserve">
Issue is resolved by changing settings/configuration of Azure AD.</t>
        </r>
      </text>
    </comment>
    <comment ref="BX112" authorId="0" shapeId="0" xr:uid="{4A6CEC3B-FA52-4914-A990-752C3394F0D6}">
      <text>
        <r>
          <rPr>
            <b/>
            <sz val="9"/>
            <color indexed="81"/>
            <rFont val="Tahoma"/>
            <family val="2"/>
          </rPr>
          <t>Pascal André:</t>
        </r>
        <r>
          <rPr>
            <sz val="9"/>
            <color indexed="81"/>
            <rFont val="Tahoma"/>
            <family val="2"/>
          </rPr>
          <t xml:space="preserve">
User asks: "How to set permissions when registering server API app on Azure?"</t>
        </r>
      </text>
    </comment>
    <comment ref="BY112" authorId="0" shapeId="0" xr:uid="{3F8F02CD-632E-4DDD-BF64-AA574934A4F8}">
      <text>
        <r>
          <rPr>
            <b/>
            <sz val="9"/>
            <color indexed="81"/>
            <rFont val="Tahoma"/>
            <family val="2"/>
          </rPr>
          <t>Pascal André:</t>
        </r>
        <r>
          <rPr>
            <sz val="9"/>
            <color indexed="81"/>
            <rFont val="Tahoma"/>
            <family val="2"/>
          </rPr>
          <t xml:space="preserve">
User asks if better solution is possible: "Is it right under my nose, or no longer needed, is the documentation out of date, or is there an easier approach?"</t>
        </r>
      </text>
    </comment>
    <comment ref="AP113" authorId="0" shapeId="0" xr:uid="{05565123-0E27-45B6-A000-2077F7B4883E}">
      <text>
        <r>
          <rPr>
            <b/>
            <sz val="9"/>
            <color indexed="81"/>
            <rFont val="Tahoma"/>
            <family val="2"/>
          </rPr>
          <t>Pascal André:</t>
        </r>
        <r>
          <rPr>
            <sz val="9"/>
            <color indexed="81"/>
            <rFont val="Tahoma"/>
            <family val="2"/>
          </rPr>
          <t xml:space="preserve">
- Owner did not react to some of the comments</t>
        </r>
      </text>
    </comment>
    <comment ref="BX113" authorId="0" shapeId="0" xr:uid="{D4164E87-A57E-48AF-BFDD-8F4BBAB0C946}">
      <text>
        <r>
          <rPr>
            <b/>
            <sz val="9"/>
            <color indexed="81"/>
            <rFont val="Tahoma"/>
            <family val="2"/>
          </rPr>
          <t>Pascal André:</t>
        </r>
        <r>
          <rPr>
            <sz val="9"/>
            <color indexed="81"/>
            <rFont val="Tahoma"/>
            <family val="2"/>
          </rPr>
          <t xml:space="preserve">
User asks multiple similar question regarding: "How to set up a secure Blazor WebAssembly game server?"</t>
        </r>
      </text>
    </comment>
    <comment ref="BY113" authorId="0" shapeId="0" xr:uid="{DAA8E7F3-D146-4DDC-BFAC-746B6B15CA02}">
      <text>
        <r>
          <rPr>
            <b/>
            <sz val="9"/>
            <color indexed="81"/>
            <rFont val="Tahoma"/>
            <family val="2"/>
          </rPr>
          <t>Pascal André:</t>
        </r>
        <r>
          <rPr>
            <sz val="9"/>
            <color indexed="81"/>
            <rFont val="Tahoma"/>
            <family val="2"/>
          </rPr>
          <t xml:space="preserve">
User indirectly is looking for best practices regarding using WebAssembly for a game server.</t>
        </r>
      </text>
    </comment>
    <comment ref="BZ113" authorId="0" shapeId="0" xr:uid="{6839BA6B-6A8E-499B-89C1-1AB935E41F21}">
      <text>
        <r>
          <rPr>
            <b/>
            <sz val="9"/>
            <color indexed="81"/>
            <rFont val="Tahoma"/>
            <family val="2"/>
          </rPr>
          <t>Pascal André:</t>
        </r>
        <r>
          <rPr>
            <sz val="9"/>
            <color indexed="81"/>
            <rFont val="Tahoma"/>
            <family val="2"/>
          </rPr>
          <t xml:space="preserve">
User asks: "If the whole 'game state update' takes little time (few seconds tops) do I have to worry about blocking clients waiting for their HTTP requests to get served?"</t>
        </r>
      </text>
    </comment>
    <comment ref="BX114" authorId="0" shapeId="0" xr:uid="{DA566FB2-649B-4B6C-B9AE-80060A3E875B}">
      <text>
        <r>
          <rPr>
            <b/>
            <sz val="9"/>
            <color indexed="81"/>
            <rFont val="Tahoma"/>
            <family val="2"/>
          </rPr>
          <t>Pascal André:</t>
        </r>
        <r>
          <rPr>
            <sz val="9"/>
            <color indexed="81"/>
            <rFont val="Tahoma"/>
            <family val="2"/>
          </rPr>
          <t xml:space="preserve">
How to switch between different layouts in Blazor for different types of users?</t>
        </r>
      </text>
    </comment>
    <comment ref="BU115" authorId="0" shapeId="0" xr:uid="{AD0A65BC-0BFD-4F4C-A5DF-255F07E06F82}">
      <text>
        <r>
          <rPr>
            <b/>
            <sz val="9"/>
            <color indexed="81"/>
            <rFont val="Tahoma"/>
            <family val="2"/>
          </rPr>
          <t>Pascal André:</t>
        </r>
        <r>
          <rPr>
            <sz val="9"/>
            <color indexed="81"/>
            <rFont val="Tahoma"/>
            <family val="2"/>
          </rPr>
          <t xml:space="preserve">
User asks: "Is it possible to directly upload to a blob storage from a blazor app?"</t>
        </r>
      </text>
    </comment>
    <comment ref="BV115" authorId="0" shapeId="0" xr:uid="{E76AE4B0-FB01-4D74-A33E-50857D8FE462}">
      <text>
        <r>
          <rPr>
            <b/>
            <sz val="9"/>
            <color indexed="81"/>
            <rFont val="Tahoma"/>
            <family val="2"/>
          </rPr>
          <t>Pascal André:</t>
        </r>
        <r>
          <rPr>
            <sz val="9"/>
            <color indexed="81"/>
            <rFont val="Tahoma"/>
            <family val="2"/>
          </rPr>
          <t xml:space="preserve">
Configuring CORS policies fixed issue.</t>
        </r>
      </text>
    </comment>
    <comment ref="BW115" authorId="0" shapeId="0" xr:uid="{A22477C1-9538-4380-8D40-E4A706CE85E6}">
      <text>
        <r>
          <rPr>
            <b/>
            <sz val="9"/>
            <color indexed="81"/>
            <rFont val="Tahoma"/>
            <family val="2"/>
          </rPr>
          <t>Pascal André:</t>
        </r>
        <r>
          <rPr>
            <sz val="9"/>
            <color indexed="81"/>
            <rFont val="Tahoma"/>
            <family val="2"/>
          </rPr>
          <t xml:space="preserve">
User experienced issues: The issues I was obtaining were usually related to security for example CORS (Although it had been fully set up), Authorization fails and System.PlatformNotSupportedException: System.Security.Cryptography.Algorithms is not supported on this platform.</t>
        </r>
      </text>
    </comment>
    <comment ref="BX115" authorId="0" shapeId="0" xr:uid="{7D118BDD-5146-419A-9A57-BE78A01D5E8E}">
      <text>
        <r>
          <rPr>
            <b/>
            <sz val="9"/>
            <color indexed="81"/>
            <rFont val="Tahoma"/>
            <family val="2"/>
          </rPr>
          <t>Pascal André:</t>
        </r>
        <r>
          <rPr>
            <sz val="9"/>
            <color indexed="81"/>
            <rFont val="Tahoma"/>
            <family val="2"/>
          </rPr>
          <t xml:space="preserve">
User indirectly asks: "How to upload a file from WebAssembly app to Azure Blob storage?"</t>
        </r>
      </text>
    </comment>
    <comment ref="BZ115" authorId="0" shapeId="0" xr:uid="{07DF5936-98FC-4F0D-B177-DB795E2CD13A}">
      <text>
        <r>
          <rPr>
            <b/>
            <sz val="9"/>
            <color indexed="81"/>
            <rFont val="Tahoma"/>
            <family val="2"/>
          </rPr>
          <t>Pascal André:</t>
        </r>
        <r>
          <rPr>
            <sz val="9"/>
            <color indexed="81"/>
            <rFont val="Tahoma"/>
            <family val="2"/>
          </rPr>
          <t xml:space="preserve">
User asks: "Is it possible…" YES/NO</t>
        </r>
      </text>
    </comment>
    <comment ref="AP116" authorId="0" shapeId="0" xr:uid="{325397CF-EB20-4BF4-8C7D-1677100A6DE7}">
      <text>
        <r>
          <rPr>
            <b/>
            <sz val="9"/>
            <color indexed="81"/>
            <rFont val="Tahoma"/>
            <family val="2"/>
          </rPr>
          <t>Pascal André:</t>
        </r>
        <r>
          <rPr>
            <sz val="9"/>
            <color indexed="81"/>
            <rFont val="Tahoma"/>
            <family val="2"/>
          </rPr>
          <t xml:space="preserve">
Question looks confusing.</t>
        </r>
      </text>
    </comment>
    <comment ref="BX116" authorId="0" shapeId="0" xr:uid="{9415F69C-E707-420A-8D06-AC4E010F63E1}">
      <text>
        <r>
          <rPr>
            <b/>
            <sz val="9"/>
            <color indexed="81"/>
            <rFont val="Tahoma"/>
            <family val="2"/>
          </rPr>
          <t>Pascal André:</t>
        </r>
        <r>
          <rPr>
            <sz val="9"/>
            <color indexed="81"/>
            <rFont val="Tahoma"/>
            <family val="2"/>
          </rPr>
          <t xml:space="preserve">
How to use Blazor WASM custom authentication in APController Authoraizel?</t>
        </r>
      </text>
    </comment>
    <comment ref="AP117" authorId="0" shapeId="0" xr:uid="{798818C0-4C65-44F7-91B6-801243D29FAF}">
      <text>
        <r>
          <rPr>
            <b/>
            <sz val="9"/>
            <color indexed="81"/>
            <rFont val="Tahoma"/>
            <family val="2"/>
          </rPr>
          <t>Pascal André:</t>
        </r>
        <r>
          <rPr>
            <sz val="9"/>
            <color indexed="81"/>
            <rFont val="Tahoma"/>
            <family val="2"/>
          </rPr>
          <t xml:space="preserve">
Seems to only give few details (no code snippets)</t>
        </r>
      </text>
    </comment>
    <comment ref="BU117" authorId="0" shapeId="0" xr:uid="{A0799DED-ED3A-418B-8CDA-F8B18D554701}">
      <text>
        <r>
          <rPr>
            <b/>
            <sz val="9"/>
            <color indexed="81"/>
            <rFont val="Tahoma"/>
            <family val="2"/>
          </rPr>
          <t>Pascal André:</t>
        </r>
        <r>
          <rPr>
            <sz val="9"/>
            <color indexed="81"/>
            <rFont val="Tahoma"/>
            <family val="2"/>
          </rPr>
          <t xml:space="preserve">
I have to use my own server and middleware so I wont use Identity? Or maybe I should create hybrit way to use both of them. What is your suggestion?</t>
        </r>
      </text>
    </comment>
    <comment ref="BX117" authorId="0" shapeId="0" xr:uid="{2BEE60AB-EB9F-43D8-820F-CE8A6E5CCE2E}">
      <text>
        <r>
          <rPr>
            <b/>
            <sz val="9"/>
            <color indexed="81"/>
            <rFont val="Tahoma"/>
            <family val="2"/>
          </rPr>
          <t>Pascal André:</t>
        </r>
        <r>
          <rPr>
            <sz val="9"/>
            <color indexed="81"/>
            <rFont val="Tahoma"/>
            <family val="2"/>
          </rPr>
          <t xml:space="preserve">
How can I add token to each requests.</t>
        </r>
      </text>
    </comment>
    <comment ref="BZ117" authorId="0" shapeId="0" xr:uid="{8941F56F-FC32-4D83-B9CB-4775CE1EC7FC}">
      <text>
        <r>
          <rPr>
            <b/>
            <sz val="9"/>
            <color indexed="81"/>
            <rFont val="Tahoma"/>
            <family val="2"/>
          </rPr>
          <t>Pascal André:</t>
        </r>
        <r>
          <rPr>
            <sz val="9"/>
            <color indexed="81"/>
            <rFont val="Tahoma"/>
            <family val="2"/>
          </rPr>
          <t xml:space="preserve">
I want to use Blazor’s CascadingAuthenticationState, AuthorizeView and JWT authentication without using Identity library, is this possible? </t>
        </r>
      </text>
    </comment>
    <comment ref="BX118" authorId="0" shapeId="0" xr:uid="{6564FEEB-CC4A-4BBD-9EDE-62982222DAAD}">
      <text>
        <r>
          <rPr>
            <b/>
            <sz val="9"/>
            <color indexed="81"/>
            <rFont val="Tahoma"/>
            <family val="2"/>
          </rPr>
          <t>Pascal André:</t>
        </r>
        <r>
          <rPr>
            <sz val="9"/>
            <color indexed="81"/>
            <rFont val="Tahoma"/>
            <family val="2"/>
          </rPr>
          <t xml:space="preserv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t>
        </r>
      </text>
    </comment>
    <comment ref="BU119" authorId="0" shapeId="0" xr:uid="{8BAB90CC-8DCD-417E-8EE0-FE54A56C12C8}">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BX119" authorId="0" shapeId="0" xr:uid="{27AEE1EE-8D15-446A-8074-7421FE30F6D8}">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P120" authorId="0" shapeId="0" xr:uid="{CB34C127-3382-4CAF-ACF7-A519B4315F87}">
      <text>
        <r>
          <rPr>
            <b/>
            <sz val="9"/>
            <color indexed="81"/>
            <rFont val="Tahoma"/>
            <family val="2"/>
          </rPr>
          <t>Pascal André:</t>
        </r>
        <r>
          <rPr>
            <sz val="9"/>
            <color indexed="81"/>
            <rFont val="Tahoma"/>
            <family val="2"/>
          </rPr>
          <t xml:space="preserve">
Questioner was active in comments but did not resolve issue. Did not respond to last comment.</t>
        </r>
      </text>
    </comment>
    <comment ref="BX120" authorId="0" shapeId="0" xr:uid="{DAB36871-1B9A-44E3-818A-4F7B6896C958}">
      <text>
        <r>
          <rPr>
            <b/>
            <sz val="9"/>
            <color indexed="81"/>
            <rFont val="Tahoma"/>
            <family val="2"/>
          </rPr>
          <t>Pascal André:</t>
        </r>
        <r>
          <rPr>
            <sz val="9"/>
            <color indexed="81"/>
            <rFont val="Tahoma"/>
            <family val="2"/>
          </rPr>
          <t xml:space="preserve">
I need to interact with my API which requires Auth0 keys etc. - so where do I store/use these keys for my web assembly app?</t>
        </r>
      </text>
    </comment>
    <comment ref="AP121" authorId="0" shapeId="0" xr:uid="{49695D28-AA73-4121-8C1C-4BA85E072873}">
      <text>
        <r>
          <rPr>
            <b/>
            <sz val="9"/>
            <color indexed="81"/>
            <rFont val="Tahoma"/>
            <family val="2"/>
          </rPr>
          <t>Pascal André:</t>
        </r>
        <r>
          <rPr>
            <sz val="9"/>
            <color indexed="81"/>
            <rFont val="Tahoma"/>
            <family val="2"/>
          </rPr>
          <t xml:space="preserve">
Seems to give enough details.</t>
        </r>
      </text>
    </comment>
    <comment ref="BW121" authorId="0" shapeId="0" xr:uid="{73670101-15D3-4238-9286-E86B897BAEC9}">
      <text>
        <r>
          <rPr>
            <b/>
            <sz val="9"/>
            <color indexed="81"/>
            <rFont val="Tahoma"/>
            <family val="2"/>
          </rPr>
          <t>Pascal André:</t>
        </r>
        <r>
          <rPr>
            <sz val="9"/>
            <color indexed="81"/>
            <rFont val="Tahoma"/>
            <family val="2"/>
          </rPr>
          <t xml:space="preserve">
I suspect the problem is in the EmailBasedUserIdProvider which is unable to find the Email claim because it is not there on the connection.User object. What needs to be done to make this available?</t>
        </r>
      </text>
    </comment>
    <comment ref="AP122" authorId="0" shapeId="0" xr:uid="{0DA76078-F3AF-4618-AE63-04DD8B6C2F3A}">
      <text>
        <r>
          <rPr>
            <b/>
            <sz val="9"/>
            <color indexed="81"/>
            <rFont val="Tahoma"/>
            <family val="2"/>
          </rPr>
          <t>Pascal André:</t>
        </r>
        <r>
          <rPr>
            <sz val="9"/>
            <color indexed="81"/>
            <rFont val="Tahoma"/>
            <family val="2"/>
          </rPr>
          <t xml:space="preserve">
Questioner responded to commend from other dev to give more details but did not receive a response.</t>
        </r>
      </text>
    </comment>
    <comment ref="BX122" authorId="0" shapeId="0" xr:uid="{80B5A994-4649-4A28-863C-23EED0227A74}">
      <text>
        <r>
          <rPr>
            <b/>
            <sz val="9"/>
            <color indexed="81"/>
            <rFont val="Tahoma"/>
            <family val="2"/>
          </rPr>
          <t>Pascal André:</t>
        </r>
        <r>
          <rPr>
            <sz val="9"/>
            <color indexed="81"/>
            <rFont val="Tahoma"/>
            <family val="2"/>
          </rPr>
          <t xml:space="preserve">
I would like to enable authentication using social identity providers Facebook and Twitter. Anyone got experience with doing this for this kind of architecture?</t>
        </r>
      </text>
    </comment>
    <comment ref="BY122" authorId="0" shapeId="0" xr:uid="{5F780F03-BDC0-48E3-BF71-5283BCD10A8C}">
      <text>
        <r>
          <rPr>
            <b/>
            <sz val="9"/>
            <color indexed="81"/>
            <rFont val="Tahoma"/>
            <family val="2"/>
          </rPr>
          <t>Pascal André:</t>
        </r>
        <r>
          <rPr>
            <sz val="9"/>
            <color indexed="81"/>
            <rFont val="Tahoma"/>
            <family val="2"/>
          </rPr>
          <t xml:space="preserve">
Questioner has ideas but is looking for what is better.</t>
        </r>
      </text>
    </comment>
    <comment ref="BV123" authorId="0" shapeId="0" xr:uid="{4F8E84B0-FBCC-4C46-8A6C-F16575A5CE38}">
      <text>
        <r>
          <rPr>
            <b/>
            <sz val="9"/>
            <color indexed="81"/>
            <rFont val="Tahoma"/>
            <family val="2"/>
          </rPr>
          <t>Pascal André:</t>
        </r>
        <r>
          <rPr>
            <sz val="9"/>
            <color indexed="81"/>
            <rFont val="Tahoma"/>
            <family val="2"/>
          </rPr>
          <t xml:space="preserve">
Chaning Blazor WASM preview version answered question.</t>
        </r>
      </text>
    </comment>
    <comment ref="BW123" authorId="0" shapeId="0" xr:uid="{793EA64E-1246-4B38-87AA-D134E14D700C}">
      <text>
        <r>
          <rPr>
            <b/>
            <sz val="9"/>
            <color indexed="81"/>
            <rFont val="Tahoma"/>
            <family val="2"/>
          </rPr>
          <t>Pascal André:</t>
        </r>
        <r>
          <rPr>
            <sz val="9"/>
            <color indexed="81"/>
            <rFont val="Tahoma"/>
            <family val="2"/>
          </rPr>
          <t xml:space="preserve">
I'm trying to enable CORS on the server side as explained here, but I had no success yet. What am I missing?</t>
        </r>
      </text>
    </comment>
    <comment ref="BX123" authorId="0" shapeId="0" xr:uid="{81F5D1B2-BC54-456C-8ED6-820A1F424FFC}">
      <text>
        <r>
          <rPr>
            <b/>
            <sz val="9"/>
            <color indexed="81"/>
            <rFont val="Tahoma"/>
            <family val="2"/>
          </rPr>
          <t>Pascal André:</t>
        </r>
        <r>
          <rPr>
            <sz val="9"/>
            <color indexed="81"/>
            <rFont val="Tahoma"/>
            <family val="2"/>
          </rPr>
          <t xml:space="preserve">
How to fix… "I'm trying to enable CORS on the server side as explained here, but I had no success yet. What am I missing?"</t>
        </r>
      </text>
    </comment>
    <comment ref="BY124" authorId="0" shapeId="0" xr:uid="{4CCEA7DC-1119-43A4-948C-62F3989ADB12}">
      <text>
        <r>
          <rPr>
            <b/>
            <sz val="9"/>
            <color indexed="81"/>
            <rFont val="Tahoma"/>
            <family val="2"/>
          </rPr>
          <t>Pascal André:</t>
        </r>
        <r>
          <rPr>
            <sz val="9"/>
            <color indexed="81"/>
            <rFont val="Tahoma"/>
            <family val="2"/>
          </rPr>
          <t xml:space="preserve">
Is it okay security wise to check it [info in code example] in the code (WASM in browser) for the page or if this should be done by calling the server through a HTTP get/post call?</t>
        </r>
      </text>
    </comment>
    <comment ref="BU125" authorId="0" shapeId="0" xr:uid="{5CBFE25C-892B-4637-AE8F-D6734B624FD8}">
      <text>
        <r>
          <rPr>
            <b/>
            <sz val="9"/>
            <color indexed="81"/>
            <rFont val="Tahoma"/>
            <family val="2"/>
          </rPr>
          <t>Pascal André:</t>
        </r>
        <r>
          <rPr>
            <sz val="9"/>
            <color indexed="81"/>
            <rFont val="Tahoma"/>
            <family val="2"/>
          </rPr>
          <t xml:space="preserve">
Is it possible to configure Blazor WebAssembly oidc with a custom login component/page?</t>
        </r>
      </text>
    </comment>
    <comment ref="BX125" authorId="0" shapeId="0" xr:uid="{A5B7CE04-F7F5-47F8-9672-FDEE91D11FEC}">
      <text>
        <r>
          <rPr>
            <b/>
            <sz val="9"/>
            <color indexed="81"/>
            <rFont val="Tahoma"/>
            <family val="2"/>
          </rPr>
          <t>Pascal André:</t>
        </r>
        <r>
          <rPr>
            <sz val="9"/>
            <color indexed="81"/>
            <rFont val="Tahoma"/>
            <family val="2"/>
          </rPr>
          <t xml:space="preserve">
How to…"Is it possible to configure Blazor WebAssembly oidc with a custom login component/page"</t>
        </r>
      </text>
    </comment>
    <comment ref="BU126" authorId="0" shapeId="0" xr:uid="{E0DEFF1E-E503-4FC4-839E-C885FA1FF927}">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t>
        </r>
      </text>
    </comment>
    <comment ref="BZ126" authorId="0" shapeId="0" xr:uid="{5406E493-CC0B-4558-BF60-B18873AB91D6}">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 YES/NO</t>
        </r>
      </text>
    </comment>
    <comment ref="AP127" authorId="0" shapeId="0" xr:uid="{FE672103-9099-4885-9B04-1AB9806ABFCB}">
      <text>
        <r>
          <rPr>
            <b/>
            <sz val="9"/>
            <color indexed="81"/>
            <rFont val="Tahoma"/>
            <family val="2"/>
          </rPr>
          <t>Pascal André:</t>
        </r>
        <r>
          <rPr>
            <sz val="9"/>
            <color indexed="81"/>
            <rFont val="Tahoma"/>
            <family val="2"/>
          </rPr>
          <t xml:space="preserve">
Not very straight forward in where questioner needs help.</t>
        </r>
      </text>
    </comment>
    <comment ref="BU127" authorId="0" shapeId="0" xr:uid="{33DCBA6C-406F-46B8-A785-133524486B90}">
      <text>
        <r>
          <rPr>
            <b/>
            <sz val="9"/>
            <color indexed="81"/>
            <rFont val="Tahoma"/>
            <family val="2"/>
          </rPr>
          <t>Pascal André:</t>
        </r>
        <r>
          <rPr>
            <sz val="9"/>
            <color indexed="81"/>
            <rFont val="Tahoma"/>
            <family val="2"/>
          </rPr>
          <t xml:space="preserve">
Is there a good example or a walkthrough of a Blazor standalone app calling a function app via an Azure Active Directory B2C passing in a claim with an identity to the function?</t>
        </r>
      </text>
    </comment>
    <comment ref="BW127" authorId="0" shapeId="0" xr:uid="{D0CF78E9-A93D-4B59-95F6-7D72EF96F4BA}">
      <text>
        <r>
          <rPr>
            <b/>
            <sz val="9"/>
            <color indexed="81"/>
            <rFont val="Tahoma"/>
            <family val="2"/>
          </rPr>
          <t>Pascal André:</t>
        </r>
        <r>
          <rPr>
            <sz val="9"/>
            <color indexed="81"/>
            <rFont val="Tahoma"/>
            <family val="2"/>
          </rPr>
          <t xml:space="preserve">
Runs into 404 errors (CORS) during his attempts.</t>
        </r>
      </text>
    </comment>
    <comment ref="BX127" authorId="0" shapeId="0" xr:uid="{00F97F3E-D057-45F5-964C-F9CD7549DA41}">
      <text>
        <r>
          <rPr>
            <b/>
            <sz val="9"/>
            <color indexed="81"/>
            <rFont val="Tahoma"/>
            <family val="2"/>
          </rPr>
          <t>Pascal André:</t>
        </r>
        <r>
          <rPr>
            <sz val="9"/>
            <color indexed="81"/>
            <rFont val="Tahoma"/>
            <family val="2"/>
          </rPr>
          <t xml:space="preserve">
Asks how to implement a standalone client calling a function via Azure B2C.</t>
        </r>
      </text>
    </comment>
    <comment ref="AP128" authorId="0" shapeId="0" xr:uid="{81B747DB-5049-4EEC-B73D-C2A7CA16839A}">
      <text>
        <r>
          <rPr>
            <b/>
            <sz val="9"/>
            <color indexed="81"/>
            <rFont val="Tahoma"/>
            <family val="2"/>
          </rPr>
          <t>Pascal André:</t>
        </r>
        <r>
          <rPr>
            <sz val="9"/>
            <color indexed="81"/>
            <rFont val="Tahoma"/>
            <family val="2"/>
          </rPr>
          <t xml:space="preserve">
Quite specific large-scaled use case.</t>
        </r>
      </text>
    </comment>
    <comment ref="BU128" authorId="0" shapeId="0" xr:uid="{B4FDF069-948B-419E-AF8B-F59FD5091AEB}">
      <text>
        <r>
          <rPr>
            <b/>
            <sz val="9"/>
            <color indexed="81"/>
            <rFont val="Tahoma"/>
            <family val="2"/>
          </rPr>
          <t>Pascal André:</t>
        </r>
        <r>
          <rPr>
            <sz val="9"/>
            <color indexed="81"/>
            <rFont val="Tahoma"/>
            <family val="2"/>
          </rPr>
          <t xml:space="preserve">
Is there a way to add several app registers to my service provider for federation log in?</t>
        </r>
      </text>
    </comment>
    <comment ref="AP129" authorId="0" shapeId="0" xr:uid="{8D261D3C-ED3D-458F-8C26-7D7A33923A1B}">
      <text>
        <r>
          <rPr>
            <b/>
            <sz val="9"/>
            <color indexed="81"/>
            <rFont val="Tahoma"/>
            <family val="2"/>
          </rPr>
          <t>Pascal André:</t>
        </r>
        <r>
          <rPr>
            <sz val="9"/>
            <color indexed="81"/>
            <rFont val="Tahoma"/>
            <family val="2"/>
          </rPr>
          <t xml:space="preserve">
Questioner did not respond to latest comments</t>
        </r>
      </text>
    </comment>
    <comment ref="BU129" authorId="0" shapeId="0" xr:uid="{715C9BCA-3D86-4D8D-8D4C-275E5BB7CC3C}">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BW129" authorId="0" shapeId="0" xr:uid="{8B16859B-ABCC-4195-9BD4-013C4AC71857}">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BU130" authorId="0" shapeId="0" xr:uid="{F5E1DAA2-51A2-4F91-A3C9-C4F4B4074DF3}">
      <text>
        <r>
          <rPr>
            <b/>
            <sz val="9"/>
            <color indexed="81"/>
            <rFont val="Tahoma"/>
            <family val="2"/>
          </rPr>
          <t>Pascal André:</t>
        </r>
        <r>
          <rPr>
            <sz val="9"/>
            <color indexed="81"/>
            <rFont val="Tahoma"/>
            <family val="2"/>
          </rPr>
          <t xml:space="preserve">
s there any way to add this additional field so that it goes to the identity provider alongside the existing query-string parameters such as the returnUrl?</t>
        </r>
      </text>
    </comment>
    <comment ref="BX130" authorId="0" shapeId="0" xr:uid="{1A73D391-AD63-4211-B9A4-32F86C0D15AC}">
      <text>
        <r>
          <rPr>
            <b/>
            <sz val="9"/>
            <color indexed="81"/>
            <rFont val="Tahoma"/>
            <family val="2"/>
          </rPr>
          <t>Pascal André:</t>
        </r>
        <r>
          <rPr>
            <sz val="9"/>
            <color indexed="81"/>
            <rFont val="Tahoma"/>
            <family val="2"/>
          </rPr>
          <t xml:space="preserve">
How to…"s there any way to add this additional field so that it goes to the identity provider alongside the existing query-string parameters such as the returnUrl?"</t>
        </r>
      </text>
    </comment>
    <comment ref="AP131" authorId="0" shapeId="0" xr:uid="{BC7F2126-DF30-4B3F-A4A5-68C6E9FA6917}">
      <text>
        <r>
          <rPr>
            <b/>
            <sz val="9"/>
            <color indexed="81"/>
            <rFont val="Tahoma"/>
            <family val="2"/>
          </rPr>
          <t>Pascal André:</t>
        </r>
        <r>
          <rPr>
            <sz val="9"/>
            <color indexed="81"/>
            <rFont val="Tahoma"/>
            <family val="2"/>
          </rPr>
          <t xml:space="preserve">
Questions seem okay. Quite broad</t>
        </r>
      </text>
    </comment>
    <comment ref="BU131" authorId="0" shapeId="0" xr:uid="{51CE11EA-5B37-4029-8449-BA7EBE352B8B}">
      <text>
        <r>
          <rPr>
            <b/>
            <sz val="9"/>
            <color indexed="81"/>
            <rFont val="Tahoma"/>
            <family val="2"/>
          </rPr>
          <t>Pascal André:</t>
        </r>
        <r>
          <rPr>
            <sz val="9"/>
            <color indexed="81"/>
            <rFont val="Tahoma"/>
            <family val="2"/>
          </rPr>
          <t xml:space="preserve">
If the server part of the application is running on IIS with windows authentication, can I get the windows username and add that to a claim (to be shown on the webpage)? And other questions.</t>
        </r>
      </text>
    </comment>
    <comment ref="BZ131" authorId="0" shapeId="0" xr:uid="{172C7315-85F7-4DF3-B40D-1440F4822004}">
      <text>
        <r>
          <rPr>
            <b/>
            <sz val="9"/>
            <color indexed="81"/>
            <rFont val="Tahoma"/>
            <family val="2"/>
          </rPr>
          <t>Pascal André:</t>
        </r>
        <r>
          <rPr>
            <sz val="9"/>
            <color indexed="81"/>
            <rFont val="Tahoma"/>
            <family val="2"/>
          </rPr>
          <t xml:space="preserve">
Is it possible to perform single sign on when a user is logged in into windows?</t>
        </r>
      </text>
    </comment>
    <comment ref="BW132" authorId="0" shapeId="0" xr:uid="{FE7DBDAB-62A8-48D7-839E-7FD4EFD3BBA6}">
      <text>
        <r>
          <rPr>
            <b/>
            <sz val="9"/>
            <color indexed="81"/>
            <rFont val="Tahoma"/>
            <family val="2"/>
          </rPr>
          <t>Pascal André:</t>
        </r>
        <r>
          <rPr>
            <sz val="9"/>
            <color indexed="81"/>
            <rFont val="Tahoma"/>
            <family val="2"/>
          </rPr>
          <t xml:space="preserve">
The problem I need help with: in development mode, all services work (login, registration and Get which returns only one string, accessed in "api/account"). However, when I publish my project, only that Get service works. When I try to access the login API, I get a 404 Not Found response.</t>
        </r>
      </text>
    </comment>
    <comment ref="BU133" authorId="0" shapeId="0" xr:uid="{75BB3D17-0956-46EC-8BBD-E228F30F8568}">
      <text>
        <r>
          <rPr>
            <b/>
            <sz val="9"/>
            <color indexed="81"/>
            <rFont val="Tahoma"/>
            <family val="2"/>
          </rPr>
          <t>Pascal André:</t>
        </r>
        <r>
          <rPr>
            <sz val="9"/>
            <color indexed="81"/>
            <rFont val="Tahoma"/>
            <family val="2"/>
          </rPr>
          <t xml:space="preserve">
Amongst other things the user asks for difference between IdentityServer and IdentityServer4.</t>
        </r>
      </text>
    </comment>
    <comment ref="BX133" authorId="0" shapeId="0" xr:uid="{8E8206F3-0F6C-4D7A-832D-37C627736AA2}">
      <text>
        <r>
          <rPr>
            <b/>
            <sz val="9"/>
            <color indexed="81"/>
            <rFont val="Tahoma"/>
            <family val="2"/>
          </rPr>
          <t>Pascal André:</t>
        </r>
        <r>
          <rPr>
            <sz val="9"/>
            <color indexed="81"/>
            <rFont val="Tahoma"/>
            <family val="2"/>
          </rPr>
          <t xml:space="preserve">
User only indirectly asks how to do things (more so through clarification and best practices).</t>
        </r>
      </text>
    </comment>
    <comment ref="BY133" authorId="0" shapeId="0" xr:uid="{0ADA9EAD-75DA-4BA6-AF56-7BC14DC6C9D7}">
      <text>
        <r>
          <rPr>
            <b/>
            <sz val="9"/>
            <color indexed="81"/>
            <rFont val="Tahoma"/>
            <family val="2"/>
          </rPr>
          <t>Pascal André:</t>
        </r>
        <r>
          <rPr>
            <sz val="9"/>
            <color indexed="81"/>
            <rFont val="Tahoma"/>
            <family val="2"/>
          </rPr>
          <t xml:space="preserve">
User asks for best practices regarding the creation of a user account management module.</t>
        </r>
      </text>
    </comment>
    <comment ref="BU134" authorId="0" shapeId="0" xr:uid="{7A150D74-3697-474C-A862-A9A43968577E}">
      <text>
        <r>
          <rPr>
            <b/>
            <sz val="9"/>
            <color indexed="81"/>
            <rFont val="Tahoma"/>
            <family val="2"/>
          </rPr>
          <t>Pascal André:</t>
        </r>
        <r>
          <rPr>
            <sz val="9"/>
            <color indexed="81"/>
            <rFont val="Tahoma"/>
            <family val="2"/>
          </rPr>
          <t xml:space="preserve">
What is the idp_access_token in Azure B2C login when accessing Microsoft Graph?</t>
        </r>
      </text>
    </comment>
    <comment ref="BX134" authorId="0" shapeId="0" xr:uid="{E1668DE1-8CC0-4719-92AE-C202D3D2CEFB}">
      <text>
        <r>
          <rPr>
            <b/>
            <sz val="9"/>
            <color indexed="81"/>
            <rFont val="Tahoma"/>
            <family val="2"/>
          </rPr>
          <t>Pascal André:</t>
        </r>
        <r>
          <rPr>
            <sz val="9"/>
            <color indexed="81"/>
            <rFont val="Tahoma"/>
            <family val="2"/>
          </rPr>
          <t xml:space="preserve">
How to use idp_access_token to access Microsoft Graph and request additional scopes?</t>
        </r>
      </text>
    </comment>
    <comment ref="BU135" authorId="0" shapeId="0" xr:uid="{CDDAF9F9-0E08-404F-998B-1BD4F167D0BF}">
      <text>
        <r>
          <rPr>
            <b/>
            <sz val="9"/>
            <color indexed="81"/>
            <rFont val="Tahoma"/>
            <family val="2"/>
          </rPr>
          <t>Pascal André:</t>
        </r>
        <r>
          <rPr>
            <sz val="9"/>
            <color indexed="81"/>
            <rFont val="Tahoma"/>
            <family val="2"/>
          </rPr>
          <t xml:space="preserve">
User asks: "What is the valid procedure to secure blazor client side app?"</t>
        </r>
      </text>
    </comment>
    <comment ref="BW136" authorId="0" shapeId="0" xr:uid="{B7817ED6-C153-4610-88A9-D07C6D6D2C9A}">
      <text>
        <r>
          <rPr>
            <b/>
            <sz val="9"/>
            <color indexed="81"/>
            <rFont val="Tahoma"/>
            <family val="2"/>
          </rPr>
          <t>Pascal André:</t>
        </r>
        <r>
          <rPr>
            <sz val="9"/>
            <color indexed="81"/>
            <rFont val="Tahoma"/>
            <family val="2"/>
          </rPr>
          <t xml:space="preserve">
User got 401 not authorised problems.</t>
        </r>
      </text>
    </comment>
    <comment ref="BX136" authorId="0" shapeId="0" xr:uid="{5A8ECC69-0526-44D6-AC4D-480F9BD13939}">
      <text>
        <r>
          <rPr>
            <b/>
            <sz val="9"/>
            <color indexed="81"/>
            <rFont val="Tahoma"/>
            <family val="2"/>
          </rPr>
          <t>Pascal André:</t>
        </r>
        <r>
          <rPr>
            <sz val="9"/>
            <color indexed="81"/>
            <rFont val="Tahoma"/>
            <family val="2"/>
          </rPr>
          <t xml:space="preserve">
Asking for other ways to pass bearer token on.</t>
        </r>
      </text>
    </comment>
    <comment ref="BY136" authorId="0" shapeId="0" xr:uid="{98392C5A-8CB7-4464-9327-D4B7541A50EF}">
      <text>
        <r>
          <rPr>
            <b/>
            <sz val="9"/>
            <color indexed="81"/>
            <rFont val="Tahoma"/>
            <family val="2"/>
          </rPr>
          <t>Pascal André:</t>
        </r>
        <r>
          <rPr>
            <sz val="9"/>
            <color indexed="81"/>
            <rFont val="Tahoma"/>
            <family val="2"/>
          </rPr>
          <t xml:space="preserve">
What's the best way to get the Bearer token and pass it on?</t>
        </r>
      </text>
    </comment>
    <comment ref="BU137" authorId="0" shapeId="0" xr:uid="{F687527C-6FAE-4573-AF95-8B2A156B3CA4}">
      <text>
        <r>
          <rPr>
            <b/>
            <sz val="9"/>
            <color indexed="81"/>
            <rFont val="Tahoma"/>
            <family val="2"/>
          </rPr>
          <t>Pascal André:</t>
        </r>
        <r>
          <rPr>
            <sz val="9"/>
            <color indexed="81"/>
            <rFont val="Tahoma"/>
            <family val="2"/>
          </rPr>
          <t xml:space="preserve">
"so if I want to show data from api to anonymous users (guest users that for fist time visit web site) what should I do? all web site visitors must sign-in? all data from api (server) need to user authorize?"</t>
        </r>
      </text>
    </comment>
    <comment ref="BW137" authorId="0" shapeId="0" xr:uid="{A59C3A6F-8D1B-47A3-BFB8-B2DC2236462F}">
      <text>
        <r>
          <rPr>
            <b/>
            <sz val="9"/>
            <color indexed="81"/>
            <rFont val="Tahoma"/>
            <family val="2"/>
          </rPr>
          <t>Pascal André:</t>
        </r>
        <r>
          <rPr>
            <sz val="9"/>
            <color indexed="81"/>
            <rFont val="Tahoma"/>
            <family val="2"/>
          </rPr>
          <t xml:space="preserve">
Seems to not work according to questioners intentions.</t>
        </r>
      </text>
    </comment>
    <comment ref="BX137" authorId="0" shapeId="0" xr:uid="{C2CDB3CD-16A3-47B0-9590-C18CEA07AA03}">
      <text>
        <r>
          <rPr>
            <b/>
            <sz val="9"/>
            <color indexed="81"/>
            <rFont val="Tahoma"/>
            <family val="2"/>
          </rPr>
          <t>Pascal André:</t>
        </r>
        <r>
          <rPr>
            <sz val="9"/>
            <color indexed="81"/>
            <rFont val="Tahoma"/>
            <family val="2"/>
          </rPr>
          <t xml:space="preserve">
Intensions not too obvious but he wants to know what the issue is and how to resolve it.</t>
        </r>
      </text>
    </comment>
    <comment ref="AP138" authorId="0" shapeId="0" xr:uid="{75C3E83E-1627-499F-8F7E-C806D6A4D0A0}">
      <text>
        <r>
          <rPr>
            <b/>
            <sz val="9"/>
            <color indexed="81"/>
            <rFont val="Tahoma"/>
            <family val="2"/>
          </rPr>
          <t>Pascal André:</t>
        </r>
        <r>
          <rPr>
            <sz val="9"/>
            <color indexed="81"/>
            <rFont val="Tahoma"/>
            <family val="2"/>
          </rPr>
          <t xml:space="preserve">
Seems to give enough details with link to repo (but no direct code snippets included)</t>
        </r>
      </text>
    </comment>
    <comment ref="BV138" authorId="0" shapeId="0" xr:uid="{9E3D8900-FC1C-4170-9BC4-67F9B00D1EC1}">
      <text>
        <r>
          <rPr>
            <b/>
            <sz val="9"/>
            <color indexed="81"/>
            <rFont val="Tahoma"/>
            <family val="2"/>
          </rPr>
          <t>Pascal André:</t>
        </r>
        <r>
          <rPr>
            <sz val="9"/>
            <color indexed="81"/>
            <rFont val="Tahoma"/>
            <family val="2"/>
          </rPr>
          <t xml:space="preserve">
Config issue related to routing.</t>
        </r>
      </text>
    </comment>
    <comment ref="BW138" authorId="0" shapeId="0" xr:uid="{B33ECC47-6070-4066-A53D-F7F330BC91A9}">
      <text>
        <r>
          <rPr>
            <b/>
            <sz val="9"/>
            <color indexed="81"/>
            <rFont val="Tahoma"/>
            <family val="2"/>
          </rPr>
          <t>Pascal André:</t>
        </r>
        <r>
          <rPr>
            <sz val="9"/>
            <color indexed="81"/>
            <rFont val="Tahoma"/>
            <family val="2"/>
          </rPr>
          <t xml:space="preserve">
Why is Authentication not working for any razor pages under /Server/Pages?</t>
        </r>
      </text>
    </comment>
    <comment ref="BV139" authorId="0" shapeId="0" xr:uid="{DB6EAE0A-E5C5-403C-82B4-7B85FEB77979}">
      <text>
        <r>
          <rPr>
            <b/>
            <sz val="9"/>
            <color indexed="81"/>
            <rFont val="Tahoma"/>
            <family val="2"/>
          </rPr>
          <t>Pascal André:</t>
        </r>
        <r>
          <rPr>
            <sz val="9"/>
            <color indexed="81"/>
            <rFont val="Tahoma"/>
            <family val="2"/>
          </rPr>
          <t xml:space="preserve">
Changing ConfigureService fixed issue.</t>
        </r>
      </text>
    </comment>
    <comment ref="BW139" authorId="0" shapeId="0" xr:uid="{DB94CF79-DA3F-4778-A52D-CBA03D6FBBAC}">
      <text>
        <r>
          <rPr>
            <b/>
            <sz val="9"/>
            <color indexed="81"/>
            <rFont val="Tahoma"/>
            <family val="2"/>
          </rPr>
          <t>Pascal André:</t>
        </r>
        <r>
          <rPr>
            <sz val="9"/>
            <color indexed="81"/>
            <rFont val="Tahoma"/>
            <family val="2"/>
          </rPr>
          <t xml:space="preserve">
Why is my session storage working locally but does it remove the oidc.user key pair after a redirect, Causing the user to be logged out.</t>
        </r>
      </text>
    </comment>
    <comment ref="BV140" authorId="0" shapeId="0" xr:uid="{BAD1FF40-3450-4B34-A790-E404A347C420}">
      <text>
        <r>
          <rPr>
            <b/>
            <sz val="9"/>
            <color indexed="81"/>
            <rFont val="Tahoma"/>
            <family val="2"/>
          </rPr>
          <t>Pascal André:</t>
        </r>
        <r>
          <rPr>
            <sz val="9"/>
            <color indexed="81"/>
            <rFont val="Tahoma"/>
            <family val="2"/>
          </rPr>
          <t xml:space="preserve">
Config issue from accepted answer: "What is important is configuring of a function to get the token on Hub start. The hub connection can use whatever transport mechanism it needs to send the access token."</t>
        </r>
      </text>
    </comment>
    <comment ref="BW140" authorId="0" shapeId="0" xr:uid="{D4D2D933-1BFA-4C9A-BEFB-DD5510E912CF}">
      <text>
        <r>
          <rPr>
            <b/>
            <sz val="9"/>
            <color indexed="81"/>
            <rFont val="Tahoma"/>
            <family val="2"/>
          </rPr>
          <t>Pascal André:</t>
        </r>
        <r>
          <rPr>
            <sz val="9"/>
            <color indexed="81"/>
            <rFont val="Tahoma"/>
            <family val="2"/>
          </rPr>
          <t xml:space="preserve">
Why is SignalR Hub Authorization for Blazor WASM app using identity no authorizing?</t>
        </r>
      </text>
    </comment>
    <comment ref="BV141" authorId="0" shapeId="0" xr:uid="{2F9F5B44-E758-47B8-9EF3-6954E3E503D0}">
      <text>
        <r>
          <rPr>
            <b/>
            <sz val="9"/>
            <color indexed="81"/>
            <rFont val="Tahoma"/>
            <family val="2"/>
          </rPr>
          <t>Pascal André:</t>
        </r>
        <r>
          <rPr>
            <sz val="9"/>
            <color indexed="81"/>
            <rFont val="Tahoma"/>
            <family val="2"/>
          </rPr>
          <t xml:space="preserve">
Not properly configured auth middleware.</t>
        </r>
      </text>
    </comment>
    <comment ref="BW141" authorId="0" shapeId="0" xr:uid="{1A8CA790-0F92-48D0-88A6-2E7C3DF3DF1D}">
      <text>
        <r>
          <rPr>
            <b/>
            <sz val="9"/>
            <color indexed="81"/>
            <rFont val="Tahoma"/>
            <family val="2"/>
          </rPr>
          <t>Pascal André:</t>
        </r>
        <r>
          <rPr>
            <sz val="9"/>
            <color indexed="81"/>
            <rFont val="Tahoma"/>
            <family val="2"/>
          </rPr>
          <t xml:space="preserve">
Why is the Authentication Cookie not working against the [Authorize] attribute?</t>
        </r>
      </text>
    </comment>
    <comment ref="AP142" authorId="0" shapeId="0" xr:uid="{FBC6B887-7E0C-48D0-B9AE-118A0B45B37E}">
      <text>
        <r>
          <rPr>
            <b/>
            <sz val="9"/>
            <color indexed="81"/>
            <rFont val="Tahoma"/>
            <family val="2"/>
          </rPr>
          <t>Pascal André:</t>
        </r>
        <r>
          <rPr>
            <sz val="9"/>
            <color indexed="81"/>
            <rFont val="Tahoma"/>
            <family val="2"/>
          </rPr>
          <t xml:space="preserve">
Not very clear question.</t>
        </r>
      </text>
    </comment>
    <comment ref="BW142" authorId="0" shapeId="0" xr:uid="{8739D311-2E23-47FC-8BAC-A150CDDB9F53}">
      <text>
        <r>
          <rPr>
            <b/>
            <sz val="9"/>
            <color indexed="81"/>
            <rFont val="Tahoma"/>
            <family val="2"/>
          </rPr>
          <t>Pascal André:</t>
        </r>
        <r>
          <rPr>
            <sz val="9"/>
            <color indexed="81"/>
            <rFont val="Tahoma"/>
            <family val="2"/>
          </rPr>
          <t xml:space="preserve">
Current implementation not working as expected.</t>
        </r>
      </text>
    </comment>
    <comment ref="BY142" authorId="0" shapeId="0" xr:uid="{FEB2CA99-088E-4126-A9AB-851B05B8BF55}">
      <text>
        <r>
          <rPr>
            <b/>
            <sz val="9"/>
            <color indexed="81"/>
            <rFont val="Tahoma"/>
            <family val="2"/>
          </rPr>
          <t>Pascal André:</t>
        </r>
        <r>
          <rPr>
            <sz val="9"/>
            <color indexed="81"/>
            <rFont val="Tahoma"/>
            <family val="2"/>
          </rPr>
          <t xml:space="preserve">
Looking for best practice for: [Given example] makes me think that this isn't the best approach to this, but has anyone else attempted to sort this out using the service worker, or via another method?</t>
        </r>
      </text>
    </comment>
    <comment ref="AP143" authorId="0" shapeId="0" xr:uid="{8E939709-D353-4CDA-B303-A9B518727C9E}">
      <text>
        <r>
          <rPr>
            <b/>
            <sz val="9"/>
            <color indexed="81"/>
            <rFont val="Tahoma"/>
            <family val="2"/>
          </rPr>
          <t>Pascal André:</t>
        </r>
        <r>
          <rPr>
            <sz val="9"/>
            <color indexed="81"/>
            <rFont val="Tahoma"/>
            <family val="2"/>
          </rPr>
          <t xml:space="preserve">
Seems to give enough details. Questioner did not respond to latest comment.</t>
        </r>
      </text>
    </comment>
    <comment ref="BT143" authorId="0" shapeId="0" xr:uid="{0CCFC206-5954-48D0-8464-BC1BAD8BAF96}">
      <text>
        <r>
          <rPr>
            <b/>
            <sz val="9"/>
            <color indexed="81"/>
            <rFont val="Tahoma"/>
            <family val="2"/>
          </rPr>
          <t>Pascal André:</t>
        </r>
        <r>
          <rPr>
            <sz val="9"/>
            <color indexed="81"/>
            <rFont val="Tahoma"/>
            <family val="2"/>
          </rPr>
          <t xml:space="preserve">
Matched as 'logging'</t>
        </r>
      </text>
    </comment>
    <comment ref="BW143" authorId="0" shapeId="0" xr:uid="{6FC4C704-E8B7-4B17-ACD5-70C1D7E5417A}">
      <text>
        <r>
          <rPr>
            <b/>
            <sz val="9"/>
            <color indexed="81"/>
            <rFont val="Tahoma"/>
            <family val="2"/>
          </rPr>
          <t>Pascal André:</t>
        </r>
        <r>
          <rPr>
            <sz val="9"/>
            <color indexed="81"/>
            <rFont val="Tahoma"/>
            <family val="2"/>
          </rPr>
          <t xml:space="preserve">
Any ideas of why PostAsJsonAsync call is not returning and continuing with the rest of the statements in my CreateEvent method?</t>
        </r>
      </text>
    </comment>
    <comment ref="BV144" authorId="0" shapeId="0" xr:uid="{7EB05986-238B-4A79-9A91-161D51E3DE17}">
      <text>
        <r>
          <rPr>
            <b/>
            <sz val="9"/>
            <color indexed="81"/>
            <rFont val="Tahoma"/>
            <family val="2"/>
          </rPr>
          <t>Pascal André:</t>
        </r>
        <r>
          <rPr>
            <sz val="9"/>
            <color indexed="81"/>
            <rFont val="Tahoma"/>
            <family val="2"/>
          </rPr>
          <t xml:space="preserve">
Issue was that a wrong key was decrypted during authentication.
To fix the issue the ConfigureServices had to be updated accordingly.</t>
        </r>
      </text>
    </comment>
    <comment ref="BW144" authorId="0" shapeId="0" xr:uid="{AD8AFE03-6961-49A2-8000-2CDE93C1AE94}">
      <text>
        <r>
          <rPr>
            <b/>
            <sz val="9"/>
            <color indexed="81"/>
            <rFont val="Tahoma"/>
            <family val="2"/>
          </rPr>
          <t>Pascal André:</t>
        </r>
        <r>
          <rPr>
            <sz val="9"/>
            <color indexed="81"/>
            <rFont val="Tahoma"/>
            <family val="2"/>
          </rPr>
          <t xml:space="preserve">
Altough no error messages were added the user described the issues he had during the setup of the application. So he tried himself but encountered problems.</t>
        </r>
      </text>
    </comment>
    <comment ref="BX144" authorId="0" shapeId="0" xr:uid="{22321FFB-3577-4C21-B1D4-63DDDC351A8C}">
      <text>
        <r>
          <rPr>
            <b/>
            <sz val="9"/>
            <color indexed="81"/>
            <rFont val="Tahoma"/>
            <family val="2"/>
          </rPr>
          <t>Pascal André:</t>
        </r>
        <r>
          <rPr>
            <sz val="9"/>
            <color indexed="81"/>
            <rFont val="Tahoma"/>
            <family val="2"/>
          </rPr>
          <t xml:space="preserve">
User asks: How to configure a Blazor Server application using Azure AD in a load balanced environment?</t>
        </r>
      </text>
    </comment>
    <comment ref="AP145" authorId="0" shapeId="0" xr:uid="{F089A433-D4BD-4AA8-99DF-D3E4E6D43973}">
      <text>
        <r>
          <rPr>
            <b/>
            <sz val="9"/>
            <color indexed="81"/>
            <rFont val="Tahoma"/>
            <family val="2"/>
          </rPr>
          <t>Pascal André:</t>
        </r>
        <r>
          <rPr>
            <sz val="9"/>
            <color indexed="81"/>
            <rFont val="Tahoma"/>
            <family val="2"/>
          </rPr>
          <t xml:space="preserve">
No visible accepted answer or response from questioner it seems.</t>
        </r>
      </text>
    </comment>
    <comment ref="BU145" authorId="0" shapeId="0" xr:uid="{17C7CF6B-A427-4787-9331-C0ADCD7A39ED}">
      <text>
        <r>
          <rPr>
            <b/>
            <sz val="9"/>
            <color indexed="81"/>
            <rFont val="Tahoma"/>
            <family val="2"/>
          </rPr>
          <t>Pascal André:</t>
        </r>
        <r>
          <rPr>
            <sz val="9"/>
            <color indexed="81"/>
            <rFont val="Tahoma"/>
            <family val="2"/>
          </rPr>
          <t xml:space="preserve">
Do I need to extract the DTOs and their validation a separate layer that does not contain any database access code to prevent the connection string being leaked?</t>
        </r>
      </text>
    </comment>
    <comment ref="BZ145" authorId="0" shapeId="0" xr:uid="{1AC29DD3-F8D1-4ED0-8503-1F3A1BE774A9}">
      <text>
        <r>
          <rPr>
            <b/>
            <sz val="9"/>
            <color indexed="81"/>
            <rFont val="Tahoma"/>
            <family val="2"/>
          </rPr>
          <t>Pascal André:</t>
        </r>
        <r>
          <rPr>
            <sz val="9"/>
            <color indexed="81"/>
            <rFont val="Tahoma"/>
            <family val="2"/>
          </rPr>
          <t xml:space="preserve">
I would like to reference the Application layer in a Blazor WebAssembly project so that I can reuse the validation rules that exist against the DTOs</t>
        </r>
      </text>
    </comment>
    <comment ref="AP146" authorId="0" shapeId="0" xr:uid="{46DDE2E1-B4F2-4113-889F-A19C26C3ADD0}">
      <text>
        <r>
          <rPr>
            <b/>
            <sz val="9"/>
            <color indexed="81"/>
            <rFont val="Tahoma"/>
            <family val="2"/>
          </rPr>
          <t>Pascal André:</t>
        </r>
        <r>
          <rPr>
            <sz val="9"/>
            <color indexed="81"/>
            <rFont val="Tahoma"/>
            <family val="2"/>
          </rPr>
          <t xml:space="preserve">
- Seems to have good answer.
- No activity from owner</t>
        </r>
      </text>
    </comment>
    <comment ref="BV146" authorId="0" shapeId="0" xr:uid="{8332575F-7E30-4C57-9626-CD5C6F1FF8ED}">
      <text>
        <r>
          <rPr>
            <b/>
            <sz val="9"/>
            <color indexed="81"/>
            <rFont val="Tahoma"/>
            <family val="2"/>
          </rPr>
          <t>Pascal André:</t>
        </r>
        <r>
          <rPr>
            <sz val="9"/>
            <color indexed="81"/>
            <rFont val="Tahoma"/>
            <family val="2"/>
          </rPr>
          <t xml:space="preserve">
User has to adjust claims in order to get additional details he's missing.</t>
        </r>
      </text>
    </comment>
    <comment ref="BW146" authorId="0" shapeId="0" xr:uid="{4121B557-848A-4126-84C1-C352053F908D}">
      <text>
        <r>
          <rPr>
            <b/>
            <sz val="9"/>
            <color indexed="81"/>
            <rFont val="Tahoma"/>
            <family val="2"/>
          </rPr>
          <t>Pascal André:</t>
        </r>
        <r>
          <rPr>
            <sz val="9"/>
            <color indexed="81"/>
            <rFont val="Tahoma"/>
            <family val="2"/>
          </rPr>
          <t xml:space="preserve">
User has issue: "Google sign-in only shows OpenID scope but not email/profile scope information."</t>
        </r>
      </text>
    </comment>
    <comment ref="BX146" authorId="0" shapeId="0" xr:uid="{3A2390F2-EE3E-40A9-B86E-124F65982911}">
      <text>
        <r>
          <rPr>
            <b/>
            <sz val="9"/>
            <color indexed="81"/>
            <rFont val="Tahoma"/>
            <family val="2"/>
          </rPr>
          <t>Pascal André:</t>
        </r>
        <r>
          <rPr>
            <sz val="9"/>
            <color indexed="81"/>
            <rFont val="Tahoma"/>
            <family val="2"/>
          </rPr>
          <t xml:space="preserve">
User indirectly asks how to get the email and profile scope information of the user.</t>
        </r>
      </text>
    </comment>
    <comment ref="BX147" authorId="0" shapeId="0" xr:uid="{CAB1718A-B185-4735-ADE6-5B59398C435E}">
      <text>
        <r>
          <rPr>
            <b/>
            <sz val="9"/>
            <color indexed="81"/>
            <rFont val="Tahoma"/>
            <family val="2"/>
          </rPr>
          <t>Pascal André:</t>
        </r>
        <r>
          <rPr>
            <sz val="9"/>
            <color indexed="81"/>
            <rFont val="Tahoma"/>
            <family val="2"/>
          </rPr>
          <t xml:space="preserve">
How can I customize Blazor WebAssembly Msal auth to store token in localStorage instead of sessionStorage?</t>
        </r>
      </text>
    </comment>
    <comment ref="AP148" authorId="0" shapeId="0" xr:uid="{3E8E2605-D886-49D6-A399-8E260EE6392B}">
      <text>
        <r>
          <rPr>
            <b/>
            <sz val="9"/>
            <color indexed="81"/>
            <rFont val="Tahoma"/>
            <family val="2"/>
          </rPr>
          <t>Pascal André:</t>
        </r>
        <r>
          <rPr>
            <sz val="9"/>
            <color indexed="81"/>
            <rFont val="Tahoma"/>
            <family val="2"/>
          </rPr>
          <t xml:space="preserve">
Questioner was active in comments but issue remained unsolved.</t>
        </r>
      </text>
    </comment>
    <comment ref="BW148" authorId="0" shapeId="0" xr:uid="{07E7B844-BF5D-461E-92E9-9668C96D4B21}">
      <text>
        <r>
          <rPr>
            <b/>
            <sz val="9"/>
            <color indexed="81"/>
            <rFont val="Tahoma"/>
            <family val="2"/>
          </rPr>
          <t>Pascal André:</t>
        </r>
        <r>
          <rPr>
            <sz val="9"/>
            <color indexed="81"/>
            <rFont val="Tahoma"/>
            <family val="2"/>
          </rPr>
          <t xml:space="preserve">
How can I enter the login form without emptying the cache and loading forcefully in Blazor WASM app?</t>
        </r>
      </text>
    </comment>
    <comment ref="BT149" authorId="0" shapeId="0" xr:uid="{C2051E28-91F0-4DB5-9645-8241D597150D}">
      <text>
        <r>
          <rPr>
            <b/>
            <sz val="9"/>
            <color indexed="81"/>
            <rFont val="Tahoma"/>
            <family val="2"/>
          </rPr>
          <t>Pascal André:</t>
        </r>
        <r>
          <rPr>
            <sz val="9"/>
            <color indexed="81"/>
            <rFont val="Tahoma"/>
            <family val="2"/>
          </rPr>
          <t xml:space="preserve">
inject matched in code.</t>
        </r>
      </text>
    </comment>
    <comment ref="BW149" authorId="0" shapeId="0" xr:uid="{AB59CAA2-A8AE-4BD4-A973-6313A8A8789C}">
      <text>
        <r>
          <rPr>
            <b/>
            <sz val="9"/>
            <color indexed="81"/>
            <rFont val="Tahoma"/>
            <family val="2"/>
          </rPr>
          <t>Pascal André:</t>
        </r>
        <r>
          <rPr>
            <sz val="9"/>
            <color indexed="81"/>
            <rFont val="Tahoma"/>
            <family val="2"/>
          </rPr>
          <t xml:space="preserve">
Related to an issue:
the BlazorTimer is leaking the _timer. Timer is IDisposable</t>
        </r>
      </text>
    </comment>
    <comment ref="BX149" authorId="0" shapeId="0" xr:uid="{3093F304-A7A0-435A-927F-282A5605968A}">
      <text>
        <r>
          <rPr>
            <b/>
            <sz val="9"/>
            <color indexed="81"/>
            <rFont val="Tahoma"/>
            <family val="2"/>
          </rPr>
          <t>Pascal André:</t>
        </r>
        <r>
          <rPr>
            <sz val="9"/>
            <color indexed="81"/>
            <rFont val="Tahoma"/>
            <family val="2"/>
          </rPr>
          <t xml:space="preserve">
how can I prevent the leaking of the timer, and yet use code to unsubscribe the event handler in the Dispose method implemented in a Blazor component ?</t>
        </r>
      </text>
    </comment>
    <comment ref="AP150" authorId="0" shapeId="0" xr:uid="{1CFA1B8E-CC82-4897-BEF6-1DDF663DE355}">
      <text>
        <r>
          <rPr>
            <b/>
            <sz val="9"/>
            <color indexed="81"/>
            <rFont val="Tahoma"/>
            <family val="2"/>
          </rPr>
          <t>Pascal André:</t>
        </r>
        <r>
          <rPr>
            <sz val="9"/>
            <color indexed="81"/>
            <rFont val="Tahoma"/>
            <family val="2"/>
          </rPr>
          <t xml:space="preserve">
Not very clear description of problem and achieved behaviour. </t>
        </r>
      </text>
    </comment>
    <comment ref="BU150" authorId="0" shapeId="0" xr:uid="{5139FB3F-69A9-424E-99D3-DE9B9AE82FD9}">
      <text>
        <r>
          <rPr>
            <b/>
            <sz val="9"/>
            <color indexed="81"/>
            <rFont val="Tahoma"/>
            <family val="2"/>
          </rPr>
          <t>Pascal André:</t>
        </r>
        <r>
          <rPr>
            <sz val="9"/>
            <color indexed="81"/>
            <rFont val="Tahoma"/>
            <family val="2"/>
          </rPr>
          <t xml:space="preserve">
Will it go through the RemoteAuthenticatorView?</t>
        </r>
      </text>
    </comment>
    <comment ref="BX150" authorId="0" shapeId="0" xr:uid="{59337695-7DB2-49FD-AF45-5573E505E158}">
      <text>
        <r>
          <rPr>
            <b/>
            <sz val="9"/>
            <color indexed="81"/>
            <rFont val="Tahoma"/>
            <family val="2"/>
          </rPr>
          <t>Pascal André:</t>
        </r>
        <r>
          <rPr>
            <sz val="9"/>
            <color indexed="81"/>
            <rFont val="Tahoma"/>
            <family val="2"/>
          </rPr>
          <t xml:space="preserve">
How can I navigate from the Blazor WebAssembly to a page on the Server?</t>
        </r>
      </text>
    </comment>
    <comment ref="BZ150" authorId="0" shapeId="0" xr:uid="{A178600F-E743-456D-AB7B-204009B54EE2}">
      <text>
        <r>
          <rPr>
            <b/>
            <sz val="9"/>
            <color indexed="81"/>
            <rFont val="Tahoma"/>
            <family val="2"/>
          </rPr>
          <t>Pascal André:</t>
        </r>
        <r>
          <rPr>
            <sz val="9"/>
            <color indexed="81"/>
            <rFont val="Tahoma"/>
            <family val="2"/>
          </rPr>
          <t xml:space="preserve">
Will it go through the RemoteAuthenticatorView?</t>
        </r>
      </text>
    </comment>
    <comment ref="AP151" authorId="0" shapeId="0" xr:uid="{43E4A488-664E-471C-9587-68E400E13743}">
      <text>
        <r>
          <rPr>
            <b/>
            <sz val="9"/>
            <color indexed="81"/>
            <rFont val="Tahoma"/>
            <family val="2"/>
          </rPr>
          <t>Pascal André:</t>
        </r>
        <r>
          <rPr>
            <sz val="9"/>
            <color indexed="81"/>
            <rFont val="Tahoma"/>
            <family val="2"/>
          </rPr>
          <t xml:space="preserve">
Questioner did not respond to comment reference to similar question.</t>
        </r>
      </text>
    </comment>
    <comment ref="BX151" authorId="0" shapeId="0" xr:uid="{9160E4F9-760A-4B17-8E65-B572F6F45BFF}">
      <text>
        <r>
          <rPr>
            <b/>
            <sz val="9"/>
            <color indexed="81"/>
            <rFont val="Tahoma"/>
            <family val="2"/>
          </rPr>
          <t>Pascal André:</t>
        </r>
        <r>
          <rPr>
            <sz val="9"/>
            <color indexed="81"/>
            <rFont val="Tahoma"/>
            <family val="2"/>
          </rPr>
          <t xml:space="preserve">
How can I use Windows Authentication with Blazor WebAssembly and ASP.NET Core server?</t>
        </r>
      </text>
    </comment>
    <comment ref="BZ151" authorId="0" shapeId="0" xr:uid="{6D137BB3-296B-45CD-BBAD-72A0580D43A8}">
      <text>
        <r>
          <rPr>
            <b/>
            <sz val="9"/>
            <color indexed="81"/>
            <rFont val="Tahoma"/>
            <family val="2"/>
          </rPr>
          <t>Pascal André:</t>
        </r>
        <r>
          <rPr>
            <sz val="9"/>
            <color indexed="81"/>
            <rFont val="Tahoma"/>
            <family val="2"/>
          </rPr>
          <t xml:space="preserve">
Is this actually possible?</t>
        </r>
      </text>
    </comment>
    <comment ref="AP152" authorId="0" shapeId="0" xr:uid="{D4FBA9A0-03E7-4524-B0E7-6159E0BE0788}">
      <text>
        <r>
          <rPr>
            <b/>
            <sz val="9"/>
            <color indexed="81"/>
            <rFont val="Tahoma"/>
            <family val="2"/>
          </rPr>
          <t>Pascal André:</t>
        </r>
        <r>
          <rPr>
            <sz val="9"/>
            <color indexed="81"/>
            <rFont val="Tahoma"/>
            <family val="2"/>
          </rPr>
          <t xml:space="preserve">
TRUE
Was answered by owner.</t>
        </r>
      </text>
    </comment>
    <comment ref="BV152" authorId="0" shapeId="0" xr:uid="{EF8B8E44-439D-4839-BD95-7BA1A98CBD6E}">
      <text>
        <r>
          <rPr>
            <b/>
            <sz val="9"/>
            <color indexed="81"/>
            <rFont val="Tahoma"/>
            <family val="2"/>
          </rPr>
          <t>Pascal André:</t>
        </r>
        <r>
          <rPr>
            <sz val="9"/>
            <color indexed="81"/>
            <rFont val="Tahoma"/>
            <family val="2"/>
          </rPr>
          <t xml:space="preserve">
Issue was due to wrong configuration of project settings.</t>
        </r>
      </text>
    </comment>
    <comment ref="BW152" authorId="0" shapeId="0" xr:uid="{107AF1A2-16E9-41A6-A93B-591D6B38E89B}">
      <text>
        <r>
          <rPr>
            <b/>
            <sz val="9"/>
            <color indexed="81"/>
            <rFont val="Tahoma"/>
            <family val="2"/>
          </rPr>
          <t>Pascal André:</t>
        </r>
        <r>
          <rPr>
            <sz val="9"/>
            <color indexed="81"/>
            <rFont val="Tahoma"/>
            <family val="2"/>
          </rPr>
          <t xml:space="preserve">
User asks: "How do I use the Blazor Clientside AuthorizeView control policy feature with Azure Ad?"</t>
        </r>
      </text>
    </comment>
    <comment ref="AP153" authorId="0" shapeId="0" xr:uid="{43AFBBC5-94C2-4C53-BF92-7D86ED9C6BBB}">
      <text>
        <r>
          <rPr>
            <b/>
            <sz val="9"/>
            <color indexed="81"/>
            <rFont val="Tahoma"/>
            <family val="2"/>
          </rPr>
          <t>Pascal André:</t>
        </r>
        <r>
          <rPr>
            <sz val="9"/>
            <color indexed="81"/>
            <rFont val="Tahoma"/>
            <family val="2"/>
          </rPr>
          <t xml:space="preserve">
Very broad question.</t>
        </r>
      </text>
    </comment>
    <comment ref="BX153" authorId="0" shapeId="0" xr:uid="{05B65065-9457-47D4-926D-3F826EAAFDD2}">
      <text>
        <r>
          <rPr>
            <b/>
            <sz val="9"/>
            <color indexed="81"/>
            <rFont val="Tahoma"/>
            <family val="2"/>
          </rPr>
          <t>Pascal André:</t>
        </r>
        <r>
          <rPr>
            <sz val="9"/>
            <color indexed="81"/>
            <rFont val="Tahoma"/>
            <family val="2"/>
          </rPr>
          <t xml:space="preserve">
How to actually authenticate against the secure Azure Functions backend with the Blazor web assembly.</t>
        </r>
      </text>
    </comment>
    <comment ref="AP154" authorId="0" shapeId="0" xr:uid="{3DD294EF-CA84-41BF-8AC5-F114EC09722C}">
      <text>
        <r>
          <rPr>
            <b/>
            <sz val="9"/>
            <color indexed="81"/>
            <rFont val="Tahoma"/>
            <family val="2"/>
          </rPr>
          <t>Pascal André:</t>
        </r>
        <r>
          <rPr>
            <sz val="9"/>
            <color indexed="81"/>
            <rFont val="Tahoma"/>
            <family val="2"/>
          </rPr>
          <t xml:space="preserve">
Seems to give enough details.</t>
        </r>
      </text>
    </comment>
    <comment ref="BX154" authorId="0" shapeId="0" xr:uid="{F6DB2733-9767-4AA3-B6B0-96F2BD1CE79D}">
      <text>
        <r>
          <rPr>
            <b/>
            <sz val="9"/>
            <color indexed="81"/>
            <rFont val="Tahoma"/>
            <family val="2"/>
          </rPr>
          <t>Pascal André:</t>
        </r>
        <r>
          <rPr>
            <sz val="9"/>
            <color indexed="81"/>
            <rFont val="Tahoma"/>
            <family val="2"/>
          </rPr>
          <t xml:space="preserve">
How to add role claims to JWT with custom authentication in Blazor?</t>
        </r>
      </text>
    </comment>
    <comment ref="AP155" authorId="0" shapeId="0" xr:uid="{9A6C8277-0B3D-4A9A-84D1-E9E3B79E2121}">
      <text>
        <r>
          <rPr>
            <b/>
            <sz val="9"/>
            <color indexed="81"/>
            <rFont val="Tahoma"/>
            <family val="2"/>
          </rPr>
          <t>Pascal André:</t>
        </r>
        <r>
          <rPr>
            <sz val="9"/>
            <color indexed="81"/>
            <rFont val="Tahoma"/>
            <family val="2"/>
          </rPr>
          <t xml:space="preserve">
Questioner was active in comments with other dev but later got no response.</t>
        </r>
      </text>
    </comment>
    <comment ref="BX155" authorId="0" shapeId="0" xr:uid="{09B5DCF2-CA4A-4C70-924E-91EB8F3461D7}">
      <text>
        <r>
          <rPr>
            <b/>
            <sz val="9"/>
            <color indexed="81"/>
            <rFont val="Tahoma"/>
            <family val="2"/>
          </rPr>
          <t>Pascal André:</t>
        </r>
        <r>
          <rPr>
            <sz val="9"/>
            <color indexed="81"/>
            <rFont val="Tahoma"/>
            <family val="2"/>
          </rPr>
          <t xml:space="preserve">
How to change policy requirements based on user selection/role?</t>
        </r>
      </text>
    </comment>
    <comment ref="BV156" authorId="0" shapeId="0" xr:uid="{910F7033-8F75-4055-8BE2-6D376630C6C1}">
      <text>
        <r>
          <rPr>
            <b/>
            <sz val="9"/>
            <color indexed="81"/>
            <rFont val="Tahoma"/>
            <family val="2"/>
          </rPr>
          <t>Pascal André:</t>
        </r>
        <r>
          <rPr>
            <sz val="9"/>
            <color indexed="81"/>
            <rFont val="Tahoma"/>
            <family val="2"/>
          </rPr>
          <t xml:space="preserve">
Had to add server origin to identity server 4 extensions.</t>
        </r>
      </text>
    </comment>
    <comment ref="BW156" authorId="0" shapeId="0" xr:uid="{750E012E-9117-42B4-B44A-0AD6970152AD}">
      <text>
        <r>
          <rPr>
            <b/>
            <sz val="9"/>
            <color indexed="81"/>
            <rFont val="Tahoma"/>
            <family val="2"/>
          </rPr>
          <t>Pascal André:</t>
        </r>
        <r>
          <rPr>
            <sz val="9"/>
            <color indexed="81"/>
            <rFont val="Tahoma"/>
            <family val="2"/>
          </rPr>
          <t xml:space="preserve">
User had tried on his own but failed.</t>
        </r>
      </text>
    </comment>
    <comment ref="BX156" authorId="0" shapeId="0" xr:uid="{C471939E-E4ED-41C1-AE3F-738B1491116F}">
      <text>
        <r>
          <rPr>
            <b/>
            <sz val="9"/>
            <color indexed="81"/>
            <rFont val="Tahoma"/>
            <family val="2"/>
          </rPr>
          <t>Pascal André:</t>
        </r>
        <r>
          <rPr>
            <sz val="9"/>
            <color indexed="81"/>
            <rFont val="Tahoma"/>
            <family val="2"/>
          </rPr>
          <t xml:space="preserve">
How to configure Blazor WASM login to give localhost URL instead of public URL?</t>
        </r>
      </text>
    </comment>
    <comment ref="BX157" authorId="0" shapeId="0" xr:uid="{AC577B16-C25F-4997-AA6F-946E10EA0FB6}">
      <text>
        <r>
          <rPr>
            <b/>
            <sz val="9"/>
            <color indexed="81"/>
            <rFont val="Tahoma"/>
            <family val="2"/>
          </rPr>
          <t>Pascal André:</t>
        </r>
        <r>
          <rPr>
            <sz val="9"/>
            <color indexed="81"/>
            <rFont val="Tahoma"/>
            <family val="2"/>
          </rPr>
          <t xml:space="preserve">
How to create custom user claims for a Blazor WebAssembly project?</t>
        </r>
      </text>
    </comment>
    <comment ref="BX158" authorId="0" shapeId="0" xr:uid="{09074F1B-3863-47E9-9801-26940F85F3FD}">
      <text>
        <r>
          <rPr>
            <b/>
            <sz val="9"/>
            <color indexed="81"/>
            <rFont val="Tahoma"/>
            <family val="2"/>
          </rPr>
          <t>Pascal André:</t>
        </r>
        <r>
          <rPr>
            <sz val="9"/>
            <color indexed="81"/>
            <rFont val="Tahoma"/>
            <family val="2"/>
          </rPr>
          <t xml:space="preserve">
How to customize the 'Authorizing…' message (top left corner) of a Blazor Wasm app?</t>
        </r>
      </text>
    </comment>
    <comment ref="AP159" authorId="0" shapeId="0" xr:uid="{D8247C18-65F9-4F02-84B5-6E00E7D59328}">
      <text>
        <r>
          <rPr>
            <b/>
            <sz val="9"/>
            <color indexed="81"/>
            <rFont val="Tahoma"/>
            <family val="2"/>
          </rPr>
          <t>Pascal André:</t>
        </r>
        <r>
          <rPr>
            <sz val="9"/>
            <color indexed="81"/>
            <rFont val="Tahoma"/>
            <family val="2"/>
          </rPr>
          <t xml:space="preserve">
Posted very recently.</t>
        </r>
      </text>
    </comment>
    <comment ref="BX159" authorId="0" shapeId="0" xr:uid="{07E21C3D-F792-4C04-8AD6-362FF2F67DE7}">
      <text>
        <r>
          <rPr>
            <b/>
            <sz val="9"/>
            <color indexed="81"/>
            <rFont val="Tahoma"/>
            <family val="2"/>
          </rPr>
          <t>Pascal André:</t>
        </r>
        <r>
          <rPr>
            <sz val="9"/>
            <color indexed="81"/>
            <rFont val="Tahoma"/>
            <family val="2"/>
          </rPr>
          <t xml:space="preserve">
How to edit login page in WebAssembly project with Individual User Accounts?</t>
        </r>
      </text>
    </comment>
    <comment ref="AP160" authorId="0" shapeId="0" xr:uid="{7A448B49-A260-4DC3-A13B-61725C1DAA2B}">
      <text>
        <r>
          <rPr>
            <b/>
            <sz val="9"/>
            <color indexed="81"/>
            <rFont val="Tahoma"/>
            <family val="2"/>
          </rPr>
          <t>Pascal André:</t>
        </r>
        <r>
          <rPr>
            <sz val="9"/>
            <color indexed="81"/>
            <rFont val="Tahoma"/>
            <family val="2"/>
          </rPr>
          <t xml:space="preserve">
TRUE
Was answered by owner.</t>
        </r>
      </text>
    </comment>
    <comment ref="BW160" authorId="0" shapeId="0" xr:uid="{3C6DDEFA-114F-4119-8291-F56315BD4C41}">
      <text>
        <r>
          <rPr>
            <b/>
            <sz val="9"/>
            <color indexed="81"/>
            <rFont val="Tahoma"/>
            <family val="2"/>
          </rPr>
          <t>Pascal André:</t>
        </r>
        <r>
          <rPr>
            <sz val="9"/>
            <color indexed="81"/>
            <rFont val="Tahoma"/>
            <family val="2"/>
          </rPr>
          <t xml:space="preserve">
User has "security stamp" issues occuring.</t>
        </r>
      </text>
    </comment>
    <comment ref="BW161" authorId="0" shapeId="0" xr:uid="{F8EA0C2E-72FF-461D-8A9F-1A697E761C51}">
      <text>
        <r>
          <rPr>
            <b/>
            <sz val="9"/>
            <color indexed="81"/>
            <rFont val="Tahoma"/>
            <family val="2"/>
          </rPr>
          <t>Pascal André:</t>
        </r>
        <r>
          <rPr>
            <sz val="9"/>
            <color indexed="81"/>
            <rFont val="Tahoma"/>
            <family val="2"/>
          </rPr>
          <t xml:space="preserve">
How to fix “An unhandled error has occurred.” when using Identity scaffold elements in a Blazor application?</t>
        </r>
      </text>
    </comment>
    <comment ref="AP162" authorId="0" shapeId="0" xr:uid="{9698ACDB-1451-4DE2-BBBA-456E2439DB31}">
      <text>
        <r>
          <rPr>
            <b/>
            <sz val="9"/>
            <color indexed="81"/>
            <rFont val="Tahoma"/>
            <family val="2"/>
          </rPr>
          <t>Pascal André:</t>
        </r>
        <r>
          <rPr>
            <sz val="9"/>
            <color indexed="81"/>
            <rFont val="Tahoma"/>
            <family val="2"/>
          </rPr>
          <t xml:space="preserve">
Very little details regarding error message and other project information as mentioned by user in comments.</t>
        </r>
      </text>
    </comment>
    <comment ref="BW162" authorId="0" shapeId="0" xr:uid="{E0204EBC-CD87-4167-8134-52BDFE8E6D7A}">
      <text>
        <r>
          <rPr>
            <b/>
            <sz val="9"/>
            <color indexed="81"/>
            <rFont val="Tahoma"/>
            <family val="2"/>
          </rPr>
          <t>Pascal André:</t>
        </r>
        <r>
          <rPr>
            <sz val="9"/>
            <color indexed="81"/>
            <rFont val="Tahoma"/>
            <family val="2"/>
          </rPr>
          <t xml:space="preserve">
How to fix Access denied exception | Deployment of ASP.NET Core hosted Blazor Webassembly Application?</t>
        </r>
      </text>
    </comment>
    <comment ref="BV163" authorId="0" shapeId="0" xr:uid="{71A8AE26-5D18-49AC-B125-3F8CCA4CFF28}">
      <text>
        <r>
          <rPr>
            <b/>
            <sz val="9"/>
            <color indexed="81"/>
            <rFont val="Tahoma"/>
            <family val="2"/>
          </rPr>
          <t>Pascal André:</t>
        </r>
        <r>
          <rPr>
            <sz val="9"/>
            <color indexed="81"/>
            <rFont val="Tahoma"/>
            <family val="2"/>
          </rPr>
          <t xml:space="preserve">
Chaning setup settings fixed issue.</t>
        </r>
      </text>
    </comment>
    <comment ref="BW163" authorId="0" shapeId="0" xr:uid="{A06C66F2-7C3C-4F82-B8F7-C87C5962625D}">
      <text>
        <r>
          <rPr>
            <b/>
            <sz val="9"/>
            <color indexed="81"/>
            <rFont val="Tahoma"/>
            <family val="2"/>
          </rPr>
          <t>Pascal André:</t>
        </r>
        <r>
          <rPr>
            <sz val="9"/>
            <color indexed="81"/>
            <rFont val="Tahoma"/>
            <family val="2"/>
          </rPr>
          <t xml:space="preserve">
How to fix Blazor getting error by clicking Login menu on webassembly server project?</t>
        </r>
      </text>
    </comment>
    <comment ref="BW164" authorId="0" shapeId="0" xr:uid="{3259B8EE-E122-4C43-95F8-CF66EDF7DD1A}">
      <text>
        <r>
          <rPr>
            <b/>
            <sz val="9"/>
            <color indexed="81"/>
            <rFont val="Tahoma"/>
            <family val="2"/>
          </rPr>
          <t>Pascal André:</t>
        </r>
        <r>
          <rPr>
            <sz val="9"/>
            <color indexed="81"/>
            <rFont val="Tahoma"/>
            <family val="2"/>
          </rPr>
          <t xml:space="preserve">
How to fix Blazor WASM app login redirect loopback?</t>
        </r>
      </text>
    </comment>
    <comment ref="AP165" authorId="0" shapeId="0" xr:uid="{AEDF4B02-7372-4A11-B570-9A4A377D70D5}">
      <text>
        <r>
          <rPr>
            <b/>
            <sz val="9"/>
            <color indexed="81"/>
            <rFont val="Tahoma"/>
            <family val="2"/>
          </rPr>
          <t>Pascal André:</t>
        </r>
        <r>
          <rPr>
            <sz val="9"/>
            <color indexed="81"/>
            <rFont val="Tahoma"/>
            <family val="2"/>
          </rPr>
          <t xml:space="preserve">
Questioner responded to only answer. Very brief problem description.</t>
        </r>
      </text>
    </comment>
    <comment ref="BV165" authorId="0" shapeId="0" xr:uid="{4FAD88FF-DD44-463F-80C2-3C7AC571FF9B}">
      <text>
        <r>
          <rPr>
            <b/>
            <sz val="9"/>
            <color indexed="81"/>
            <rFont val="Tahoma"/>
            <family val="2"/>
          </rPr>
          <t>Pascal André:</t>
        </r>
        <r>
          <rPr>
            <sz val="9"/>
            <color indexed="81"/>
            <rFont val="Tahoma"/>
            <family val="2"/>
          </rPr>
          <t xml:space="preserve">
Issue after migrating to .net5</t>
        </r>
      </text>
    </comment>
    <comment ref="BW165" authorId="0" shapeId="0" xr:uid="{D04B0D7E-40B3-4AFE-B4C9-A1A4A3CE59E4}">
      <text>
        <r>
          <rPr>
            <b/>
            <sz val="9"/>
            <color indexed="81"/>
            <rFont val="Tahoma"/>
            <family val="2"/>
          </rPr>
          <t>Pascal André:</t>
        </r>
        <r>
          <rPr>
            <sz val="9"/>
            <color indexed="81"/>
            <rFont val="Tahoma"/>
            <family val="2"/>
          </rPr>
          <t xml:space="preserve">
How to fix Blazor WASM Azure AD authentication issue after migrating to .net5?</t>
        </r>
      </text>
    </comment>
    <comment ref="BV166" authorId="0" shapeId="0" xr:uid="{C8F7022F-7CFB-4EC6-B6DE-AD6AE2F027AF}">
      <text>
        <r>
          <rPr>
            <b/>
            <sz val="9"/>
            <color indexed="81"/>
            <rFont val="Tahoma"/>
            <family val="2"/>
          </rPr>
          <t>Pascal André:</t>
        </r>
        <r>
          <rPr>
            <sz val="9"/>
            <color indexed="81"/>
            <rFont val="Tahoma"/>
            <family val="2"/>
          </rPr>
          <t xml:space="preserve">
Configuring app fixed issue</t>
        </r>
      </text>
    </comment>
    <comment ref="BW166" authorId="0" shapeId="0" xr:uid="{71E1712B-08D9-467E-8B48-27F3774F7744}">
      <text>
        <r>
          <rPr>
            <b/>
            <sz val="9"/>
            <color indexed="81"/>
            <rFont val="Tahoma"/>
            <family val="2"/>
          </rPr>
          <t>Pascal André:</t>
        </r>
        <r>
          <rPr>
            <sz val="9"/>
            <color indexed="81"/>
            <rFont val="Tahoma"/>
            <family val="2"/>
          </rPr>
          <t xml:space="preserve">
How to fix correct Wrong redirect when login in blazor application?</t>
        </r>
      </text>
    </comment>
    <comment ref="AP167" authorId="0" shapeId="0" xr:uid="{71970A7B-8189-4D76-9809-5D961A88FDE9}">
      <text>
        <r>
          <rPr>
            <b/>
            <sz val="9"/>
            <color indexed="81"/>
            <rFont val="Tahoma"/>
            <family val="2"/>
          </rPr>
          <t>Pascal André:</t>
        </r>
        <r>
          <rPr>
            <sz val="9"/>
            <color indexed="81"/>
            <rFont val="Tahoma"/>
            <family val="2"/>
          </rPr>
          <t xml:space="preserve">
TRUE
Was answered by owner.</t>
        </r>
      </text>
    </comment>
    <comment ref="BV167" authorId="0" shapeId="0" xr:uid="{FDABF103-9B23-4E7A-9687-64431C830639}">
      <text>
        <r>
          <rPr>
            <b/>
            <sz val="9"/>
            <color indexed="81"/>
            <rFont val="Tahoma"/>
            <family val="2"/>
          </rPr>
          <t>Pascal André:</t>
        </r>
        <r>
          <rPr>
            <sz val="9"/>
            <color indexed="81"/>
            <rFont val="Tahoma"/>
            <family val="2"/>
          </rPr>
          <t xml:space="preserve">
Found the cause of the issue, IIS setting was missed in one of the servers. We need to set "Load User Profile" to "true" in the application pool of the Identity Server. After making that application works without issues.</t>
        </r>
      </text>
    </comment>
    <comment ref="BW167" authorId="0" shapeId="0" xr:uid="{BB29629B-9A36-4700-A418-AC9A7877F25F}">
      <text>
        <r>
          <rPr>
            <b/>
            <sz val="9"/>
            <color indexed="81"/>
            <rFont val="Tahoma"/>
            <family val="2"/>
          </rPr>
          <t>Pascal André:</t>
        </r>
        <r>
          <rPr>
            <sz val="9"/>
            <color indexed="81"/>
            <rFont val="Tahoma"/>
            <family val="2"/>
          </rPr>
          <t xml:space="preserve">
How to fix CORS error on /connect/token endpoint?</t>
        </r>
      </text>
    </comment>
    <comment ref="AP168" authorId="0" shapeId="0" xr:uid="{ED019192-C92A-42C1-92D0-E31816010DE3}">
      <text>
        <r>
          <rPr>
            <b/>
            <sz val="9"/>
            <color indexed="81"/>
            <rFont val="Tahoma"/>
            <family val="2"/>
          </rPr>
          <t>Pascal André:</t>
        </r>
        <r>
          <rPr>
            <sz val="9"/>
            <color indexed="81"/>
            <rFont val="Tahoma"/>
            <family val="2"/>
          </rPr>
          <t xml:space="preserve">
- Seems to give enough details
- Owner did not react to comment</t>
        </r>
      </text>
    </comment>
    <comment ref="BV168" authorId="0" shapeId="0" xr:uid="{CAE57292-0860-425F-9161-5B2D507EAA94}">
      <text>
        <r>
          <rPr>
            <b/>
            <sz val="9"/>
            <color indexed="81"/>
            <rFont val="Tahoma"/>
            <family val="2"/>
          </rPr>
          <t>Pascal André:</t>
        </r>
        <r>
          <rPr>
            <sz val="9"/>
            <color indexed="81"/>
            <rFont val="Tahoma"/>
            <family val="2"/>
          </rPr>
          <t xml:space="preserve">
Seems to be an issue with the setup/configuration of the token.</t>
        </r>
      </text>
    </comment>
    <comment ref="BW168" authorId="0" shapeId="0" xr:uid="{974B75C9-FA5D-449E-BBF6-E26D6454E5A7}">
      <text>
        <r>
          <rPr>
            <b/>
            <sz val="9"/>
            <color indexed="81"/>
            <rFont val="Tahoma"/>
            <family val="2"/>
          </rPr>
          <t>Pascal André:</t>
        </r>
        <r>
          <rPr>
            <sz val="9"/>
            <color indexed="81"/>
            <rFont val="Tahoma"/>
            <family val="2"/>
          </rPr>
          <t xml:space="preserve">
User asks: "How to fix error "failed to load resource" when setting up Blazor WebAssembly app?"</t>
        </r>
      </text>
    </comment>
    <comment ref="BW169" authorId="0" shapeId="0" xr:uid="{CD501D3A-87F4-4786-BCCC-589212937449}">
      <text>
        <r>
          <rPr>
            <b/>
            <sz val="9"/>
            <color indexed="81"/>
            <rFont val="Tahoma"/>
            <family val="2"/>
          </rPr>
          <t>Pascal André:</t>
        </r>
        <r>
          <rPr>
            <sz val="9"/>
            <color indexed="81"/>
            <rFont val="Tahoma"/>
            <family val="2"/>
          </rPr>
          <t xml:space="preserve">
How to fix Error when attempting to decode JSON Web Token returned from own backend API?</t>
        </r>
      </text>
    </comment>
    <comment ref="BV170" authorId="0" shapeId="0" xr:uid="{4272F532-180C-41AF-901B-88F5708F57CF}">
      <text>
        <r>
          <rPr>
            <b/>
            <sz val="9"/>
            <color indexed="81"/>
            <rFont val="Tahoma"/>
            <family val="2"/>
          </rPr>
          <t>Pascal André:</t>
        </r>
        <r>
          <rPr>
            <sz val="9"/>
            <color indexed="81"/>
            <rFont val="Tahoma"/>
            <family val="2"/>
          </rPr>
          <t xml:space="preserve">
Config related project issue.</t>
        </r>
      </text>
    </comment>
    <comment ref="BW170" authorId="0" shapeId="0" xr:uid="{ED50BEAA-B471-4C43-AA44-C8FFF4C45666}">
      <text>
        <r>
          <rPr>
            <b/>
            <sz val="9"/>
            <color indexed="81"/>
            <rFont val="Tahoma"/>
            <family val="2"/>
          </rPr>
          <t>Pascal André:</t>
        </r>
        <r>
          <rPr>
            <sz val="9"/>
            <color indexed="81"/>
            <rFont val="Tahoma"/>
            <family val="2"/>
          </rPr>
          <t xml:space="preserve">
How to fix error when trying to enter page that requires login (works locally but not deployed on server)?</t>
        </r>
      </text>
    </comment>
    <comment ref="AP171" authorId="0" shapeId="0" xr:uid="{8276C6F1-B23C-427B-AE34-204A9FFBFA2D}">
      <text>
        <r>
          <rPr>
            <b/>
            <sz val="9"/>
            <color indexed="81"/>
            <rFont val="Tahoma"/>
            <family val="2"/>
          </rPr>
          <t>Pascal André:</t>
        </r>
        <r>
          <rPr>
            <sz val="9"/>
            <color indexed="81"/>
            <rFont val="Tahoma"/>
            <family val="2"/>
          </rPr>
          <t xml:space="preserve">
TRUE
Was answered by owner.</t>
        </r>
      </text>
    </comment>
    <comment ref="BV171" authorId="0" shapeId="0" xr:uid="{4BC96EB1-2CBF-41CA-B9E6-5985CBD81129}">
      <text>
        <r>
          <rPr>
            <b/>
            <sz val="9"/>
            <color indexed="81"/>
            <rFont val="Tahoma"/>
            <family val="2"/>
          </rPr>
          <t>Pascal André:</t>
        </r>
        <r>
          <rPr>
            <sz val="9"/>
            <color indexed="81"/>
            <rFont val="Tahoma"/>
            <family val="2"/>
          </rPr>
          <t xml:space="preserve">
Owner answered: "By formating windows drive and installing windows and visual studio it finally worked."</t>
        </r>
      </text>
    </comment>
    <comment ref="BW171" authorId="0" shapeId="0" xr:uid="{63A5F0AE-CC16-431F-8027-A5BBF10E2FF3}">
      <text>
        <r>
          <rPr>
            <b/>
            <sz val="9"/>
            <color indexed="81"/>
            <rFont val="Tahoma"/>
            <family val="2"/>
          </rPr>
          <t>Pascal André:</t>
        </r>
        <r>
          <rPr>
            <sz val="9"/>
            <color indexed="81"/>
            <rFont val="Tahoma"/>
            <family val="2"/>
          </rPr>
          <t xml:space="preserve">
User asks: "How to fix error where site can't be reached after adding IdentityServer authentication?"</t>
        </r>
      </text>
    </comment>
    <comment ref="BW172" authorId="0" shapeId="0" xr:uid="{CC9B3961-6BE2-4362-8977-9CCBCDDC7BA8}">
      <text>
        <r>
          <rPr>
            <b/>
            <sz val="9"/>
            <color indexed="81"/>
            <rFont val="Tahoma"/>
            <family val="2"/>
          </rPr>
          <t>Pascal André:</t>
        </r>
        <r>
          <rPr>
            <sz val="9"/>
            <color indexed="81"/>
            <rFont val="Tahoma"/>
            <family val="2"/>
          </rPr>
          <t xml:space="preserve">
User has issues: "The problem is that the variable "token" in the AuthenticateRequestAsync method is always null."</t>
        </r>
      </text>
    </comment>
    <comment ref="BV173" authorId="0" shapeId="0" xr:uid="{032BA8E7-1D53-40E9-B92C-7CD6F4958080}">
      <text>
        <r>
          <rPr>
            <b/>
            <sz val="9"/>
            <color indexed="81"/>
            <rFont val="Tahoma"/>
            <family val="2"/>
          </rPr>
          <t>Pascal André:</t>
        </r>
        <r>
          <rPr>
            <sz val="9"/>
            <color indexed="81"/>
            <rFont val="Tahoma"/>
            <family val="2"/>
          </rPr>
          <t xml:space="preserve">
Given the accepted answer it was config related issue.</t>
        </r>
      </text>
    </comment>
    <comment ref="BW173" authorId="0" shapeId="0" xr:uid="{EB3F85EE-A443-46F6-8F99-CBB6F7B50FD0}">
      <text>
        <r>
          <rPr>
            <b/>
            <sz val="9"/>
            <color indexed="81"/>
            <rFont val="Tahoma"/>
            <family val="2"/>
          </rPr>
          <t>Pascal André:</t>
        </r>
        <r>
          <rPr>
            <sz val="9"/>
            <color indexed="81"/>
            <rFont val="Tahoma"/>
            <family val="2"/>
          </rPr>
          <t xml:space="preserve">
How to fix exception Blazor Default constructor not found for type Microsoft.AspNetCore.Components.Authorization.AuthorizeRouteView?</t>
        </r>
      </text>
    </comment>
    <comment ref="AP174" authorId="0" shapeId="0" xr:uid="{AC245E1C-8E3C-4735-B54F-88624AF2DC60}">
      <text>
        <r>
          <rPr>
            <b/>
            <sz val="9"/>
            <color indexed="81"/>
            <rFont val="Tahoma"/>
            <family val="2"/>
          </rPr>
          <t>Pascal André:</t>
        </r>
        <r>
          <rPr>
            <sz val="9"/>
            <color indexed="81"/>
            <rFont val="Tahoma"/>
            <family val="2"/>
          </rPr>
          <t xml:space="preserve">
Questioner did not respond to a comment that looks promising.</t>
        </r>
      </text>
    </comment>
    <comment ref="BW174" authorId="0" shapeId="0" xr:uid="{6EDE7493-9608-4022-B7FC-1513E0333670}">
      <text>
        <r>
          <rPr>
            <b/>
            <sz val="9"/>
            <color indexed="81"/>
            <rFont val="Tahoma"/>
            <family val="2"/>
          </rPr>
          <t>Pascal André:</t>
        </r>
        <r>
          <rPr>
            <sz val="9"/>
            <color indexed="81"/>
            <rFont val="Tahoma"/>
            <family val="2"/>
          </rPr>
          <t xml:space="preserve">
How to fix given error message when trying to embed Power BI to authenticate a Blazor WASM app?</t>
        </r>
      </text>
    </comment>
    <comment ref="AP175" authorId="0" shapeId="0" xr:uid="{B3602D0B-B113-406D-A71C-772FA731C3A0}">
      <text>
        <r>
          <rPr>
            <b/>
            <sz val="9"/>
            <color indexed="81"/>
            <rFont val="Tahoma"/>
            <family val="2"/>
          </rPr>
          <t>Pascal André:</t>
        </r>
        <r>
          <rPr>
            <sz val="9"/>
            <color indexed="81"/>
            <rFont val="Tahoma"/>
            <family val="2"/>
          </rPr>
          <t xml:space="preserve">
TRUE
Was answered by owner.</t>
        </r>
      </text>
    </comment>
    <comment ref="BV175" authorId="0" shapeId="0" xr:uid="{448F15A1-8224-46FC-8972-53C74A73D6FD}">
      <text>
        <r>
          <rPr>
            <b/>
            <sz val="9"/>
            <color indexed="81"/>
            <rFont val="Tahoma"/>
            <family val="2"/>
          </rPr>
          <t>Pascal André:</t>
        </r>
        <r>
          <rPr>
            <sz val="9"/>
            <color indexed="81"/>
            <rFont val="Tahoma"/>
            <family val="2"/>
          </rPr>
          <t xml:space="preserve">
Problems were solved by adding "AllowAnyMethod" in CORS config setting in startup.cs file in Web service app</t>
        </r>
      </text>
    </comment>
    <comment ref="BW175" authorId="0" shapeId="0" xr:uid="{6CCE9BBD-6C9E-40F0-B8C1-329FF112FE42}">
      <text>
        <r>
          <rPr>
            <b/>
            <sz val="9"/>
            <color indexed="81"/>
            <rFont val="Tahoma"/>
            <family val="2"/>
          </rPr>
          <t>Pascal André:</t>
        </r>
        <r>
          <rPr>
            <sz val="9"/>
            <color indexed="81"/>
            <rFont val="Tahoma"/>
            <family val="2"/>
          </rPr>
          <t xml:space="preserve">
User posted error messages received for HTTP requests PUT &amp; DELETE that caused issues.</t>
        </r>
      </text>
    </comment>
    <comment ref="BV176" authorId="0" shapeId="0" xr:uid="{1A696E50-F036-451A-8BE7-FACB4D8958F1}">
      <text>
        <r>
          <rPr>
            <b/>
            <sz val="9"/>
            <color indexed="81"/>
            <rFont val="Tahoma"/>
            <family val="2"/>
          </rPr>
          <t>Pascal André:</t>
        </r>
        <r>
          <rPr>
            <sz val="9"/>
            <color indexed="81"/>
            <rFont val="Tahoma"/>
            <family val="2"/>
          </rPr>
          <t xml:space="preserve">
Issue was related to wrong ID in config of project.</t>
        </r>
      </text>
    </comment>
    <comment ref="BW176" authorId="0" shapeId="0" xr:uid="{CB269AA7-C5D4-4F8E-BE82-68A60A82F08F}">
      <text>
        <r>
          <rPr>
            <b/>
            <sz val="9"/>
            <color indexed="81"/>
            <rFont val="Tahoma"/>
            <family val="2"/>
          </rPr>
          <t>Pascal André:</t>
        </r>
        <r>
          <rPr>
            <sz val="9"/>
            <color indexed="81"/>
            <rFont val="Tahoma"/>
            <family val="2"/>
          </rPr>
          <t xml:space="preserve">
User asks: "How to fix issue "invalid bearer token" when fetching data using Azure Active Directory?"</t>
        </r>
      </text>
    </comment>
    <comment ref="BW177" authorId="0" shapeId="0" xr:uid="{9F30F7AE-30D1-47F5-B610-AEA4B1BCAAE2}">
      <text>
        <r>
          <rPr>
            <b/>
            <sz val="9"/>
            <color indexed="81"/>
            <rFont val="Tahoma"/>
            <family val="2"/>
          </rPr>
          <t>Pascal André:</t>
        </r>
        <r>
          <rPr>
            <sz val="9"/>
            <color indexed="81"/>
            <rFont val="Tahoma"/>
            <family val="2"/>
          </rPr>
          <t xml:space="preserve">
How to fix issue "There was an error trying to log you in" in Blazor WASM using IdentityServer authentication?</t>
        </r>
      </text>
    </comment>
    <comment ref="BW178" authorId="0" shapeId="0" xr:uid="{AA5AB64E-55E6-46A2-B0BE-513D795FC40A}">
      <text>
        <r>
          <rPr>
            <b/>
            <sz val="9"/>
            <color indexed="81"/>
            <rFont val="Tahoma"/>
            <family val="2"/>
          </rPr>
          <t>Pascal André:</t>
        </r>
        <r>
          <rPr>
            <sz val="9"/>
            <color indexed="81"/>
            <rFont val="Tahoma"/>
            <family val="2"/>
          </rPr>
          <t xml:space="preserve">
How to fix issue in Blazor WASM app where authentication/logout results in "There was an error trying to log you out"?</t>
        </r>
      </text>
    </comment>
    <comment ref="BV179" authorId="0" shapeId="0" xr:uid="{5668B142-569D-4E45-BA24-C0EDE5D71E94}">
      <text>
        <r>
          <rPr>
            <b/>
            <sz val="9"/>
            <color indexed="81"/>
            <rFont val="Tahoma"/>
            <family val="2"/>
          </rPr>
          <t>Pascal André:</t>
        </r>
        <r>
          <rPr>
            <sz val="9"/>
            <color indexed="81"/>
            <rFont val="Tahoma"/>
            <family val="2"/>
          </rPr>
          <t xml:space="preserve">
Questioner fixed issue after properly configuring middleware.</t>
        </r>
      </text>
    </comment>
    <comment ref="BW179" authorId="0" shapeId="0" xr:uid="{8155036A-D1C9-40F8-951E-264C10BEDB62}">
      <text>
        <r>
          <rPr>
            <b/>
            <sz val="9"/>
            <color indexed="81"/>
            <rFont val="Tahoma"/>
            <family val="2"/>
          </rPr>
          <t>Pascal André:</t>
        </r>
        <r>
          <rPr>
            <sz val="9"/>
            <color indexed="81"/>
            <rFont val="Tahoma"/>
            <family val="2"/>
          </rPr>
          <t xml:space="preserve">
How to fix issue where after ClientAuthentificationSuccess event, the identity is always anonymous?</t>
        </r>
      </text>
    </comment>
    <comment ref="BV180" authorId="0" shapeId="0" xr:uid="{D4BB148E-9287-409F-9D21-4A1BAF9495AE}">
      <text>
        <r>
          <rPr>
            <b/>
            <sz val="9"/>
            <color indexed="81"/>
            <rFont val="Tahoma"/>
            <family val="2"/>
          </rPr>
          <t>Pascal André:</t>
        </r>
        <r>
          <rPr>
            <sz val="9"/>
            <color indexed="81"/>
            <rFont val="Tahoma"/>
            <family val="2"/>
          </rPr>
          <t xml:space="preserve">
Chaning configuration options for Azure AD fixed issue.</t>
        </r>
      </text>
    </comment>
    <comment ref="BW180" authorId="0" shapeId="0" xr:uid="{35937FB9-2103-4C37-9734-B6309C5DF7C0}">
      <text>
        <r>
          <rPr>
            <b/>
            <sz val="9"/>
            <color indexed="81"/>
            <rFont val="Tahoma"/>
            <family val="2"/>
          </rPr>
          <t>Pascal André:</t>
        </r>
        <r>
          <rPr>
            <sz val="9"/>
            <color indexed="81"/>
            <rFont val="Tahoma"/>
            <family val="2"/>
          </rPr>
          <t xml:space="preserve">
How to fix issue where Blazor Client side get CORS error when accessing Azure Function using Azure Active directory?</t>
        </r>
      </text>
    </comment>
    <comment ref="BW181" authorId="0" shapeId="0" xr:uid="{E9FCA602-BEF7-46CE-B1DD-84BD9F357DE2}">
      <text>
        <r>
          <rPr>
            <b/>
            <sz val="9"/>
            <color indexed="81"/>
            <rFont val="Tahoma"/>
            <family val="2"/>
          </rPr>
          <t>Pascal André:</t>
        </r>
        <r>
          <rPr>
            <sz val="9"/>
            <color indexed="81"/>
            <rFont val="Tahoma"/>
            <family val="2"/>
          </rPr>
          <t xml:space="preserve">
How to fix issue where Blazor WASM authorization state is logged multiple times?</t>
        </r>
      </text>
    </comment>
    <comment ref="AP182" authorId="0" shapeId="0" xr:uid="{1A4B96FF-9FA0-4396-A434-A1C8A66B8312}">
      <text>
        <r>
          <rPr>
            <b/>
            <sz val="9"/>
            <color indexed="81"/>
            <rFont val="Tahoma"/>
            <family val="2"/>
          </rPr>
          <t>Pascal André:</t>
        </r>
        <r>
          <rPr>
            <sz val="9"/>
            <color indexed="81"/>
            <rFont val="Tahoma"/>
            <family val="2"/>
          </rPr>
          <t xml:space="preserve">
Seems to give enough details</t>
        </r>
      </text>
    </comment>
    <comment ref="BW182" authorId="0" shapeId="0" xr:uid="{7BC9083D-E16A-47CF-9856-C1C14D12799F}">
      <text>
        <r>
          <rPr>
            <b/>
            <sz val="9"/>
            <color indexed="81"/>
            <rFont val="Tahoma"/>
            <family val="2"/>
          </rPr>
          <t>Pascal André:</t>
        </r>
        <r>
          <rPr>
            <sz val="9"/>
            <color indexed="81"/>
            <rFont val="Tahoma"/>
            <family val="2"/>
          </rPr>
          <t xml:space="preserve">
How to fix issue where Blazor WASM hosted AuthorizeView does not recognize roles?</t>
        </r>
      </text>
    </comment>
    <comment ref="BU183" authorId="0" shapeId="0" xr:uid="{C0BAA1C7-FE0A-4E47-B8BF-2C7456569730}">
      <text>
        <r>
          <rPr>
            <b/>
            <sz val="9"/>
            <color indexed="81"/>
            <rFont val="Tahoma"/>
            <family val="2"/>
          </rPr>
          <t>Pascal André:</t>
        </r>
        <r>
          <rPr>
            <sz val="9"/>
            <color indexed="81"/>
            <rFont val="Tahoma"/>
            <family val="2"/>
          </rPr>
          <t xml:space="preserve">
What services can I register in the Server startup.cs to Register the necessary services?</t>
        </r>
      </text>
    </comment>
    <comment ref="BW183" authorId="0" shapeId="0" xr:uid="{9FFCD256-14A3-4732-A3EA-7E1E69491E7F}">
      <text>
        <r>
          <rPr>
            <b/>
            <sz val="9"/>
            <color indexed="81"/>
            <rFont val="Tahoma"/>
            <family val="2"/>
          </rPr>
          <t>Pascal André:</t>
        </r>
        <r>
          <rPr>
            <sz val="9"/>
            <color indexed="81"/>
            <rFont val="Tahoma"/>
            <family val="2"/>
          </rPr>
          <t xml:space="preserve">
How to fix issue where Blazor WASM hosted Prerender with Authentication, AuthenticationStateProvider not registered?</t>
        </r>
      </text>
    </comment>
    <comment ref="BV184" authorId="0" shapeId="0" xr:uid="{C5AAF18F-3458-4813-B390-6FCD709D3157}">
      <text>
        <r>
          <rPr>
            <b/>
            <sz val="9"/>
            <color indexed="81"/>
            <rFont val="Tahoma"/>
            <family val="2"/>
          </rPr>
          <t>Pascal André:</t>
        </r>
        <r>
          <rPr>
            <sz val="9"/>
            <color indexed="81"/>
            <rFont val="Tahoma"/>
            <family val="2"/>
          </rPr>
          <t xml:space="preserve">
Issue was that an option was not set correctly in Azure AD.</t>
        </r>
      </text>
    </comment>
    <comment ref="BW184" authorId="0" shapeId="0" xr:uid="{8A9DF81B-89A3-432B-ACE4-6319E7F8C103}">
      <text>
        <r>
          <rPr>
            <b/>
            <sz val="9"/>
            <color indexed="81"/>
            <rFont val="Tahoma"/>
            <family val="2"/>
          </rPr>
          <t>Pascal André:</t>
        </r>
        <r>
          <rPr>
            <sz val="9"/>
            <color indexed="81"/>
            <rFont val="Tahoma"/>
            <family val="2"/>
          </rPr>
          <t xml:space="preserve">
User asks: "How to fix issue where Blazor WebAssembly app with individual user accounts has no local accounts?"</t>
        </r>
      </text>
    </comment>
    <comment ref="BW185" authorId="0" shapeId="0" xr:uid="{1E1D42D3-600F-44D1-A725-7C85DA950EE5}">
      <text>
        <r>
          <rPr>
            <b/>
            <sz val="9"/>
            <color indexed="81"/>
            <rFont val="Tahoma"/>
            <family val="2"/>
          </rPr>
          <t>Pascal André:</t>
        </r>
        <r>
          <rPr>
            <sz val="9"/>
            <color indexed="81"/>
            <rFont val="Tahoma"/>
            <family val="2"/>
          </rPr>
          <t xml:space="preserve">
How to fix issue where Blazor WebAssembly PWA app not correctly redirecting to controller on IIS?</t>
        </r>
      </text>
    </comment>
    <comment ref="BW186" authorId="0" shapeId="0" xr:uid="{FFD7CB32-68D4-4A7F-A1A5-C09D4F41D14D}">
      <text>
        <r>
          <rPr>
            <b/>
            <sz val="9"/>
            <color indexed="81"/>
            <rFont val="Tahoma"/>
            <family val="2"/>
          </rPr>
          <t>Pascal André:</t>
        </r>
        <r>
          <rPr>
            <sz val="9"/>
            <color indexed="81"/>
            <rFont val="Tahoma"/>
            <family val="2"/>
          </rPr>
          <t xml:space="preserve">
How to fix issue where HttpClient doesn't include cookies with requests in Blazor Webassembly app?</t>
        </r>
      </text>
    </comment>
    <comment ref="BV187" authorId="0" shapeId="0" xr:uid="{9FF7417E-0385-411F-BA69-7C2C4E2A7364}">
      <text>
        <r>
          <rPr>
            <b/>
            <sz val="9"/>
            <color indexed="81"/>
            <rFont val="Tahoma"/>
            <family val="2"/>
          </rPr>
          <t>Pascal André:</t>
        </r>
        <r>
          <rPr>
            <sz val="9"/>
            <color indexed="81"/>
            <rFont val="Tahoma"/>
            <family val="2"/>
          </rPr>
          <t xml:space="preserve">
From questioner's answer: The issue was that removing/not having the "api://" scheme prepended to the client ID caused this to not populate the claims for some reason. Very odd. </t>
        </r>
      </text>
    </comment>
    <comment ref="BW187" authorId="0" shapeId="0" xr:uid="{19C1F7D6-D54F-41EA-959A-AF2DDA705AE9}">
      <text>
        <r>
          <rPr>
            <b/>
            <sz val="9"/>
            <color indexed="81"/>
            <rFont val="Tahoma"/>
            <family val="2"/>
          </rPr>
          <t>Pascal André:</t>
        </r>
        <r>
          <rPr>
            <sz val="9"/>
            <color indexed="81"/>
            <rFont val="Tahoma"/>
            <family val="2"/>
          </rPr>
          <t xml:space="preserve">
How to fix issue where HttpContext.User.Claims are empty when using AzureAD auth?</t>
        </r>
      </text>
    </comment>
    <comment ref="AP188" authorId="0" shapeId="0" xr:uid="{6E7EDCF9-C9E4-4750-91DE-76717053CF48}">
      <text>
        <r>
          <rPr>
            <b/>
            <sz val="9"/>
            <color indexed="81"/>
            <rFont val="Tahoma"/>
            <family val="2"/>
          </rPr>
          <t>Pascal André:</t>
        </r>
        <r>
          <rPr>
            <sz val="9"/>
            <color indexed="81"/>
            <rFont val="Tahoma"/>
            <family val="2"/>
          </rPr>
          <t xml:space="preserve">
TRUE
Was answered by owner.</t>
        </r>
      </text>
    </comment>
    <comment ref="BV188" authorId="0" shapeId="0" xr:uid="{B919174C-CDC5-45B9-B7C5-EA566B1D9A75}">
      <text>
        <r>
          <rPr>
            <b/>
            <sz val="9"/>
            <color indexed="81"/>
            <rFont val="Tahoma"/>
            <family val="2"/>
          </rPr>
          <t>Pascal André:</t>
        </r>
        <r>
          <rPr>
            <sz val="9"/>
            <color indexed="81"/>
            <rFont val="Tahoma"/>
            <family val="2"/>
          </rPr>
          <t xml:space="preserve">
Changing certificate options in setup fixed issue.</t>
        </r>
      </text>
    </comment>
    <comment ref="BW188" authorId="0" shapeId="0" xr:uid="{27301C1D-74B6-43D5-AC85-FF7CC3E9F6C0}">
      <text>
        <r>
          <rPr>
            <b/>
            <sz val="9"/>
            <color indexed="81"/>
            <rFont val="Tahoma"/>
            <family val="2"/>
          </rPr>
          <t>Pascal André:</t>
        </r>
        <r>
          <rPr>
            <sz val="9"/>
            <color indexed="81"/>
            <rFont val="Tahoma"/>
            <family val="2"/>
          </rPr>
          <t xml:space="preserve">
How to fix issue where LetsEncrypt certificate in Blazor WASM app published to ISS in Windows Server does not work properly?</t>
        </r>
      </text>
    </comment>
    <comment ref="AP189" authorId="0" shapeId="0" xr:uid="{39F81C2F-8967-4700-BECE-BEA2A6EF0B8C}">
      <text>
        <r>
          <rPr>
            <b/>
            <sz val="9"/>
            <color indexed="81"/>
            <rFont val="Tahoma"/>
            <family val="2"/>
          </rPr>
          <t>Pascal André:</t>
        </r>
        <r>
          <rPr>
            <sz val="9"/>
            <color indexed="81"/>
            <rFont val="Tahoma"/>
            <family val="2"/>
          </rPr>
          <t xml:space="preserve">
Seems to give enough details. Posted very recently.</t>
        </r>
      </text>
    </comment>
    <comment ref="BW189" authorId="0" shapeId="0" xr:uid="{CFB52907-2B1B-462E-BDA1-CDB53A517E24}">
      <text>
        <r>
          <rPr>
            <b/>
            <sz val="9"/>
            <color indexed="81"/>
            <rFont val="Tahoma"/>
            <family val="2"/>
          </rPr>
          <t>Pascal André:</t>
        </r>
        <r>
          <rPr>
            <sz val="9"/>
            <color indexed="81"/>
            <rFont val="Tahoma"/>
            <family val="2"/>
          </rPr>
          <t xml:space="preserve">
How to fix issue where logout only works after unregistering the service-worker in Blazor WASM app?</t>
        </r>
      </text>
    </comment>
    <comment ref="BV190" authorId="0" shapeId="0" xr:uid="{2ACF8CFC-8F01-42EF-825A-0C183031D522}">
      <text>
        <r>
          <rPr>
            <b/>
            <sz val="9"/>
            <color indexed="81"/>
            <rFont val="Tahoma"/>
            <family val="2"/>
          </rPr>
          <t>Pascal André:</t>
        </r>
        <r>
          <rPr>
            <sz val="9"/>
            <color indexed="81"/>
            <rFont val="Tahoma"/>
            <family val="2"/>
          </rPr>
          <t xml:space="preserve">
Restarting computer fixed issue.</t>
        </r>
      </text>
    </comment>
    <comment ref="BW190" authorId="0" shapeId="0" xr:uid="{E72215FC-D29F-4325-88C6-958F74AE83CD}">
      <text>
        <r>
          <rPr>
            <b/>
            <sz val="9"/>
            <color indexed="81"/>
            <rFont val="Tahoma"/>
            <family val="2"/>
          </rPr>
          <t>Pascal André:</t>
        </r>
        <r>
          <rPr>
            <sz val="9"/>
            <color indexed="81"/>
            <rFont val="Tahoma"/>
            <family val="2"/>
          </rPr>
          <t xml:space="preserve">
User asks: "How to fix issue where sign in is successful but user is not logged in?"</t>
        </r>
      </text>
    </comment>
    <comment ref="CB190" authorId="0" shapeId="0" xr:uid="{F06E1E17-69B9-408B-BF7B-C374BF29B159}">
      <text>
        <r>
          <rPr>
            <b/>
            <sz val="9"/>
            <color indexed="81"/>
            <rFont val="Tahoma"/>
            <family val="2"/>
          </rPr>
          <t>Pascal André:</t>
        </r>
        <r>
          <rPr>
            <sz val="9"/>
            <color indexed="81"/>
            <rFont val="Tahoma"/>
            <family val="2"/>
          </rPr>
          <t xml:space="preserve">
User wrote: "What confuses me is that it worked before and still does on the server and it doesn't work locally if I checkout that history at the point deployed to the server. What do I miss?"</t>
        </r>
      </text>
    </comment>
    <comment ref="AP191" authorId="0" shapeId="0" xr:uid="{EE2B3AB8-E008-44FA-934A-45DC39E2731B}">
      <text>
        <r>
          <rPr>
            <b/>
            <sz val="9"/>
            <color indexed="81"/>
            <rFont val="Tahoma"/>
            <family val="2"/>
          </rPr>
          <t>Pascal André:</t>
        </r>
        <r>
          <rPr>
            <sz val="9"/>
            <color indexed="81"/>
            <rFont val="Tahoma"/>
            <family val="2"/>
          </rPr>
          <t xml:space="preserve">
Seems to give enough details with code examples as well.</t>
        </r>
      </text>
    </comment>
    <comment ref="BW191" authorId="0" shapeId="0" xr:uid="{F8B69840-F9DF-441C-A6B5-E840D8FA9728}">
      <text>
        <r>
          <rPr>
            <b/>
            <sz val="9"/>
            <color indexed="81"/>
            <rFont val="Tahoma"/>
            <family val="2"/>
          </rPr>
          <t>Pascal André:</t>
        </r>
        <r>
          <rPr>
            <sz val="9"/>
            <color indexed="81"/>
            <rFont val="Tahoma"/>
            <family val="2"/>
          </rPr>
          <t xml:space="preserve">
User asks: "How to fix issue where user role update in asp net core identity does not work?"</t>
        </r>
      </text>
    </comment>
    <comment ref="AP192" authorId="0" shapeId="0" xr:uid="{4A75634B-FBEE-4FAD-AD69-127D7CE33347}">
      <text>
        <r>
          <rPr>
            <b/>
            <sz val="9"/>
            <color indexed="81"/>
            <rFont val="Tahoma"/>
            <family val="2"/>
          </rPr>
          <t>Pascal André:</t>
        </r>
        <r>
          <rPr>
            <sz val="9"/>
            <color indexed="81"/>
            <rFont val="Tahoma"/>
            <family val="2"/>
          </rPr>
          <t xml:space="preserve">
Owner did not respond to one of the comments that might solve problem.</t>
        </r>
      </text>
    </comment>
    <comment ref="BW192" authorId="0" shapeId="0" xr:uid="{1E702953-D8F8-4F30-8B55-D27B02D1A270}">
      <text>
        <r>
          <rPr>
            <b/>
            <sz val="9"/>
            <color indexed="81"/>
            <rFont val="Tahoma"/>
            <family val="2"/>
          </rPr>
          <t>Pascal André:</t>
        </r>
        <r>
          <rPr>
            <sz val="9"/>
            <color indexed="81"/>
            <rFont val="Tahoma"/>
            <family val="2"/>
          </rPr>
          <t xml:space="preserve">
How to fix issue/warning where Content Security Policy blocks use of 'eval' in JavaScript?</t>
        </r>
      </text>
    </comment>
    <comment ref="CB192" authorId="0" shapeId="0" xr:uid="{3AD6EEA0-1B31-47C6-A32D-72D92ECA237F}">
      <text>
        <r>
          <rPr>
            <b/>
            <sz val="9"/>
            <color indexed="81"/>
            <rFont val="Tahoma"/>
            <family val="2"/>
          </rPr>
          <t>Pascal André:</t>
        </r>
        <r>
          <rPr>
            <sz val="9"/>
            <color indexed="81"/>
            <rFont val="Tahoma"/>
            <family val="2"/>
          </rPr>
          <t xml:space="preserve">
NGINX config is set up correctly according to question owner. Does not understand why issues are present.</t>
        </r>
      </text>
    </comment>
    <comment ref="AP193" authorId="0" shapeId="0" xr:uid="{19F31397-0375-4010-AE84-3CB5F91D12FA}">
      <text>
        <r>
          <rPr>
            <b/>
            <sz val="9"/>
            <color indexed="81"/>
            <rFont val="Tahoma"/>
            <family val="2"/>
          </rPr>
          <t>Pascal André:</t>
        </r>
        <r>
          <rPr>
            <sz val="9"/>
            <color indexed="81"/>
            <rFont val="Tahoma"/>
            <family val="2"/>
          </rPr>
          <t xml:space="preserve">
Seems to give lots of details but is missing code snippets.</t>
        </r>
      </text>
    </comment>
    <comment ref="BW193" authorId="0" shapeId="0" xr:uid="{2EB240B6-526A-4FEC-BB41-9AEDBB0C4501}">
      <text>
        <r>
          <rPr>
            <b/>
            <sz val="9"/>
            <color indexed="81"/>
            <rFont val="Tahoma"/>
            <family val="2"/>
          </rPr>
          <t>Pascal André:</t>
        </r>
        <r>
          <rPr>
            <sz val="9"/>
            <color indexed="81"/>
            <rFont val="Tahoma"/>
            <family val="2"/>
          </rPr>
          <t xml:space="preserve">
How to fix issue: Blazor Webassembly with IdentityServer4 logout missing id_token_hint?</t>
        </r>
      </text>
    </comment>
    <comment ref="BV194" authorId="0" shapeId="0" xr:uid="{44786252-784A-44C7-8F7B-98FD2ACC5841}">
      <text>
        <r>
          <rPr>
            <b/>
            <sz val="9"/>
            <color indexed="81"/>
            <rFont val="Tahoma"/>
            <family val="2"/>
          </rPr>
          <t>Pascal André:</t>
        </r>
        <r>
          <rPr>
            <sz val="9"/>
            <color indexed="81"/>
            <rFont val="Tahoma"/>
            <family val="2"/>
          </rPr>
          <t xml:space="preserve">
Changing ConfigureService class fixed issue</t>
        </r>
      </text>
    </comment>
    <comment ref="BW194" authorId="0" shapeId="0" xr:uid="{5840C7CF-F1B0-4293-8B4D-6F47444E1215}">
      <text>
        <r>
          <rPr>
            <b/>
            <sz val="9"/>
            <color indexed="81"/>
            <rFont val="Tahoma"/>
            <family val="2"/>
          </rPr>
          <t>Pascal André:</t>
        </r>
        <r>
          <rPr>
            <sz val="9"/>
            <color indexed="81"/>
            <rFont val="Tahoma"/>
            <family val="2"/>
          </rPr>
          <t xml:space="preserve">
How to fix Network Error in Blazor WebAssembly site with ASP.Net Core Identity login link?</t>
        </r>
      </text>
    </comment>
    <comment ref="AP195" authorId="0" shapeId="0" xr:uid="{36A4ACC3-9311-48E1-ADD9-41AFBE7A7615}">
      <text>
        <r>
          <rPr>
            <b/>
            <sz val="9"/>
            <color indexed="81"/>
            <rFont val="Tahoma"/>
            <family val="2"/>
          </rPr>
          <t>Pascal André:</t>
        </r>
        <r>
          <rPr>
            <sz val="9"/>
            <color indexed="81"/>
            <rFont val="Tahoma"/>
            <family val="2"/>
          </rPr>
          <t xml:space="preserve">
Only added linked images but no code snippets or further details.</t>
        </r>
      </text>
    </comment>
    <comment ref="BX195" authorId="0" shapeId="0" xr:uid="{5FB300FF-4155-45DE-AFB0-537B03B7EF2A}">
      <text>
        <r>
          <rPr>
            <b/>
            <sz val="9"/>
            <color indexed="81"/>
            <rFont val="Tahoma"/>
            <family val="2"/>
          </rPr>
          <t>Pascal André:</t>
        </r>
        <r>
          <rPr>
            <sz val="9"/>
            <color indexed="81"/>
            <rFont val="Tahoma"/>
            <family val="2"/>
          </rPr>
          <t xml:space="preserve">
How to fix Problem previewing component data with Blazor Client Authentication?</t>
        </r>
      </text>
    </comment>
    <comment ref="AP196" authorId="0" shapeId="0" xr:uid="{A6273832-FCE9-4887-8A1E-15B3FE69A2A5}">
      <text>
        <r>
          <rPr>
            <b/>
            <sz val="9"/>
            <color indexed="81"/>
            <rFont val="Tahoma"/>
            <family val="2"/>
          </rPr>
          <t>Pascal André:</t>
        </r>
        <r>
          <rPr>
            <sz val="9"/>
            <color indexed="81"/>
            <rFont val="Tahoma"/>
            <family val="2"/>
          </rPr>
          <t xml:space="preserve">
TRUE
Was answered by owner.</t>
        </r>
      </text>
    </comment>
    <comment ref="BX196" authorId="0" shapeId="0" xr:uid="{613557D2-CB40-42F5-A0E5-877304888C7E}">
      <text>
        <r>
          <rPr>
            <b/>
            <sz val="9"/>
            <color indexed="81"/>
            <rFont val="Tahoma"/>
            <family val="2"/>
          </rPr>
          <t>Pascal André:</t>
        </r>
        <r>
          <rPr>
            <sz val="9"/>
            <color indexed="81"/>
            <rFont val="Tahoma"/>
            <family val="2"/>
          </rPr>
          <t xml:space="preserve">
How to get custom response headers through to the Blazor WASM app?</t>
        </r>
      </text>
    </comment>
    <comment ref="AP197" authorId="0" shapeId="0" xr:uid="{935A3728-06C0-4BB8-BEC9-50747C43BF76}">
      <text>
        <r>
          <rPr>
            <b/>
            <sz val="9"/>
            <color indexed="81"/>
            <rFont val="Tahoma"/>
            <family val="2"/>
          </rPr>
          <t>Pascal André:</t>
        </r>
        <r>
          <rPr>
            <sz val="9"/>
            <color indexed="81"/>
            <rFont val="Tahoma"/>
            <family val="2"/>
          </rPr>
          <t xml:space="preserve">
Quite a specific problem as it seems.</t>
        </r>
      </text>
    </comment>
    <comment ref="BX197" authorId="0" shapeId="0" xr:uid="{BC8A5B78-3F2C-4659-A8A6-B3A329A03E71}">
      <text>
        <r>
          <rPr>
            <b/>
            <sz val="9"/>
            <color indexed="81"/>
            <rFont val="Tahoma"/>
            <family val="2"/>
          </rPr>
          <t>Pascal André:</t>
        </r>
        <r>
          <rPr>
            <sz val="9"/>
            <color indexed="81"/>
            <rFont val="Tahoma"/>
            <family val="2"/>
          </rPr>
          <t xml:space="preserve">
User asks how he can handle multiple tokens for different scopes when working with protected APIs using Azure-Active-Directory.</t>
        </r>
      </text>
    </comment>
    <comment ref="BY197" authorId="0" shapeId="0" xr:uid="{F4A9168B-1965-482C-9472-029A529BC534}">
      <text>
        <r>
          <rPr>
            <b/>
            <sz val="9"/>
            <color indexed="81"/>
            <rFont val="Tahoma"/>
            <family val="2"/>
          </rPr>
          <t>Pascal André:</t>
        </r>
        <r>
          <rPr>
            <sz val="9"/>
            <color indexed="81"/>
            <rFont val="Tahoma"/>
            <family val="2"/>
          </rPr>
          <t xml:space="preserve">
User seems to have an idea how to solve the problem but is looking for a way to achieve it using best practices since his solution seems laborious.</t>
        </r>
      </text>
    </comment>
    <comment ref="BV198" authorId="0" shapeId="0" xr:uid="{E6FB0E8A-D45A-4758-9EAB-5CA13B9171B9}">
      <text>
        <r>
          <rPr>
            <b/>
            <sz val="9"/>
            <color indexed="81"/>
            <rFont val="Tahoma"/>
            <family val="2"/>
          </rPr>
          <t>Pascal André:</t>
        </r>
        <r>
          <rPr>
            <sz val="9"/>
            <color indexed="81"/>
            <rFont val="Tahoma"/>
            <family val="2"/>
          </rPr>
          <t xml:space="preserve">
Configuring Startup.cs fixed issue..</t>
        </r>
      </text>
    </comment>
    <comment ref="BW198" authorId="0" shapeId="0" xr:uid="{24EFFAB4-8DC2-4A1A-AFAC-29E5D42FCCB5}">
      <text>
        <r>
          <rPr>
            <b/>
            <sz val="9"/>
            <color indexed="81"/>
            <rFont val="Tahoma"/>
            <family val="2"/>
          </rPr>
          <t>Pascal André:</t>
        </r>
        <r>
          <rPr>
            <sz val="9"/>
            <color indexed="81"/>
            <rFont val="Tahoma"/>
            <family val="2"/>
          </rPr>
          <t xml:space="preserve">
User tried on his own but failed.</t>
        </r>
      </text>
    </comment>
    <comment ref="BX198" authorId="0" shapeId="0" xr:uid="{F8362131-017F-414A-AB77-1A22DD0C26BD}">
      <text>
        <r>
          <rPr>
            <b/>
            <sz val="9"/>
            <color indexed="81"/>
            <rFont val="Tahoma"/>
            <family val="2"/>
          </rPr>
          <t>Pascal André:</t>
        </r>
        <r>
          <rPr>
            <sz val="9"/>
            <color indexed="81"/>
            <rFont val="Tahoma"/>
            <family val="2"/>
          </rPr>
          <t xml:space="preserve">
How to host the Blazor WASM client app on a different port to the server API?</t>
        </r>
      </text>
    </comment>
    <comment ref="AP199" authorId="0" shapeId="0" xr:uid="{C029C3F0-C3ED-4B17-8144-6062BEE70C33}">
      <text>
        <r>
          <rPr>
            <b/>
            <sz val="9"/>
            <color indexed="81"/>
            <rFont val="Tahoma"/>
            <family val="2"/>
          </rPr>
          <t>Pascal André:</t>
        </r>
        <r>
          <rPr>
            <sz val="9"/>
            <color indexed="81"/>
            <rFont val="Tahoma"/>
            <family val="2"/>
          </rPr>
          <t xml:space="preserve">
- Specific issue regarding Dropbox Oauth2 and PKCE.</t>
        </r>
      </text>
    </comment>
    <comment ref="BW199" authorId="0" shapeId="0" xr:uid="{628B3FD3-90B9-48F2-90B2-74846CE088D3}">
      <text>
        <r>
          <rPr>
            <b/>
            <sz val="9"/>
            <color indexed="81"/>
            <rFont val="Tahoma"/>
            <family val="2"/>
          </rPr>
          <t>Pascal André:</t>
        </r>
        <r>
          <rPr>
            <sz val="9"/>
            <color indexed="81"/>
            <rFont val="Tahoma"/>
            <family val="2"/>
          </rPr>
          <t xml:space="preserve">
Has run into issues.</t>
        </r>
      </text>
    </comment>
    <comment ref="BX199" authorId="0" shapeId="0" xr:uid="{D464CDE5-7F15-48FF-8686-C3649295F557}">
      <text>
        <r>
          <rPr>
            <b/>
            <sz val="9"/>
            <color indexed="81"/>
            <rFont val="Tahoma"/>
            <family val="2"/>
          </rPr>
          <t>Pascal André:</t>
        </r>
        <r>
          <rPr>
            <sz val="9"/>
            <color indexed="81"/>
            <rFont val="Tahoma"/>
            <family val="2"/>
          </rPr>
          <t xml:space="preserve">
User asks: "How can I persist that exact object with its one-time generated CodeVerifier/CodeChallenge which must be the same when I try to call ProcessCodeFlowAsync after the Dropbox redirect back to my app?"</t>
        </r>
      </text>
    </comment>
    <comment ref="BX200" authorId="0" shapeId="0" xr:uid="{D7937FC7-B9D9-4741-975C-4FCC63F42C37}">
      <text>
        <r>
          <rPr>
            <b/>
            <sz val="9"/>
            <color indexed="81"/>
            <rFont val="Tahoma"/>
            <family val="2"/>
          </rPr>
          <t>Pascal André:</t>
        </r>
        <r>
          <rPr>
            <sz val="9"/>
            <color indexed="81"/>
            <rFont val="Tahoma"/>
            <family val="2"/>
          </rPr>
          <t xml:space="preserve">
How to initialize an instance of the service in the constructor of StorageManagement and also how to set the parameters of constructor of StorageManagement in Program.cs?</t>
        </r>
      </text>
    </comment>
    <comment ref="BX201" authorId="0" shapeId="0" xr:uid="{33113C12-58C1-4A21-A515-1A2FDBCAE10A}">
      <text>
        <r>
          <rPr>
            <b/>
            <sz val="9"/>
            <color indexed="81"/>
            <rFont val="Tahoma"/>
            <family val="2"/>
          </rPr>
          <t>Pascal André:</t>
        </r>
        <r>
          <rPr>
            <sz val="9"/>
            <color indexed="81"/>
            <rFont val="Tahoma"/>
            <family val="2"/>
          </rPr>
          <t xml:space="preserve">
How to login using frontend UI from Blazor WASM on same domain in given example?</t>
        </r>
      </text>
    </comment>
    <comment ref="BX202" authorId="0" shapeId="0" xr:uid="{2EE6BB00-C3E7-44F4-ADB9-F9526647443A}">
      <text>
        <r>
          <rPr>
            <b/>
            <sz val="9"/>
            <color indexed="81"/>
            <rFont val="Tahoma"/>
            <family val="2"/>
          </rPr>
          <t>Pascal André:</t>
        </r>
        <r>
          <rPr>
            <sz val="9"/>
            <color indexed="81"/>
            <rFont val="Tahoma"/>
            <family val="2"/>
          </rPr>
          <t xml:space="preserve">
How to make anynomous call to server in ASP.NET core hosted Blazor WASM app?</t>
        </r>
      </text>
    </comment>
    <comment ref="AP203" authorId="0" shapeId="0" xr:uid="{BC5DB9EB-2D65-4AF9-B083-DA00628B89C5}">
      <text>
        <r>
          <rPr>
            <b/>
            <sz val="9"/>
            <color indexed="81"/>
            <rFont val="Tahoma"/>
            <family val="2"/>
          </rPr>
          <t>Pascal André:</t>
        </r>
        <r>
          <rPr>
            <sz val="9"/>
            <color indexed="81"/>
            <rFont val="Tahoma"/>
            <family val="2"/>
          </rPr>
          <t xml:space="preserve">
Questioner did not respond to any comments or answer.</t>
        </r>
      </text>
    </comment>
    <comment ref="BW203" authorId="0" shapeId="0" xr:uid="{B34DAEE8-F6DD-4718-BFFD-32698FB21E43}">
      <text>
        <r>
          <rPr>
            <b/>
            <sz val="9"/>
            <color indexed="81"/>
            <rFont val="Tahoma"/>
            <family val="2"/>
          </rPr>
          <t>Pascal André:</t>
        </r>
        <r>
          <rPr>
            <sz val="9"/>
            <color indexed="81"/>
            <rFont val="Tahoma"/>
            <family val="2"/>
          </rPr>
          <t xml:space="preserve">
User tried on his own without success / faced issues.</t>
        </r>
      </text>
    </comment>
    <comment ref="BX203" authorId="0" shapeId="0" xr:uid="{6D3B0A5A-9AD6-4555-BB9F-F9BF5D91B36C}">
      <text>
        <r>
          <rPr>
            <b/>
            <sz val="9"/>
            <color indexed="81"/>
            <rFont val="Tahoma"/>
            <family val="2"/>
          </rPr>
          <t>Pascal André:</t>
        </r>
        <r>
          <rPr>
            <sz val="9"/>
            <color indexed="81"/>
            <rFont val="Tahoma"/>
            <family val="2"/>
          </rPr>
          <t xml:space="preserve">
How to navigate user after login in Blazor WASM app?</t>
        </r>
      </text>
    </comment>
    <comment ref="AP204" authorId="0" shapeId="0" xr:uid="{01EAD31E-C005-4DB2-A5D0-64C29666BD44}">
      <text>
        <r>
          <rPr>
            <b/>
            <sz val="9"/>
            <color indexed="81"/>
            <rFont val="Tahoma"/>
            <family val="2"/>
          </rPr>
          <t>Pascal André:</t>
        </r>
        <r>
          <rPr>
            <sz val="9"/>
            <color indexed="81"/>
            <rFont val="Tahoma"/>
            <family val="2"/>
          </rPr>
          <t xml:space="preserve">
Seems to give enough details.</t>
        </r>
      </text>
    </comment>
    <comment ref="BX204" authorId="0" shapeId="0" xr:uid="{1824E00D-A40F-490F-9A0B-D96F0BB34C1F}">
      <text>
        <r>
          <rPr>
            <b/>
            <sz val="9"/>
            <color indexed="81"/>
            <rFont val="Tahoma"/>
            <family val="2"/>
          </rPr>
          <t>Pascal André:</t>
        </r>
        <r>
          <rPr>
            <sz val="9"/>
            <color indexed="81"/>
            <rFont val="Tahoma"/>
            <family val="2"/>
          </rPr>
          <t xml:space="preserve">
How to override LoginDisplay in Blazor Identity Server 4 in ASP.NET Core WebAssembly .NET 5?</t>
        </r>
      </text>
    </comment>
    <comment ref="BX205" authorId="0" shapeId="0" xr:uid="{752745AA-7E66-4385-BFC1-D802A48DEC75}">
      <text>
        <r>
          <rPr>
            <b/>
            <sz val="9"/>
            <color indexed="81"/>
            <rFont val="Tahoma"/>
            <family val="2"/>
          </rPr>
          <t>Pascal André:</t>
        </r>
        <r>
          <rPr>
            <sz val="9"/>
            <color indexed="81"/>
            <rFont val="Tahoma"/>
            <family val="2"/>
          </rPr>
          <t xml:space="preserve">
User asks: "How to pass authentication headers to requests after changing it from locahost:5001?"</t>
        </r>
      </text>
    </comment>
    <comment ref="BV206" authorId="0" shapeId="0" xr:uid="{99FFE3FD-E148-4D43-A04F-11EDDCF7A4C5}">
      <text>
        <r>
          <rPr>
            <b/>
            <sz val="9"/>
            <color indexed="81"/>
            <rFont val="Tahoma"/>
            <family val="2"/>
          </rPr>
          <t>Pascal André:</t>
        </r>
        <r>
          <rPr>
            <sz val="9"/>
            <color indexed="81"/>
            <rFont val="Tahoma"/>
            <family val="2"/>
          </rPr>
          <t xml:space="preserve">
User had to migrate to asp.net core 5.0 for LoginMode to be supported.</t>
        </r>
      </text>
    </comment>
    <comment ref="BW206" authorId="0" shapeId="0" xr:uid="{658453B1-3882-44B3-87A3-0254A7DC570A}">
      <text>
        <r>
          <rPr>
            <b/>
            <sz val="9"/>
            <color indexed="81"/>
            <rFont val="Tahoma"/>
            <family val="2"/>
          </rPr>
          <t>Pascal André:</t>
        </r>
        <r>
          <rPr>
            <sz val="9"/>
            <color indexed="81"/>
            <rFont val="Tahoma"/>
            <family val="2"/>
          </rPr>
          <t xml:space="preserve">
User had issues trying to redirect user instead of popup when logging in.</t>
        </r>
      </text>
    </comment>
    <comment ref="BX206" authorId="0" shapeId="0" xr:uid="{737396A5-E8D1-4C98-A09A-EC084D6AE031}">
      <text>
        <r>
          <rPr>
            <b/>
            <sz val="9"/>
            <color indexed="81"/>
            <rFont val="Tahoma"/>
            <family val="2"/>
          </rPr>
          <t>Pascal André:</t>
        </r>
        <r>
          <rPr>
            <sz val="9"/>
            <color indexed="81"/>
            <rFont val="Tahoma"/>
            <family val="2"/>
          </rPr>
          <t xml:space="preserve">
How to redirect a user upon logging in instead of default popup in Blazor WASM app?</t>
        </r>
      </text>
    </comment>
    <comment ref="BV207" authorId="0" shapeId="0" xr:uid="{4B7D6EF7-1B97-4CE1-8EB8-491B5667A0AD}">
      <text>
        <r>
          <rPr>
            <b/>
            <sz val="9"/>
            <color indexed="81"/>
            <rFont val="Tahoma"/>
            <family val="2"/>
          </rPr>
          <t>Pascal André:</t>
        </r>
        <r>
          <rPr>
            <sz val="9"/>
            <color indexed="81"/>
            <rFont val="Tahoma"/>
            <family val="2"/>
          </rPr>
          <t xml:space="preserve">
Changing setup of login procedure/option fixed issue.</t>
        </r>
      </text>
    </comment>
    <comment ref="BX207" authorId="0" shapeId="0" xr:uid="{8C8A54E1-5B2D-46A9-BE20-F4EBB9C66501}">
      <text>
        <r>
          <rPr>
            <b/>
            <sz val="9"/>
            <color indexed="81"/>
            <rFont val="Tahoma"/>
            <family val="2"/>
          </rPr>
          <t>Pascal André:</t>
        </r>
        <r>
          <rPr>
            <sz val="9"/>
            <color indexed="81"/>
            <rFont val="Tahoma"/>
            <family val="2"/>
          </rPr>
          <t xml:space="preserve">
How to redirect to login page as opposed to pop-up login in Blazor WASM app?</t>
        </r>
      </text>
    </comment>
    <comment ref="BW208" authorId="0" shapeId="0" xr:uid="{F4BC0F78-AC9B-472D-ADBA-7B3F35D77EF4}">
      <text>
        <r>
          <rPr>
            <b/>
            <sz val="9"/>
            <color indexed="81"/>
            <rFont val="Tahoma"/>
            <family val="2"/>
          </rPr>
          <t>Pascal André:</t>
        </r>
        <r>
          <rPr>
            <sz val="9"/>
            <color indexed="81"/>
            <rFont val="Tahoma"/>
            <family val="2"/>
          </rPr>
          <t xml:space="preserve">
User wrote: "I feel/think the answer is somewhere in this article https://docs.microsoft.com/en-us/aspnet/core/security/blazor/webassembly/additional-scenarios?view=aspnetcore-3.1, but for the life of me, everything I try fails."</t>
        </r>
      </text>
    </comment>
    <comment ref="BX208" authorId="0" shapeId="0" xr:uid="{DE3186BB-64FC-4DBB-BE40-FAEFE97D92E1}">
      <text>
        <r>
          <rPr>
            <b/>
            <sz val="9"/>
            <color indexed="81"/>
            <rFont val="Tahoma"/>
            <family val="2"/>
          </rPr>
          <t>Pascal André:</t>
        </r>
        <r>
          <rPr>
            <sz val="9"/>
            <color indexed="81"/>
            <rFont val="Tahoma"/>
            <family val="2"/>
          </rPr>
          <t xml:space="preserve">
User asks: "How to respond to a successful login for a Blazor WebAssembly app with Azure Active Directory B2C?"</t>
        </r>
      </text>
    </comment>
    <comment ref="BX209" authorId="0" shapeId="0" xr:uid="{EB1974DB-7BC6-41DB-ACF1-43E02ED2CCC0}">
      <text>
        <r>
          <rPr>
            <b/>
            <sz val="9"/>
            <color indexed="81"/>
            <rFont val="Tahoma"/>
            <family val="2"/>
          </rPr>
          <t>Pascal André:</t>
        </r>
        <r>
          <rPr>
            <sz val="9"/>
            <color indexed="81"/>
            <rFont val="Tahoma"/>
            <family val="2"/>
          </rPr>
          <t xml:space="preserve">
How to run code on login in Blazor WebAssembly?</t>
        </r>
      </text>
    </comment>
    <comment ref="AP210" authorId="0" shapeId="0" xr:uid="{B90501CF-475E-4369-909E-4938FE088A8E}">
      <text>
        <r>
          <rPr>
            <b/>
            <sz val="9"/>
            <color indexed="81"/>
            <rFont val="Tahoma"/>
            <family val="2"/>
          </rPr>
          <t>Pascal André:</t>
        </r>
        <r>
          <rPr>
            <sz val="9"/>
            <color indexed="81"/>
            <rFont val="Tahoma"/>
            <family val="2"/>
          </rPr>
          <t xml:space="preserve">
Questioner seems to give enough details but did not respond to a comment that seems promising.</t>
        </r>
      </text>
    </comment>
    <comment ref="BV210" authorId="0" shapeId="0" xr:uid="{656228A9-B71F-4680-A354-2677DA56EC03}">
      <text>
        <r>
          <rPr>
            <b/>
            <sz val="9"/>
            <color indexed="81"/>
            <rFont val="Tahoma"/>
            <family val="2"/>
          </rPr>
          <t>Pascal André:</t>
        </r>
        <r>
          <rPr>
            <sz val="9"/>
            <color indexed="81"/>
            <rFont val="Tahoma"/>
            <family val="2"/>
          </rPr>
          <t xml:space="preserve">
Related to settings/configurations of Azure services.</t>
        </r>
      </text>
    </comment>
    <comment ref="BX210" authorId="0" shapeId="0" xr:uid="{EBEFD589-9B5C-4A21-AFC2-277DAC599C79}">
      <text>
        <r>
          <rPr>
            <b/>
            <sz val="9"/>
            <color indexed="81"/>
            <rFont val="Tahoma"/>
            <family val="2"/>
          </rPr>
          <t>Pascal André:</t>
        </r>
        <r>
          <rPr>
            <sz val="9"/>
            <color indexed="81"/>
            <rFont val="Tahoma"/>
            <family val="2"/>
          </rPr>
          <t xml:space="preserve">
User asks: "How to use Azure App settings in a Blazor WebAssembly client-side application at runtime as appsettings.json configuration?"</t>
        </r>
      </text>
    </comment>
    <comment ref="AP211" authorId="0" shapeId="0" xr:uid="{9BA3FDFD-F5DF-46D5-B8F6-F8586CB137A7}">
      <text>
        <r>
          <rPr>
            <b/>
            <sz val="9"/>
            <color indexed="81"/>
            <rFont val="Tahoma"/>
            <family val="2"/>
          </rPr>
          <t>Pascal André:</t>
        </r>
        <r>
          <rPr>
            <sz val="9"/>
            <color indexed="81"/>
            <rFont val="Tahoma"/>
            <family val="2"/>
          </rPr>
          <t xml:space="preserve">
Questioner did not respond to comment or answer from other dev.</t>
        </r>
      </text>
    </comment>
    <comment ref="BV211" authorId="0" shapeId="0" xr:uid="{5BB05868-5EC8-4C4F-9106-A634DDA89FA0}">
      <text>
        <r>
          <rPr>
            <b/>
            <sz val="9"/>
            <color indexed="81"/>
            <rFont val="Tahoma"/>
            <family val="2"/>
          </rPr>
          <t>Pascal André:</t>
        </r>
        <r>
          <rPr>
            <sz val="9"/>
            <color indexed="81"/>
            <rFont val="Tahoma"/>
            <family val="2"/>
          </rPr>
          <t xml:space="preserve">
How to setup project to reuse component</t>
        </r>
      </text>
    </comment>
    <comment ref="BX211" authorId="0" shapeId="0" xr:uid="{82DDA2D5-36C8-44FF-8B60-6921B4F83F40}">
      <text>
        <r>
          <rPr>
            <b/>
            <sz val="9"/>
            <color indexed="81"/>
            <rFont val="Tahoma"/>
            <family val="2"/>
          </rPr>
          <t>Pascal André:</t>
        </r>
        <r>
          <rPr>
            <sz val="9"/>
            <color indexed="81"/>
            <rFont val="Tahoma"/>
            <family val="2"/>
          </rPr>
          <t xml:space="preserve">
How to use same login page in multiple projects in blazor webassembly?</t>
        </r>
      </text>
    </comment>
    <comment ref="BX212" authorId="0" shapeId="0" xr:uid="{C8EACD10-C395-4C0E-8065-4C8309A34582}">
      <text>
        <r>
          <rPr>
            <b/>
            <sz val="9"/>
            <color indexed="81"/>
            <rFont val="Tahoma"/>
            <family val="2"/>
          </rPr>
          <t>Pascal André:</t>
        </r>
        <r>
          <rPr>
            <sz val="9"/>
            <color indexed="81"/>
            <rFont val="Tahoma"/>
            <family val="2"/>
          </rPr>
          <t xml:space="preserve">
How to use UserManager on a Blazor page?</t>
        </r>
      </text>
    </comment>
    <comment ref="CC212" authorId="0" shapeId="0" xr:uid="{11CE7D33-6A97-4FFD-AAB1-B164586AEC0C}">
      <text>
        <r>
          <rPr>
            <b/>
            <sz val="9"/>
            <color indexed="81"/>
            <rFont val="Tahoma"/>
            <family val="2"/>
          </rPr>
          <t>Pascal André:</t>
        </r>
        <r>
          <rPr>
            <sz val="9"/>
            <color indexed="81"/>
            <rFont val="Tahoma"/>
            <family val="2"/>
          </rPr>
          <t xml:space="preserve">
From another dev's answer: ou can't use UserManager from WebAssembly Blazor app as it is running on the browser. Generally speaking, you can't use objects related to database access in WebAssembly Blazor app. Instead you usually create a Web Api action methods, and access these methods using Fetch API (HttpClient).</t>
        </r>
      </text>
    </comment>
    <comment ref="BX213" authorId="0" shapeId="0" xr:uid="{2CF803AA-203E-469C-958D-2C0DD6D216CB}">
      <text>
        <r>
          <rPr>
            <b/>
            <sz val="9"/>
            <color indexed="81"/>
            <rFont val="Tahoma"/>
            <family val="2"/>
          </rPr>
          <t>Pascal André:</t>
        </r>
        <r>
          <rPr>
            <sz val="9"/>
            <color indexed="81"/>
            <rFont val="Tahoma"/>
            <family val="2"/>
          </rPr>
          <t xml:space="preserve">
In a Blazor Webassembly application on the client side app that is hosted on ASP.NET Core (latest, blazor), when/how to call an action every time a user is authenticated?</t>
        </r>
      </text>
    </comment>
    <comment ref="BU214" authorId="0" shapeId="0" xr:uid="{61860E4C-5B66-4918-A32A-F8021D527C97}">
      <text>
        <r>
          <rPr>
            <b/>
            <sz val="9"/>
            <color indexed="81"/>
            <rFont val="Tahoma"/>
            <family val="2"/>
          </rPr>
          <t>Pascal André:</t>
        </r>
        <r>
          <rPr>
            <sz val="9"/>
            <color indexed="81"/>
            <rFont val="Tahoma"/>
            <family val="2"/>
          </rPr>
          <t xml:space="preserve">
User wants to know why: "In the Blazor WASM authentication template, how does the system resolve "authentication/login" to "/Areas/Identity/Pages/Account/Login?"</t>
        </r>
      </text>
    </comment>
    <comment ref="AP215" authorId="0" shapeId="0" xr:uid="{39D4AD2B-E7E0-4EED-A422-66BE8E9FBCA9}">
      <text>
        <r>
          <rPr>
            <b/>
            <sz val="9"/>
            <color indexed="81"/>
            <rFont val="Tahoma"/>
            <family val="2"/>
          </rPr>
          <t>Pascal André:</t>
        </r>
        <r>
          <rPr>
            <sz val="9"/>
            <color indexed="81"/>
            <rFont val="Tahoma"/>
            <family val="2"/>
          </rPr>
          <t xml:space="preserve">
TRUE
Was answered by owner.</t>
        </r>
      </text>
    </comment>
    <comment ref="BU215" authorId="0" shapeId="0" xr:uid="{F4C0757B-0D7C-4DB7-B272-D15FF5FC7B4C}">
      <text>
        <r>
          <rPr>
            <b/>
            <sz val="9"/>
            <color indexed="81"/>
            <rFont val="Tahoma"/>
            <family val="2"/>
          </rPr>
          <t>Pascal André:</t>
        </r>
        <r>
          <rPr>
            <sz val="9"/>
            <color indexed="81"/>
            <rFont val="Tahoma"/>
            <family val="2"/>
          </rPr>
          <t xml:space="preserve">
Is there a consistent method to generate or detect a login?</t>
        </r>
      </text>
    </comment>
    <comment ref="BX215" authorId="0" shapeId="0" xr:uid="{BFAC4BE9-5E37-4FC0-8B93-7D6259CFF516}">
      <text>
        <r>
          <rPr>
            <b/>
            <sz val="9"/>
            <color indexed="81"/>
            <rFont val="Tahoma"/>
            <family val="2"/>
          </rPr>
          <t>Pascal André:</t>
        </r>
        <r>
          <rPr>
            <sz val="9"/>
            <color indexed="81"/>
            <rFont val="Tahoma"/>
            <family val="2"/>
          </rPr>
          <t xml:space="preserve">
How to detect a login/logout?</t>
        </r>
      </text>
    </comment>
    <comment ref="BY215" authorId="0" shapeId="0" xr:uid="{5D5A9454-E6BA-454E-99A8-86EFFCE66BAD}">
      <text>
        <r>
          <rPr>
            <b/>
            <sz val="9"/>
            <color indexed="81"/>
            <rFont val="Tahoma"/>
            <family val="2"/>
          </rPr>
          <t>Pascal André:</t>
        </r>
        <r>
          <rPr>
            <sz val="9"/>
            <color indexed="81"/>
            <rFont val="Tahoma"/>
            <family val="2"/>
          </rPr>
          <t xml:space="preserve">
Has an implementation but is looking for a better/proper solution</t>
        </r>
      </text>
    </comment>
    <comment ref="BU216" authorId="0" shapeId="0" xr:uid="{F498878C-85FF-41E4-A893-4154A49C14BB}">
      <text>
        <r>
          <rPr>
            <b/>
            <sz val="9"/>
            <color indexed="81"/>
            <rFont val="Tahoma"/>
            <family val="2"/>
          </rPr>
          <t>Pascal André:</t>
        </r>
        <r>
          <rPr>
            <sz val="9"/>
            <color indexed="81"/>
            <rFont val="Tahoma"/>
            <family val="2"/>
          </rPr>
          <t xml:space="preserve">
Is there a way to supply a domain hint for single sign-on using MSAL.NET on a Blazor WebAssembly Client?</t>
        </r>
      </text>
    </comment>
    <comment ref="BX216" authorId="0" shapeId="0" xr:uid="{4D7CAC12-70FB-476A-A77E-EA6BE4F006BF}">
      <text>
        <r>
          <rPr>
            <b/>
            <sz val="9"/>
            <color indexed="81"/>
            <rFont val="Tahoma"/>
            <family val="2"/>
          </rPr>
          <t>Pascal André:</t>
        </r>
        <r>
          <rPr>
            <sz val="9"/>
            <color indexed="81"/>
            <rFont val="Tahoma"/>
            <family val="2"/>
          </rPr>
          <t xml:space="preserve">
In other words asking: "How to do…"</t>
        </r>
      </text>
    </comment>
    <comment ref="CC216" authorId="0" shapeId="0" xr:uid="{14BBFCE1-8BF8-44D3-8712-2AED80BA6981}">
      <text>
        <r>
          <rPr>
            <b/>
            <sz val="9"/>
            <color indexed="81"/>
            <rFont val="Tahoma"/>
            <family val="2"/>
          </rPr>
          <t>Pascal André:</t>
        </r>
        <r>
          <rPr>
            <sz val="9"/>
            <color indexed="81"/>
            <rFont val="Tahoma"/>
            <family val="2"/>
          </rPr>
          <t xml:space="preserve">
From answer: "
4
+100
Sending the domain_hint with Blazor web assembly is not supported currently. "</t>
        </r>
      </text>
    </comment>
    <comment ref="AP217" authorId="0" shapeId="0" xr:uid="{1E30F5FB-84F7-4B16-8298-F7F01384EDE1}">
      <text>
        <r>
          <rPr>
            <b/>
            <sz val="9"/>
            <color indexed="81"/>
            <rFont val="Tahoma"/>
            <family val="2"/>
          </rPr>
          <t>Pascal André:</t>
        </r>
        <r>
          <rPr>
            <sz val="9"/>
            <color indexed="81"/>
            <rFont val="Tahoma"/>
            <family val="2"/>
          </rPr>
          <t xml:space="preserve">
Questioner did not respond to answer.</t>
        </r>
      </text>
    </comment>
    <comment ref="BY217" authorId="0" shapeId="0" xr:uid="{1B5482EC-0743-4289-B1A1-A97B2346F80C}">
      <text>
        <r>
          <rPr>
            <b/>
            <sz val="9"/>
            <color indexed="81"/>
            <rFont val="Tahoma"/>
            <family val="2"/>
          </rPr>
          <t>Pascal André:</t>
        </r>
        <r>
          <rPr>
            <sz val="9"/>
            <color indexed="81"/>
            <rFont val="Tahoma"/>
            <family val="2"/>
          </rPr>
          <t xml:space="preserve">
Is this [given example] bad practice, is there any other similar way I could make this work?</t>
        </r>
      </text>
    </comment>
    <comment ref="BZ217" authorId="0" shapeId="0" xr:uid="{D822DB9E-A7DD-4365-ADF9-B39FDE73F4FB}">
      <text>
        <r>
          <rPr>
            <b/>
            <sz val="9"/>
            <color indexed="81"/>
            <rFont val="Tahoma"/>
            <family val="2"/>
          </rPr>
          <t>Pascal André:</t>
        </r>
        <r>
          <rPr>
            <sz val="9"/>
            <color indexed="81"/>
            <rFont val="Tahoma"/>
            <family val="2"/>
          </rPr>
          <t xml:space="preserve">
I want to be able to use the AuthorizeView role tag on the different pages, and therefore wondered if its possible to update the claim with a role that the user specified in the registration-page?</t>
        </r>
      </text>
    </comment>
    <comment ref="AP218" authorId="0" shapeId="0" xr:uid="{F9670545-341C-41DC-8AA5-3E166127AE3E}">
      <text>
        <r>
          <rPr>
            <b/>
            <sz val="9"/>
            <color indexed="81"/>
            <rFont val="Tahoma"/>
            <family val="2"/>
          </rPr>
          <t>Pascal André:</t>
        </r>
        <r>
          <rPr>
            <sz val="9"/>
            <color indexed="81"/>
            <rFont val="Tahoma"/>
            <family val="2"/>
          </rPr>
          <t xml:space="preserve">
Questioner did not respond to comment from other dev.</t>
        </r>
      </text>
    </comment>
    <comment ref="BU218" authorId="0" shapeId="0" xr:uid="{6B89651A-7FBE-4BC3-9B46-EA62504A5E46}">
      <text>
        <r>
          <rPr>
            <b/>
            <sz val="9"/>
            <color indexed="81"/>
            <rFont val="Tahoma"/>
            <family val="2"/>
          </rPr>
          <t>Pascal André:</t>
        </r>
        <r>
          <rPr>
            <sz val="9"/>
            <color indexed="81"/>
            <rFont val="Tahoma"/>
            <family val="2"/>
          </rPr>
          <t xml:space="preserve">
What are my choices beyond what is listed below, and what is the most ideal?</t>
        </r>
      </text>
    </comment>
    <comment ref="BY218" authorId="0" shapeId="0" xr:uid="{90759BC5-EC8B-4A8E-BC00-D8F23FD3F493}">
      <text>
        <r>
          <rPr>
            <b/>
            <sz val="9"/>
            <color indexed="81"/>
            <rFont val="Tahoma"/>
            <family val="2"/>
          </rPr>
          <t>Pascal André:</t>
        </r>
        <r>
          <rPr>
            <sz val="9"/>
            <color indexed="81"/>
            <rFont val="Tahoma"/>
            <family val="2"/>
          </rPr>
          <t xml:space="preserve">
What are my choices beyond what is listed below, and what is the most ideal?</t>
        </r>
      </text>
    </comment>
    <comment ref="AP219" authorId="0" shapeId="0" xr:uid="{C7E4D26D-7802-44C4-B5AA-45028F89D079}">
      <text>
        <r>
          <rPr>
            <b/>
            <sz val="9"/>
            <color indexed="81"/>
            <rFont val="Tahoma"/>
            <family val="2"/>
          </rPr>
          <t>Pascal André:</t>
        </r>
        <r>
          <rPr>
            <sz val="9"/>
            <color indexed="81"/>
            <rFont val="Tahoma"/>
            <family val="2"/>
          </rPr>
          <t xml:space="preserve">
Extremely basic question. As mentioned in comments he could have looked up tutorials himself. Questioner did not respond to it. Posted very recently.</t>
        </r>
      </text>
    </comment>
    <comment ref="BU219" authorId="0" shapeId="0" xr:uid="{95528B3F-EB0B-4391-AA88-EC0FF68C1CA5}">
      <text>
        <r>
          <rPr>
            <b/>
            <sz val="9"/>
            <color indexed="81"/>
            <rFont val="Tahoma"/>
            <family val="2"/>
          </rPr>
          <t>Pascal André:</t>
        </r>
        <r>
          <rPr>
            <sz val="9"/>
            <color indexed="81"/>
            <rFont val="Tahoma"/>
            <family val="2"/>
          </rPr>
          <t xml:space="preserve">
What are the first steps in creating a website which will communicate with API using JWT authorization?</t>
        </r>
      </text>
    </comment>
    <comment ref="BX219" authorId="0" shapeId="0" xr:uid="{EFB48CFA-D02B-41E7-9899-CC393CEC6FBD}">
      <text>
        <r>
          <rPr>
            <b/>
            <sz val="9"/>
            <color indexed="81"/>
            <rFont val="Tahoma"/>
            <family val="2"/>
          </rPr>
          <t>Pascal André:</t>
        </r>
        <r>
          <rPr>
            <sz val="9"/>
            <color indexed="81"/>
            <rFont val="Tahoma"/>
            <family val="2"/>
          </rPr>
          <t xml:space="preserve">
Essentially asking how to create said web app.</t>
        </r>
      </text>
    </comment>
    <comment ref="BU220" authorId="0" shapeId="0" xr:uid="{5DC54B4E-623B-4903-B045-98F106E7B1B1}">
      <text>
        <r>
          <rPr>
            <b/>
            <sz val="9"/>
            <color indexed="81"/>
            <rFont val="Tahoma"/>
            <family val="2"/>
          </rPr>
          <t>Pascal André:</t>
        </r>
        <r>
          <rPr>
            <sz val="9"/>
            <color indexed="81"/>
            <rFont val="Tahoma"/>
            <family val="2"/>
          </rPr>
          <t xml:space="preserve">
Where is login page defined in Blazor WebAssembly?</t>
        </r>
      </text>
    </comment>
    <comment ref="BY221" authorId="0" shapeId="0" xr:uid="{11C60019-62C4-477B-8422-F7D65AE096D5}">
      <text>
        <r>
          <rPr>
            <b/>
            <sz val="9"/>
            <color indexed="81"/>
            <rFont val="Tahoma"/>
            <family val="2"/>
          </rPr>
          <t>Pascal André:</t>
        </r>
        <r>
          <rPr>
            <sz val="9"/>
            <color indexed="81"/>
            <rFont val="Tahoma"/>
            <family val="2"/>
          </rPr>
          <t xml:space="preserve">
Which field from AzureB2C is the best practice to use as the authorized user's primary key?</t>
        </r>
      </text>
    </comment>
    <comment ref="AP222" authorId="0" shapeId="0" xr:uid="{B9C2A2DC-789B-40E7-938C-F9605B705B86}">
      <text>
        <r>
          <rPr>
            <b/>
            <sz val="9"/>
            <color indexed="81"/>
            <rFont val="Tahoma"/>
            <family val="2"/>
          </rPr>
          <t>Pascal André:</t>
        </r>
        <r>
          <rPr>
            <sz val="9"/>
            <color indexed="81"/>
            <rFont val="Tahoma"/>
            <family val="2"/>
          </rPr>
          <t xml:space="preserve">
Seems to give enough details. Quesitoner responded to comments from other devs.</t>
        </r>
      </text>
    </comment>
    <comment ref="BV222" authorId="0" shapeId="0" xr:uid="{1CA5A8C3-3071-43CF-AB0D-C2EEFFD4B01E}">
      <text>
        <r>
          <rPr>
            <b/>
            <sz val="9"/>
            <color indexed="81"/>
            <rFont val="Tahoma"/>
            <family val="2"/>
          </rPr>
          <t>Pascal André:</t>
        </r>
        <r>
          <rPr>
            <sz val="9"/>
            <color indexed="81"/>
            <rFont val="Tahoma"/>
            <family val="2"/>
          </rPr>
          <t xml:space="preserve">
Issue in project configuration</t>
        </r>
      </text>
    </comment>
    <comment ref="BW222" authorId="0" shapeId="0" xr:uid="{FE7F49CA-91BB-477B-B211-41E7C38CE251}">
      <text>
        <r>
          <rPr>
            <b/>
            <sz val="9"/>
            <color indexed="81"/>
            <rFont val="Tahoma"/>
            <family val="2"/>
          </rPr>
          <t>Pascal André:</t>
        </r>
        <r>
          <rPr>
            <sz val="9"/>
            <color indexed="81"/>
            <rFont val="Tahoma"/>
            <family val="2"/>
          </rPr>
          <t xml:space="preserve">
Why am I getting “Graph API access token failure: 'Group.Read.All'”?</t>
        </r>
      </text>
    </comment>
    <comment ref="BW223" authorId="0" shapeId="0" xr:uid="{4F4E5861-073A-44C5-921C-4D4C16DDF5FC}">
      <text>
        <r>
          <rPr>
            <b/>
            <sz val="9"/>
            <color indexed="81"/>
            <rFont val="Tahoma"/>
            <family val="2"/>
          </rPr>
          <t>Pascal André:</t>
        </r>
        <r>
          <rPr>
            <sz val="9"/>
            <color indexed="81"/>
            <rFont val="Tahoma"/>
            <family val="2"/>
          </rPr>
          <t xml:space="preserve">
"But the Solution is not working. The app still redirects to default path /Account/Login:"</t>
        </r>
      </text>
    </comment>
    <comment ref="BX223" authorId="0" shapeId="0" xr:uid="{2C87621B-6BA1-4938-9102-A3E689B8D304}">
      <text>
        <r>
          <rPr>
            <b/>
            <sz val="9"/>
            <color indexed="81"/>
            <rFont val="Tahoma"/>
            <family val="2"/>
          </rPr>
          <t>Pascal André:</t>
        </r>
        <r>
          <rPr>
            <sz val="9"/>
            <color indexed="81"/>
            <rFont val="Tahoma"/>
            <family val="2"/>
          </rPr>
          <t xml:space="preserve">
"How can I return 403 Forbidden instead redirect in Blazor Web Assembly app?"</t>
        </r>
      </text>
    </comment>
    <comment ref="BU224" authorId="0" shapeId="0" xr:uid="{A27E973B-8E59-4F41-8F62-EC8EAC7A106A}">
      <text>
        <r>
          <rPr>
            <b/>
            <sz val="9"/>
            <color indexed="81"/>
            <rFont val="Tahoma"/>
            <family val="2"/>
          </rPr>
          <t>Pascal André:</t>
        </r>
        <r>
          <rPr>
            <sz val="9"/>
            <color indexed="81"/>
            <rFont val="Tahoma"/>
            <family val="2"/>
          </rPr>
          <t xml:space="preserve">
Is there anything else I need to do so that IIS will find the index file in the wwwroot sub-directory?</t>
        </r>
      </text>
    </comment>
    <comment ref="BV224" authorId="0" shapeId="0" xr:uid="{390DF30D-3375-47A7-8C4D-6603EA528154}">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BW224" authorId="0" shapeId="0" xr:uid="{7E21D9A1-C56B-44B5-B66D-A0D773B97162}">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BX224" authorId="0" shapeId="0" xr:uid="{055DBA29-FE09-4626-9EEF-7EB6D1EDDC02}">
      <text>
        <r>
          <rPr>
            <b/>
            <sz val="9"/>
            <color indexed="81"/>
            <rFont val="Tahoma"/>
            <family val="2"/>
          </rPr>
          <t>Pascal André:</t>
        </r>
        <r>
          <rPr>
            <sz val="9"/>
            <color indexed="81"/>
            <rFont val="Tahoma"/>
            <family val="2"/>
          </rPr>
          <t xml:space="preserve">
How do I deploy Blazor WebAssembly Core Hosted Self-Contained App to IIS?</t>
        </r>
      </text>
    </comment>
    <comment ref="BW225" authorId="0" shapeId="0" xr:uid="{6B700B14-64EC-479F-981D-75A18290DE53}">
      <text>
        <r>
          <rPr>
            <b/>
            <sz val="9"/>
            <color indexed="81"/>
            <rFont val="Tahoma"/>
            <family val="2"/>
          </rPr>
          <t>Pascal André:</t>
        </r>
        <r>
          <rPr>
            <sz val="9"/>
            <color indexed="81"/>
            <rFont val="Tahoma"/>
            <family val="2"/>
          </rPr>
          <t xml:space="preserve">
User tried on his own and gots errors only.</t>
        </r>
      </text>
    </comment>
    <comment ref="BX225" authorId="0" shapeId="0" xr:uid="{EE033372-4748-450F-A7BB-9EB502E5930A}">
      <text>
        <r>
          <rPr>
            <b/>
            <sz val="9"/>
            <color indexed="81"/>
            <rFont val="Tahoma"/>
            <family val="2"/>
          </rPr>
          <t>Pascal André:</t>
        </r>
        <r>
          <rPr>
            <sz val="9"/>
            <color indexed="81"/>
            <rFont val="Tahoma"/>
            <family val="2"/>
          </rPr>
          <t xml:space="preserve">
User asks: "How to add authentication to a SignalR hub connection?"</t>
        </r>
      </text>
    </comment>
    <comment ref="AP226" authorId="0" shapeId="0" xr:uid="{3474F1E5-F48E-4328-A6C5-36F0523D13FD}">
      <text>
        <r>
          <rPr>
            <b/>
            <sz val="9"/>
            <color indexed="81"/>
            <rFont val="Tahoma"/>
            <family val="2"/>
          </rPr>
          <t>Pascal André:</t>
        </r>
        <r>
          <rPr>
            <sz val="9"/>
            <color indexed="81"/>
            <rFont val="Tahoma"/>
            <family val="2"/>
          </rPr>
          <t xml:space="preserve">
Seems to give enough details.</t>
        </r>
      </text>
    </comment>
    <comment ref="BW226" authorId="0" shapeId="0" xr:uid="{B32F5FD1-9465-4EBE-819A-3E5F28FFFBFF}">
      <text>
        <r>
          <rPr>
            <b/>
            <sz val="9"/>
            <color indexed="81"/>
            <rFont val="Tahoma"/>
            <family val="2"/>
          </rPr>
          <t>Pascal André:</t>
        </r>
        <r>
          <rPr>
            <sz val="9"/>
            <color indexed="81"/>
            <rFont val="Tahoma"/>
            <family val="2"/>
          </rPr>
          <t xml:space="preserve">
How to fix error "Specified cast is not valid" on IHttpClientFactory.CreateClient?</t>
        </r>
      </text>
    </comment>
    <comment ref="AP227" authorId="0" shapeId="0" xr:uid="{2463A0A1-1208-4807-8A76-0F038E4AB136}">
      <text>
        <r>
          <rPr>
            <b/>
            <sz val="9"/>
            <color indexed="81"/>
            <rFont val="Tahoma"/>
            <family val="2"/>
          </rPr>
          <t>Pascal André:</t>
        </r>
        <r>
          <rPr>
            <sz val="9"/>
            <color indexed="81"/>
            <rFont val="Tahoma"/>
            <family val="2"/>
          </rPr>
          <t xml:space="preserve">
Owner gave lots of details and was active in comments that seemd to help somewhat. Unclear if it was resolved afterwards.</t>
        </r>
      </text>
    </comment>
    <comment ref="BW227" authorId="0" shapeId="0" xr:uid="{2244745D-EF22-4D7C-8DAE-633DB5ABBB38}">
      <text>
        <r>
          <rPr>
            <b/>
            <sz val="9"/>
            <color indexed="81"/>
            <rFont val="Tahoma"/>
            <family val="2"/>
          </rPr>
          <t>Pascal André:</t>
        </r>
        <r>
          <rPr>
            <sz val="9"/>
            <color indexed="81"/>
            <rFont val="Tahoma"/>
            <family val="2"/>
          </rPr>
          <t xml:space="preserve">
User asks for help to fix the following issue:
"unexpected character encountered while parsing number"
Provides error message and code snippets from configuration file.</t>
        </r>
      </text>
    </comment>
    <comment ref="BV228" authorId="0" shapeId="0" xr:uid="{F1386DB2-4A3F-4F2A-B2C2-BF82C3C58168}">
      <text>
        <r>
          <rPr>
            <b/>
            <sz val="9"/>
            <color indexed="81"/>
            <rFont val="Tahoma"/>
            <family val="2"/>
          </rPr>
          <t>Pascal André:</t>
        </r>
        <r>
          <rPr>
            <sz val="9"/>
            <color indexed="81"/>
            <rFont val="Tahoma"/>
            <family val="2"/>
          </rPr>
          <t xml:space="preserve">
Issue was that anti virus program blocked DLL files from executing.</t>
        </r>
      </text>
    </comment>
    <comment ref="BW228" authorId="0" shapeId="0" xr:uid="{F1FE46E5-789C-4853-8170-699905F799BC}">
      <text>
        <r>
          <rPr>
            <b/>
            <sz val="9"/>
            <color indexed="81"/>
            <rFont val="Tahoma"/>
            <family val="2"/>
          </rPr>
          <t>Pascal André:</t>
        </r>
        <r>
          <rPr>
            <sz val="9"/>
            <color indexed="81"/>
            <rFont val="Tahoma"/>
            <family val="2"/>
          </rPr>
          <t xml:space="preserve">
User asks: "How to fix error where WebAssembly app does not load due to integrity issues?"</t>
        </r>
      </text>
    </comment>
    <comment ref="BV229" authorId="0" shapeId="0" xr:uid="{FC5DFC47-C25C-4CA4-89F0-4DDF25894239}">
      <text>
        <r>
          <rPr>
            <b/>
            <sz val="9"/>
            <color indexed="81"/>
            <rFont val="Tahoma"/>
            <family val="2"/>
          </rPr>
          <t>Pascal André:</t>
        </r>
        <r>
          <rPr>
            <sz val="9"/>
            <color indexed="81"/>
            <rFont val="Tahoma"/>
            <family val="2"/>
          </rPr>
          <t xml:space="preserve">
Config issue.</t>
        </r>
      </text>
    </comment>
    <comment ref="BW229" authorId="0" shapeId="0" xr:uid="{D86A307C-11FB-43FC-AB8F-2452BCE232B3}">
      <text>
        <r>
          <rPr>
            <b/>
            <sz val="9"/>
            <color indexed="81"/>
            <rFont val="Tahoma"/>
            <family val="2"/>
          </rPr>
          <t>Pascal André:</t>
        </r>
        <r>
          <rPr>
            <sz val="9"/>
            <color indexed="81"/>
            <rFont val="Tahoma"/>
            <family val="2"/>
          </rPr>
          <t xml:space="preserve">
How to fix given error message in Blazor WASM app using AAD?</t>
        </r>
      </text>
    </comment>
    <comment ref="AP230" authorId="0" shapeId="0" xr:uid="{6582B41D-1850-4CFB-9900-7C36FF6B35D5}">
      <text>
        <r>
          <rPr>
            <b/>
            <sz val="9"/>
            <color indexed="81"/>
            <rFont val="Tahoma"/>
            <family val="2"/>
          </rPr>
          <t>Pascal André:</t>
        </r>
        <r>
          <rPr>
            <sz val="9"/>
            <color indexed="81"/>
            <rFont val="Tahoma"/>
            <family val="2"/>
          </rPr>
          <t xml:space="preserve">
TRUE
Was answered by owner.</t>
        </r>
      </text>
    </comment>
    <comment ref="BV230" authorId="0" shapeId="0" xr:uid="{E5DCF83C-FE68-4FE8-897B-24C93B465856}">
      <text>
        <r>
          <rPr>
            <b/>
            <sz val="9"/>
            <color indexed="81"/>
            <rFont val="Tahoma"/>
            <family val="2"/>
          </rPr>
          <t>Pascal André:</t>
        </r>
        <r>
          <rPr>
            <sz val="9"/>
            <color indexed="81"/>
            <rFont val="Tahoma"/>
            <family val="2"/>
          </rPr>
          <t xml:space="preserve">
Seems like it was an issue with a security certificate that was not set up correctly.</t>
        </r>
      </text>
    </comment>
    <comment ref="BW230" authorId="0" shapeId="0" xr:uid="{FD1A43C1-41F9-48B8-BE67-78D8554C436B}">
      <text>
        <r>
          <rPr>
            <b/>
            <sz val="9"/>
            <color indexed="81"/>
            <rFont val="Tahoma"/>
            <family val="2"/>
          </rPr>
          <t>Pascal André:</t>
        </r>
        <r>
          <rPr>
            <sz val="9"/>
            <color indexed="81"/>
            <rFont val="Tahoma"/>
            <family val="2"/>
          </rPr>
          <t xml:space="preserve">
How to fix issue where app works locally but fails as soon as a production build has been uploaded to the server?</t>
        </r>
      </text>
    </comment>
    <comment ref="BW231" authorId="0" shapeId="0" xr:uid="{3B786510-689A-4AAB-85F7-2551A6E8BDB2}">
      <text>
        <r>
          <rPr>
            <b/>
            <sz val="9"/>
            <color indexed="81"/>
            <rFont val="Tahoma"/>
            <family val="2"/>
          </rPr>
          <t>Pascal André:</t>
        </r>
        <r>
          <rPr>
            <sz val="9"/>
            <color indexed="81"/>
            <rFont val="Tahoma"/>
            <family val="2"/>
          </rPr>
          <t xml:space="preserve">
How to fix issue where Blazor WebAssembly cannot load resources files from class library?</t>
        </r>
      </text>
    </comment>
    <comment ref="AP232" authorId="0" shapeId="0" xr:uid="{202F511D-C78D-4081-9AF1-3A98FD72978B}">
      <text>
        <r>
          <rPr>
            <b/>
            <sz val="9"/>
            <color indexed="81"/>
            <rFont val="Tahoma"/>
            <family val="2"/>
          </rPr>
          <t>Pascal André:</t>
        </r>
        <r>
          <rPr>
            <sz val="9"/>
            <color indexed="81"/>
            <rFont val="Tahoma"/>
            <family val="2"/>
          </rPr>
          <t xml:space="preserve">
- Seems to have decent answer but not good enough.
- Owner was active</t>
        </r>
      </text>
    </comment>
    <comment ref="BV232" authorId="0" shapeId="0" xr:uid="{5BFE7FEC-A730-4231-8E66-B84ECE39E231}">
      <text>
        <r>
          <rPr>
            <b/>
            <sz val="9"/>
            <color indexed="81"/>
            <rFont val="Tahoma"/>
            <family val="2"/>
          </rPr>
          <t>Pascal André:</t>
        </r>
        <r>
          <rPr>
            <sz val="9"/>
            <color indexed="81"/>
            <rFont val="Tahoma"/>
            <family val="2"/>
          </rPr>
          <t xml:space="preserve">
Issue is related to configurations.</t>
        </r>
      </text>
    </comment>
    <comment ref="BW232" authorId="0" shapeId="0" xr:uid="{D7187B0F-799C-466F-B935-171E5DCAFEDB}">
      <text>
        <r>
          <rPr>
            <b/>
            <sz val="9"/>
            <color indexed="81"/>
            <rFont val="Tahoma"/>
            <family val="2"/>
          </rPr>
          <t>Pascal André:</t>
        </r>
        <r>
          <rPr>
            <sz val="9"/>
            <color indexed="81"/>
            <rFont val="Tahoma"/>
            <family val="2"/>
          </rPr>
          <t xml:space="preserve">
User has issue: "Now the Problem: When I call the same url (that works in Browser) from my Blazor app with HttpClient.GetAsync I get an "401: Not Authorized" error."</t>
        </r>
      </text>
    </comment>
    <comment ref="BV233" authorId="0" shapeId="0" xr:uid="{75C2C7D2-ACC4-4E6D-A6A6-CB7EC0F92B03}">
      <text>
        <r>
          <rPr>
            <b/>
            <sz val="9"/>
            <color indexed="81"/>
            <rFont val="Tahoma"/>
            <family val="2"/>
          </rPr>
          <t>Pascal André:</t>
        </r>
        <r>
          <rPr>
            <sz val="9"/>
            <color indexed="81"/>
            <rFont val="Tahoma"/>
            <family val="2"/>
          </rPr>
          <t xml:space="preserve">
Changing setup of project fixed issue.</t>
        </r>
      </text>
    </comment>
    <comment ref="BW233" authorId="0" shapeId="0" xr:uid="{CBFE03F7-18B9-4C16-979F-4B7D7E2003E6}">
      <text>
        <r>
          <rPr>
            <b/>
            <sz val="9"/>
            <color indexed="81"/>
            <rFont val="Tahoma"/>
            <family val="2"/>
          </rPr>
          <t>Pascal André:</t>
        </r>
        <r>
          <rPr>
            <sz val="9"/>
            <color indexed="81"/>
            <rFont val="Tahoma"/>
            <family val="2"/>
          </rPr>
          <t xml:space="preserve">
How to fix issue where connection to SignalR in Blazor WASM app failes due to CORS?</t>
        </r>
      </text>
    </comment>
    <comment ref="AP234" authorId="0" shapeId="0" xr:uid="{A8746450-F57C-46C9-A1FE-3471BBD49B42}">
      <text>
        <r>
          <rPr>
            <b/>
            <sz val="9"/>
            <color indexed="81"/>
            <rFont val="Tahoma"/>
            <family val="2"/>
          </rPr>
          <t>Pascal André:</t>
        </r>
        <r>
          <rPr>
            <sz val="9"/>
            <color indexed="81"/>
            <rFont val="Tahoma"/>
            <family val="2"/>
          </rPr>
          <t xml:space="preserve">
Seems to have decent answer or reference to article but questioner responded that it did not solve his question.</t>
        </r>
      </text>
    </comment>
    <comment ref="BX234" authorId="0" shapeId="0" xr:uid="{CADBC86D-B908-47FF-883E-A1E0C3D2124A}">
      <text>
        <r>
          <rPr>
            <b/>
            <sz val="9"/>
            <color indexed="81"/>
            <rFont val="Tahoma"/>
            <family val="2"/>
          </rPr>
          <t>Pascal André:</t>
        </r>
        <r>
          <rPr>
            <sz val="9"/>
            <color indexed="81"/>
            <rFont val="Tahoma"/>
            <family val="2"/>
          </rPr>
          <t xml:space="preserve">
How to read user name in Blazor WebAssembly App template?</t>
        </r>
      </text>
    </comment>
    <comment ref="BX235" authorId="0" shapeId="0" xr:uid="{69E87D77-8470-4EF9-ABD9-5B73C74FCE63}">
      <text>
        <r>
          <rPr>
            <b/>
            <sz val="9"/>
            <color indexed="81"/>
            <rFont val="Tahoma"/>
            <family val="2"/>
          </rPr>
          <t>Pascal André:</t>
        </r>
        <r>
          <rPr>
            <sz val="9"/>
            <color indexed="81"/>
            <rFont val="Tahoma"/>
            <family val="2"/>
          </rPr>
          <t xml:space="preserve">
User asks: "How to securely consume private/restricted API?"</t>
        </r>
      </text>
    </comment>
    <comment ref="BU236" authorId="0" shapeId="0" xr:uid="{AA508761-0FC8-4155-A623-D3243B87651A}">
      <text>
        <r>
          <rPr>
            <b/>
            <sz val="9"/>
            <color indexed="81"/>
            <rFont val="Tahoma"/>
            <family val="2"/>
          </rPr>
          <t>Pascal André:</t>
        </r>
        <r>
          <rPr>
            <sz val="9"/>
            <color indexed="81"/>
            <rFont val="Tahoma"/>
            <family val="2"/>
          </rPr>
          <t xml:space="preserve">
Is it possible to use the same client id instead of the 2 separate mentioned in the document, since it really is 1 project/artifact (containing the static blazor site + web api) that will be deployed into Azure. Will there be an issue if only 1 app registration is used?</t>
        </r>
      </text>
    </comment>
    <comment ref="BU237" authorId="0" shapeId="0" xr:uid="{7C00EC09-C872-44CE-AFAD-89B7C375589C}">
      <text>
        <r>
          <rPr>
            <b/>
            <sz val="9"/>
            <color indexed="81"/>
            <rFont val="Tahoma"/>
            <family val="2"/>
          </rPr>
          <t>Pascal André:</t>
        </r>
        <r>
          <rPr>
            <sz val="9"/>
            <color indexed="81"/>
            <rFont val="Tahoma"/>
            <family val="2"/>
          </rPr>
          <t xml:space="preserve">
What is the best PayPal web app workflow for client-server scenario? Is this workflow correct? Am I missing something? Is it oversimplified or overcomplicated? Would you replace some steps with something else?</t>
        </r>
      </text>
    </comment>
    <comment ref="BY237" authorId="0" shapeId="0" xr:uid="{D9475612-69D5-4F8E-9A65-3B3C20AA5575}">
      <text>
        <r>
          <rPr>
            <b/>
            <sz val="9"/>
            <color indexed="81"/>
            <rFont val="Tahoma"/>
            <family val="2"/>
          </rPr>
          <t>Pascal André:</t>
        </r>
        <r>
          <rPr>
            <sz val="9"/>
            <color indexed="81"/>
            <rFont val="Tahoma"/>
            <family val="2"/>
          </rPr>
          <t xml:space="preserve">
What is the best PayPal web app workflow for client-server scenario?</t>
        </r>
      </text>
    </comment>
    <comment ref="BZ237" authorId="0" shapeId="0" xr:uid="{2216CB32-1EC1-4C37-898D-B850401C48B3}">
      <text>
        <r>
          <rPr>
            <b/>
            <sz val="9"/>
            <color indexed="81"/>
            <rFont val="Tahoma"/>
            <family val="2"/>
          </rPr>
          <t>Pascal André:</t>
        </r>
        <r>
          <rPr>
            <sz val="9"/>
            <color indexed="81"/>
            <rFont val="Tahoma"/>
            <family val="2"/>
          </rPr>
          <t xml:space="preserve">
Is this workflow correct? Am I missing something? Is it oversimplified or overcomplicated? Would you replace some steps with something else?</t>
        </r>
      </text>
    </comment>
    <comment ref="BW238" authorId="0" shapeId="0" xr:uid="{C66AC039-F326-43F5-B1B0-EFE85831F4FB}">
      <text>
        <r>
          <rPr>
            <b/>
            <sz val="9"/>
            <color indexed="81"/>
            <rFont val="Tahoma"/>
            <family val="2"/>
          </rPr>
          <t>Pascal André:</t>
        </r>
        <r>
          <rPr>
            <sz val="9"/>
            <color indexed="81"/>
            <rFont val="Tahoma"/>
            <family val="2"/>
          </rPr>
          <t xml:space="preserve">
Questioner got error messages during his attempt of implementing it.</t>
        </r>
      </text>
    </comment>
    <comment ref="BX238" authorId="0" shapeId="0" xr:uid="{0075922E-8E5A-4567-93ED-4F56977E4FD8}">
      <text>
        <r>
          <rPr>
            <b/>
            <sz val="9"/>
            <color indexed="81"/>
            <rFont val="Tahoma"/>
            <family val="2"/>
          </rPr>
          <t>Pascal André:</t>
        </r>
        <r>
          <rPr>
            <sz val="9"/>
            <color indexed="81"/>
            <rFont val="Tahoma"/>
            <family val="2"/>
          </rPr>
          <t xml:space="preserve">
Are there other ways to save a file from WebAssembly other than transferring  file to JS and the Blob?</t>
        </r>
      </text>
    </comment>
    <comment ref="BX239" authorId="0" shapeId="0" xr:uid="{F67888E0-760D-47C7-AB4F-1BB48ED3EED6}">
      <text>
        <r>
          <rPr>
            <b/>
            <sz val="9"/>
            <color indexed="81"/>
            <rFont val="Tahoma"/>
            <family val="2"/>
          </rPr>
          <t>Pascal André:</t>
        </r>
        <r>
          <rPr>
            <sz val="9"/>
            <color indexed="81"/>
            <rFont val="Tahoma"/>
            <family val="2"/>
          </rPr>
          <t xml:space="preserve">
I saw something about using TableEntityAdapter, but can't find any example using it?</t>
        </r>
      </text>
    </comment>
    <comment ref="BY239" authorId="0" shapeId="0" xr:uid="{27B106B6-8A1C-49E9-A41B-CDED8FD7766F}">
      <text>
        <r>
          <rPr>
            <b/>
            <sz val="9"/>
            <color indexed="81"/>
            <rFont val="Tahoma"/>
            <family val="2"/>
          </rPr>
          <t>Pascal André:</t>
        </r>
        <r>
          <rPr>
            <sz val="9"/>
            <color indexed="81"/>
            <rFont val="Tahoma"/>
            <family val="2"/>
          </rPr>
          <t xml:space="preserve">
Best practice of using TableEntity (Azure table storage) - decoupling of classes?</t>
        </r>
      </text>
    </comment>
    <comment ref="BU240" authorId="0" shapeId="0" xr:uid="{8CA1DF53-13B3-4D40-9B25-66E2C9153B7D}">
      <text>
        <r>
          <rPr>
            <b/>
            <sz val="9"/>
            <color indexed="81"/>
            <rFont val="Tahoma"/>
            <family val="2"/>
          </rPr>
          <t>Pascal André:</t>
        </r>
        <r>
          <rPr>
            <sz val="9"/>
            <color indexed="81"/>
            <rFont val="Tahoma"/>
            <family val="2"/>
          </rPr>
          <t xml:space="preserve">
Can you get Blazor WebAssembly to update a component using navigation?</t>
        </r>
      </text>
    </comment>
    <comment ref="BY240" authorId="0" shapeId="0" xr:uid="{2B1C9657-512D-4DCF-8578-D9C49F074A6A}">
      <text>
        <r>
          <rPr>
            <b/>
            <sz val="9"/>
            <color indexed="81"/>
            <rFont val="Tahoma"/>
            <family val="2"/>
          </rPr>
          <t>Pascal André:</t>
        </r>
        <r>
          <rPr>
            <sz val="9"/>
            <color indexed="81"/>
            <rFont val="Tahoma"/>
            <family val="2"/>
          </rPr>
          <t xml:space="preserve">
I can think of different ways I probably could get it to work but I am hoping to figure out what the proper way to do it would be and follow code conventions. I suspect I am missing some basic way to do stuff like this even though I have been looking into this.</t>
        </r>
      </text>
    </comment>
    <comment ref="AP241" authorId="0" shapeId="0" xr:uid="{A86FDE64-521F-4B9A-9898-A07F761167EA}">
      <text>
        <r>
          <rPr>
            <b/>
            <sz val="9"/>
            <color indexed="81"/>
            <rFont val="Tahoma"/>
            <family val="2"/>
          </rPr>
          <t>Pascal André:</t>
        </r>
        <r>
          <rPr>
            <sz val="9"/>
            <color indexed="81"/>
            <rFont val="Tahoma"/>
            <family val="2"/>
          </rPr>
          <t xml:space="preserve">
- Very specific
- Seems to have decent answer
- No action from question owner</t>
        </r>
      </text>
    </comment>
    <comment ref="BU241" authorId="0" shapeId="0" xr:uid="{494512EA-ADA9-4D23-9219-9EAF5D0FCE43}">
      <text>
        <r>
          <rPr>
            <b/>
            <sz val="9"/>
            <color indexed="81"/>
            <rFont val="Tahoma"/>
            <family val="2"/>
          </rPr>
          <t>Pascal André:</t>
        </r>
        <r>
          <rPr>
            <sz val="9"/>
            <color indexed="81"/>
            <rFont val="Tahoma"/>
            <family val="2"/>
          </rPr>
          <t xml:space="preserve">
User asks: "Can you share HTTP API interface between Server and Client and validate at compile time?"</t>
        </r>
      </text>
    </comment>
    <comment ref="BW241" authorId="0" shapeId="0" xr:uid="{0EFF9DAE-6D7A-4874-9D86-173A9169074D}">
      <text>
        <r>
          <rPr>
            <b/>
            <sz val="9"/>
            <color indexed="81"/>
            <rFont val="Tahoma"/>
            <family val="2"/>
          </rPr>
          <t>Pascal André:</t>
        </r>
        <r>
          <rPr>
            <sz val="9"/>
            <color indexed="81"/>
            <rFont val="Tahoma"/>
            <family val="2"/>
          </rPr>
          <t xml:space="preserve">
User asks: "However this does not work because PostController.List needs to implement ActionResult which is not compatible with IPostApi which does not have ActionResult."</t>
        </r>
      </text>
    </comment>
    <comment ref="BY241" authorId="0" shapeId="0" xr:uid="{947007D1-951E-4A85-96AF-3CEAFC5C21D9}">
      <text>
        <r>
          <rPr>
            <b/>
            <sz val="9"/>
            <color indexed="81"/>
            <rFont val="Tahoma"/>
            <family val="2"/>
          </rPr>
          <t>Pascal André:</t>
        </r>
        <r>
          <rPr>
            <sz val="9"/>
            <color indexed="81"/>
            <rFont val="Tahoma"/>
            <family val="2"/>
          </rPr>
          <t xml:space="preserve">
User tries to find a better way / best practice for his current problem: "It seems like the only way to do this is to use integration tests or other tests which iterate through all the clients and apis and verify the routes and data types match up. Is there anyway to have this sort of stuff checked at compile time?"</t>
        </r>
      </text>
    </comment>
    <comment ref="BZ241" authorId="0" shapeId="0" xr:uid="{DC9C76F9-CC20-4E69-9BEC-DF075B82D86C}">
      <text>
        <r>
          <rPr>
            <b/>
            <sz val="9"/>
            <color indexed="81"/>
            <rFont val="Tahoma"/>
            <family val="2"/>
          </rPr>
          <t>Pascal André:</t>
        </r>
        <r>
          <rPr>
            <sz val="9"/>
            <color indexed="81"/>
            <rFont val="Tahoma"/>
            <family val="2"/>
          </rPr>
          <t xml:space="preserve">
User asks: "Is there anyway to solve this with pure C#?"</t>
        </r>
      </text>
    </comment>
    <comment ref="CC241" authorId="0" shapeId="0" xr:uid="{2B043EE9-BFE9-446F-8A3C-03FEAC6CAFDB}">
      <text>
        <r>
          <rPr>
            <b/>
            <sz val="9"/>
            <color indexed="81"/>
            <rFont val="Tahoma"/>
            <family val="2"/>
          </rPr>
          <t>Pascal André:</t>
        </r>
        <r>
          <rPr>
            <sz val="9"/>
            <color indexed="81"/>
            <rFont val="Tahoma"/>
            <family val="2"/>
          </rPr>
          <t xml:space="preserve">
Owner asks: "Is there anyway to have this sort of stuff checked at compile time?"
But in an answer another user writes that it is not possible.</t>
        </r>
      </text>
    </comment>
    <comment ref="BV242" authorId="0" shapeId="0" xr:uid="{9266E2AA-0744-4CF1-8A6D-73D9E8076639}">
      <text>
        <r>
          <rPr>
            <b/>
            <sz val="9"/>
            <color indexed="81"/>
            <rFont val="Tahoma"/>
            <family val="2"/>
          </rPr>
          <t>Pascal André:</t>
        </r>
        <r>
          <rPr>
            <sz val="9"/>
            <color indexed="81"/>
            <rFont val="Tahoma"/>
            <family val="2"/>
          </rPr>
          <t xml:space="preserve">
Config issue according to answer</t>
        </r>
      </text>
    </comment>
    <comment ref="BW242" authorId="0" shapeId="0" xr:uid="{A138DF8B-7D9B-4A2E-96A7-8A9854A5F027}">
      <text>
        <r>
          <rPr>
            <b/>
            <sz val="9"/>
            <color indexed="81"/>
            <rFont val="Tahoma"/>
            <family val="2"/>
          </rPr>
          <t>Pascal André:</t>
        </r>
        <r>
          <rPr>
            <sz val="9"/>
            <color indexed="81"/>
            <rFont val="Tahoma"/>
            <family val="2"/>
          </rPr>
          <t xml:space="preserve">
Given the error, is docker deployment supported in Blazor at this moment and how can error get fixed?</t>
        </r>
      </text>
    </comment>
    <comment ref="AP243" authorId="0" shapeId="0" xr:uid="{749AE995-B7B5-4FFB-BB72-E4668107B726}">
      <text>
        <r>
          <rPr>
            <b/>
            <sz val="9"/>
            <color indexed="81"/>
            <rFont val="Tahoma"/>
            <family val="2"/>
          </rPr>
          <t>Pascal André:</t>
        </r>
        <r>
          <rPr>
            <sz val="9"/>
            <color indexed="81"/>
            <rFont val="Tahoma"/>
            <family val="2"/>
          </rPr>
          <t xml:space="preserve">
Questioner did not respond to a comment.</t>
        </r>
      </text>
    </comment>
    <comment ref="BW243" authorId="0" shapeId="0" xr:uid="{FD9D84BE-EA03-46B3-AEAF-92F0F90E4AEC}">
      <text>
        <r>
          <rPr>
            <b/>
            <sz val="9"/>
            <color indexed="81"/>
            <rFont val="Tahoma"/>
            <family val="2"/>
          </rPr>
          <t>Pascal André:</t>
        </r>
        <r>
          <rPr>
            <sz val="9"/>
            <color indexed="81"/>
            <rFont val="Tahoma"/>
            <family val="2"/>
          </rPr>
          <t xml:space="preserve">
"I'm getting runtime null exception because the JsRuntime property is not injected."</t>
        </r>
      </text>
    </comment>
    <comment ref="BX243" authorId="0" shapeId="0" xr:uid="{FFB9C4D3-77F0-4C8B-87F8-A7B6EBDD8B00}">
      <text>
        <r>
          <rPr>
            <b/>
            <sz val="9"/>
            <color indexed="81"/>
            <rFont val="Tahoma"/>
            <family val="2"/>
          </rPr>
          <t>Pascal André:</t>
        </r>
        <r>
          <rPr>
            <sz val="9"/>
            <color indexed="81"/>
            <rFont val="Tahoma"/>
            <family val="2"/>
          </rPr>
          <t xml:space="preserve">
How can I call a JavaScript function from the ViewModel?</t>
        </r>
      </text>
    </comment>
    <comment ref="AP244" authorId="0" shapeId="0" xr:uid="{067FA886-53E3-4BE9-8CA6-EF62F4AE8500}">
      <text>
        <r>
          <rPr>
            <b/>
            <sz val="9"/>
            <color indexed="81"/>
            <rFont val="Tahoma"/>
            <family val="2"/>
          </rPr>
          <t>Pascal André:</t>
        </r>
        <r>
          <rPr>
            <sz val="9"/>
            <color indexed="81"/>
            <rFont val="Tahoma"/>
            <family val="2"/>
          </rPr>
          <t xml:space="preserve">
Given comments from other devs it is difficult to measure and validate.</t>
        </r>
      </text>
    </comment>
    <comment ref="BX244" authorId="0" shapeId="0" xr:uid="{259CA61C-7541-46C4-98D6-961B92084C95}">
      <text>
        <r>
          <rPr>
            <b/>
            <sz val="9"/>
            <color indexed="81"/>
            <rFont val="Tahoma"/>
            <family val="2"/>
          </rPr>
          <t>Pascal André:</t>
        </r>
        <r>
          <rPr>
            <sz val="9"/>
            <color indexed="81"/>
            <rFont val="Tahoma"/>
            <family val="2"/>
          </rPr>
          <t xml:space="preserve">
How can I make my ASP.NET Core website with Blazor webassembly load faster?</t>
        </r>
      </text>
    </comment>
    <comment ref="BY244" authorId="0" shapeId="0" xr:uid="{01919E78-957C-4E70-BC12-62546DE08F31}">
      <text>
        <r>
          <rPr>
            <b/>
            <sz val="9"/>
            <color indexed="81"/>
            <rFont val="Tahoma"/>
            <family val="2"/>
          </rPr>
          <t>Pascal André:</t>
        </r>
        <r>
          <rPr>
            <sz val="9"/>
            <color indexed="81"/>
            <rFont val="Tahoma"/>
            <family val="2"/>
          </rPr>
          <t xml:space="preserve">
Improve current version/implementation to make it faster</t>
        </r>
      </text>
    </comment>
    <comment ref="BW245" authorId="0" shapeId="0" xr:uid="{834FD36B-BD2F-4FEA-92E9-8C8E30F17350}">
      <text>
        <r>
          <rPr>
            <b/>
            <sz val="9"/>
            <color indexed="81"/>
            <rFont val="Tahoma"/>
            <family val="2"/>
          </rPr>
          <t>Pascal André:</t>
        </r>
        <r>
          <rPr>
            <sz val="9"/>
            <color indexed="81"/>
            <rFont val="Tahoma"/>
            <family val="2"/>
          </rPr>
          <t xml:space="preserve">
User got errors during his attempt.</t>
        </r>
      </text>
    </comment>
    <comment ref="BX245" authorId="0" shapeId="0" xr:uid="{3CC32444-69E6-4862-9725-879CFA85E52D}">
      <text>
        <r>
          <rPr>
            <b/>
            <sz val="9"/>
            <color indexed="81"/>
            <rFont val="Tahoma"/>
            <family val="2"/>
          </rPr>
          <t>Pascal André:</t>
        </r>
        <r>
          <rPr>
            <sz val="9"/>
            <color indexed="81"/>
            <rFont val="Tahoma"/>
            <family val="2"/>
          </rPr>
          <t xml:space="preserve">
How can you inject Blazored.LocalStorage (v2.1.6) into a blazor webassembly service (3.2.0)?</t>
        </r>
      </text>
    </comment>
    <comment ref="BX246" authorId="0" shapeId="0" xr:uid="{FFFE346B-05A6-4DF9-A34D-2BD109BFC482}">
      <text>
        <r>
          <rPr>
            <b/>
            <sz val="9"/>
            <color indexed="81"/>
            <rFont val="Tahoma"/>
            <family val="2"/>
          </rPr>
          <t>Pascal André:</t>
        </r>
        <r>
          <rPr>
            <sz val="9"/>
            <color indexed="81"/>
            <rFont val="Tahoma"/>
            <family val="2"/>
          </rPr>
          <t xml:space="preserve">
How do I make changes to an injected object be reflected in all components? (AKA reactivity)</t>
        </r>
      </text>
    </comment>
    <comment ref="BW247" authorId="0" shapeId="0" xr:uid="{851760A9-2E11-4A5F-BD08-FA581885D8C7}">
      <text>
        <r>
          <rPr>
            <b/>
            <sz val="9"/>
            <color indexed="81"/>
            <rFont val="Tahoma"/>
            <family val="2"/>
          </rPr>
          <t>Pascal André:</t>
        </r>
        <r>
          <rPr>
            <sz val="9"/>
            <color indexed="81"/>
            <rFont val="Tahoma"/>
            <family val="2"/>
          </rPr>
          <t xml:space="preserve">
"fails with the error "Cannot wait on monitors on this runtime""</t>
        </r>
      </text>
    </comment>
    <comment ref="BX247" authorId="0" shapeId="0" xr:uid="{4281D51B-8703-4B34-8606-156F009FB9E4}">
      <text>
        <r>
          <rPr>
            <b/>
            <sz val="9"/>
            <color indexed="81"/>
            <rFont val="Tahoma"/>
            <family val="2"/>
          </rPr>
          <t>Pascal André:</t>
        </r>
        <r>
          <rPr>
            <sz val="9"/>
            <color indexed="81"/>
            <rFont val="Tahoma"/>
            <family val="2"/>
          </rPr>
          <t xml:space="preserve">
How do I use functions within a class injected as a task without using calling .Result?</t>
        </r>
      </text>
    </comment>
    <comment ref="AP248" authorId="0" shapeId="0" xr:uid="{0556F19D-589A-4A52-9C0E-68F6410E8F4D}">
      <text>
        <r>
          <rPr>
            <b/>
            <sz val="9"/>
            <color indexed="81"/>
            <rFont val="Tahoma"/>
            <family val="2"/>
          </rPr>
          <t>Pascal André:</t>
        </r>
        <r>
          <rPr>
            <sz val="9"/>
            <color indexed="81"/>
            <rFont val="Tahoma"/>
            <family val="2"/>
          </rPr>
          <t xml:space="preserve">
Questioner replied to only comment. Very specific reference to problem (X-MS-CLIENT-PRINCIPAL-NAME). No mention of general service used (MS; Azure etc.)</t>
        </r>
      </text>
    </comment>
    <comment ref="BW248" authorId="0" shapeId="0" xr:uid="{DEFD8209-A913-4507-81F7-F4F9A49C1552}">
      <text>
        <r>
          <rPr>
            <b/>
            <sz val="9"/>
            <color indexed="81"/>
            <rFont val="Tahoma"/>
            <family val="2"/>
          </rPr>
          <t>Pascal André:</t>
        </r>
        <r>
          <rPr>
            <sz val="9"/>
            <color indexed="81"/>
            <rFont val="Tahoma"/>
            <family val="2"/>
          </rPr>
          <t xml:space="preserve">
Ran into exeption in his own attempt.</t>
        </r>
      </text>
    </comment>
    <comment ref="BX248" authorId="0" shapeId="0" xr:uid="{F0A80BA0-88A8-4122-9C66-3C6B5E94AF75}">
      <text>
        <r>
          <rPr>
            <b/>
            <sz val="9"/>
            <color indexed="81"/>
            <rFont val="Tahoma"/>
            <family val="2"/>
          </rPr>
          <t>Pascal André:</t>
        </r>
        <r>
          <rPr>
            <sz val="9"/>
            <color indexed="81"/>
            <rFont val="Tahoma"/>
            <family val="2"/>
          </rPr>
          <t xml:space="preserve">
How to access X-MS-CLIENT-PRINCIPAL-NAME in Razor page?</t>
        </r>
      </text>
    </comment>
    <comment ref="AP249" authorId="0" shapeId="0" xr:uid="{DB94123D-4A4D-4D7E-AC85-D14E77D53A1F}">
      <text>
        <r>
          <rPr>
            <b/>
            <sz val="9"/>
            <color indexed="81"/>
            <rFont val="Tahoma"/>
            <family val="2"/>
          </rPr>
          <t>Pascal André:</t>
        </r>
        <r>
          <rPr>
            <sz val="9"/>
            <color indexed="81"/>
            <rFont val="Tahoma"/>
            <family val="2"/>
          </rPr>
          <t xml:space="preserve">
Questioner was active with other devs in comments but none could help.</t>
        </r>
      </text>
    </comment>
    <comment ref="BW249" authorId="0" shapeId="0" xr:uid="{3E96D124-590E-4CC1-B2A0-51D42B615597}">
      <text>
        <r>
          <rPr>
            <b/>
            <sz val="9"/>
            <color indexed="81"/>
            <rFont val="Tahoma"/>
            <family val="2"/>
          </rPr>
          <t>Pascal André:</t>
        </r>
        <r>
          <rPr>
            <sz val="9"/>
            <color indexed="81"/>
            <rFont val="Tahoma"/>
            <family val="2"/>
          </rPr>
          <t xml:space="preserve">
If i try to load the above page directly i get the error: crit: Microsoft.AspNetCore.Components.WebAssembly.Rendering.WebAssemblyRenderer[100] Unhandled exception rendering component: The AuthorizationPolicy named: 'FinanceTransaction' was not found</t>
        </r>
      </text>
    </comment>
    <comment ref="BX249" authorId="0" shapeId="0" xr:uid="{C81AE8A5-5842-4A42-A3DC-7D6BFF3FB272}">
      <text>
        <r>
          <rPr>
            <b/>
            <sz val="9"/>
            <color indexed="81"/>
            <rFont val="Tahoma"/>
            <family val="2"/>
          </rPr>
          <t>Pascal André:</t>
        </r>
        <r>
          <rPr>
            <sz val="9"/>
            <color indexed="81"/>
            <rFont val="Tahoma"/>
            <family val="2"/>
          </rPr>
          <t xml:space="preserve">
How to check if policy exists?</t>
        </r>
      </text>
    </comment>
    <comment ref="AP250" authorId="0" shapeId="0" xr:uid="{89E95D78-C0E1-4850-AECC-70F86176EE24}">
      <text>
        <r>
          <rPr>
            <b/>
            <sz val="9"/>
            <color indexed="81"/>
            <rFont val="Tahoma"/>
            <family val="2"/>
          </rPr>
          <t>Pascal André:</t>
        </r>
        <r>
          <rPr>
            <sz val="9"/>
            <color indexed="81"/>
            <rFont val="Tahoma"/>
            <family val="2"/>
          </rPr>
          <t xml:space="preserve">
Seems to give enough details for his question.</t>
        </r>
      </text>
    </comment>
    <comment ref="BX250" authorId="0" shapeId="0" xr:uid="{97B36E24-C60D-4949-BA57-297A8D3A2FA7}">
      <text>
        <r>
          <rPr>
            <b/>
            <sz val="9"/>
            <color indexed="81"/>
            <rFont val="Tahoma"/>
            <family val="2"/>
          </rPr>
          <t>Pascal André:</t>
        </r>
        <r>
          <rPr>
            <sz val="9"/>
            <color indexed="81"/>
            <rFont val="Tahoma"/>
            <family val="2"/>
          </rPr>
          <t xml:space="preserve">
User asks how to integrate the OpenID Connect authentication workflow into a WebAssembly project.</t>
        </r>
      </text>
    </comment>
    <comment ref="AP251" authorId="0" shapeId="0" xr:uid="{7B3B80CB-395E-40EC-9033-5E70985FCCBF}">
      <text>
        <r>
          <rPr>
            <b/>
            <sz val="9"/>
            <color indexed="81"/>
            <rFont val="Tahoma"/>
            <family val="2"/>
          </rPr>
          <t>Pascal André:</t>
        </r>
        <r>
          <rPr>
            <sz val="9"/>
            <color indexed="81"/>
            <rFont val="Tahoma"/>
            <family val="2"/>
          </rPr>
          <t xml:space="preserve">
No code snippets, questioner was active in comments.</t>
        </r>
      </text>
    </comment>
    <comment ref="BW251" authorId="0" shapeId="0" xr:uid="{ABEEBAF7-619B-4897-9C48-FCF3BE4144B1}">
      <text>
        <r>
          <rPr>
            <b/>
            <sz val="9"/>
            <color indexed="81"/>
            <rFont val="Tahoma"/>
            <family val="2"/>
          </rPr>
          <t>Pascal André:</t>
        </r>
        <r>
          <rPr>
            <sz val="9"/>
            <color indexed="81"/>
            <rFont val="Tahoma"/>
            <family val="2"/>
          </rPr>
          <t xml:space="preserve">
Works in localhost but not when deployed</t>
        </r>
      </text>
    </comment>
    <comment ref="AP252" authorId="0" shapeId="0" xr:uid="{46DDF4E1-B25B-49BD-AA2F-3A81D51A2074}">
      <text>
        <r>
          <rPr>
            <b/>
            <sz val="9"/>
            <color indexed="81"/>
            <rFont val="Tahoma"/>
            <family val="2"/>
          </rPr>
          <t>Pascal André:</t>
        </r>
        <r>
          <rPr>
            <sz val="9"/>
            <color indexed="81"/>
            <rFont val="Tahoma"/>
            <family val="2"/>
          </rPr>
          <t xml:space="preserve">
TRUE
Was answered by owner.</t>
        </r>
      </text>
    </comment>
    <comment ref="BV252" authorId="0" shapeId="0" xr:uid="{5C9E7B14-0E2C-46CB-B5BF-7D442A0E4E4F}">
      <text>
        <r>
          <rPr>
            <b/>
            <sz val="9"/>
            <color indexed="81"/>
            <rFont val="Tahoma"/>
            <family val="2"/>
          </rPr>
          <t>Pascal André:</t>
        </r>
        <r>
          <rPr>
            <sz val="9"/>
            <color indexed="81"/>
            <rFont val="Tahoma"/>
            <family val="2"/>
          </rPr>
          <t xml:space="preserve">
"I had not correctly set up the AutoMapper in the project. "</t>
        </r>
      </text>
    </comment>
    <comment ref="BW252" authorId="0" shapeId="0" xr:uid="{74462756-FA17-49BB-A69D-6A76553EAC96}">
      <text>
        <r>
          <rPr>
            <b/>
            <sz val="9"/>
            <color indexed="81"/>
            <rFont val="Tahoma"/>
            <family val="2"/>
          </rPr>
          <t>Pascal André:</t>
        </r>
        <r>
          <rPr>
            <sz val="9"/>
            <color indexed="81"/>
            <rFont val="Tahoma"/>
            <family val="2"/>
          </rPr>
          <t xml:space="preserve">
How to fix .NET 5 RC1 API Controller constructor issue?</t>
        </r>
      </text>
    </comment>
    <comment ref="BV253" authorId="0" shapeId="0" xr:uid="{36359FC3-EFF4-4813-BE17-8376BFEADCAF}">
      <text>
        <r>
          <rPr>
            <b/>
            <sz val="9"/>
            <color indexed="81"/>
            <rFont val="Tahoma"/>
            <family val="2"/>
          </rPr>
          <t>Pascal André:</t>
        </r>
        <r>
          <rPr>
            <sz val="9"/>
            <color indexed="81"/>
            <rFont val="Tahoma"/>
            <family val="2"/>
          </rPr>
          <t xml:space="preserve">
Config related</t>
        </r>
      </text>
    </comment>
    <comment ref="BW253" authorId="0" shapeId="0" xr:uid="{FC09F4E2-03F4-48D4-A5F2-B292E4723D88}">
      <text>
        <r>
          <rPr>
            <b/>
            <sz val="9"/>
            <color indexed="81"/>
            <rFont val="Tahoma"/>
            <family val="2"/>
          </rPr>
          <t>Pascal André:</t>
        </r>
        <r>
          <rPr>
            <sz val="9"/>
            <color indexed="81"/>
            <rFont val="Tahoma"/>
            <family val="2"/>
          </rPr>
          <t xml:space="preserve">
How to fix error "could not load settings from configuration/TestApp.Client' in Blazor WASM app?</t>
        </r>
      </text>
    </comment>
    <comment ref="BV254" authorId="0" shapeId="0" xr:uid="{90E00619-F16E-407D-9ABB-1FA579F52D19}">
      <text>
        <r>
          <rPr>
            <b/>
            <sz val="9"/>
            <color indexed="81"/>
            <rFont val="Tahoma"/>
            <family val="2"/>
          </rPr>
          <t>Pascal André:</t>
        </r>
        <r>
          <rPr>
            <sz val="9"/>
            <color indexed="81"/>
            <rFont val="Tahoma"/>
            <family val="2"/>
          </rPr>
          <t xml:space="preserve">
Changing config settings for auth0 fixed issue.</t>
        </r>
      </text>
    </comment>
    <comment ref="BW254" authorId="0" shapeId="0" xr:uid="{7DD39587-01A1-4A99-AE85-415C6FB401EB}">
      <text>
        <r>
          <rPr>
            <b/>
            <sz val="9"/>
            <color indexed="81"/>
            <rFont val="Tahoma"/>
            <family val="2"/>
          </rPr>
          <t>Pascal André:</t>
        </r>
        <r>
          <rPr>
            <sz val="9"/>
            <color indexed="81"/>
            <rFont val="Tahoma"/>
            <family val="2"/>
          </rPr>
          <t xml:space="preserve">
How to fix Exception occurred while processing message. System.InvalidOperationException: IDX20803: Unable to obtain configuration from: '[PII is hidden?</t>
        </r>
      </text>
    </comment>
    <comment ref="AP255" authorId="0" shapeId="0" xr:uid="{B6D48450-BFC9-4EAE-A0B2-3F1FA035EA3B}">
      <text>
        <r>
          <rPr>
            <b/>
            <sz val="9"/>
            <color indexed="81"/>
            <rFont val="Tahoma"/>
            <family val="2"/>
          </rPr>
          <t>Pascal André:</t>
        </r>
        <r>
          <rPr>
            <sz val="9"/>
            <color indexed="81"/>
            <rFont val="Tahoma"/>
            <family val="2"/>
          </rPr>
          <t xml:space="preserve">
Seems to give enough details. Maybe difficult to reproduce.</t>
        </r>
      </text>
    </comment>
    <comment ref="BV255" authorId="0" shapeId="0" xr:uid="{C9C85060-5A6D-434E-A91B-CC6A63030AA6}">
      <text>
        <r>
          <rPr>
            <b/>
            <sz val="9"/>
            <color indexed="81"/>
            <rFont val="Tahoma"/>
            <family val="2"/>
          </rPr>
          <t>Pascal André:</t>
        </r>
        <r>
          <rPr>
            <sz val="9"/>
            <color indexed="81"/>
            <rFont val="Tahoma"/>
            <family val="2"/>
          </rPr>
          <t xml:space="preserve">
Once issue was fixed by updating Visual Studio to later version.</t>
        </r>
      </text>
    </comment>
    <comment ref="BW255" authorId="0" shapeId="0" xr:uid="{EFB1DBE2-9283-41EF-B81B-9FC7BC344597}">
      <text>
        <r>
          <rPr>
            <b/>
            <sz val="9"/>
            <color indexed="81"/>
            <rFont val="Tahoma"/>
            <family val="2"/>
          </rPr>
          <t>Pascal André:</t>
        </r>
        <r>
          <rPr>
            <sz val="9"/>
            <color indexed="81"/>
            <rFont val="Tahoma"/>
            <family val="2"/>
          </rPr>
          <t xml:space="preserve">
How to fix given console errors including jQuery not defined in Blazor WASM template app?</t>
        </r>
      </text>
    </comment>
    <comment ref="BT256" authorId="0" shapeId="0" xr:uid="{B8B8F3F2-5DF5-4DD4-B5B6-BFF9BDD19C6D}">
      <text>
        <r>
          <rPr>
            <b/>
            <sz val="9"/>
            <color indexed="81"/>
            <rFont val="Tahoma"/>
            <family val="2"/>
          </rPr>
          <t>Pascal André:</t>
        </r>
        <r>
          <rPr>
            <sz val="9"/>
            <color indexed="81"/>
            <rFont val="Tahoma"/>
            <family val="2"/>
          </rPr>
          <t xml:space="preserve">
Matched as 'logging'</t>
        </r>
      </text>
    </comment>
    <comment ref="BV256" authorId="0" shapeId="0" xr:uid="{091DB088-A4F9-4A4A-8C1E-6F3824D8B2EA}">
      <text>
        <r>
          <rPr>
            <b/>
            <sz val="9"/>
            <color indexed="81"/>
            <rFont val="Tahoma"/>
            <family val="2"/>
          </rPr>
          <t>Pascal André:</t>
        </r>
        <r>
          <rPr>
            <sz val="9"/>
            <color indexed="81"/>
            <rFont val="Tahoma"/>
            <family val="2"/>
          </rPr>
          <t xml:space="preserve">
Questioner did not understand setup of container structure correctly.</t>
        </r>
      </text>
    </comment>
    <comment ref="BW256" authorId="0" shapeId="0" xr:uid="{A5A6C97C-9C14-47EE-8C36-8422238E985A}">
      <text>
        <r>
          <rPr>
            <b/>
            <sz val="9"/>
            <color indexed="81"/>
            <rFont val="Tahoma"/>
            <family val="2"/>
          </rPr>
          <t>Pascal André:</t>
        </r>
        <r>
          <rPr>
            <sz val="9"/>
            <color indexed="81"/>
            <rFont val="Tahoma"/>
            <family val="2"/>
          </rPr>
          <t xml:space="preserve">
How to fix issue where API call to another container doesn't work in blazor WASM?</t>
        </r>
      </text>
    </comment>
    <comment ref="AP257" authorId="0" shapeId="0" xr:uid="{0143A260-B391-43D4-9E63-2E9B1CC3AF0B}">
      <text>
        <r>
          <rPr>
            <b/>
            <sz val="9"/>
            <color indexed="81"/>
            <rFont val="Tahoma"/>
            <family val="2"/>
          </rPr>
          <t>Pascal André:</t>
        </r>
        <r>
          <rPr>
            <sz val="9"/>
            <color indexed="81"/>
            <rFont val="Tahoma"/>
            <family val="2"/>
          </rPr>
          <t xml:space="preserve">
No code snippets. Difficult to reproduce.
Questioner responded to only answer.</t>
        </r>
      </text>
    </comment>
    <comment ref="BV257" authorId="0" shapeId="0" xr:uid="{B236E23E-6776-42D1-A1E5-22717D5B576A}">
      <text>
        <r>
          <rPr>
            <b/>
            <sz val="9"/>
            <color indexed="81"/>
            <rFont val="Tahoma"/>
            <family val="2"/>
          </rPr>
          <t>Pascal André:</t>
        </r>
        <r>
          <rPr>
            <sz val="9"/>
            <color indexed="81"/>
            <rFont val="Tahoma"/>
            <family val="2"/>
          </rPr>
          <t xml:space="preserve">
Setup related</t>
        </r>
      </text>
    </comment>
    <comment ref="BW257" authorId="0" shapeId="0" xr:uid="{E5B760E9-CCF0-407C-844A-92AABB1F5391}">
      <text>
        <r>
          <rPr>
            <b/>
            <sz val="9"/>
            <color indexed="81"/>
            <rFont val="Tahoma"/>
            <family val="2"/>
          </rPr>
          <t>Pascal André:</t>
        </r>
        <r>
          <rPr>
            <sz val="9"/>
            <color indexed="81"/>
            <rFont val="Tahoma"/>
            <family val="2"/>
          </rPr>
          <t xml:space="preserve">
How to fix issue where app pool crahes IIS 10 ASP.Net Core 3.2 Blazor App EF Core?</t>
        </r>
      </text>
    </comment>
    <comment ref="AP258" authorId="0" shapeId="0" xr:uid="{EB1E1BCC-95F5-47FC-B5E9-E67C3489BAC2}">
      <text>
        <r>
          <rPr>
            <b/>
            <sz val="9"/>
            <color indexed="81"/>
            <rFont val="Tahoma"/>
            <family val="2"/>
          </rPr>
          <t>Pascal André:</t>
        </r>
        <r>
          <rPr>
            <sz val="9"/>
            <color indexed="81"/>
            <rFont val="Tahoma"/>
            <family val="2"/>
          </rPr>
          <t xml:space="preserve">
- Owner was active and seemed to give enough details.</t>
        </r>
      </text>
    </comment>
    <comment ref="BW258" authorId="0" shapeId="0" xr:uid="{5D52E977-C072-4E87-B039-D3AD216C7F22}">
      <text>
        <r>
          <rPr>
            <b/>
            <sz val="9"/>
            <color indexed="81"/>
            <rFont val="Tahoma"/>
            <family val="2"/>
          </rPr>
          <t>Pascal André:</t>
        </r>
        <r>
          <rPr>
            <sz val="9"/>
            <color indexed="81"/>
            <rFont val="Tahoma"/>
            <family val="2"/>
          </rPr>
          <t xml:space="preserve">
User asks: "How to fix issue where Blazor WebAssembly app crashes on client side using HttpClient to call web service?"</t>
        </r>
      </text>
    </comment>
    <comment ref="BW259" authorId="0" shapeId="0" xr:uid="{58BE0391-717B-4179-A834-CC4314C04621}">
      <text>
        <r>
          <rPr>
            <b/>
            <sz val="9"/>
            <color indexed="81"/>
            <rFont val="Tahoma"/>
            <family val="2"/>
          </rPr>
          <t>Pascal André:</t>
        </r>
        <r>
          <rPr>
            <sz val="9"/>
            <color indexed="81"/>
            <rFont val="Tahoma"/>
            <family val="2"/>
          </rPr>
          <t xml:space="preserve">
How to fix issue where CRUD operation in created WebAPI is not working?</t>
        </r>
      </text>
    </comment>
    <comment ref="AP260" authorId="0" shapeId="0" xr:uid="{4621B487-6AB7-4A79-984B-C66EBF095BDB}">
      <text>
        <r>
          <rPr>
            <b/>
            <sz val="9"/>
            <color indexed="81"/>
            <rFont val="Tahoma"/>
            <family val="2"/>
          </rPr>
          <t>Pascal André:</t>
        </r>
        <r>
          <rPr>
            <sz val="9"/>
            <color indexed="81"/>
            <rFont val="Tahoma"/>
            <family val="2"/>
          </rPr>
          <t xml:space="preserve">
Difficult to reproduce. Related to chrome?</t>
        </r>
      </text>
    </comment>
    <comment ref="BV260" authorId="0" shapeId="0" xr:uid="{F57802E1-4B41-4D28-A6AB-1C2C3907327F}">
      <text>
        <r>
          <rPr>
            <b/>
            <sz val="9"/>
            <color indexed="81"/>
            <rFont val="Tahoma"/>
            <family val="2"/>
          </rPr>
          <t>Pascal André:</t>
        </r>
        <r>
          <rPr>
            <sz val="9"/>
            <color indexed="81"/>
            <rFont val="Tahoma"/>
            <family val="2"/>
          </rPr>
          <t xml:space="preserve">
Related to project setup/configuration</t>
        </r>
      </text>
    </comment>
    <comment ref="BW260" authorId="0" shapeId="0" xr:uid="{AA6F9AB7-DB63-4E48-9135-3DAFE4AC2FA1}">
      <text>
        <r>
          <rPr>
            <b/>
            <sz val="9"/>
            <color indexed="81"/>
            <rFont val="Tahoma"/>
            <family val="2"/>
          </rPr>
          <t>Pascal André:</t>
        </r>
        <r>
          <rPr>
            <sz val="9"/>
            <color indexed="81"/>
            <rFont val="Tahoma"/>
            <family val="2"/>
          </rPr>
          <t xml:space="preserve">
How to fix issue where debbuger starts Chrome, but doesn't go to application URL?</t>
        </r>
      </text>
    </comment>
    <comment ref="BV261" authorId="0" shapeId="0" xr:uid="{39A13397-7D95-473D-945F-99E37E1C36FE}">
      <text>
        <r>
          <rPr>
            <b/>
            <sz val="9"/>
            <color indexed="81"/>
            <rFont val="Tahoma"/>
            <family val="2"/>
          </rPr>
          <t>Pascal André:</t>
        </r>
        <r>
          <rPr>
            <sz val="9"/>
            <color indexed="81"/>
            <rFont val="Tahoma"/>
            <family val="2"/>
          </rPr>
          <t xml:space="preserve">
Seems to be certificate issue. Questioner fixed problem by hosting on Azure.</t>
        </r>
      </text>
    </comment>
    <comment ref="BW261" authorId="0" shapeId="0" xr:uid="{5EFA9752-AAB3-4753-BA46-B68803DAF40B}">
      <text>
        <r>
          <rPr>
            <b/>
            <sz val="9"/>
            <color indexed="81"/>
            <rFont val="Tahoma"/>
            <family val="2"/>
          </rPr>
          <t>Pascal André:</t>
        </r>
        <r>
          <rPr>
            <sz val="9"/>
            <color indexed="81"/>
            <rFont val="Tahoma"/>
            <family val="2"/>
          </rPr>
          <t xml:space="preserve">
How to fix issue where default Blazor PWA project cannot be hosted into IIS?</t>
        </r>
      </text>
    </comment>
    <comment ref="BT262" authorId="0" shapeId="0" xr:uid="{98F54350-3586-4CEF-97AB-6FB9F786E95F}">
      <text>
        <r>
          <rPr>
            <b/>
            <sz val="9"/>
            <color indexed="81"/>
            <rFont val="Tahoma"/>
            <family val="2"/>
          </rPr>
          <t>Pascal André:</t>
        </r>
        <r>
          <rPr>
            <sz val="9"/>
            <color indexed="81"/>
            <rFont val="Tahoma"/>
            <family val="2"/>
          </rPr>
          <t xml:space="preserve">
Matched as 'logging'</t>
        </r>
      </text>
    </comment>
    <comment ref="BW262" authorId="0" shapeId="0" xr:uid="{A0DF2347-5327-4093-8114-B5D5BB241D70}">
      <text>
        <r>
          <rPr>
            <b/>
            <sz val="9"/>
            <color indexed="81"/>
            <rFont val="Tahoma"/>
            <family val="2"/>
          </rPr>
          <t>Pascal André:</t>
        </r>
        <r>
          <rPr>
            <sz val="9"/>
            <color indexed="81"/>
            <rFont val="Tahoma"/>
            <family val="2"/>
          </rPr>
          <t xml:space="preserve">
How to fix issue where dev is Unable to debug Blazor hosted webassembly 3.2.0 from Visual Studio 2019 16.6.2?</t>
        </r>
      </text>
    </comment>
    <comment ref="CA262" authorId="0" shapeId="0" xr:uid="{DC1BC528-B925-45DA-B49C-1AFF27161995}">
      <text>
        <r>
          <rPr>
            <b/>
            <sz val="9"/>
            <color indexed="81"/>
            <rFont val="Tahoma"/>
            <family val="2"/>
          </rPr>
          <t>Pascal André:</t>
        </r>
        <r>
          <rPr>
            <sz val="9"/>
            <color indexed="81"/>
            <rFont val="Tahoma"/>
            <family val="2"/>
          </rPr>
          <t xml:space="preserve">
Questioner created issue on Github with ASP.NET core team</t>
        </r>
      </text>
    </comment>
    <comment ref="BU263" authorId="0" shapeId="0" xr:uid="{77A14019-FE16-4C67-8148-34207097DAFE}">
      <text>
        <r>
          <rPr>
            <b/>
            <sz val="9"/>
            <color indexed="81"/>
            <rFont val="Tahoma"/>
            <family val="2"/>
          </rPr>
          <t>Pascal André:</t>
        </r>
        <r>
          <rPr>
            <sz val="9"/>
            <color indexed="81"/>
            <rFont val="Tahoma"/>
            <family val="2"/>
          </rPr>
          <t xml:space="preserve">
Where should I set a breakpoint for catching DI registration of this type?</t>
        </r>
      </text>
    </comment>
    <comment ref="BV263" authorId="0" shapeId="0" xr:uid="{16236817-D79F-4A3F-A2E8-CEF4651AC046}">
      <text>
        <r>
          <rPr>
            <b/>
            <sz val="9"/>
            <color indexed="81"/>
            <rFont val="Tahoma"/>
            <family val="2"/>
          </rPr>
          <t>Pascal André:</t>
        </r>
        <r>
          <rPr>
            <sz val="9"/>
            <color indexed="81"/>
            <rFont val="Tahoma"/>
            <family val="2"/>
          </rPr>
          <t xml:space="preserve">
Changing setup fixed issue.</t>
        </r>
      </text>
    </comment>
    <comment ref="BW263" authorId="0" shapeId="0" xr:uid="{390959D5-F619-45F6-979A-B02A73D6BB49}">
      <text>
        <r>
          <rPr>
            <b/>
            <sz val="9"/>
            <color indexed="81"/>
            <rFont val="Tahoma"/>
            <family val="2"/>
          </rPr>
          <t>Pascal André:</t>
        </r>
        <r>
          <rPr>
            <sz val="9"/>
            <color indexed="81"/>
            <rFont val="Tahoma"/>
            <family val="2"/>
          </rPr>
          <t xml:space="preserve">
How to fix issue where I Cannot get index.html from a NUnit test?</t>
        </r>
      </text>
    </comment>
    <comment ref="AP264" authorId="0" shapeId="0" xr:uid="{EA8EAA7C-E656-4DB5-B4EA-0E5EA5ED42E4}">
      <text>
        <r>
          <rPr>
            <b/>
            <sz val="9"/>
            <color indexed="81"/>
            <rFont val="Tahoma"/>
            <family val="2"/>
          </rPr>
          <t>Pascal André:</t>
        </r>
        <r>
          <rPr>
            <sz val="9"/>
            <color indexed="81"/>
            <rFont val="Tahoma"/>
            <family val="2"/>
          </rPr>
          <t xml:space="preserve">
Maybe difficult to reproduce. Questioner was active in comments and suggestions.</t>
        </r>
      </text>
    </comment>
    <comment ref="BT264" authorId="0" shapeId="0" xr:uid="{4E84C73E-E387-4A4B-9B03-8C9AD8E72E7D}">
      <text>
        <r>
          <rPr>
            <b/>
            <sz val="9"/>
            <color indexed="81"/>
            <rFont val="Tahoma"/>
            <family val="2"/>
          </rPr>
          <t>Pascal André:</t>
        </r>
        <r>
          <rPr>
            <sz val="9"/>
            <color indexed="81"/>
            <rFont val="Tahoma"/>
            <family val="2"/>
          </rPr>
          <t xml:space="preserve">
Matched as "logging"</t>
        </r>
      </text>
    </comment>
    <comment ref="BU264" authorId="0" shapeId="0" xr:uid="{8AACB02C-5BAC-4F5D-BFCD-B78D1062DF0A}">
      <text>
        <r>
          <rPr>
            <b/>
            <sz val="9"/>
            <color indexed="81"/>
            <rFont val="Tahoma"/>
            <family val="2"/>
          </rPr>
          <t>Pascal André:</t>
        </r>
        <r>
          <rPr>
            <sz val="9"/>
            <color indexed="81"/>
            <rFont val="Tahoma"/>
            <family val="2"/>
          </rPr>
          <t xml:space="preserve">
Why am I getting a 500?!?</t>
        </r>
      </text>
    </comment>
    <comment ref="BV264" authorId="0" shapeId="0" xr:uid="{D7623EEE-203C-440E-8CC6-5E48B15ADFC9}">
      <text>
        <r>
          <rPr>
            <b/>
            <sz val="9"/>
            <color indexed="81"/>
            <rFont val="Tahoma"/>
            <family val="2"/>
          </rPr>
          <t>Pascal André:</t>
        </r>
        <r>
          <rPr>
            <sz val="9"/>
            <color indexed="81"/>
            <rFont val="Tahoma"/>
            <family val="2"/>
          </rPr>
          <t xml:space="preserve">
Config related issue.</t>
        </r>
      </text>
    </comment>
    <comment ref="BW264" authorId="0" shapeId="0" xr:uid="{7B22EE80-35C1-469C-AD47-23127AF98840}">
      <text>
        <r>
          <rPr>
            <b/>
            <sz val="9"/>
            <color indexed="81"/>
            <rFont val="Tahoma"/>
            <family val="2"/>
          </rPr>
          <t>Pascal André:</t>
        </r>
        <r>
          <rPr>
            <sz val="9"/>
            <color indexed="81"/>
            <rFont val="Tahoma"/>
            <family val="2"/>
          </rPr>
          <t xml:space="preserve">
How to fix issue where on deployed Blazor WASM app when the page launches, It shows a 500 Error?</t>
        </r>
      </text>
    </comment>
    <comment ref="AP265" authorId="0" shapeId="0" xr:uid="{CB26845A-92C7-42ED-8C8B-C80C0F2250B1}">
      <text>
        <r>
          <rPr>
            <b/>
            <sz val="9"/>
            <color indexed="81"/>
            <rFont val="Tahoma"/>
            <family val="2"/>
          </rPr>
          <t>Pascal André:</t>
        </r>
        <r>
          <rPr>
            <sz val="9"/>
            <color indexed="81"/>
            <rFont val="Tahoma"/>
            <family val="2"/>
          </rPr>
          <t xml:space="preserve">
Seems to give enough details.</t>
        </r>
      </text>
    </comment>
    <comment ref="BT265" authorId="0" shapeId="0" xr:uid="{A7C25040-F74D-40D3-9E31-7C7A0B355C3C}">
      <text>
        <r>
          <rPr>
            <b/>
            <sz val="9"/>
            <color indexed="81"/>
            <rFont val="Tahoma"/>
            <family val="2"/>
          </rPr>
          <t>Pascal André:</t>
        </r>
        <r>
          <rPr>
            <sz val="9"/>
            <color indexed="81"/>
            <rFont val="Tahoma"/>
            <family val="2"/>
          </rPr>
          <t xml:space="preserve">
Matched as 'logging'</t>
        </r>
      </text>
    </comment>
    <comment ref="BW265" authorId="0" shapeId="0" xr:uid="{EF071925-B12E-43E5-9B55-32E9CC1D44EA}">
      <text>
        <r>
          <rPr>
            <b/>
            <sz val="9"/>
            <color indexed="81"/>
            <rFont val="Tahoma"/>
            <family val="2"/>
          </rPr>
          <t>Pascal André:</t>
        </r>
        <r>
          <rPr>
            <sz val="9"/>
            <color indexed="81"/>
            <rFont val="Tahoma"/>
            <family val="2"/>
          </rPr>
          <t xml:space="preserve">
Why on initial load am I getting a WebSocket error, but don't when I perform a Ctrl+F5?</t>
        </r>
      </text>
    </comment>
    <comment ref="AP266" authorId="0" shapeId="0" xr:uid="{217F5C8F-2792-47CD-BEE2-9F6175756FAA}">
      <text>
        <r>
          <rPr>
            <b/>
            <sz val="9"/>
            <color indexed="81"/>
            <rFont val="Tahoma"/>
            <family val="2"/>
          </rPr>
          <t>Pascal André:</t>
        </r>
        <r>
          <rPr>
            <sz val="9"/>
            <color indexed="81"/>
            <rFont val="Tahoma"/>
            <family val="2"/>
          </rPr>
          <t xml:space="preserve">
- Seems to have enough details
- Was not resolved after interactive with developers</t>
        </r>
      </text>
    </comment>
    <comment ref="BV266" authorId="0" shapeId="0" xr:uid="{88F137B7-CCB9-4E01-A2BF-CE8C415A2B72}">
      <text>
        <r>
          <rPr>
            <b/>
            <sz val="9"/>
            <color indexed="81"/>
            <rFont val="Tahoma"/>
            <family val="2"/>
          </rPr>
          <t>Pascal André:</t>
        </r>
        <r>
          <rPr>
            <sz val="9"/>
            <color indexed="81"/>
            <rFont val="Tahoma"/>
            <family val="2"/>
          </rPr>
          <t xml:space="preserve">
Issue seems to lie within the configuration of the project.</t>
        </r>
      </text>
    </comment>
    <comment ref="BW266" authorId="0" shapeId="0" xr:uid="{0EC425B4-51AC-4699-952B-EC5568B193BF}">
      <text>
        <r>
          <rPr>
            <b/>
            <sz val="9"/>
            <color indexed="81"/>
            <rFont val="Tahoma"/>
            <family val="2"/>
          </rPr>
          <t>Pascal André:</t>
        </r>
        <r>
          <rPr>
            <sz val="9"/>
            <color indexed="81"/>
            <rFont val="Tahoma"/>
            <family val="2"/>
          </rPr>
          <t xml:space="preserve">
User asks: "How to fix issue with URL of Blazor WebAssembly app that works locally but not when published?"</t>
        </r>
      </text>
    </comment>
    <comment ref="AP267" authorId="0" shapeId="0" xr:uid="{15382688-9FAF-4E24-93F8-9F9CEB4FAA9E}">
      <text>
        <r>
          <rPr>
            <b/>
            <sz val="9"/>
            <color indexed="81"/>
            <rFont val="Tahoma"/>
            <family val="2"/>
          </rPr>
          <t>Pascal André:</t>
        </r>
        <r>
          <rPr>
            <sz val="9"/>
            <color indexed="81"/>
            <rFont val="Tahoma"/>
            <family val="2"/>
          </rPr>
          <t xml:space="preserve">
Seems to give enough details. Related to signalR. Responded to 2 comments from other devs.</t>
        </r>
      </text>
    </comment>
    <comment ref="BW267" authorId="0" shapeId="0" xr:uid="{49388FE1-F820-4DED-BC20-D3B0BC8E5C48}">
      <text>
        <r>
          <rPr>
            <b/>
            <sz val="9"/>
            <color indexed="81"/>
            <rFont val="Tahoma"/>
            <family val="2"/>
          </rPr>
          <t>Pascal André:</t>
        </r>
        <r>
          <rPr>
            <sz val="9"/>
            <color indexed="81"/>
            <rFont val="Tahoma"/>
            <family val="2"/>
          </rPr>
          <t xml:space="preserve">
How to fix JavaScript error that appears when SignalR HubConnection is reloaded in Blazor WASM app?</t>
        </r>
      </text>
    </comment>
    <comment ref="BV268" authorId="0" shapeId="0" xr:uid="{4FF540DF-E2F2-4BE9-8510-32F7E55CFAAE}">
      <text>
        <r>
          <rPr>
            <b/>
            <sz val="9"/>
            <color indexed="81"/>
            <rFont val="Tahoma"/>
            <family val="2"/>
          </rPr>
          <t>Pascal André:</t>
        </r>
        <r>
          <rPr>
            <sz val="9"/>
            <color indexed="81"/>
            <rFont val="Tahoma"/>
            <family val="2"/>
          </rPr>
          <t xml:space="preserve">
CORS issue</t>
        </r>
      </text>
    </comment>
    <comment ref="BW268" authorId="0" shapeId="0" xr:uid="{F4265DCE-9E9F-4132-9B61-E3600D9DA47B}">
      <text>
        <r>
          <rPr>
            <b/>
            <sz val="9"/>
            <color indexed="81"/>
            <rFont val="Tahoma"/>
            <family val="2"/>
          </rPr>
          <t>Pascal André:</t>
        </r>
        <r>
          <rPr>
            <sz val="9"/>
            <color indexed="81"/>
            <rFont val="Tahoma"/>
            <family val="2"/>
          </rPr>
          <t xml:space="preserve">
How to fix 'TypeError: Failed to fetch' error when trying to call AspNetCore Restful API from Blazor WASM?</t>
        </r>
      </text>
    </comment>
    <comment ref="AP269" authorId="0" shapeId="0" xr:uid="{068B11A4-EAE3-4BD3-83F7-F2B994B4A1C1}">
      <text>
        <r>
          <rPr>
            <b/>
            <sz val="9"/>
            <color indexed="81"/>
            <rFont val="Tahoma"/>
            <family val="2"/>
          </rPr>
          <t>Pascal André:</t>
        </r>
        <r>
          <rPr>
            <sz val="9"/>
            <color indexed="81"/>
            <rFont val="Tahoma"/>
            <family val="2"/>
          </rPr>
          <t xml:space="preserve">
Looks to be somewhat complex and specific.</t>
        </r>
      </text>
    </comment>
    <comment ref="BX269" authorId="0" shapeId="0" xr:uid="{00A25837-9DF8-4612-BB71-54895BA54792}">
      <text>
        <r>
          <rPr>
            <b/>
            <sz val="9"/>
            <color indexed="81"/>
            <rFont val="Tahoma"/>
            <family val="2"/>
          </rPr>
          <t>Pascal André:</t>
        </r>
        <r>
          <rPr>
            <sz val="9"/>
            <color indexed="81"/>
            <rFont val="Tahoma"/>
            <family val="2"/>
          </rPr>
          <t xml:space="preserve">
How to implement two-way messaging between WASM module and JS to perform data transformation?</t>
        </r>
      </text>
    </comment>
    <comment ref="AP270" authorId="0" shapeId="0" xr:uid="{B710289A-30B2-4594-BE72-1AE6821F1E9E}">
      <text>
        <r>
          <rPr>
            <b/>
            <sz val="9"/>
            <color indexed="81"/>
            <rFont val="Tahoma"/>
            <family val="2"/>
          </rPr>
          <t>Pascal André:</t>
        </r>
        <r>
          <rPr>
            <sz val="9"/>
            <color indexed="81"/>
            <rFont val="Tahoma"/>
            <family val="2"/>
          </rPr>
          <t xml:space="preserve">
No response from questioner to only answer.</t>
        </r>
      </text>
    </comment>
    <comment ref="BX270" authorId="0" shapeId="0" xr:uid="{82D5E95A-E698-42C5-8442-DF07C4DD4744}">
      <text>
        <r>
          <rPr>
            <b/>
            <sz val="9"/>
            <color indexed="81"/>
            <rFont val="Tahoma"/>
            <family val="2"/>
          </rPr>
          <t>Pascal André:</t>
        </r>
        <r>
          <rPr>
            <sz val="9"/>
            <color indexed="81"/>
            <rFont val="Tahoma"/>
            <family val="2"/>
          </rPr>
          <t xml:space="preserve">
How to inject Blazor-WebAssembly-app extension-UI in webpage?</t>
        </r>
      </text>
    </comment>
    <comment ref="AP271" authorId="0" shapeId="0" xr:uid="{4CD1F589-983E-4ACD-87C6-50A77AA4F041}">
      <text>
        <r>
          <rPr>
            <b/>
            <sz val="9"/>
            <color indexed="81"/>
            <rFont val="Tahoma"/>
            <family val="2"/>
          </rPr>
          <t>Pascal André:</t>
        </r>
        <r>
          <rPr>
            <sz val="9"/>
            <color indexed="81"/>
            <rFont val="Tahoma"/>
            <family val="2"/>
          </rPr>
          <t xml:space="preserve">
TRUE
Was answered by owner.</t>
        </r>
      </text>
    </comment>
    <comment ref="BU271" authorId="0" shapeId="0" xr:uid="{1BEA8307-B863-453A-AFC6-6F2DEB57996A}">
      <text>
        <r>
          <rPr>
            <b/>
            <sz val="9"/>
            <color indexed="81"/>
            <rFont val="Tahoma"/>
            <family val="2"/>
          </rPr>
          <t>Pascal André:</t>
        </r>
        <r>
          <rPr>
            <sz val="9"/>
            <color indexed="81"/>
            <rFont val="Tahoma"/>
            <family val="2"/>
          </rPr>
          <t xml:space="preserve">
can I adapt Ninject in this Program.cs file?</t>
        </r>
      </text>
    </comment>
    <comment ref="BX271" authorId="0" shapeId="0" xr:uid="{4A45DE26-EACD-4CA1-8B8E-353BB5A8ADAB}">
      <text>
        <r>
          <rPr>
            <b/>
            <sz val="9"/>
            <color indexed="81"/>
            <rFont val="Tahoma"/>
            <family val="2"/>
          </rPr>
          <t>Pascal André:</t>
        </r>
        <r>
          <rPr>
            <sz val="9"/>
            <color indexed="81"/>
            <rFont val="Tahoma"/>
            <family val="2"/>
          </rPr>
          <t xml:space="preserve">
How to inject business and data layer but UI layer should not access data layer?</t>
        </r>
      </text>
    </comment>
    <comment ref="AP272" authorId="0" shapeId="0" xr:uid="{28FCB13F-79A9-4730-BC5A-FED0BFC1E7E3}">
      <text>
        <r>
          <rPr>
            <b/>
            <sz val="9"/>
            <color indexed="81"/>
            <rFont val="Tahoma"/>
            <family val="2"/>
          </rPr>
          <t>Pascal André:</t>
        </r>
        <r>
          <rPr>
            <sz val="9"/>
            <color indexed="81"/>
            <rFont val="Tahoma"/>
            <family val="2"/>
          </rPr>
          <t xml:space="preserve">
Quite specific large-scaled use case.</t>
        </r>
      </text>
    </comment>
    <comment ref="BX272" authorId="0" shapeId="0" xr:uid="{1957DB0D-3865-4EE1-9E8A-412D06DE1461}">
      <text>
        <r>
          <rPr>
            <b/>
            <sz val="9"/>
            <color indexed="81"/>
            <rFont val="Tahoma"/>
            <family val="2"/>
          </rPr>
          <t>Pascal André:</t>
        </r>
        <r>
          <rPr>
            <sz val="9"/>
            <color indexed="81"/>
            <rFont val="Tahoma"/>
            <family val="2"/>
          </rPr>
          <t xml:space="preserve">
How to use Blazor components from a Shared Library in an ASP.NET Core Web Application (IdentityServer project)?</t>
        </r>
      </text>
    </comment>
    <comment ref="BT273" authorId="0" shapeId="0" xr:uid="{30ED3275-CB7C-421E-865F-FBE969C5930C}">
      <text>
        <r>
          <rPr>
            <b/>
            <sz val="9"/>
            <color indexed="81"/>
            <rFont val="Tahoma"/>
            <family val="2"/>
          </rPr>
          <t>Pascal André:</t>
        </r>
        <r>
          <rPr>
            <sz val="9"/>
            <color indexed="81"/>
            <rFont val="Tahoma"/>
            <family val="2"/>
          </rPr>
          <t xml:space="preserve">
Matched in code</t>
        </r>
      </text>
    </comment>
    <comment ref="BW273" authorId="0" shapeId="0" xr:uid="{767F01C9-3479-4EEC-8984-155A73FC15C9}">
      <text>
        <r>
          <rPr>
            <b/>
            <sz val="9"/>
            <color indexed="81"/>
            <rFont val="Tahoma"/>
            <family val="2"/>
          </rPr>
          <t>Pascal André:</t>
        </r>
        <r>
          <rPr>
            <sz val="9"/>
            <color indexed="81"/>
            <rFont val="Tahoma"/>
            <family val="2"/>
          </rPr>
          <t xml:space="preserve">
Questioner got compilation error in his attempt.</t>
        </r>
      </text>
    </comment>
    <comment ref="BX273" authorId="0" shapeId="0" xr:uid="{200F33CF-5639-4D25-820D-1842B5BBAA37}">
      <text>
        <r>
          <rPr>
            <b/>
            <sz val="9"/>
            <color indexed="81"/>
            <rFont val="Tahoma"/>
            <family val="2"/>
          </rPr>
          <t>Pascal André:</t>
        </r>
        <r>
          <rPr>
            <sz val="9"/>
            <color indexed="81"/>
            <rFont val="Tahoma"/>
            <family val="2"/>
          </rPr>
          <t xml:space="preserve">
How to use two way data binding in Blazor Component Library Project?</t>
        </r>
      </text>
    </comment>
    <comment ref="BU274" authorId="0" shapeId="0" xr:uid="{15073E27-88D5-47DA-9F71-1A837D9500D5}">
      <text>
        <r>
          <rPr>
            <b/>
            <sz val="9"/>
            <color indexed="81"/>
            <rFont val="Tahoma"/>
            <family val="2"/>
          </rPr>
          <t>Pascal André:</t>
        </r>
        <r>
          <rPr>
            <sz val="9"/>
            <color indexed="81"/>
            <rFont val="Tahoma"/>
            <family val="2"/>
          </rPr>
          <t xml:space="preserve">
User asks: "In Blazor WebAssembly, is it possible to inject IJSRuntime in program.cs, to main method?"</t>
        </r>
      </text>
    </comment>
    <comment ref="BZ274" authorId="0" shapeId="0" xr:uid="{97600899-7BCC-4BBB-BC79-CFBC39CD8318}">
      <text>
        <r>
          <rPr>
            <b/>
            <sz val="9"/>
            <color indexed="81"/>
            <rFont val="Tahoma"/>
            <family val="2"/>
          </rPr>
          <t>Pascal André:</t>
        </r>
        <r>
          <rPr>
            <sz val="9"/>
            <color indexed="81"/>
            <rFont val="Tahoma"/>
            <family val="2"/>
          </rPr>
          <t xml:space="preserve">
Question: "In Blazor WebAssembly, is it possible to inject IJSRuntime in program.cs, to main method?" can be answerd with YES/NO.
</t>
        </r>
      </text>
    </comment>
    <comment ref="BT276" authorId="0" shapeId="0" xr:uid="{75BA055E-256F-479F-8E90-FFF34F4875B4}">
      <text>
        <r>
          <rPr>
            <b/>
            <sz val="9"/>
            <color indexed="81"/>
            <rFont val="Tahoma"/>
            <family val="2"/>
          </rPr>
          <t>Pascal André:</t>
        </r>
        <r>
          <rPr>
            <sz val="9"/>
            <color indexed="81"/>
            <rFont val="Tahoma"/>
            <family val="2"/>
          </rPr>
          <t xml:space="preserve">
Matched in URL</t>
        </r>
      </text>
    </comment>
    <comment ref="BU276" authorId="0" shapeId="0" xr:uid="{B251ACC1-AA2A-42A2-BC5D-0A825F6092F7}">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BY276" authorId="0" shapeId="0" xr:uid="{F4F32A1C-3D51-4C54-88EA-89ECA20FBAEB}">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BT277" authorId="0" shapeId="0" xr:uid="{73FCC1F8-167A-4165-956A-6603D12A6180}">
      <text>
        <r>
          <rPr>
            <b/>
            <sz val="9"/>
            <color indexed="81"/>
            <rFont val="Tahoma"/>
            <family val="2"/>
          </rPr>
          <t>Pascal André:</t>
        </r>
        <r>
          <rPr>
            <sz val="9"/>
            <color indexed="81"/>
            <rFont val="Tahoma"/>
            <family val="2"/>
          </rPr>
          <t xml:space="preserve">
Matched as 'logging'</t>
        </r>
      </text>
    </comment>
    <comment ref="BW277" authorId="0" shapeId="0" xr:uid="{6B01FB0B-77F6-4C29-9514-DDA3FF7C80C4}">
      <text>
        <r>
          <rPr>
            <b/>
            <sz val="9"/>
            <color indexed="81"/>
            <rFont val="Tahoma"/>
            <family val="2"/>
          </rPr>
          <t>Pascal André:</t>
        </r>
        <r>
          <rPr>
            <sz val="9"/>
            <color indexed="81"/>
            <rFont val="Tahoma"/>
            <family val="2"/>
          </rPr>
          <t xml:space="preserve">
User tried on his own but failed (provides error messages).</t>
        </r>
      </text>
    </comment>
    <comment ref="BX277" authorId="0" shapeId="0" xr:uid="{7DF02D4F-A29D-4759-BF25-A6F47F9CF1C0}">
      <text>
        <r>
          <rPr>
            <b/>
            <sz val="9"/>
            <color indexed="81"/>
            <rFont val="Tahoma"/>
            <family val="2"/>
          </rPr>
          <t>Pascal André:</t>
        </r>
        <r>
          <rPr>
            <sz val="9"/>
            <color indexed="81"/>
            <rFont val="Tahoma"/>
            <family val="2"/>
          </rPr>
          <t xml:space="preserve">
Is it possible to launch applications (cmd.exe) from a Blazor WASM app?</t>
        </r>
      </text>
    </comment>
    <comment ref="CC277" authorId="0" shapeId="0" xr:uid="{F77EEA09-3787-42AC-B289-5ACA17422D7B}">
      <text>
        <r>
          <rPr>
            <b/>
            <sz val="9"/>
            <color indexed="81"/>
            <rFont val="Tahoma"/>
            <family val="2"/>
          </rPr>
          <t>Pascal André:</t>
        </r>
        <r>
          <rPr>
            <sz val="9"/>
            <color indexed="81"/>
            <rFont val="Tahoma"/>
            <family val="2"/>
          </rPr>
          <t xml:space="preserve">
The permissions of blazor are limited by the browser javascript sandbox, so you cannot do anything you also cannot do in javascript. Starting processes is one of them.</t>
        </r>
      </text>
    </comment>
    <comment ref="BU278" authorId="0" shapeId="0" xr:uid="{5CCBDC36-C799-4D9F-BE22-96BC8A682F39}">
      <text>
        <r>
          <rPr>
            <b/>
            <sz val="9"/>
            <color indexed="81"/>
            <rFont val="Tahoma"/>
            <family val="2"/>
          </rPr>
          <t>Pascal André:</t>
        </r>
        <r>
          <rPr>
            <sz val="9"/>
            <color indexed="81"/>
            <rFont val="Tahoma"/>
            <family val="2"/>
          </rPr>
          <t xml:space="preserve">
Is the SQL Lite database downloaded to the user or how does he access it?</t>
        </r>
      </text>
    </comment>
    <comment ref="BZ278" authorId="0" shapeId="0" xr:uid="{12827209-ED33-4798-9C2C-832FC05593FC}">
      <text>
        <r>
          <rPr>
            <b/>
            <sz val="9"/>
            <color indexed="81"/>
            <rFont val="Tahoma"/>
            <family val="2"/>
          </rPr>
          <t>Pascal André:</t>
        </r>
        <r>
          <rPr>
            <sz val="9"/>
            <color indexed="81"/>
            <rFont val="Tahoma"/>
            <family val="2"/>
          </rPr>
          <t xml:space="preserve">
Is the SQL Lite database downloaded to the user or how does he access it?</t>
        </r>
      </text>
    </comment>
    <comment ref="BU279" authorId="0" shapeId="0" xr:uid="{3127B5E6-7758-4688-94A0-C3D9D9C38B47}">
      <text>
        <r>
          <rPr>
            <b/>
            <sz val="9"/>
            <color indexed="81"/>
            <rFont val="Tahoma"/>
            <family val="2"/>
          </rPr>
          <t>Pascal André:</t>
        </r>
        <r>
          <rPr>
            <sz val="9"/>
            <color indexed="81"/>
            <rFont val="Tahoma"/>
            <family val="2"/>
          </rPr>
          <t xml:space="preserve">
User asks: "Is there a way to ask for higher amount of local storage without making an extension?"</t>
        </r>
      </text>
    </comment>
    <comment ref="BX279" authorId="0" shapeId="0" xr:uid="{B8C7CF12-AA9D-42DF-A6E3-25AC87282EB2}">
      <text>
        <r>
          <rPr>
            <b/>
            <sz val="9"/>
            <color indexed="81"/>
            <rFont val="Tahoma"/>
            <family val="2"/>
          </rPr>
          <t>Pascal André:</t>
        </r>
        <r>
          <rPr>
            <sz val="9"/>
            <color indexed="81"/>
            <rFont val="Tahoma"/>
            <family val="2"/>
          </rPr>
          <t xml:space="preserve">
User wants to know how to extend localStorage size without an extension.</t>
        </r>
      </text>
    </comment>
    <comment ref="BZ279" authorId="0" shapeId="0" xr:uid="{EFB9184D-962B-4F43-9145-5AB749F09589}">
      <text>
        <r>
          <rPr>
            <b/>
            <sz val="9"/>
            <color indexed="81"/>
            <rFont val="Tahoma"/>
            <family val="2"/>
          </rPr>
          <t>Pascal André:</t>
        </r>
        <r>
          <rPr>
            <sz val="9"/>
            <color indexed="81"/>
            <rFont val="Tahoma"/>
            <family val="2"/>
          </rPr>
          <t xml:space="preserve">
User asks: "is there any config and/or Javascript solution that can request browser permission for higher localStorage limit?"</t>
        </r>
      </text>
    </comment>
    <comment ref="BX280" authorId="0" shapeId="0" xr:uid="{03E402AA-67BF-461C-B66B-4CFC99EE93A2}">
      <text>
        <r>
          <rPr>
            <b/>
            <sz val="9"/>
            <color indexed="81"/>
            <rFont val="Tahoma"/>
            <family val="2"/>
          </rPr>
          <t>Pascal André:</t>
        </r>
        <r>
          <rPr>
            <sz val="9"/>
            <color indexed="81"/>
            <rFont val="Tahoma"/>
            <family val="2"/>
          </rPr>
          <t xml:space="preserve">
Is there a way to combine these and provide an authenticated grpc channel via injection?</t>
        </r>
      </text>
    </comment>
    <comment ref="BU281" authorId="0" shapeId="0" xr:uid="{10CDA4DF-3A3C-4A76-9D9C-28E07C26378F}">
      <text>
        <r>
          <rPr>
            <b/>
            <sz val="9"/>
            <color indexed="81"/>
            <rFont val="Tahoma"/>
            <family val="2"/>
          </rPr>
          <t>Pascal André:</t>
        </r>
        <r>
          <rPr>
            <sz val="9"/>
            <color indexed="81"/>
            <rFont val="Tahoma"/>
            <family val="2"/>
          </rPr>
          <t xml:space="preserve">
User wants to know if there is a way to determine whether a browser will be able to handle Blazor correctly or not.</t>
        </r>
      </text>
    </comment>
    <comment ref="BZ281" authorId="0" shapeId="0" xr:uid="{B0BB5B94-CFA4-462B-BE7D-D0A45BE5587C}">
      <text>
        <r>
          <rPr>
            <b/>
            <sz val="9"/>
            <color indexed="81"/>
            <rFont val="Tahoma"/>
            <family val="2"/>
          </rPr>
          <t>Pascal André:</t>
        </r>
        <r>
          <rPr>
            <sz val="9"/>
            <color indexed="81"/>
            <rFont val="Tahoma"/>
            <family val="2"/>
          </rPr>
          <t xml:space="preserve">
User asks amongst others: "Is there a way to determine whether a browser will be able to handle Blazor correctly?"</t>
        </r>
      </text>
    </comment>
    <comment ref="AP282" authorId="0" shapeId="0" xr:uid="{D99CA600-C065-475B-8A23-6106BFDB5667}">
      <text>
        <r>
          <rPr>
            <b/>
            <sz val="9"/>
            <color indexed="81"/>
            <rFont val="Tahoma"/>
            <family val="2"/>
          </rPr>
          <t>Pascal André:</t>
        </r>
        <r>
          <rPr>
            <sz val="9"/>
            <color indexed="81"/>
            <rFont val="Tahoma"/>
            <family val="2"/>
          </rPr>
          <t xml:space="preserve">
Not very clear at first what questioner is looking for.</t>
        </r>
      </text>
    </comment>
    <comment ref="BU282" authorId="0" shapeId="0" xr:uid="{46785020-4653-48BA-BF33-AE0589FADD2D}">
      <text>
        <r>
          <rPr>
            <b/>
            <sz val="9"/>
            <color indexed="81"/>
            <rFont val="Tahoma"/>
            <family val="2"/>
          </rPr>
          <t>Pascal André:</t>
        </r>
        <r>
          <rPr>
            <sz val="9"/>
            <color indexed="81"/>
            <rFont val="Tahoma"/>
            <family val="2"/>
          </rPr>
          <t xml:space="preserve">
Is there a way to route to an intermediary page between routes when/if this is an initial load?</t>
        </r>
      </text>
    </comment>
    <comment ref="BX282" authorId="0" shapeId="0" xr:uid="{59D4B120-D5E3-4186-8A33-FB7DE67D52B9}">
      <text>
        <r>
          <rPr>
            <b/>
            <sz val="9"/>
            <color indexed="81"/>
            <rFont val="Tahoma"/>
            <family val="2"/>
          </rPr>
          <t>Pascal André:</t>
        </r>
        <r>
          <rPr>
            <sz val="9"/>
            <color indexed="81"/>
            <rFont val="Tahoma"/>
            <family val="2"/>
          </rPr>
          <t xml:space="preserve">
How to … ("Is there a way to route to an intermediary page between routes when/if this is an initial load?")</t>
        </r>
      </text>
    </comment>
    <comment ref="BT283" authorId="0" shapeId="0" xr:uid="{5230F44C-500A-448E-B7CC-A85070980E8E}">
      <text>
        <r>
          <rPr>
            <b/>
            <sz val="9"/>
            <color indexed="81"/>
            <rFont val="Tahoma"/>
            <family val="2"/>
          </rPr>
          <t>Pascal André:</t>
        </r>
        <r>
          <rPr>
            <sz val="9"/>
            <color indexed="81"/>
            <rFont val="Tahoma"/>
            <family val="2"/>
          </rPr>
          <t xml:space="preserve">
Matched as 'logging'</t>
        </r>
      </text>
    </comment>
    <comment ref="BU283" authorId="0" shapeId="0" xr:uid="{7E92B202-6235-4137-B347-4948ABFEF8E0}">
      <text>
        <r>
          <rPr>
            <b/>
            <sz val="9"/>
            <color indexed="81"/>
            <rFont val="Tahoma"/>
            <family val="2"/>
          </rPr>
          <t>Pascal André:</t>
        </r>
        <r>
          <rPr>
            <sz val="9"/>
            <color indexed="81"/>
            <rFont val="Tahoma"/>
            <family val="2"/>
          </rPr>
          <t xml:space="preserve">
What are these GC Minor Nursery Full log messages in my Blazor WebAssembly app trying to tell me?</t>
        </r>
      </text>
    </comment>
    <comment ref="BU284" authorId="0" shapeId="0" xr:uid="{FD25ECAF-9FBA-4450-8B8C-23A7A4C0C5D7}">
      <text>
        <r>
          <rPr>
            <b/>
            <sz val="9"/>
            <color indexed="81"/>
            <rFont val="Tahoma"/>
            <family val="2"/>
          </rPr>
          <t>Pascal André:</t>
        </r>
        <r>
          <rPr>
            <sz val="9"/>
            <color indexed="81"/>
            <rFont val="Tahoma"/>
            <family val="2"/>
          </rPr>
          <t xml:space="preserve">
Which hosting model for Blazor application with dynamic UI talking to remote SQL Server?</t>
        </r>
      </text>
    </comment>
    <comment ref="AP285" authorId="0" shapeId="0" xr:uid="{AEDD0497-CF71-4F42-886E-B8FFF102B7A5}">
      <text>
        <r>
          <rPr>
            <b/>
            <sz val="9"/>
            <color indexed="81"/>
            <rFont val="Tahoma"/>
            <family val="2"/>
          </rPr>
          <t>Pascal André:</t>
        </r>
        <r>
          <rPr>
            <sz val="9"/>
            <color indexed="81"/>
            <rFont val="Tahoma"/>
            <family val="2"/>
          </rPr>
          <t xml:space="preserve">
Questioner did not respond to later comment. Issue can be very dependent to the questioner's setup/hardware.</t>
        </r>
      </text>
    </comment>
    <comment ref="BU285" authorId="0" shapeId="0" xr:uid="{A93DFB04-EA1E-481F-AD16-7D772943F833}">
      <text>
        <r>
          <rPr>
            <b/>
            <sz val="9"/>
            <color indexed="81"/>
            <rFont val="Tahoma"/>
            <family val="2"/>
          </rPr>
          <t>Pascal André:</t>
        </r>
        <r>
          <rPr>
            <sz val="9"/>
            <color indexed="81"/>
            <rFont val="Tahoma"/>
            <family val="2"/>
          </rPr>
          <t xml:space="preserve">
How to add role claims to JWT with custom authentication in Blazor?</t>
        </r>
      </text>
    </comment>
    <comment ref="AP286" authorId="0" shapeId="0" xr:uid="{459956CD-1966-476D-B4C2-331ACDD46131}">
      <text>
        <r>
          <rPr>
            <b/>
            <sz val="9"/>
            <color indexed="81"/>
            <rFont val="Tahoma"/>
            <family val="2"/>
          </rPr>
          <t>Pascal André:</t>
        </r>
        <r>
          <rPr>
            <sz val="9"/>
            <color indexed="81"/>
            <rFont val="Tahoma"/>
            <family val="2"/>
          </rPr>
          <t xml:space="preserve">
TRUE
Was answered by owner.</t>
        </r>
      </text>
    </comment>
    <comment ref="BU286" authorId="0" shapeId="0" xr:uid="{59FBE01F-5317-484C-9B72-547AF999F3ED}">
      <text>
        <r>
          <rPr>
            <b/>
            <sz val="9"/>
            <color indexed="81"/>
            <rFont val="Tahoma"/>
            <family val="2"/>
          </rPr>
          <t>Pascal André:</t>
        </r>
        <r>
          <rPr>
            <sz val="9"/>
            <color indexed="81"/>
            <rFont val="Tahoma"/>
            <family val="2"/>
          </rPr>
          <t xml:space="preserve">
User asks: "Can you exploit emscripten-compiled Wasm to run arbitrary JavaScript?"</t>
        </r>
      </text>
    </comment>
    <comment ref="BU287" authorId="0" shapeId="0" xr:uid="{B9A181E1-5CD3-4F6A-87C2-D18627F6E775}">
      <text>
        <r>
          <rPr>
            <b/>
            <sz val="9"/>
            <color indexed="81"/>
            <rFont val="Tahoma"/>
            <family val="2"/>
          </rPr>
          <t>Pascal André:</t>
        </r>
        <r>
          <rPr>
            <sz val="9"/>
            <color indexed="81"/>
            <rFont val="Tahoma"/>
            <family val="2"/>
          </rPr>
          <t xml:space="preserve">
Does that mean that if i forget to call a delete here there is memory leak here? What happens with "char_array" during the next function call if delete is call on it and if not? </t>
        </r>
      </text>
    </comment>
    <comment ref="BU288" authorId="0" shapeId="0" xr:uid="{87D500D3-A8DB-4CBE-B336-FC91A401B9CB}">
      <text>
        <r>
          <rPr>
            <b/>
            <sz val="9"/>
            <color indexed="81"/>
            <rFont val="Tahoma"/>
            <family val="2"/>
          </rPr>
          <t>Pascal André:</t>
        </r>
        <r>
          <rPr>
            <sz val="9"/>
            <color indexed="81"/>
            <rFont val="Tahoma"/>
            <family val="2"/>
          </rPr>
          <t xml:space="preserve">
User asks: "How private is my code in WebAssembly?"</t>
        </r>
      </text>
    </comment>
    <comment ref="BZ288" authorId="0" shapeId="0" xr:uid="{6303698D-546A-43FE-89C9-44AA0821CE8D}">
      <text>
        <r>
          <rPr>
            <b/>
            <sz val="9"/>
            <color indexed="81"/>
            <rFont val="Tahoma"/>
            <family val="2"/>
          </rPr>
          <t>Pascal André:</t>
        </r>
        <r>
          <rPr>
            <sz val="9"/>
            <color indexed="81"/>
            <rFont val="Tahoma"/>
            <family val="2"/>
          </rPr>
          <t xml:space="preserve">
User asks: "Is it possible to transform a compiled Webassembly file back to c++?"</t>
        </r>
      </text>
    </comment>
    <comment ref="BU289" authorId="0" shapeId="0" xr:uid="{F60EAAF4-5B7D-4151-88C7-88B9C36590F9}">
      <text>
        <r>
          <rPr>
            <b/>
            <sz val="9"/>
            <color indexed="81"/>
            <rFont val="Tahoma"/>
            <family val="2"/>
          </rPr>
          <t>Pascal André:</t>
        </r>
        <r>
          <rPr>
            <sz val="9"/>
            <color indexed="81"/>
            <rFont val="Tahoma"/>
            <family val="2"/>
          </rPr>
          <t xml:space="preserve">
Could WASM be used to check integrity of a JS method?</t>
        </r>
      </text>
    </comment>
    <comment ref="BZ289" authorId="0" shapeId="0" xr:uid="{82A4D600-89E6-42D6-934A-B53A6801ED1A}">
      <text>
        <r>
          <rPr>
            <b/>
            <sz val="9"/>
            <color indexed="81"/>
            <rFont val="Tahoma"/>
            <family val="2"/>
          </rPr>
          <t>Pascal André:</t>
        </r>
        <r>
          <rPr>
            <sz val="9"/>
            <color indexed="81"/>
            <rFont val="Tahoma"/>
            <family val="2"/>
          </rPr>
          <t xml:space="preserve">
Could WASM be used to check integrity of a JS method?</t>
        </r>
      </text>
    </comment>
    <comment ref="BY290" authorId="0" shapeId="0" xr:uid="{701A944C-E790-4115-A792-BBFB05795728}">
      <text>
        <r>
          <rPr>
            <b/>
            <sz val="9"/>
            <color indexed="81"/>
            <rFont val="Tahoma"/>
            <family val="2"/>
          </rPr>
          <t>Pascal André:</t>
        </r>
        <r>
          <rPr>
            <sz val="9"/>
            <color indexed="81"/>
            <rFont val="Tahoma"/>
            <family val="2"/>
          </rPr>
          <t xml:space="preserve">
What's a better way to deal with closures in WebAssembly with Rust instead of using forget and leaking memory?</t>
        </r>
      </text>
    </comment>
    <comment ref="BU291" authorId="0" shapeId="0" xr:uid="{9536742D-56D0-4D3A-81A6-D0CFC635F60F}">
      <text>
        <r>
          <rPr>
            <b/>
            <sz val="9"/>
            <color indexed="81"/>
            <rFont val="Tahoma"/>
            <family val="2"/>
          </rPr>
          <t>Pascal André:</t>
        </r>
        <r>
          <rPr>
            <sz val="9"/>
            <color indexed="81"/>
            <rFont val="Tahoma"/>
            <family val="2"/>
          </rPr>
          <t xml:space="preserve">
User asks: "How do browsers protect process memory from WebAssembly compiled code?"</t>
        </r>
      </text>
    </comment>
    <comment ref="BX292" authorId="0" shapeId="0" xr:uid="{72408FEA-04F0-49F2-9BE6-9A3CEB804FA9}">
      <text>
        <r>
          <rPr>
            <b/>
            <sz val="9"/>
            <color indexed="81"/>
            <rFont val="Tahoma"/>
            <family val="2"/>
          </rPr>
          <t>Pascal André:</t>
        </r>
        <r>
          <rPr>
            <sz val="9"/>
            <color indexed="81"/>
            <rFont val="Tahoma"/>
            <family val="2"/>
          </rPr>
          <t xml:space="preserve">
How to connect to a local mongodb instance from wasm module?</t>
        </r>
      </text>
    </comment>
    <comment ref="AP293" authorId="0" shapeId="0" xr:uid="{C7298C26-81AC-469F-BF70-BAD3179D5BCE}">
      <text>
        <r>
          <rPr>
            <b/>
            <sz val="9"/>
            <color indexed="81"/>
            <rFont val="Tahoma"/>
            <family val="2"/>
          </rPr>
          <t>Pascal André:</t>
        </r>
        <r>
          <rPr>
            <sz val="9"/>
            <color indexed="81"/>
            <rFont val="Tahoma"/>
            <family val="2"/>
          </rPr>
          <t xml:space="preserve">
Questioner answered with workaround fix to the problem.</t>
        </r>
      </text>
    </comment>
    <comment ref="BW293" authorId="0" shapeId="0" xr:uid="{1CCD07C4-71B0-443E-9298-5110F23BB3C4}">
      <text>
        <r>
          <rPr>
            <b/>
            <sz val="9"/>
            <color indexed="81"/>
            <rFont val="Tahoma"/>
            <family val="2"/>
          </rPr>
          <t>Pascal André:</t>
        </r>
        <r>
          <rPr>
            <sz val="9"/>
            <color indexed="81"/>
            <rFont val="Tahoma"/>
            <family val="2"/>
          </rPr>
          <t xml:space="preserve">
User asks: "How to fix error with emscripten and MINIMAL_RUNTIME that does not seem to be able to access C functions?"</t>
        </r>
      </text>
    </comment>
    <comment ref="CB293" authorId="0" shapeId="0" xr:uid="{57FEC865-92CB-4750-AC6F-BBD4BEF13A1C}">
      <text>
        <r>
          <rPr>
            <b/>
            <sz val="9"/>
            <color indexed="81"/>
            <rFont val="Tahoma"/>
            <family val="2"/>
          </rPr>
          <t>Pascal André:</t>
        </r>
        <r>
          <rPr>
            <sz val="9"/>
            <color indexed="81"/>
            <rFont val="Tahoma"/>
            <family val="2"/>
          </rPr>
          <t xml:space="preserve">
Issue only persits if MINIMAL_RUNTIME is included in command, otherwise not.</t>
        </r>
      </text>
    </comment>
    <comment ref="CG293" authorId="0" shapeId="0" xr:uid="{90E67037-1CF1-4041-A542-428ECB55C55A}">
      <text>
        <r>
          <rPr>
            <b/>
            <sz val="9"/>
            <color indexed="81"/>
            <rFont val="Tahoma"/>
            <family val="2"/>
          </rPr>
          <t>Pascal André:</t>
        </r>
        <r>
          <rPr>
            <sz val="9"/>
            <color indexed="81"/>
            <rFont val="Tahoma"/>
            <family val="2"/>
          </rPr>
          <t xml:space="preserve">
He fixed initial issue by finding a work around but some problems still are present.</t>
        </r>
      </text>
    </comment>
    <comment ref="AP294" authorId="0" shapeId="0" xr:uid="{287C7A2A-C950-46ED-9200-8088007180FF}">
      <text>
        <r>
          <rPr>
            <b/>
            <sz val="9"/>
            <color indexed="81"/>
            <rFont val="Tahoma"/>
            <family val="2"/>
          </rPr>
          <t>Pascal André:</t>
        </r>
        <r>
          <rPr>
            <sz val="9"/>
            <color indexed="81"/>
            <rFont val="Tahoma"/>
            <family val="2"/>
          </rPr>
          <t xml:space="preserve">
Seems to be answerd in comments where questioner responded but no actual reason was found for issue.</t>
        </r>
      </text>
    </comment>
    <comment ref="BW294" authorId="0" shapeId="0" xr:uid="{5ACAB435-0EEE-44A1-B69E-83E79F25142E}">
      <text>
        <r>
          <rPr>
            <b/>
            <sz val="9"/>
            <color indexed="81"/>
            <rFont val="Tahoma"/>
            <family val="2"/>
          </rPr>
          <t>Pascal André:</t>
        </r>
        <r>
          <rPr>
            <sz val="9"/>
            <color indexed="81"/>
            <rFont val="Tahoma"/>
            <family val="2"/>
          </rPr>
          <t xml:space="preserve">
User asks: "How to fix issue regarding memory leak that is only present when compiled to WASM but not when compiled to C?"</t>
        </r>
      </text>
    </comment>
    <comment ref="CA294" authorId="0" shapeId="0" xr:uid="{85809847-EF75-4454-976D-41CE27B4874B}">
      <text>
        <r>
          <rPr>
            <b/>
            <sz val="9"/>
            <color indexed="81"/>
            <rFont val="Tahoma"/>
            <family val="2"/>
          </rPr>
          <t>Pascal André:</t>
        </r>
        <r>
          <rPr>
            <sz val="9"/>
            <color indexed="81"/>
            <rFont val="Tahoma"/>
            <family val="2"/>
          </rPr>
          <t xml:space="preserve">
Issue seems only be present in Chrome - so related to it.</t>
        </r>
      </text>
    </comment>
    <comment ref="CB294" authorId="0" shapeId="0" xr:uid="{F14F3A8E-72D8-4585-B43F-5E697BA9220F}">
      <text>
        <r>
          <rPr>
            <b/>
            <sz val="9"/>
            <color indexed="81"/>
            <rFont val="Tahoma"/>
            <family val="2"/>
          </rPr>
          <t>Pascal André:</t>
        </r>
        <r>
          <rPr>
            <sz val="9"/>
            <color indexed="81"/>
            <rFont val="Tahoma"/>
            <family val="2"/>
          </rPr>
          <t xml:space="preserve">
Issue only seemed present in Chrome.</t>
        </r>
      </text>
    </comment>
    <comment ref="BW295" authorId="0" shapeId="0" xr:uid="{D8052713-2D39-40AA-8FA5-90E159108A55}">
      <text>
        <r>
          <rPr>
            <b/>
            <sz val="9"/>
            <color indexed="81"/>
            <rFont val="Tahoma"/>
            <family val="2"/>
          </rPr>
          <t>Pascal André:</t>
        </r>
        <r>
          <rPr>
            <sz val="9"/>
            <color indexed="81"/>
            <rFont val="Tahoma"/>
            <family val="2"/>
          </rPr>
          <t xml:space="preserve">
Questioner tried on his own but got error.</t>
        </r>
      </text>
    </comment>
    <comment ref="BX295" authorId="0" shapeId="0" xr:uid="{9F84C8D4-5B46-4E45-88C2-9C62CD0EA20B}">
      <text>
        <r>
          <rPr>
            <b/>
            <sz val="9"/>
            <color indexed="81"/>
            <rFont val="Tahoma"/>
            <family val="2"/>
          </rPr>
          <t>Pascal André:</t>
        </r>
        <r>
          <rPr>
            <sz val="9"/>
            <color indexed="81"/>
            <rFont val="Tahoma"/>
            <family val="2"/>
          </rPr>
          <t xml:space="preserve">
How can I free memory allocated by Rust code exposed in WebAssembly?</t>
        </r>
      </text>
    </comment>
    <comment ref="BU296" authorId="0" shapeId="0" xr:uid="{3CAF3E66-4CBA-44C2-ABE8-1AB80B9194B6}">
      <text>
        <r>
          <rPr>
            <b/>
            <sz val="9"/>
            <color indexed="81"/>
            <rFont val="Tahoma"/>
            <family val="2"/>
          </rPr>
          <t>Pascal André:</t>
        </r>
        <r>
          <rPr>
            <sz val="9"/>
            <color indexed="81"/>
            <rFont val="Tahoma"/>
            <family val="2"/>
          </rPr>
          <t xml:space="preserve">
Asks various general questions about his project ideas.</t>
        </r>
      </text>
    </comment>
    <comment ref="BX296" authorId="0" shapeId="0" xr:uid="{972021CD-C6D5-47CE-BB1C-C459D08B9299}">
      <text>
        <r>
          <rPr>
            <b/>
            <sz val="9"/>
            <color indexed="81"/>
            <rFont val="Tahoma"/>
            <family val="2"/>
          </rPr>
          <t>Pascal André:</t>
        </r>
        <r>
          <rPr>
            <sz val="9"/>
            <color indexed="81"/>
            <rFont val="Tahoma"/>
            <family val="2"/>
          </rPr>
          <t xml:space="preserve">
User asks: "How to create a sandbox application that compiles C++ modules from untrusted sources online?"</t>
        </r>
      </text>
    </comment>
    <comment ref="BY296" authorId="0" shapeId="0" xr:uid="{F80CBBD1-C7C2-40CC-B02E-4310DD284F49}">
      <text>
        <r>
          <rPr>
            <b/>
            <sz val="9"/>
            <color indexed="81"/>
            <rFont val="Tahoma"/>
            <family val="2"/>
          </rPr>
          <t>Pascal André:</t>
        </r>
        <r>
          <rPr>
            <sz val="9"/>
            <color indexed="81"/>
            <rFont val="Tahoma"/>
            <family val="2"/>
          </rPr>
          <t xml:space="preserve">
Indirectly asks for best practices (looks for ideas) to approach his project.</t>
        </r>
      </text>
    </comment>
    <comment ref="AP297" authorId="0" shapeId="0" xr:uid="{4123F8FC-3B32-4AA2-A586-1F133BD25E5D}">
      <text>
        <r>
          <rPr>
            <b/>
            <sz val="9"/>
            <color indexed="81"/>
            <rFont val="Tahoma"/>
            <family val="2"/>
          </rPr>
          <t>Pascal André:</t>
        </r>
        <r>
          <rPr>
            <sz val="9"/>
            <color indexed="81"/>
            <rFont val="Tahoma"/>
            <family val="2"/>
          </rPr>
          <t xml:space="preserve">
- Very specific question
- In relation to LLVM</t>
        </r>
      </text>
    </comment>
    <comment ref="BW297" authorId="0" shapeId="0" xr:uid="{A5A6FBC6-32E5-4D60-A070-05829DCDBBE0}">
      <text>
        <r>
          <rPr>
            <b/>
            <sz val="9"/>
            <color indexed="81"/>
            <rFont val="Tahoma"/>
            <family val="2"/>
          </rPr>
          <t>Pascal André:</t>
        </r>
        <r>
          <rPr>
            <sz val="9"/>
            <color indexed="81"/>
            <rFont val="Tahoma"/>
            <family val="2"/>
          </rPr>
          <t xml:space="preserve">
User writes: "I get the following error: RuntimeError: memory access out of bounds"</t>
        </r>
      </text>
    </comment>
    <comment ref="BW298" authorId="0" shapeId="0" xr:uid="{75FB3209-A371-4F27-9228-D882AB3658D9}">
      <text>
        <r>
          <rPr>
            <b/>
            <sz val="9"/>
            <color indexed="81"/>
            <rFont val="Tahoma"/>
            <family val="2"/>
          </rPr>
          <t>Pascal André:</t>
        </r>
        <r>
          <rPr>
            <sz val="9"/>
            <color indexed="81"/>
            <rFont val="Tahoma"/>
            <family val="2"/>
          </rPr>
          <t xml:space="preserve">
How to fix issue where calling WASM module causes CORS error?
Gets error message related to CORS.</t>
        </r>
      </text>
    </comment>
    <comment ref="AP299" authorId="0" shapeId="0" xr:uid="{75F4B487-A482-4E17-8501-38CADF27240A}">
      <text>
        <r>
          <rPr>
            <b/>
            <sz val="9"/>
            <color indexed="81"/>
            <rFont val="Tahoma"/>
            <family val="2"/>
          </rPr>
          <t>Pascal André:</t>
        </r>
        <r>
          <rPr>
            <sz val="9"/>
            <color indexed="81"/>
            <rFont val="Tahoma"/>
            <family val="2"/>
          </rPr>
          <t xml:space="preserve">
TRUE
Was answered by owner.</t>
        </r>
      </text>
    </comment>
    <comment ref="BU299" authorId="0" shapeId="0" xr:uid="{19BA66B5-141D-4B72-BA34-D13CAC9DF344}">
      <text>
        <r>
          <rPr>
            <b/>
            <sz val="9"/>
            <color indexed="81"/>
            <rFont val="Tahoma"/>
            <family val="2"/>
          </rPr>
          <t>Pascal André:</t>
        </r>
        <r>
          <rPr>
            <sz val="9"/>
            <color indexed="81"/>
            <rFont val="Tahoma"/>
            <family val="2"/>
          </rPr>
          <t xml:space="preserve">
User tries to clarify if he understood bit rotations in WebAssembly correctly.</t>
        </r>
      </text>
    </comment>
    <comment ref="BW299" authorId="0" shapeId="0" xr:uid="{1CAB2B83-533A-4F0A-9B29-D5946F34FF5C}">
      <text>
        <r>
          <rPr>
            <b/>
            <sz val="9"/>
            <color indexed="81"/>
            <rFont val="Tahoma"/>
            <family val="2"/>
          </rPr>
          <t>Pascal André:</t>
        </r>
        <r>
          <rPr>
            <sz val="9"/>
            <color indexed="81"/>
            <rFont val="Tahoma"/>
            <family val="2"/>
          </rPr>
          <t xml:space="preserve">
WebAssembly gives wrong results whereas the code seems to work fine in TypeScript.</t>
        </r>
      </text>
    </comment>
    <comment ref="CB299" authorId="0" shapeId="0" xr:uid="{285FF860-514E-4CC9-83F7-EF64F94F0394}">
      <text>
        <r>
          <rPr>
            <b/>
            <sz val="9"/>
            <color indexed="81"/>
            <rFont val="Tahoma"/>
            <family val="2"/>
          </rPr>
          <t>Pascal André:</t>
        </r>
        <r>
          <rPr>
            <sz val="9"/>
            <color indexed="81"/>
            <rFont val="Tahoma"/>
            <family val="2"/>
          </rPr>
          <t xml:space="preserve">
Code that works in TypeScript gives wrong results in WebAssembly.</t>
        </r>
      </text>
    </comment>
    <comment ref="AP300" authorId="0" shapeId="0" xr:uid="{73935CFB-403A-42E4-BE98-A77086566F89}">
      <text>
        <r>
          <rPr>
            <b/>
            <sz val="9"/>
            <color indexed="81"/>
            <rFont val="Tahoma"/>
            <family val="2"/>
          </rPr>
          <t>Pascal André:</t>
        </r>
        <r>
          <rPr>
            <sz val="9"/>
            <color indexed="81"/>
            <rFont val="Tahoma"/>
            <family val="2"/>
          </rPr>
          <t xml:space="preserve">
No accepted answer and the given answer which should be decent has no visible interaction from question owner.</t>
        </r>
      </text>
    </comment>
    <comment ref="BW300" authorId="0" shapeId="0" xr:uid="{EF126851-4664-467E-89AC-EC1AA5D27BC9}">
      <text>
        <r>
          <rPr>
            <b/>
            <sz val="9"/>
            <color indexed="81"/>
            <rFont val="Tahoma"/>
            <family val="2"/>
          </rPr>
          <t>Pascal André:</t>
        </r>
        <r>
          <rPr>
            <sz val="9"/>
            <color indexed="81"/>
            <rFont val="Tahoma"/>
            <family val="2"/>
          </rPr>
          <t xml:space="preserve">
User writes issues: "Unfortunately, this does not work -- the webassembly C# just sees a 0-length array as the return type. I also tried stuff like HEAPU8.set(myTypedArray, buf)."</t>
        </r>
      </text>
    </comment>
    <comment ref="BY300" authorId="0" shapeId="0" xr:uid="{A301B24A-18E2-419B-9FCC-4945D2D5232A}">
      <text>
        <r>
          <rPr>
            <b/>
            <sz val="9"/>
            <color indexed="81"/>
            <rFont val="Tahoma"/>
            <family val="2"/>
          </rPr>
          <t>Pascal André:</t>
        </r>
        <r>
          <rPr>
            <sz val="9"/>
            <color indexed="81"/>
            <rFont val="Tahoma"/>
            <family val="2"/>
          </rPr>
          <t xml:space="preserve">
User asks: "What is the correct way to do this? Failing that, am I at least doing this correctly from a JavaScript-to-C perspective?"</t>
        </r>
      </text>
    </comment>
    <comment ref="CG300" authorId="0" shapeId="0" xr:uid="{F0FC6721-AAE9-4FF4-8160-2FCD1DF12AA1}">
      <text>
        <r>
          <rPr>
            <b/>
            <sz val="9"/>
            <color indexed="81"/>
            <rFont val="Tahoma"/>
            <family val="2"/>
          </rPr>
          <t xml:space="preserve">Pascal André:
</t>
        </r>
        <r>
          <rPr>
            <sz val="9"/>
            <color indexed="81"/>
            <rFont val="Tahoma"/>
            <family val="2"/>
          </rPr>
          <t>Question is marked as answered without accepted answer. Unclear which solution worked for question owner.</t>
        </r>
      </text>
    </comment>
    <comment ref="AP301" authorId="0" shapeId="0" xr:uid="{EE805F02-4593-46F9-A43E-165D17AB550A}">
      <text>
        <r>
          <rPr>
            <b/>
            <sz val="9"/>
            <color indexed="81"/>
            <rFont val="Tahoma"/>
            <family val="2"/>
          </rPr>
          <t>Pascal André:</t>
        </r>
        <r>
          <rPr>
            <sz val="9"/>
            <color indexed="81"/>
            <rFont val="Tahoma"/>
            <family val="2"/>
          </rPr>
          <t xml:space="preserve">
TRUE
Was answered by owner.</t>
        </r>
      </text>
    </comment>
    <comment ref="BW301" authorId="0" shapeId="0" xr:uid="{A90CA9C8-F79C-412D-99CD-118DDD92FDD3}">
      <text>
        <r>
          <rPr>
            <b/>
            <sz val="9"/>
            <color indexed="81"/>
            <rFont val="Tahoma"/>
            <family val="2"/>
          </rPr>
          <t>Pascal André:</t>
        </r>
        <r>
          <rPr>
            <sz val="9"/>
            <color indexed="81"/>
            <rFont val="Tahoma"/>
            <family val="2"/>
          </rPr>
          <t xml:space="preserve">
User tried himself to access string from WASM module written in Rust but gets "undefined" error.</t>
        </r>
      </text>
    </comment>
    <comment ref="BX301" authorId="0" shapeId="0" xr:uid="{57F65B4F-B71C-4735-A1B3-6D0E51245A9B}">
      <text>
        <r>
          <rPr>
            <b/>
            <sz val="9"/>
            <color indexed="81"/>
            <rFont val="Tahoma"/>
            <family val="2"/>
          </rPr>
          <t>Pascal André:</t>
        </r>
        <r>
          <rPr>
            <sz val="9"/>
            <color indexed="81"/>
            <rFont val="Tahoma"/>
            <family val="2"/>
          </rPr>
          <t xml:space="preserve">
User asks how to return a string or similar data type from a WebAssembly module based on Rust code to wherever it gets called.</t>
        </r>
      </text>
    </comment>
    <comment ref="AP302" authorId="0" shapeId="0" xr:uid="{76BAE017-9958-4C99-ADC2-15930884BCBC}">
      <text>
        <r>
          <rPr>
            <b/>
            <sz val="9"/>
            <color indexed="81"/>
            <rFont val="Tahoma"/>
            <family val="2"/>
          </rPr>
          <t>Pascal André:</t>
        </r>
        <r>
          <rPr>
            <sz val="9"/>
            <color indexed="81"/>
            <rFont val="Tahoma"/>
            <family val="2"/>
          </rPr>
          <t xml:space="preserve">
TRUE
Was answered by owner.</t>
        </r>
      </text>
    </comment>
    <comment ref="BU302" authorId="0" shapeId="0" xr:uid="{941186D3-CADB-4940-91CA-4B2ADAB996EE}">
      <text>
        <r>
          <rPr>
            <b/>
            <sz val="9"/>
            <color indexed="81"/>
            <rFont val="Tahoma"/>
            <family val="2"/>
          </rPr>
          <t>Pascal André:</t>
        </r>
        <r>
          <rPr>
            <sz val="9"/>
            <color indexed="81"/>
            <rFont val="Tahoma"/>
            <family val="2"/>
          </rPr>
          <t xml:space="preserve">
User asks: "Is there a way to check the type of a value in wasm which has been loaded by TypeScript?" Wants more details if it can be done in a certain way.</t>
        </r>
      </text>
    </comment>
    <comment ref="BZ302" authorId="0" shapeId="0" xr:uid="{9E0C70F9-5BBB-4E69-8A1B-A7BEC0BF1D10}">
      <text>
        <r>
          <rPr>
            <b/>
            <sz val="9"/>
            <color indexed="81"/>
            <rFont val="Tahoma"/>
            <family val="2"/>
          </rPr>
          <t>Pascal André:</t>
        </r>
        <r>
          <rPr>
            <sz val="9"/>
            <color indexed="81"/>
            <rFont val="Tahoma"/>
            <family val="2"/>
          </rPr>
          <t xml:space="preserve">
User asks: "Is there …"
Answer can be Yes/No</t>
        </r>
      </text>
    </comment>
    <comment ref="CF302" authorId="0" shapeId="0" xr:uid="{3E016F36-7805-451B-AA23-2297325CB717}">
      <text>
        <r>
          <rPr>
            <b/>
            <sz val="9"/>
            <color indexed="81"/>
            <rFont val="Tahoma"/>
            <family val="2"/>
          </rPr>
          <t>Pascal André:</t>
        </r>
        <r>
          <rPr>
            <sz val="9"/>
            <color indexed="81"/>
            <rFont val="Tahoma"/>
            <family val="2"/>
          </rPr>
          <t xml:space="preserve">
Discuss decision.</t>
        </r>
      </text>
    </comment>
    <comment ref="BU303" authorId="0" shapeId="0" xr:uid="{3A28A611-C7FF-4FEA-A649-9693B58C7B09}">
      <text>
        <r>
          <rPr>
            <b/>
            <sz val="9"/>
            <color indexed="81"/>
            <rFont val="Tahoma"/>
            <family val="2"/>
          </rPr>
          <t>Pascal André:</t>
        </r>
        <r>
          <rPr>
            <sz val="9"/>
            <color indexed="81"/>
            <rFont val="Tahoma"/>
            <family val="2"/>
          </rPr>
          <t xml:space="preserve">
User wants to know if there is a way to directly access the URL from a WASM script without using JavaScript to send the URL as a parameter since it could be modified rather easily.</t>
        </r>
      </text>
    </comment>
    <comment ref="BX303" authorId="0" shapeId="0" xr:uid="{41FAF630-20D2-42C6-9BD1-EED26D14399E}">
      <text>
        <r>
          <rPr>
            <b/>
            <sz val="9"/>
            <color indexed="81"/>
            <rFont val="Tahoma"/>
            <family val="2"/>
          </rPr>
          <t>Pascal André:</t>
        </r>
        <r>
          <rPr>
            <sz val="9"/>
            <color indexed="81"/>
            <rFont val="Tahoma"/>
            <family val="2"/>
          </rPr>
          <t xml:space="preserve">
User asks: "How to access current URL directly from WASM script?"</t>
        </r>
      </text>
    </comment>
    <comment ref="BZ303" authorId="0" shapeId="0" xr:uid="{B2785929-3AE0-4F89-A263-80AAF9D2AA2B}">
      <text>
        <r>
          <rPr>
            <b/>
            <sz val="9"/>
            <color indexed="81"/>
            <rFont val="Tahoma"/>
            <family val="2"/>
          </rPr>
          <t>Pascal André:</t>
        </r>
        <r>
          <rPr>
            <sz val="9"/>
            <color indexed="81"/>
            <rFont val="Tahoma"/>
            <family val="2"/>
          </rPr>
          <t xml:space="preserve">
User asks: "Is it possible to directly access the URL from WASM script?"</t>
        </r>
      </text>
    </comment>
    <comment ref="CC303" authorId="0" shapeId="0" xr:uid="{E8E38098-0FEC-459C-9762-7872CF3D7319}">
      <text>
        <r>
          <rPr>
            <b/>
            <sz val="9"/>
            <color indexed="81"/>
            <rFont val="Tahoma"/>
            <family val="2"/>
          </rPr>
          <t>Pascal André:</t>
        </r>
        <r>
          <rPr>
            <sz val="9"/>
            <color indexed="81"/>
            <rFont val="Tahoma"/>
            <family val="2"/>
          </rPr>
          <t xml:space="preserve">
User tries to access URL directly from WASM script which is not possible.</t>
        </r>
      </text>
    </comment>
    <comment ref="BU304" authorId="0" shapeId="0" xr:uid="{EF16A6D7-93AC-4613-915A-077BFB96FDA3}">
      <text>
        <r>
          <rPr>
            <b/>
            <sz val="9"/>
            <color indexed="81"/>
            <rFont val="Tahoma"/>
            <family val="2"/>
          </rPr>
          <t>Pascal André:</t>
        </r>
        <r>
          <rPr>
            <sz val="9"/>
            <color indexed="81"/>
            <rFont val="Tahoma"/>
            <family val="2"/>
          </rPr>
          <t xml:space="preserve">
Can I use webassembly for plugins like blender uses python?</t>
        </r>
      </text>
    </comment>
    <comment ref="BU305" authorId="0" shapeId="0" xr:uid="{F782A70D-B7CD-4D9C-9315-9B9228F3F23C}">
      <text>
        <r>
          <rPr>
            <b/>
            <sz val="9"/>
            <color indexed="81"/>
            <rFont val="Tahoma"/>
            <family val="2"/>
          </rPr>
          <t>Pascal André:</t>
        </r>
        <r>
          <rPr>
            <sz val="9"/>
            <color indexed="81"/>
            <rFont val="Tahoma"/>
            <family val="2"/>
          </rPr>
          <t xml:space="preserve">
User asks: "Does it matter what language is used when converting to WebAssembly?"</t>
        </r>
      </text>
    </comment>
    <comment ref="BV305" authorId="0" shapeId="0" xr:uid="{D069A78A-DD24-41FC-9720-278FEC14B008}">
      <text>
        <r>
          <rPr>
            <b/>
            <sz val="9"/>
            <color indexed="81"/>
            <rFont val="Tahoma"/>
            <family val="2"/>
          </rPr>
          <t>Pascal André:</t>
        </r>
        <r>
          <rPr>
            <sz val="9"/>
            <color indexed="81"/>
            <rFont val="Tahoma"/>
            <family val="2"/>
          </rPr>
          <t xml:space="preserve">
Question in regard to project setups.</t>
        </r>
      </text>
    </comment>
    <comment ref="BZ305" authorId="0" shapeId="0" xr:uid="{E64BFD0A-43E3-4D40-8482-EFCBD1E06098}">
      <text>
        <r>
          <rPr>
            <b/>
            <sz val="9"/>
            <color indexed="81"/>
            <rFont val="Tahoma"/>
            <family val="2"/>
          </rPr>
          <t>Pascal André:</t>
        </r>
        <r>
          <rPr>
            <sz val="9"/>
            <color indexed="81"/>
            <rFont val="Tahoma"/>
            <family val="2"/>
          </rPr>
          <t xml:space="preserve">
"Does it matter what language is used when converting to WebAssembly?" can be answered with YES/NO.</t>
        </r>
      </text>
    </comment>
    <comment ref="BU306" authorId="0" shapeId="0" xr:uid="{5994F3AB-1F1A-490A-9E61-849847789C4B}">
      <text>
        <r>
          <rPr>
            <b/>
            <sz val="9"/>
            <color indexed="81"/>
            <rFont val="Tahoma"/>
            <family val="2"/>
          </rPr>
          <t>Pascal André:</t>
        </r>
        <r>
          <rPr>
            <sz val="9"/>
            <color indexed="81"/>
            <rFont val="Tahoma"/>
            <family val="2"/>
          </rPr>
          <t xml:space="preserve">
User asks: "Is there a JavaScript runtime in WebAssembly?"</t>
        </r>
      </text>
    </comment>
    <comment ref="BZ306" authorId="0" shapeId="0" xr:uid="{7B3836E3-3E38-420E-83FE-007D2902B689}">
      <text>
        <r>
          <rPr>
            <b/>
            <sz val="9"/>
            <color indexed="81"/>
            <rFont val="Tahoma"/>
            <family val="2"/>
          </rPr>
          <t>Pascal André:</t>
        </r>
        <r>
          <rPr>
            <sz val="9"/>
            <color indexed="81"/>
            <rFont val="Tahoma"/>
            <family val="2"/>
          </rPr>
          <t xml:space="preserve">
Question "Is there a JavaScript runtime in WebAssembly?" can be answered with YES/NO.</t>
        </r>
      </text>
    </comment>
    <comment ref="BU307" authorId="0" shapeId="0" xr:uid="{77B07167-E675-4AF8-BFCE-BDF9F9626244}">
      <text>
        <r>
          <rPr>
            <b/>
            <sz val="9"/>
            <color indexed="81"/>
            <rFont val="Tahoma"/>
            <family val="2"/>
          </rPr>
          <t>Pascal André:</t>
        </r>
        <r>
          <rPr>
            <sz val="9"/>
            <color indexed="81"/>
            <rFont val="Tahoma"/>
            <family val="2"/>
          </rPr>
          <t xml:space="preserve">
Is There a Way of Providing asm.js or WebAssembly Code to V8 Turbofan?</t>
        </r>
      </text>
    </comment>
    <comment ref="BW308" authorId="0" shapeId="0" xr:uid="{20E4E86B-B4A9-4F3C-92C5-76C58865EDEB}">
      <text>
        <r>
          <rPr>
            <b/>
            <sz val="9"/>
            <color indexed="81"/>
            <rFont val="Tahoma"/>
            <family val="2"/>
          </rPr>
          <t>Pascal André:</t>
        </r>
        <r>
          <rPr>
            <sz val="9"/>
            <color indexed="81"/>
            <rFont val="Tahoma"/>
            <family val="2"/>
          </rPr>
          <t xml:space="preserve">
Error: "v8 error WebAssembly.Instance(): Imports argument must be present and must be an object. "</t>
        </r>
      </text>
    </comment>
    <comment ref="BX308" authorId="0" shapeId="0" xr:uid="{E2763930-9BAC-4799-977E-28CC9FB36CED}">
      <text>
        <r>
          <rPr>
            <b/>
            <sz val="9"/>
            <color indexed="81"/>
            <rFont val="Tahoma"/>
            <family val="2"/>
          </rPr>
          <t>Pascal André:</t>
        </r>
        <r>
          <rPr>
            <sz val="9"/>
            <color indexed="81"/>
            <rFont val="Tahoma"/>
            <family val="2"/>
          </rPr>
          <t xml:space="preserve">
User asks: "How to call WebAssembly from embedded V8 with an imported function?"</t>
        </r>
      </text>
    </comment>
    <comment ref="BT309" authorId="0" shapeId="0" xr:uid="{FC138E24-2A83-4583-AF69-C901038EBE51}">
      <text>
        <r>
          <rPr>
            <b/>
            <sz val="9"/>
            <color indexed="81"/>
            <rFont val="Tahoma"/>
            <family val="2"/>
          </rPr>
          <t>Pascal André:</t>
        </r>
        <r>
          <rPr>
            <sz val="9"/>
            <color indexed="81"/>
            <rFont val="Tahoma"/>
            <family val="2"/>
          </rPr>
          <t xml:space="preserve">
Matched in code</t>
        </r>
      </text>
    </comment>
    <comment ref="BX309" authorId="0" shapeId="0" xr:uid="{70B26BFA-3EA3-4815-9103-1BA861DFC628}">
      <text>
        <r>
          <rPr>
            <b/>
            <sz val="9"/>
            <color indexed="81"/>
            <rFont val="Tahoma"/>
            <family val="2"/>
          </rPr>
          <t>Pascal André:</t>
        </r>
        <r>
          <rPr>
            <sz val="9"/>
            <color indexed="81"/>
            <rFont val="Tahoma"/>
            <family val="2"/>
          </rPr>
          <t xml:space="preserve">
User asks: "How to call WebAssembly from embedded V8 without taking the detour via JavaScript?"</t>
        </r>
      </text>
    </comment>
    <comment ref="BX310" authorId="0" shapeId="0" xr:uid="{D4EF0788-91C2-495C-BAF4-4A0E08D4FAD2}">
      <text>
        <r>
          <rPr>
            <b/>
            <sz val="9"/>
            <color indexed="81"/>
            <rFont val="Tahoma"/>
            <family val="2"/>
          </rPr>
          <t>Pascal André:</t>
        </r>
        <r>
          <rPr>
            <sz val="9"/>
            <color indexed="81"/>
            <rFont val="Tahoma"/>
            <family val="2"/>
          </rPr>
          <t xml:space="preserve">
How to detect failure and reset/restart webassembly Module?</t>
        </r>
      </text>
    </comment>
    <comment ref="BU311" authorId="0" shapeId="0" xr:uid="{FCB03717-11BD-42B6-8200-12B33B956028}">
      <text>
        <r>
          <rPr>
            <b/>
            <sz val="9"/>
            <color indexed="81"/>
            <rFont val="Tahoma"/>
            <family val="2"/>
          </rPr>
          <t>Pascal André:</t>
        </r>
        <r>
          <rPr>
            <sz val="9"/>
            <color indexed="81"/>
            <rFont val="Tahoma"/>
            <family val="2"/>
          </rPr>
          <t xml:space="preserve">
Why is my WebAssembly function slower than the JavaScript equivalent?</t>
        </r>
      </text>
    </comment>
    <comment ref="BZ311" authorId="0" shapeId="0" xr:uid="{5CB4C197-0872-449F-8906-1E312C8ECB15}">
      <text>
        <r>
          <rPr>
            <b/>
            <sz val="9"/>
            <color indexed="81"/>
            <rFont val="Tahoma"/>
            <family val="2"/>
          </rPr>
          <t>Pascal André:</t>
        </r>
        <r>
          <rPr>
            <sz val="9"/>
            <color indexed="81"/>
            <rFont val="Tahoma"/>
            <family val="2"/>
          </rPr>
          <t xml:space="preserve">
Also, my C code writes directly to memory starting at '0' - I am wondering if this is safe? Where is the stack stored in the paged linear memory? Am I going to risk overwriting it?</t>
        </r>
      </text>
    </comment>
    <comment ref="BT312" authorId="0" shapeId="0" xr:uid="{0111A991-89E1-4D16-8EB7-4C2CAF3E551E}">
      <text>
        <r>
          <rPr>
            <b/>
            <sz val="9"/>
            <color indexed="81"/>
            <rFont val="Tahoma"/>
            <family val="2"/>
          </rPr>
          <t>Pascal André:</t>
        </r>
        <r>
          <rPr>
            <sz val="9"/>
            <color indexed="81"/>
            <rFont val="Tahoma"/>
            <family val="2"/>
          </rPr>
          <t xml:space="preserve">
mached in code</t>
        </r>
      </text>
    </comment>
    <comment ref="BW312" authorId="0" shapeId="0" xr:uid="{C0DEA136-4963-4587-9D2D-79861AFAA8A4}">
      <text>
        <r>
          <rPr>
            <b/>
            <sz val="9"/>
            <color indexed="81"/>
            <rFont val="Tahoma"/>
            <family val="2"/>
          </rPr>
          <t>Pascal André:</t>
        </r>
        <r>
          <rPr>
            <sz val="9"/>
            <color indexed="81"/>
            <rFont val="Tahoma"/>
            <family val="2"/>
          </rPr>
          <t xml:space="preserve">
User tried on his own but failed.</t>
        </r>
      </text>
    </comment>
    <comment ref="BX312" authorId="0" shapeId="0" xr:uid="{9BF15AC6-3EE5-4804-BC23-C337145F5D50}">
      <text>
        <r>
          <rPr>
            <b/>
            <sz val="9"/>
            <color indexed="81"/>
            <rFont val="Tahoma"/>
            <family val="2"/>
          </rPr>
          <t>Pascal André:</t>
        </r>
        <r>
          <rPr>
            <sz val="9"/>
            <color indexed="81"/>
            <rFont val="Tahoma"/>
            <family val="2"/>
          </rPr>
          <t xml:space="preserve">
How to read large string from sessionStorage in Blazor WebAssembly?</t>
        </r>
      </text>
    </comment>
    <comment ref="BX313" authorId="0" shapeId="0" xr:uid="{04F9F51E-04A3-4103-81E4-46D52E055EA0}">
      <text>
        <r>
          <rPr>
            <b/>
            <sz val="9"/>
            <color indexed="81"/>
            <rFont val="Tahoma"/>
            <family val="2"/>
          </rPr>
          <t>Pascal André:</t>
        </r>
        <r>
          <rPr>
            <sz val="9"/>
            <color indexed="81"/>
            <rFont val="Tahoma"/>
            <family val="2"/>
          </rPr>
          <t xml:space="preserve">
User asks: "How to re-expose some functions from 'libEd' as part of a class?"</t>
        </r>
      </text>
    </comment>
    <comment ref="CG313" authorId="0" shapeId="0" xr:uid="{69B16080-A542-45EF-861F-8701C7975464}">
      <text>
        <r>
          <rPr>
            <b/>
            <sz val="9"/>
            <color indexed="81"/>
            <rFont val="Tahoma"/>
            <family val="2"/>
          </rPr>
          <t>Pascal André:</t>
        </r>
        <r>
          <rPr>
            <sz val="9"/>
            <color indexed="81"/>
            <rFont val="Tahoma"/>
            <family val="2"/>
          </rPr>
          <t xml:space="preserve">
Answered and found solution but another answer is marked as the accepted one.</t>
        </r>
      </text>
    </comment>
    <comment ref="BT314" authorId="0" shapeId="0" xr:uid="{76B30DD9-B0E3-4359-8FFC-D0D75F5985BD}">
      <text>
        <r>
          <rPr>
            <b/>
            <sz val="9"/>
            <color indexed="81"/>
            <rFont val="Tahoma"/>
            <family val="2"/>
          </rPr>
          <t>Pascal André:</t>
        </r>
        <r>
          <rPr>
            <sz val="9"/>
            <color indexed="81"/>
            <rFont val="Tahoma"/>
            <family val="2"/>
          </rPr>
          <t xml:space="preserve">
Matched as 'logging'</t>
        </r>
      </text>
    </comment>
    <comment ref="BU314" authorId="0" shapeId="0" xr:uid="{93353B6A-E8A5-4AE6-8A4B-BB9D46B1BC2C}">
      <text>
        <r>
          <rPr>
            <b/>
            <sz val="9"/>
            <color indexed="81"/>
            <rFont val="Tahoma"/>
            <family val="2"/>
          </rPr>
          <t>Pascal André:</t>
        </r>
        <r>
          <rPr>
            <sz val="9"/>
            <color indexed="81"/>
            <rFont val="Tahoma"/>
            <family val="2"/>
          </rPr>
          <t xml:space="preserve">
What (if any) JavaScript operations are guaranteed not to cause stackoverflow RangeErrors?</t>
        </r>
      </text>
    </comment>
    <comment ref="AP315" authorId="0" shapeId="0" xr:uid="{3DD44C0B-6C68-47C2-BD06-11CD364ADC37}">
      <text>
        <r>
          <rPr>
            <b/>
            <sz val="9"/>
            <color indexed="81"/>
            <rFont val="Tahoma"/>
            <family val="2"/>
          </rPr>
          <t>Pascal André:</t>
        </r>
        <r>
          <rPr>
            <sz val="9"/>
            <color indexed="81"/>
            <rFont val="Tahoma"/>
            <family val="2"/>
          </rPr>
          <t xml:space="preserve">
Seems to have somewhat of an answer in the comments.</t>
        </r>
      </text>
    </comment>
    <comment ref="BX315" authorId="0" shapeId="0" xr:uid="{718F6F08-96C7-4D41-8639-C188CC5B99C0}">
      <text>
        <r>
          <rPr>
            <b/>
            <sz val="9"/>
            <color indexed="81"/>
            <rFont val="Tahoma"/>
            <family val="2"/>
          </rPr>
          <t>Pascal André:</t>
        </r>
        <r>
          <rPr>
            <sz val="9"/>
            <color indexed="81"/>
            <rFont val="Tahoma"/>
            <family val="2"/>
          </rPr>
          <t xml:space="preserve">
Asks how to achieve the problem mentioned in the question in other ways.</t>
        </r>
      </text>
    </comment>
    <comment ref="BY315" authorId="0" shapeId="0" xr:uid="{0F52F055-6F10-4881-A597-4FB08F7319BE}">
      <text>
        <r>
          <rPr>
            <b/>
            <sz val="9"/>
            <color indexed="81"/>
            <rFont val="Tahoma"/>
            <family val="2"/>
          </rPr>
          <t>Pascal André:</t>
        </r>
        <r>
          <rPr>
            <sz val="9"/>
            <color indexed="81"/>
            <rFont val="Tahoma"/>
            <family val="2"/>
          </rPr>
          <t xml:space="preserve">
User asks: "What is the most robust and performant way to expose a Rust library function to Javascript that may return &amp;[u8] or &amp;[u16]?"</t>
        </r>
      </text>
    </comment>
    <comment ref="AP316" authorId="0" shapeId="0" xr:uid="{0E8B944B-27C4-4ACE-87F2-660C6EA43395}">
      <text>
        <r>
          <rPr>
            <b/>
            <sz val="9"/>
            <color indexed="81"/>
            <rFont val="Tahoma"/>
            <family val="2"/>
          </rPr>
          <t>Pascal André:</t>
        </r>
        <r>
          <rPr>
            <sz val="9"/>
            <color indexed="81"/>
            <rFont val="Tahoma"/>
            <family val="2"/>
          </rPr>
          <t xml:space="preserve">
Question did not resond to comments. Somewhat  unusual question.</t>
        </r>
      </text>
    </comment>
    <comment ref="BU316" authorId="0" shapeId="0" xr:uid="{9A0181C1-80D8-4FA2-BF91-FA99C6282B16}">
      <text>
        <r>
          <rPr>
            <b/>
            <sz val="9"/>
            <color indexed="81"/>
            <rFont val="Tahoma"/>
            <family val="2"/>
          </rPr>
          <t>Pascal André:</t>
        </r>
        <r>
          <rPr>
            <sz val="9"/>
            <color indexed="81"/>
            <rFont val="Tahoma"/>
            <family val="2"/>
          </rPr>
          <t xml:space="preserve">
Where all can javascript (and plugins) live/hide in a webpage?</t>
        </r>
      </text>
    </comment>
    <comment ref="AP317" authorId="0" shapeId="0" xr:uid="{3AA4BF2E-42AC-47FD-BA6C-11A1F3F2BBC6}">
      <text>
        <r>
          <rPr>
            <b/>
            <sz val="9"/>
            <color indexed="81"/>
            <rFont val="Tahoma"/>
            <family val="2"/>
          </rPr>
          <t>Pascal André:</t>
        </r>
        <r>
          <rPr>
            <sz val="9"/>
            <color indexed="81"/>
            <rFont val="Tahoma"/>
            <family val="2"/>
          </rPr>
          <t xml:space="preserve">
Detailed problem description with JSFiddle</t>
        </r>
      </text>
    </comment>
    <comment ref="BX317" authorId="0" shapeId="0" xr:uid="{885F6B35-439E-4083-8ED9-5090760FAEAE}">
      <text>
        <r>
          <rPr>
            <b/>
            <sz val="9"/>
            <color indexed="81"/>
            <rFont val="Tahoma"/>
            <family val="2"/>
          </rPr>
          <t>Pascal André:</t>
        </r>
        <r>
          <rPr>
            <sz val="9"/>
            <color indexed="81"/>
            <rFont val="Tahoma"/>
            <family val="2"/>
          </rPr>
          <t xml:space="preserve">
User asks how to write a given JS-Fiddle example in plain C code. Is looking for a library or snippet that would help him.</t>
        </r>
      </text>
    </comment>
    <comment ref="BU318" authorId="0" shapeId="0" xr:uid="{0DC030A9-5E3F-4124-B5BF-65DBAFE1083C}">
      <text>
        <r>
          <rPr>
            <b/>
            <sz val="9"/>
            <color indexed="81"/>
            <rFont val="Tahoma"/>
            <family val="2"/>
          </rPr>
          <t>Pascal André:</t>
        </r>
        <r>
          <rPr>
            <sz val="9"/>
            <color indexed="81"/>
            <rFont val="Tahoma"/>
            <family val="2"/>
          </rPr>
          <t xml:space="preserve">
User wants to protect code from being read and modified and asks some questions to clarify concepts on compiling JavaScript.</t>
        </r>
      </text>
    </comment>
    <comment ref="BZ318" authorId="0" shapeId="0" xr:uid="{F3100DC7-2503-45AC-9CDA-84B0E7D43E08}">
      <text>
        <r>
          <rPr>
            <b/>
            <sz val="9"/>
            <color indexed="81"/>
            <rFont val="Tahoma"/>
            <family val="2"/>
          </rPr>
          <t>Pascal André:</t>
        </r>
        <r>
          <rPr>
            <sz val="9"/>
            <color indexed="81"/>
            <rFont val="Tahoma"/>
            <family val="2"/>
          </rPr>
          <t xml:space="preserve">
User asks: "Is it possible to compile JS using V8 and then directly pass it to Chrome?"</t>
        </r>
      </text>
    </comment>
    <comment ref="AP319" authorId="0" shapeId="0" xr:uid="{CFB5E0E2-6B22-4AAC-BE08-40C7C54055A0}">
      <text>
        <r>
          <rPr>
            <b/>
            <sz val="9"/>
            <color indexed="81"/>
            <rFont val="Tahoma"/>
            <family val="2"/>
          </rPr>
          <t>Pascal André:</t>
        </r>
        <r>
          <rPr>
            <sz val="9"/>
            <color indexed="81"/>
            <rFont val="Tahoma"/>
            <family val="2"/>
          </rPr>
          <t xml:space="preserve">
Short and straight forward question incl. links to resources that his question is based on.</t>
        </r>
      </text>
    </comment>
    <comment ref="BU319" authorId="0" shapeId="0" xr:uid="{48EB2B52-79B1-412E-8950-C1727531CCE5}">
      <text>
        <r>
          <rPr>
            <b/>
            <sz val="9"/>
            <color indexed="81"/>
            <rFont val="Tahoma"/>
            <family val="2"/>
          </rPr>
          <t>Pascal André:</t>
        </r>
        <r>
          <rPr>
            <sz val="9"/>
            <color indexed="81"/>
            <rFont val="Tahoma"/>
            <family val="2"/>
          </rPr>
          <t xml:space="preserve">
User wants to clarify if he can use SharedArrayBuffer on iOS.</t>
        </r>
      </text>
    </comment>
    <comment ref="BZ319" authorId="0" shapeId="0" xr:uid="{FCA80894-F2B3-497C-9707-A2796DC11BF6}">
      <text>
        <r>
          <rPr>
            <b/>
            <sz val="9"/>
            <color indexed="81"/>
            <rFont val="Tahoma"/>
            <family val="2"/>
          </rPr>
          <t>Pascal André:</t>
        </r>
        <r>
          <rPr>
            <sz val="9"/>
            <color indexed="81"/>
            <rFont val="Tahoma"/>
            <family val="2"/>
          </rPr>
          <t xml:space="preserve">
User asks if SharedArrayBuffer can be used on iOS.</t>
        </r>
      </text>
    </comment>
    <comment ref="AP320" authorId="0" shapeId="0" xr:uid="{8BA447D4-8096-49B9-8689-8BED2F671413}">
      <text>
        <r>
          <rPr>
            <b/>
            <sz val="9"/>
            <color indexed="81"/>
            <rFont val="Tahoma"/>
            <family val="2"/>
          </rPr>
          <t>Pascal André:</t>
        </r>
        <r>
          <rPr>
            <sz val="9"/>
            <color indexed="81"/>
            <rFont val="Tahoma"/>
            <family val="2"/>
          </rPr>
          <t xml:space="preserve">
User had to use workaround since it was not possible to do it his way.</t>
        </r>
      </text>
    </comment>
    <comment ref="BX320" authorId="0" shapeId="0" xr:uid="{EA7D237C-BBFD-41C3-82E4-9846C8CF5A2E}">
      <text>
        <r>
          <rPr>
            <b/>
            <sz val="9"/>
            <color indexed="81"/>
            <rFont val="Tahoma"/>
            <family val="2"/>
          </rPr>
          <t>Pascal André:</t>
        </r>
        <r>
          <rPr>
            <sz val="9"/>
            <color indexed="81"/>
            <rFont val="Tahoma"/>
            <family val="2"/>
          </rPr>
          <t xml:space="preserve">
User asks: "How can I import a TypeScript-generated module by name from within JavaScript?"</t>
        </r>
      </text>
    </comment>
    <comment ref="CC320" authorId="0" shapeId="0" xr:uid="{EE68FF15-368E-464B-928C-2E72F1C662DA}">
      <text>
        <r>
          <rPr>
            <b/>
            <sz val="9"/>
            <color indexed="81"/>
            <rFont val="Tahoma"/>
            <family val="2"/>
          </rPr>
          <t>Pascal André:</t>
        </r>
        <r>
          <rPr>
            <sz val="9"/>
            <color indexed="81"/>
            <rFont val="Tahoma"/>
            <family val="2"/>
          </rPr>
          <t xml:space="preserve">
According to answer this is still an unresolved issue: "Until TypeScript supports a dedicated compilation target you're only options to use a module bundler."</t>
        </r>
      </text>
    </comment>
    <comment ref="AP321" authorId="0" shapeId="0" xr:uid="{DBD9151B-6D28-4E71-8A09-1D215447549B}">
      <text>
        <r>
          <rPr>
            <b/>
            <sz val="9"/>
            <color indexed="81"/>
            <rFont val="Tahoma"/>
            <family val="2"/>
          </rPr>
          <t>Pascal André:</t>
        </r>
        <r>
          <rPr>
            <sz val="9"/>
            <color indexed="81"/>
            <rFont val="Tahoma"/>
            <family val="2"/>
          </rPr>
          <t xml:space="preserve">
TRUE
Was answered by owner.</t>
        </r>
      </text>
    </comment>
    <comment ref="BX321" authorId="0" shapeId="0" xr:uid="{D4AC981E-9239-4BE7-B4B7-3FB613BC08CE}">
      <text>
        <r>
          <rPr>
            <b/>
            <sz val="9"/>
            <color indexed="81"/>
            <rFont val="Tahoma"/>
            <family val="2"/>
          </rPr>
          <t>Pascal André:</t>
        </r>
        <r>
          <rPr>
            <sz val="9"/>
            <color indexed="81"/>
            <rFont val="Tahoma"/>
            <family val="2"/>
          </rPr>
          <t xml:space="preserve">
User asks for instructions on how to apply a macro attribute to a function defined in a separate module.</t>
        </r>
      </text>
    </comment>
    <comment ref="CC321" authorId="0" shapeId="0" xr:uid="{19BF2E17-4A47-4632-AE7F-0168DEB8C856}">
      <text>
        <r>
          <rPr>
            <b/>
            <sz val="9"/>
            <color indexed="81"/>
            <rFont val="Tahoma"/>
            <family val="2"/>
          </rPr>
          <t>Pascal André:</t>
        </r>
        <r>
          <rPr>
            <sz val="9"/>
            <color indexed="81"/>
            <rFont val="Tahoma"/>
            <family val="2"/>
          </rPr>
          <t xml:space="preserve">
From answer: "As far as I know, there's no way to do this. Macros operate on the AST of the code they are attached to, and there's no code to be attached to here."</t>
        </r>
      </text>
    </comment>
    <comment ref="AP322" authorId="0" shapeId="0" xr:uid="{C9B286B0-F37A-49A6-8E76-4F266D351187}">
      <text>
        <r>
          <rPr>
            <b/>
            <sz val="9"/>
            <color indexed="81"/>
            <rFont val="Tahoma"/>
            <family val="2"/>
          </rPr>
          <t>Pascal André:</t>
        </r>
        <r>
          <rPr>
            <sz val="9"/>
            <color indexed="81"/>
            <rFont val="Tahoma"/>
            <family val="2"/>
          </rPr>
          <t xml:space="preserve">
Related to tflite; FlatBuffer</t>
        </r>
      </text>
    </comment>
    <comment ref="BX322" authorId="0" shapeId="0" xr:uid="{829F472A-03B9-42A6-A316-DA56E27C2C2E}">
      <text>
        <r>
          <rPr>
            <b/>
            <sz val="9"/>
            <color indexed="81"/>
            <rFont val="Tahoma"/>
            <family val="2"/>
          </rPr>
          <t>Pascal André:</t>
        </r>
        <r>
          <rPr>
            <sz val="9"/>
            <color indexed="81"/>
            <rFont val="Tahoma"/>
            <family val="2"/>
          </rPr>
          <t xml:space="preserve">
How to encrypt a tflite file in C++?</t>
        </r>
      </text>
    </comment>
    <comment ref="AP323" authorId="0" shapeId="0" xr:uid="{D16AA745-DDE2-481D-973E-BF233598530E}">
      <text>
        <r>
          <rPr>
            <b/>
            <sz val="9"/>
            <color indexed="81"/>
            <rFont val="Tahoma"/>
            <family val="2"/>
          </rPr>
          <t>Pascal André:</t>
        </r>
        <r>
          <rPr>
            <sz val="9"/>
            <color indexed="81"/>
            <rFont val="Tahoma"/>
            <family val="2"/>
          </rPr>
          <t xml:space="preserve">
Questioner was active with devs in answers and comments but eventually did not receive a response.</t>
        </r>
      </text>
    </comment>
    <comment ref="BW323" authorId="0" shapeId="0" xr:uid="{CE9F2367-394D-4EC3-882F-D6AB35D3CBF4}">
      <text>
        <r>
          <rPr>
            <b/>
            <sz val="9"/>
            <color indexed="81"/>
            <rFont val="Tahoma"/>
            <family val="2"/>
          </rPr>
          <t>Pascal André:</t>
        </r>
        <r>
          <rPr>
            <sz val="9"/>
            <color indexed="81"/>
            <rFont val="Tahoma"/>
            <family val="2"/>
          </rPr>
          <t xml:space="preserve">
How to fix error “Import #13 module=”GOT.func“ error: module is not an object or function” when exporting class?</t>
        </r>
      </text>
    </comment>
    <comment ref="AP324" authorId="0" shapeId="0" xr:uid="{8847ECB0-49BD-45BB-817C-B42223B621E2}">
      <text>
        <r>
          <rPr>
            <b/>
            <sz val="9"/>
            <color indexed="81"/>
            <rFont val="Tahoma"/>
            <family val="2"/>
          </rPr>
          <t>Pascal André:</t>
        </r>
        <r>
          <rPr>
            <sz val="9"/>
            <color indexed="81"/>
            <rFont val="Tahoma"/>
            <family val="2"/>
          </rPr>
          <t xml:space="preserve">
- Seems to give enough details (even with code snippet)</t>
        </r>
      </text>
    </comment>
    <comment ref="BW324" authorId="0" shapeId="0" xr:uid="{E787BF01-D7F3-45D2-9A11-197F2134FBCE}">
      <text>
        <r>
          <rPr>
            <b/>
            <sz val="9"/>
            <color indexed="81"/>
            <rFont val="Tahoma"/>
            <family val="2"/>
          </rPr>
          <t>Pascal André:</t>
        </r>
        <r>
          <rPr>
            <sz val="9"/>
            <color indexed="81"/>
            <rFont val="Tahoma"/>
            <family val="2"/>
          </rPr>
          <t xml:space="preserve">
User asks: "How to fix issue where WebAssembly module refuses to compile/instantiate because 'wasm-eval' is not allowed source of script?"</t>
        </r>
      </text>
    </comment>
    <comment ref="BU325" authorId="0" shapeId="0" xr:uid="{167DF31E-26B4-497D-8F5D-0E33D13636F8}">
      <text>
        <r>
          <rPr>
            <b/>
            <sz val="9"/>
            <color indexed="81"/>
            <rFont val="Tahoma"/>
            <family val="2"/>
          </rPr>
          <t>Pascal André:</t>
        </r>
        <r>
          <rPr>
            <sz val="9"/>
            <color indexed="81"/>
            <rFont val="Tahoma"/>
            <family val="2"/>
          </rPr>
          <t xml:space="preserve">
Can a WebAssembly program leak memory?</t>
        </r>
      </text>
    </comment>
    <comment ref="BZ325" authorId="0" shapeId="0" xr:uid="{11FDAF30-4059-4266-A971-FF719F49CA0A}">
      <text>
        <r>
          <rPr>
            <b/>
            <sz val="9"/>
            <color indexed="81"/>
            <rFont val="Tahoma"/>
            <family val="2"/>
          </rPr>
          <t>Pascal André:</t>
        </r>
        <r>
          <rPr>
            <sz val="9"/>
            <color indexed="81"/>
            <rFont val="Tahoma"/>
            <family val="2"/>
          </rPr>
          <t xml:space="preserve">
Can a WebAssembly program leak memory? ANSWER: YES/NO</t>
        </r>
      </text>
    </comment>
    <comment ref="AP326" authorId="0" shapeId="0" xr:uid="{D4C53FFF-A48A-41E3-8331-4EE86603093C}">
      <text>
        <r>
          <rPr>
            <b/>
            <sz val="9"/>
            <color indexed="81"/>
            <rFont val="Tahoma"/>
            <family val="2"/>
          </rPr>
          <t>Pascal André:</t>
        </r>
        <r>
          <rPr>
            <sz val="9"/>
            <color indexed="81"/>
            <rFont val="Tahoma"/>
            <family val="2"/>
          </rPr>
          <t xml:space="preserve">
Questioner did not respond to any answer. Question and answers with many upvotes though.</t>
        </r>
      </text>
    </comment>
    <comment ref="BU326" authorId="0" shapeId="0" xr:uid="{B0E0EEC1-801E-4162-859B-62764733A8B9}">
      <text>
        <r>
          <rPr>
            <b/>
            <sz val="9"/>
            <color indexed="81"/>
            <rFont val="Tahoma"/>
            <family val="2"/>
          </rPr>
          <t>Pascal André:</t>
        </r>
        <r>
          <rPr>
            <sz val="9"/>
            <color indexed="81"/>
            <rFont val="Tahoma"/>
            <family val="2"/>
          </rPr>
          <t xml:space="preserve">
Can I read files from the disk by using Webassembly?</t>
        </r>
      </text>
    </comment>
    <comment ref="BX326" authorId="0" shapeId="0" xr:uid="{1EA99CAF-D532-47F2-BB2A-FC5E7B9D1C9F}">
      <text>
        <r>
          <rPr>
            <b/>
            <sz val="9"/>
            <color indexed="81"/>
            <rFont val="Tahoma"/>
            <family val="2"/>
          </rPr>
          <t>Pascal André:</t>
        </r>
        <r>
          <rPr>
            <sz val="9"/>
            <color indexed="81"/>
            <rFont val="Tahoma"/>
            <family val="2"/>
          </rPr>
          <t xml:space="preserve">
also meaning: How to read file...</t>
        </r>
      </text>
    </comment>
    <comment ref="BU327" authorId="0" shapeId="0" xr:uid="{E9F27CDF-57F8-4F1E-B08E-6F08E97E389F}">
      <text>
        <r>
          <rPr>
            <b/>
            <sz val="9"/>
            <color indexed="81"/>
            <rFont val="Tahoma"/>
            <family val="2"/>
          </rPr>
          <t>Pascal André:</t>
        </r>
        <r>
          <rPr>
            <sz val="9"/>
            <color indexed="81"/>
            <rFont val="Tahoma"/>
            <family val="2"/>
          </rPr>
          <t xml:space="preserve">
User asks: "Can I use WebAssembly to safely execute untrusted user code within my web app?"</t>
        </r>
      </text>
    </comment>
    <comment ref="BY327" authorId="0" shapeId="0" xr:uid="{C146CC6D-982C-4559-A66B-3DD9AF0CC66D}">
      <text>
        <r>
          <rPr>
            <b/>
            <sz val="9"/>
            <color indexed="81"/>
            <rFont val="Tahoma"/>
            <family val="2"/>
          </rPr>
          <t>Pascal André:</t>
        </r>
        <r>
          <rPr>
            <sz val="9"/>
            <color indexed="81"/>
            <rFont val="Tahoma"/>
            <family val="2"/>
          </rPr>
          <t xml:space="preserve">
User indirectly asks for best practices regarding his question.</t>
        </r>
      </text>
    </comment>
    <comment ref="BZ327" authorId="0" shapeId="0" xr:uid="{A145CBAD-ABA1-4469-906C-38341F1FDBAD}">
      <text>
        <r>
          <rPr>
            <b/>
            <sz val="9"/>
            <color indexed="81"/>
            <rFont val="Tahoma"/>
            <family val="2"/>
          </rPr>
          <t>Pascal André:</t>
        </r>
        <r>
          <rPr>
            <sz val="9"/>
            <color indexed="81"/>
            <rFont val="Tahoma"/>
            <family val="2"/>
          </rPr>
          <t xml:space="preserve">
User asks: "Is there any way someone could make some WASM code that could do some IO under these circumstances?"</t>
        </r>
      </text>
    </comment>
    <comment ref="BU328" authorId="0" shapeId="0" xr:uid="{546C6DF9-62E4-41F4-AE4E-7B510D132B21}">
      <text>
        <r>
          <rPr>
            <b/>
            <sz val="9"/>
            <color indexed="81"/>
            <rFont val="Tahoma"/>
            <family val="2"/>
          </rPr>
          <t>Pascal André:</t>
        </r>
        <r>
          <rPr>
            <sz val="9"/>
            <color indexed="81"/>
            <rFont val="Tahoma"/>
            <family val="2"/>
          </rPr>
          <t xml:space="preserve">
How does Web Assembly facilitate less hackable/more trustless in-browser code execution?
Are there properties of the WASM VM memory format that make it more client-side-hack-resistant?</t>
        </r>
      </text>
    </comment>
    <comment ref="BU329" authorId="0" shapeId="0" xr:uid="{A7F35E59-B883-4072-99EE-2CA13368B597}">
      <text>
        <r>
          <rPr>
            <b/>
            <sz val="9"/>
            <color indexed="81"/>
            <rFont val="Tahoma"/>
            <family val="2"/>
          </rPr>
          <t>Pascal André:</t>
        </r>
        <r>
          <rPr>
            <sz val="9"/>
            <color indexed="81"/>
            <rFont val="Tahoma"/>
            <family val="2"/>
          </rPr>
          <t xml:space="preserve">
User asks: "Is WASM safe to store client side secrets?"</t>
        </r>
      </text>
    </comment>
    <comment ref="BZ329" authorId="0" shapeId="0" xr:uid="{170166CF-102F-4071-944A-0B2E3772BF6B}">
      <text>
        <r>
          <rPr>
            <b/>
            <sz val="9"/>
            <color indexed="81"/>
            <rFont val="Tahoma"/>
            <family val="2"/>
          </rPr>
          <t>Pascal André:</t>
        </r>
        <r>
          <rPr>
            <sz val="9"/>
            <color indexed="81"/>
            <rFont val="Tahoma"/>
            <family val="2"/>
          </rPr>
          <t xml:space="preserve">
"Is WASM safe to store client side secrets?" can be answered with YES/NO.</t>
        </r>
      </text>
    </comment>
    <comment ref="AP330" authorId="0" shapeId="0" xr:uid="{F9A73661-79AD-4FDA-A332-8893C8D053F3}">
      <text>
        <r>
          <rPr>
            <b/>
            <sz val="9"/>
            <color indexed="81"/>
            <rFont val="Tahoma"/>
            <family val="2"/>
          </rPr>
          <t>Pascal André:</t>
        </r>
        <r>
          <rPr>
            <sz val="9"/>
            <color indexed="81"/>
            <rFont val="Tahoma"/>
            <family val="2"/>
          </rPr>
          <t xml:space="preserve">
- No response from owner
- Seems to have decent answer.</t>
        </r>
      </text>
    </comment>
    <comment ref="BU330" authorId="0" shapeId="0" xr:uid="{D5EF0315-2082-46C7-A0BC-7FAB68DBF5F0}">
      <text>
        <r>
          <rPr>
            <b/>
            <sz val="9"/>
            <color indexed="81"/>
            <rFont val="Tahoma"/>
            <family val="2"/>
          </rPr>
          <t>Pascal André:</t>
        </r>
        <r>
          <rPr>
            <sz val="9"/>
            <color indexed="81"/>
            <rFont val="Tahoma"/>
            <family val="2"/>
          </rPr>
          <t xml:space="preserve">
User asks: "What are security risks associated with WASM?"</t>
        </r>
      </text>
    </comment>
    <comment ref="BU331" authorId="0" shapeId="0" xr:uid="{15C35FA4-57B3-4996-8CDE-B6D8108309A1}">
      <text>
        <r>
          <rPr>
            <b/>
            <sz val="9"/>
            <color indexed="81"/>
            <rFont val="Tahoma"/>
            <family val="2"/>
          </rPr>
          <t>Pascal André:</t>
        </r>
        <r>
          <rPr>
            <sz val="9"/>
            <color indexed="81"/>
            <rFont val="Tahoma"/>
            <family val="2"/>
          </rPr>
          <t xml:space="preserve">
Are both WASI and EMscriptenFS stands for same objective to provide sand-boxed file systems or these two has different usage?</t>
        </r>
      </text>
    </comment>
    <comment ref="AP332" authorId="0" shapeId="0" xr:uid="{59CA65D3-B8DC-44F1-B9CC-F07B2E07E1A9}">
      <text>
        <r>
          <rPr>
            <b/>
            <sz val="9"/>
            <color indexed="81"/>
            <rFont val="Tahoma"/>
            <family val="2"/>
          </rPr>
          <t>Pascal André:</t>
        </r>
        <r>
          <rPr>
            <sz val="9"/>
            <color indexed="81"/>
            <rFont val="Tahoma"/>
            <family val="2"/>
          </rPr>
          <t xml:space="preserve">
User did not give resources that he read which could have explained the confusion he has.</t>
        </r>
      </text>
    </comment>
    <comment ref="BU332" authorId="0" shapeId="0" xr:uid="{0EFD96FD-50BA-4854-AE95-21C74D998EA7}">
      <text>
        <r>
          <rPr>
            <b/>
            <sz val="9"/>
            <color indexed="81"/>
            <rFont val="Tahoma"/>
            <family val="2"/>
          </rPr>
          <t>Pascal André:</t>
        </r>
        <r>
          <rPr>
            <sz val="9"/>
            <color indexed="81"/>
            <rFont val="Tahoma"/>
            <family val="2"/>
          </rPr>
          <t xml:space="preserve">
User is new to web-development and a little confused. Asks many questions but is mostly interested about how JavaScript/WASM virtual machines work and if they provide isolation.</t>
        </r>
      </text>
    </comment>
    <comment ref="BZ332" authorId="0" shapeId="0" xr:uid="{7CE1BEF1-FA86-4AD5-80E3-D76DFA33F57C}">
      <text>
        <r>
          <rPr>
            <b/>
            <sz val="9"/>
            <color indexed="81"/>
            <rFont val="Tahoma"/>
            <family val="2"/>
          </rPr>
          <t>Pascal André:</t>
        </r>
        <r>
          <rPr>
            <sz val="9"/>
            <color indexed="81"/>
            <rFont val="Tahoma"/>
            <family val="2"/>
          </rPr>
          <t xml:space="preserve">
Multiple questions that could be answered with Yes/No:
- Is it true?
- Are JS engine and JS VM the same?
- ...</t>
        </r>
      </text>
    </comment>
    <comment ref="BU333" authorId="0" shapeId="0" xr:uid="{2D712953-5B89-453A-AC1A-B801A0F0497A}">
      <text>
        <r>
          <rPr>
            <b/>
            <sz val="9"/>
            <color indexed="81"/>
            <rFont val="Tahoma"/>
            <family val="2"/>
          </rPr>
          <t>Pascal André:</t>
        </r>
        <r>
          <rPr>
            <sz val="9"/>
            <color indexed="81"/>
            <rFont val="Tahoma"/>
            <family val="2"/>
          </rPr>
          <t xml:space="preserve">
How does WebAssembly provide software fault isolation?</t>
        </r>
      </text>
    </comment>
    <comment ref="AP334" authorId="0" shapeId="0" xr:uid="{0C2FE51A-A16C-4116-8E00-AEA93AE029EE}">
      <text>
        <r>
          <rPr>
            <b/>
            <sz val="9"/>
            <color indexed="81"/>
            <rFont val="Tahoma"/>
            <family val="2"/>
          </rPr>
          <t>Pascal André:</t>
        </r>
        <r>
          <rPr>
            <sz val="9"/>
            <color indexed="81"/>
            <rFont val="Tahoma"/>
            <family val="2"/>
          </rPr>
          <t xml:space="preserve">
TRUE
Was answered by owner.</t>
        </r>
      </text>
    </comment>
    <comment ref="BU334" authorId="0" shapeId="0" xr:uid="{80524F6F-A0FF-4F39-A798-3502C2635CED}">
      <text>
        <r>
          <rPr>
            <b/>
            <sz val="9"/>
            <color indexed="81"/>
            <rFont val="Tahoma"/>
            <family val="2"/>
          </rPr>
          <t>Pascal André:</t>
        </r>
        <r>
          <rPr>
            <sz val="9"/>
            <color indexed="81"/>
            <rFont val="Tahoma"/>
            <family val="2"/>
          </rPr>
          <t xml:space="preserve">
Asks for clarification which runtimes have option to "pass system call to WebAssembly module" implemented?</t>
        </r>
      </text>
    </comment>
    <comment ref="AP335" authorId="0" shapeId="0" xr:uid="{CCD9B54D-459A-437D-87FF-3BA72502A42C}">
      <text>
        <r>
          <rPr>
            <b/>
            <sz val="9"/>
            <color indexed="81"/>
            <rFont val="Tahoma"/>
            <family val="2"/>
          </rPr>
          <t>Pascal André:</t>
        </r>
        <r>
          <rPr>
            <sz val="9"/>
            <color indexed="81"/>
            <rFont val="Tahoma"/>
            <family val="2"/>
          </rPr>
          <t xml:space="preserve">
Seems to give enough details. Questioner was active in comments but later no one responded to him.</t>
        </r>
      </text>
    </comment>
    <comment ref="BW335" authorId="0" shapeId="0" xr:uid="{61B80806-4DD3-4B60-B243-1B23F690D068}">
      <text>
        <r>
          <rPr>
            <b/>
            <sz val="9"/>
            <color indexed="81"/>
            <rFont val="Tahoma"/>
            <family val="2"/>
          </rPr>
          <t>Pascal André:</t>
        </r>
        <r>
          <rPr>
            <sz val="9"/>
            <color indexed="81"/>
            <rFont val="Tahoma"/>
            <family val="2"/>
          </rPr>
          <t xml:space="preserve">
He gets errors when decompiling WASM module using WABT.</t>
        </r>
      </text>
    </comment>
    <comment ref="BX335" authorId="0" shapeId="0" xr:uid="{5F35E504-8B98-41BD-8F11-A4510F4FD6A7}">
      <text>
        <r>
          <rPr>
            <b/>
            <sz val="9"/>
            <color indexed="81"/>
            <rFont val="Tahoma"/>
            <family val="2"/>
          </rPr>
          <t>Pascal André:</t>
        </r>
        <r>
          <rPr>
            <sz val="9"/>
            <color indexed="81"/>
            <rFont val="Tahoma"/>
            <family val="2"/>
          </rPr>
          <t xml:space="preserve">
User asks: "How to analyze a WASM module to find out what it does?"
</t>
        </r>
      </text>
    </comment>
    <comment ref="AP336" authorId="0" shapeId="0" xr:uid="{03DE7C64-1E89-405E-B770-D00D05DD1928}">
      <text>
        <r>
          <rPr>
            <b/>
            <sz val="9"/>
            <color indexed="81"/>
            <rFont val="Tahoma"/>
            <family val="2"/>
          </rPr>
          <t>Pascal André:</t>
        </r>
        <r>
          <rPr>
            <sz val="9"/>
            <color indexed="81"/>
            <rFont val="Tahoma"/>
            <family val="2"/>
          </rPr>
          <t xml:space="preserve">
Question owner was not engaging with users giving answers</t>
        </r>
      </text>
    </comment>
    <comment ref="BX336" authorId="0" shapeId="0" xr:uid="{6B750CAE-E40B-4706-9D82-1DBEB84AB344}">
      <text>
        <r>
          <rPr>
            <b/>
            <sz val="9"/>
            <color indexed="81"/>
            <rFont val="Tahoma"/>
            <family val="2"/>
          </rPr>
          <t>Pascal André:</t>
        </r>
        <r>
          <rPr>
            <sz val="9"/>
            <color indexed="81"/>
            <rFont val="Tahoma"/>
            <family val="2"/>
          </rPr>
          <t xml:space="preserve">
User asks: "How can I inspect x86/x64 code generated by V8 from WebAssembly?"</t>
        </r>
      </text>
    </comment>
    <comment ref="CC336" authorId="0" shapeId="0" xr:uid="{84E87C80-3453-415B-8AF3-1142B126800B}">
      <text>
        <r>
          <rPr>
            <b/>
            <sz val="9"/>
            <color indexed="81"/>
            <rFont val="Tahoma"/>
            <family val="2"/>
          </rPr>
          <t>Pascal André:</t>
        </r>
        <r>
          <rPr>
            <sz val="9"/>
            <color indexed="81"/>
            <rFont val="Tahoma"/>
            <family val="2"/>
          </rPr>
          <t xml:space="preserve">
Depending on what the user exactly wants to by inspecting generated code by V8 it might not be possible as mentioned in an answer.</t>
        </r>
      </text>
    </comment>
    <comment ref="AP337" authorId="0" shapeId="0" xr:uid="{B0578A5A-9540-4E87-A5D5-B49CF2D25A74}">
      <text>
        <r>
          <rPr>
            <b/>
            <sz val="9"/>
            <color indexed="81"/>
            <rFont val="Tahoma"/>
            <family val="2"/>
          </rPr>
          <t>Pascal André:</t>
        </r>
        <r>
          <rPr>
            <sz val="9"/>
            <color indexed="81"/>
            <rFont val="Tahoma"/>
            <family val="2"/>
          </rPr>
          <t xml:space="preserve">
Questioner did not respond to only answer.</t>
        </r>
      </text>
    </comment>
    <comment ref="BU337" authorId="0" shapeId="0" xr:uid="{946049BE-122E-4370-9B0D-6AC9F56166EE}">
      <text>
        <r>
          <rPr>
            <b/>
            <sz val="9"/>
            <color indexed="81"/>
            <rFont val="Tahoma"/>
            <family val="2"/>
          </rPr>
          <t>Pascal André:</t>
        </r>
        <r>
          <rPr>
            <sz val="9"/>
            <color indexed="81"/>
            <rFont val="Tahoma"/>
            <family val="2"/>
          </rPr>
          <t xml:space="preserve">
I could not find any sources of the Chrome DevTools WebAssembly Extension so I can't judge what exactly fails, but I am puzzled about the wasm:// vs file:// schema change between the two scenarios. Can anyone please give some guidance?</t>
        </r>
      </text>
    </comment>
    <comment ref="BW337" authorId="0" shapeId="0" xr:uid="{BDFD710F-00EC-4701-AB2C-CEB41B16F308}">
      <text>
        <r>
          <rPr>
            <b/>
            <sz val="9"/>
            <color indexed="81"/>
            <rFont val="Tahoma"/>
            <family val="2"/>
          </rPr>
          <t>Pascal André:</t>
        </r>
        <r>
          <rPr>
            <sz val="9"/>
            <color indexed="81"/>
            <rFont val="Tahoma"/>
            <family val="2"/>
          </rPr>
          <t xml:space="preserve">
User received errors - failed to implement it himself.</t>
        </r>
      </text>
    </comment>
    <comment ref="BU338" authorId="0" shapeId="0" xr:uid="{8DBE3FDA-CC06-4C71-B44C-41BB21F43842}">
      <text>
        <r>
          <rPr>
            <b/>
            <sz val="9"/>
            <color indexed="81"/>
            <rFont val="Tahoma"/>
            <family val="2"/>
          </rPr>
          <t>Pascal André:</t>
        </r>
        <r>
          <rPr>
            <sz val="9"/>
            <color indexed="81"/>
            <rFont val="Tahoma"/>
            <family val="2"/>
          </rPr>
          <t xml:space="preserve">
User asks: "Is anyone aware of a consortium that is curating a CDN for webassembly libraries?"</t>
        </r>
      </text>
    </comment>
    <comment ref="BU339" authorId="0" shapeId="0" xr:uid="{2ACA3DBF-FAEF-4EEA-810F-1C998CC2CA5B}">
      <text>
        <r>
          <rPr>
            <b/>
            <sz val="9"/>
            <color indexed="81"/>
            <rFont val="Tahoma"/>
            <family val="2"/>
          </rPr>
          <t>Pascal André:</t>
        </r>
        <r>
          <rPr>
            <sz val="9"/>
            <color indexed="81"/>
            <rFont val="Tahoma"/>
            <family val="2"/>
          </rPr>
          <t xml:space="preserve">
User asks: "Will .Net Framework projects become cross-platform by .Net 5?"</t>
        </r>
      </text>
    </comment>
    <comment ref="BU340" authorId="0" shapeId="0" xr:uid="{477F630D-B112-4D17-8F82-FCE9A8B816CE}">
      <text>
        <r>
          <rPr>
            <b/>
            <sz val="9"/>
            <color indexed="81"/>
            <rFont val="Tahoma"/>
            <family val="2"/>
          </rPr>
          <t>Pascal André:</t>
        </r>
        <r>
          <rPr>
            <sz val="9"/>
            <color indexed="81"/>
            <rFont val="Tahoma"/>
            <family val="2"/>
          </rPr>
          <t xml:space="preserve">
User wants to know if WebAssembly could be used as a way to enforce DRM?</t>
        </r>
      </text>
    </comment>
    <comment ref="BZ340" authorId="0" shapeId="0" xr:uid="{78365FF7-1F34-463A-8A34-28A85B6ACB56}">
      <text>
        <r>
          <rPr>
            <b/>
            <sz val="9"/>
            <color indexed="81"/>
            <rFont val="Tahoma"/>
            <family val="2"/>
          </rPr>
          <t>Pascal André:</t>
        </r>
        <r>
          <rPr>
            <sz val="9"/>
            <color indexed="81"/>
            <rFont val="Tahoma"/>
            <family val="2"/>
          </rPr>
          <t xml:space="preserve">
User asks: Could WebAssembly be used to enforce DRM?</t>
        </r>
      </text>
    </comment>
    <comment ref="AP341" authorId="0" shapeId="0" xr:uid="{F611EBAC-138C-4AF4-A6EF-7F893A2FD0F9}">
      <text>
        <r>
          <rPr>
            <b/>
            <sz val="9"/>
            <color indexed="81"/>
            <rFont val="Tahoma"/>
            <family val="2"/>
          </rPr>
          <t>Pascal André:</t>
        </r>
        <r>
          <rPr>
            <sz val="9"/>
            <color indexed="81"/>
            <rFont val="Tahoma"/>
            <family val="2"/>
          </rPr>
          <t xml:space="preserve">
Very specific task involving webpack (module bundler)</t>
        </r>
      </text>
    </comment>
    <comment ref="BX341" authorId="0" shapeId="0" xr:uid="{3BD54EAE-4582-41E5-B925-00C030AD7780}">
      <text>
        <r>
          <rPr>
            <b/>
            <sz val="9"/>
            <color indexed="81"/>
            <rFont val="Tahoma"/>
            <family val="2"/>
          </rPr>
          <t>Pascal André:</t>
        </r>
        <r>
          <rPr>
            <sz val="9"/>
            <color indexed="81"/>
            <rFont val="Tahoma"/>
            <family val="2"/>
          </rPr>
          <t xml:space="preserve">
User asks how to access the memory of a wasm module when that module is loaded via webpack.</t>
        </r>
      </text>
    </comment>
    <comment ref="AP342" authorId="0" shapeId="0" xr:uid="{16708898-6C32-404D-884A-E629B3C46045}">
      <text>
        <r>
          <rPr>
            <b/>
            <sz val="9"/>
            <color indexed="81"/>
            <rFont val="Tahoma"/>
            <family val="2"/>
          </rPr>
          <t>Pascal André:</t>
        </r>
        <r>
          <rPr>
            <sz val="9"/>
            <color indexed="81"/>
            <rFont val="Tahoma"/>
            <family val="2"/>
          </rPr>
          <t xml:space="preserve">
Quite broad question. Questioner was active in comments though.</t>
        </r>
      </text>
    </comment>
    <comment ref="BV342" authorId="0" shapeId="0" xr:uid="{57C301F0-EFD5-498D-93A3-0319BDAAAFB4}">
      <text>
        <r>
          <rPr>
            <b/>
            <sz val="9"/>
            <color indexed="81"/>
            <rFont val="Tahoma"/>
            <family val="2"/>
          </rPr>
          <t>Pascal André:</t>
        </r>
        <r>
          <rPr>
            <sz val="9"/>
            <color indexed="81"/>
            <rFont val="Tahoma"/>
            <family val="2"/>
          </rPr>
          <t xml:space="preserve">
Question in regard to project setups.</t>
        </r>
      </text>
    </comment>
    <comment ref="BX342" authorId="0" shapeId="0" xr:uid="{2A71DE3C-5625-41F7-AD15-0BA86C9E3F2B}">
      <text>
        <r>
          <rPr>
            <b/>
            <sz val="9"/>
            <color indexed="81"/>
            <rFont val="Tahoma"/>
            <family val="2"/>
          </rPr>
          <t>Pascal André:</t>
        </r>
        <r>
          <rPr>
            <sz val="9"/>
            <color indexed="81"/>
            <rFont val="Tahoma"/>
            <family val="2"/>
          </rPr>
          <t xml:space="preserve">
User asks: "How to achieve a secure IP websocket connection in the browser?"</t>
        </r>
      </text>
    </comment>
    <comment ref="BY342" authorId="0" shapeId="0" xr:uid="{922D2D9E-569C-4160-8A88-C21BBC5F027B}">
      <text>
        <r>
          <rPr>
            <b/>
            <sz val="9"/>
            <color indexed="81"/>
            <rFont val="Tahoma"/>
            <family val="2"/>
          </rPr>
          <t>Pascal André:</t>
        </r>
        <r>
          <rPr>
            <sz val="9"/>
            <color indexed="81"/>
            <rFont val="Tahoma"/>
            <family val="2"/>
          </rPr>
          <t xml:space="preserve">
User asks: "... is there a better compromise than what I've come up with? "</t>
        </r>
      </text>
    </comment>
    <comment ref="AP343" authorId="0" shapeId="0" xr:uid="{6F2B79E3-0AB8-48DD-901A-60128AB9A55E}">
      <text>
        <r>
          <rPr>
            <b/>
            <sz val="9"/>
            <color indexed="81"/>
            <rFont val="Tahoma"/>
            <family val="2"/>
          </rPr>
          <t>Pascal André:</t>
        </r>
        <r>
          <rPr>
            <sz val="9"/>
            <color indexed="81"/>
            <rFont val="Tahoma"/>
            <family val="2"/>
          </rPr>
          <t xml:space="preserve">
Very brief description. Related to WebWorker</t>
        </r>
      </text>
    </comment>
    <comment ref="BX343" authorId="0" shapeId="0" xr:uid="{952CC831-D144-481F-B92B-6D4ADC8E7FA1}">
      <text>
        <r>
          <rPr>
            <b/>
            <sz val="9"/>
            <color indexed="81"/>
            <rFont val="Tahoma"/>
            <family val="2"/>
          </rPr>
          <t>Pascal André:</t>
        </r>
        <r>
          <rPr>
            <sz val="9"/>
            <color indexed="81"/>
            <rFont val="Tahoma"/>
            <family val="2"/>
          </rPr>
          <t xml:space="preserve">
How to clean up in WebWorker when page is closed?</t>
        </r>
      </text>
    </comment>
    <comment ref="BY343" authorId="0" shapeId="0" xr:uid="{F6530765-D844-4C87-8E88-BA31AC626954}">
      <text>
        <r>
          <rPr>
            <b/>
            <sz val="9"/>
            <color indexed="81"/>
            <rFont val="Tahoma"/>
            <family val="2"/>
          </rPr>
          <t>Pascal André:</t>
        </r>
        <r>
          <rPr>
            <sz val="9"/>
            <color indexed="81"/>
            <rFont val="Tahoma"/>
            <family val="2"/>
          </rPr>
          <t xml:space="preserve">
Has ideas on his own but is looking for better and more reliable solution.</t>
        </r>
      </text>
    </comment>
    <comment ref="BX344" authorId="0" shapeId="0" xr:uid="{12D0AC42-72F8-44D9-99BF-7CFB2D2E772B}">
      <text>
        <r>
          <rPr>
            <b/>
            <sz val="9"/>
            <color indexed="81"/>
            <rFont val="Tahoma"/>
            <family val="2"/>
          </rPr>
          <t>Pascal André:</t>
        </r>
        <r>
          <rPr>
            <sz val="9"/>
            <color indexed="81"/>
            <rFont val="Tahoma"/>
            <family val="2"/>
          </rPr>
          <t xml:space="preserve">
How to detect browser information from WebAssembly module?</t>
        </r>
      </text>
    </comment>
    <comment ref="BX345" authorId="0" shapeId="0" xr:uid="{8BE0791F-58BB-4E9C-BBAB-A9AC1E59FCDF}">
      <text>
        <r>
          <rPr>
            <b/>
            <sz val="9"/>
            <color indexed="81"/>
            <rFont val="Tahoma"/>
            <family val="2"/>
          </rPr>
          <t>Pascal André:</t>
        </r>
        <r>
          <rPr>
            <sz val="9"/>
            <color indexed="81"/>
            <rFont val="Tahoma"/>
            <family val="2"/>
          </rPr>
          <t xml:space="preserve">
How to execute an untrusted function efficiently in a cross-platform way?</t>
        </r>
      </text>
    </comment>
    <comment ref="BY345" authorId="0" shapeId="0" xr:uid="{7CDB3569-0543-4C37-B5B1-F7E939BD4277}">
      <text>
        <r>
          <rPr>
            <b/>
            <sz val="9"/>
            <color indexed="81"/>
            <rFont val="Tahoma"/>
            <family val="2"/>
          </rPr>
          <t>Pascal André:</t>
        </r>
        <r>
          <rPr>
            <sz val="9"/>
            <color indexed="81"/>
            <rFont val="Tahoma"/>
            <family val="2"/>
          </rPr>
          <t xml:space="preserve">
What is the best way to execute an untrusted function efficiently that works on Windows, Mac, and Linux?</t>
        </r>
      </text>
    </comment>
    <comment ref="AP346" authorId="0" shapeId="0" xr:uid="{B612B438-2A34-4512-B94C-E312BDD6645E}">
      <text>
        <r>
          <rPr>
            <b/>
            <sz val="9"/>
            <color indexed="81"/>
            <rFont val="Tahoma"/>
            <family val="2"/>
          </rPr>
          <t>Pascal André:</t>
        </r>
        <r>
          <rPr>
            <sz val="9"/>
            <color indexed="81"/>
            <rFont val="Tahoma"/>
            <family val="2"/>
          </rPr>
          <t xml:space="preserve">
Very broad question with few details and no code snippets.</t>
        </r>
      </text>
    </comment>
    <comment ref="BU346" authorId="0" shapeId="0" xr:uid="{7500594E-9CBF-4A20-A292-4F576F1369F8}">
      <text>
        <r>
          <rPr>
            <b/>
            <sz val="9"/>
            <color indexed="81"/>
            <rFont val="Tahoma"/>
            <family val="2"/>
          </rPr>
          <t>Pascal André:</t>
        </r>
        <r>
          <rPr>
            <sz val="9"/>
            <color indexed="81"/>
            <rFont val="Tahoma"/>
            <family val="2"/>
          </rPr>
          <t xml:space="preserve">
User asks: "Is the given approach a good solution regarding API Key security for our WebAssembly application?"</t>
        </r>
      </text>
    </comment>
    <comment ref="BY346" authorId="0" shapeId="0" xr:uid="{F35D3EB1-9881-4A19-8C73-1C2387057EBE}">
      <text>
        <r>
          <rPr>
            <b/>
            <sz val="9"/>
            <color indexed="81"/>
            <rFont val="Tahoma"/>
            <family val="2"/>
          </rPr>
          <t>Pascal André:</t>
        </r>
        <r>
          <rPr>
            <sz val="9"/>
            <color indexed="81"/>
            <rFont val="Tahoma"/>
            <family val="2"/>
          </rPr>
          <t xml:space="preserve">
User asks best practices regarding: "Is the given approach a good solution regarding API Key security for our WebAssembly application?"</t>
        </r>
      </text>
    </comment>
    <comment ref="BU347" authorId="0" shapeId="0" xr:uid="{28A1ABE4-77DB-4E63-B069-EBA663C60286}">
      <text>
        <r>
          <rPr>
            <b/>
            <sz val="9"/>
            <color indexed="81"/>
            <rFont val="Tahoma"/>
            <family val="2"/>
          </rPr>
          <t>Pascal André:</t>
        </r>
        <r>
          <rPr>
            <sz val="9"/>
            <color indexed="81"/>
            <rFont val="Tahoma"/>
            <family val="2"/>
          </rPr>
          <t xml:space="preserve">
Why does Chrome eventually throw “Out of memory: wasm memory” after repeatedly refreshing a page that uses WebAssembly?</t>
        </r>
      </text>
    </comment>
    <comment ref="BW347" authorId="0" shapeId="0" xr:uid="{F038FBB5-ADF4-40C3-8523-3F18496F5E93}">
      <text>
        <r>
          <rPr>
            <b/>
            <sz val="9"/>
            <color indexed="81"/>
            <rFont val="Tahoma"/>
            <family val="2"/>
          </rPr>
          <t>Pascal André:</t>
        </r>
        <r>
          <rPr>
            <sz val="9"/>
            <color indexed="81"/>
            <rFont val="Tahoma"/>
            <family val="2"/>
          </rPr>
          <t xml:space="preserve">
The page works fine for about 35 refreshes and then throws the following:
Uncaught (in promise) RangeError: WebAssembly Instantiation: Out of memory: wasm memory
</t>
        </r>
      </text>
    </comment>
    <comment ref="CA347" authorId="0" shapeId="0" xr:uid="{3FBE7CF4-CA22-497C-812F-161ED2929AF8}">
      <text>
        <r>
          <rPr>
            <b/>
            <sz val="9"/>
            <color indexed="81"/>
            <rFont val="Tahoma"/>
            <family val="2"/>
          </rPr>
          <t>Pascal André:</t>
        </r>
        <r>
          <rPr>
            <sz val="9"/>
            <color indexed="81"/>
            <rFont val="Tahoma"/>
            <family val="2"/>
          </rPr>
          <t xml:space="preserve">
Bug in chrome as seen in answer from questioner.</t>
        </r>
      </text>
    </comment>
    <comment ref="BT348" authorId="0" shapeId="0" xr:uid="{28B589DB-88FA-4F39-B271-3EF43087728B}">
      <text>
        <r>
          <rPr>
            <b/>
            <sz val="9"/>
            <color indexed="81"/>
            <rFont val="Tahoma"/>
            <family val="2"/>
          </rPr>
          <t>Pascal André:</t>
        </r>
        <r>
          <rPr>
            <sz val="9"/>
            <color indexed="81"/>
            <rFont val="Tahoma"/>
            <family val="2"/>
          </rPr>
          <t xml:space="preserve">
Matched as 'logging'</t>
        </r>
      </text>
    </comment>
    <comment ref="BV348" authorId="0" shapeId="0" xr:uid="{DE7E900C-1A71-463A-9E21-5B73585ECD32}">
      <text>
        <r>
          <rPr>
            <b/>
            <sz val="9"/>
            <color indexed="81"/>
            <rFont val="Tahoma"/>
            <family val="2"/>
          </rPr>
          <t>Pascal André:</t>
        </r>
        <r>
          <rPr>
            <sz val="9"/>
            <color indexed="81"/>
            <rFont val="Tahoma"/>
            <family val="2"/>
          </rPr>
          <t xml:space="preserve">
Small export configuration fixed it.</t>
        </r>
      </text>
    </comment>
    <comment ref="BW348" authorId="0" shapeId="0" xr:uid="{35D536AE-A2B2-4386-958F-CE0BCF1BF0A2}">
      <text>
        <r>
          <rPr>
            <b/>
            <sz val="9"/>
            <color indexed="81"/>
            <rFont val="Tahoma"/>
            <family val="2"/>
          </rPr>
          <t>Pascal André:</t>
        </r>
        <r>
          <rPr>
            <sz val="9"/>
            <color indexed="81"/>
            <rFont val="Tahoma"/>
            <family val="2"/>
          </rPr>
          <t xml:space="preserve">
Tried on his own but did not succeed.</t>
        </r>
      </text>
    </comment>
    <comment ref="BX348" authorId="0" shapeId="0" xr:uid="{7360F976-E667-4C9D-AEA2-8E0F2B21B922}">
      <text>
        <r>
          <rPr>
            <b/>
            <sz val="9"/>
            <color indexed="81"/>
            <rFont val="Tahoma"/>
            <family val="2"/>
          </rPr>
          <t>Pascal André:</t>
        </r>
        <r>
          <rPr>
            <sz val="9"/>
            <color indexed="81"/>
            <rFont val="Tahoma"/>
            <family val="2"/>
          </rPr>
          <t xml:space="preserve">
How do I access the File System API of emscripten when compiled with MODULARIZE option?</t>
        </r>
      </text>
    </comment>
    <comment ref="AP349" authorId="0" shapeId="0" xr:uid="{E1A883FC-2E2A-44C9-8C25-564F5B1B6A65}">
      <text>
        <r>
          <rPr>
            <b/>
            <sz val="9"/>
            <color indexed="81"/>
            <rFont val="Tahoma"/>
            <family val="2"/>
          </rPr>
          <t>Pascal André:</t>
        </r>
        <r>
          <rPr>
            <sz val="9"/>
            <color indexed="81"/>
            <rFont val="Tahoma"/>
            <family val="2"/>
          </rPr>
          <t xml:space="preserve">
Questioner was active in comment to provide code in order to reproduce error but received not response.</t>
        </r>
      </text>
    </comment>
    <comment ref="BW349" authorId="0" shapeId="0" xr:uid="{776784B1-8F27-49CB-9052-6B4CD4DB07B6}">
      <text>
        <r>
          <rPr>
            <b/>
            <sz val="9"/>
            <color indexed="81"/>
            <rFont val="Tahoma"/>
            <family val="2"/>
          </rPr>
          <t>Pascal André:</t>
        </r>
        <r>
          <rPr>
            <sz val="9"/>
            <color indexed="81"/>
            <rFont val="Tahoma"/>
            <family val="2"/>
          </rPr>
          <t xml:space="preserve">
User asks for help to fix cause of stack overflow error using Qt application running in WebAssembly?</t>
        </r>
      </text>
    </comment>
    <comment ref="BX349" authorId="0" shapeId="0" xr:uid="{94BB1B17-0225-4CA7-916A-EABE9371F797}">
      <text>
        <r>
          <rPr>
            <b/>
            <sz val="9"/>
            <color indexed="81"/>
            <rFont val="Tahoma"/>
            <family val="2"/>
          </rPr>
          <t>Pascal André:</t>
        </r>
        <r>
          <rPr>
            <sz val="9"/>
            <color indexed="81"/>
            <rFont val="Tahoma"/>
            <family val="2"/>
          </rPr>
          <t xml:space="preserve">
Only "how to find problematic code in WebAssembly binary".</t>
        </r>
      </text>
    </comment>
    <comment ref="AP350" authorId="0" shapeId="0" xr:uid="{061E70D2-1820-4F21-8B4C-84B7003956E1}">
      <text>
        <r>
          <rPr>
            <b/>
            <sz val="9"/>
            <color indexed="81"/>
            <rFont val="Tahoma"/>
            <family val="2"/>
          </rPr>
          <t>Pascal André:</t>
        </r>
        <r>
          <rPr>
            <sz val="9"/>
            <color indexed="81"/>
            <rFont val="Tahoma"/>
            <family val="2"/>
          </rPr>
          <t xml:space="preserve">
Questioner's account was deleted.</t>
        </r>
      </text>
    </comment>
    <comment ref="BU350" authorId="0" shapeId="0" xr:uid="{E7D48851-B41D-4A3A-91A3-17CD59E5FCDC}">
      <text>
        <r>
          <rPr>
            <b/>
            <sz val="9"/>
            <color indexed="81"/>
            <rFont val="Tahoma"/>
            <family val="2"/>
          </rPr>
          <t>Pascal André:</t>
        </r>
        <r>
          <rPr>
            <sz val="9"/>
            <color indexed="81"/>
            <rFont val="Tahoma"/>
            <family val="2"/>
          </rPr>
          <t xml:space="preserve">
How do sandboxing environments recover from faults?</t>
        </r>
      </text>
    </comment>
    <comment ref="BX351" authorId="0" shapeId="0" xr:uid="{54785732-555F-4FE9-A566-2C48A3FCCC9B}">
      <text>
        <r>
          <rPr>
            <b/>
            <sz val="9"/>
            <color indexed="81"/>
            <rFont val="Tahoma"/>
            <family val="2"/>
          </rPr>
          <t>Pascal André:</t>
        </r>
        <r>
          <rPr>
            <sz val="9"/>
            <color indexed="81"/>
            <rFont val="Tahoma"/>
            <family val="2"/>
          </rPr>
          <t xml:space="preserve">
User asks: "How to connect to to a server via SSH from the client without middleware?"</t>
        </r>
      </text>
    </comment>
    <comment ref="BY351" authorId="0" shapeId="0" xr:uid="{3389BF1F-67C1-482A-845B-8DE3106C7009}">
      <text>
        <r>
          <rPr>
            <b/>
            <sz val="9"/>
            <color indexed="81"/>
            <rFont val="Tahoma"/>
            <family val="2"/>
          </rPr>
          <t>Pascal André:</t>
        </r>
        <r>
          <rPr>
            <sz val="9"/>
            <color indexed="81"/>
            <rFont val="Tahoma"/>
            <family val="2"/>
          </rPr>
          <t xml:space="preserve">
User is looking for ideal solution.</t>
        </r>
      </text>
    </comment>
    <comment ref="AP352" authorId="0" shapeId="0" xr:uid="{A7078CEB-D635-4AA0-B303-B77AAE7725C8}">
      <text>
        <r>
          <rPr>
            <b/>
            <sz val="9"/>
            <color indexed="81"/>
            <rFont val="Tahoma"/>
            <family val="2"/>
          </rPr>
          <t>Pascal André:</t>
        </r>
        <r>
          <rPr>
            <sz val="9"/>
            <color indexed="81"/>
            <rFont val="Tahoma"/>
            <family val="2"/>
          </rPr>
          <t xml:space="preserve">
TRUE
Was answered by owner.</t>
        </r>
      </text>
    </comment>
    <comment ref="BV352" authorId="0" shapeId="0" xr:uid="{5A20B51A-4D46-4B41-ABBB-BA9A78F8192F}">
      <text>
        <r>
          <rPr>
            <b/>
            <sz val="9"/>
            <color indexed="81"/>
            <rFont val="Tahoma"/>
            <family val="2"/>
          </rPr>
          <t>Pascal André:</t>
        </r>
        <r>
          <rPr>
            <sz val="9"/>
            <color indexed="81"/>
            <rFont val="Tahoma"/>
            <family val="2"/>
          </rPr>
          <t xml:space="preserve">
User configured server which resolved the CORS-issues.</t>
        </r>
      </text>
    </comment>
    <comment ref="BW352" authorId="0" shapeId="0" xr:uid="{6C674092-C3AA-4912-9E0B-FDC4489B4DB3}">
      <text>
        <r>
          <rPr>
            <b/>
            <sz val="9"/>
            <color indexed="81"/>
            <rFont val="Tahoma"/>
            <family val="2"/>
          </rPr>
          <t>Pascal André:</t>
        </r>
        <r>
          <rPr>
            <sz val="9"/>
            <color indexed="81"/>
            <rFont val="Tahoma"/>
            <family val="2"/>
          </rPr>
          <t xml:space="preserve">
User has CORS issues and asks: "Could you let me know how to resolve this?"</t>
        </r>
      </text>
    </comment>
    <comment ref="CG352" authorId="0" shapeId="0" xr:uid="{7EE1331B-D490-495B-8166-832D7D4576DF}">
      <text>
        <r>
          <rPr>
            <b/>
            <sz val="9"/>
            <color indexed="81"/>
            <rFont val="Tahoma"/>
            <family val="2"/>
          </rPr>
          <t>Pascal André:</t>
        </r>
        <r>
          <rPr>
            <sz val="9"/>
            <color indexed="81"/>
            <rFont val="Tahoma"/>
            <family val="2"/>
          </rPr>
          <t xml:space="preserve">
Wrote a comment that he resolved the issue by configuring the server.</t>
        </r>
      </text>
    </comment>
    <comment ref="BV353" authorId="0" shapeId="0" xr:uid="{10356C0F-1F6C-4133-A59B-5D7161E68AEC}">
      <text>
        <r>
          <rPr>
            <b/>
            <sz val="9"/>
            <color indexed="81"/>
            <rFont val="Tahoma"/>
            <family val="2"/>
          </rPr>
          <t>Pascal André:</t>
        </r>
        <r>
          <rPr>
            <sz val="9"/>
            <color indexed="81"/>
            <rFont val="Tahoma"/>
            <family val="2"/>
          </rPr>
          <t xml:space="preserve">
Questioner solved it on his own according to his answer by changing project configurations.</t>
        </r>
      </text>
    </comment>
    <comment ref="BX353" authorId="0" shapeId="0" xr:uid="{07A07526-06E3-4069-9E52-1D149E307C63}">
      <text>
        <r>
          <rPr>
            <b/>
            <sz val="9"/>
            <color indexed="81"/>
            <rFont val="Tahoma"/>
            <family val="2"/>
          </rPr>
          <t>Pascal André:</t>
        </r>
        <r>
          <rPr>
            <sz val="9"/>
            <color indexed="81"/>
            <rFont val="Tahoma"/>
            <family val="2"/>
          </rPr>
          <t xml:space="preserve">
How to get a filename renamed by Webpack?</t>
        </r>
      </text>
    </comment>
    <comment ref="BY353" authorId="0" shapeId="0" xr:uid="{50C227A0-D748-4EA0-9B45-2F40D949EABF}">
      <text>
        <r>
          <rPr>
            <b/>
            <sz val="9"/>
            <color indexed="81"/>
            <rFont val="Tahoma"/>
            <family val="2"/>
          </rPr>
          <t>Pascal André:</t>
        </r>
        <r>
          <rPr>
            <sz val="9"/>
            <color indexed="81"/>
            <rFont val="Tahoma"/>
            <family val="2"/>
          </rPr>
          <t xml:space="preserve">
User has a solution but is looking for a better (more according to best practices) one.</t>
        </r>
      </text>
    </comment>
    <comment ref="AP354" authorId="0" shapeId="0" xr:uid="{EA4CBE97-03F3-4404-8D84-A47322EA21CB}">
      <text>
        <r>
          <rPr>
            <b/>
            <sz val="9"/>
            <color indexed="81"/>
            <rFont val="Tahoma"/>
            <family val="2"/>
          </rPr>
          <t>Pascal André:</t>
        </r>
        <r>
          <rPr>
            <sz val="9"/>
            <color indexed="81"/>
            <rFont val="Tahoma"/>
            <family val="2"/>
          </rPr>
          <t xml:space="preserve">
In relation to "Skia draw commands".</t>
        </r>
      </text>
    </comment>
    <comment ref="BX354" authorId="0" shapeId="0" xr:uid="{94080232-B200-479D-B71F-ECC04762BE7A}">
      <text>
        <r>
          <rPr>
            <b/>
            <sz val="9"/>
            <color indexed="81"/>
            <rFont val="Tahoma"/>
            <family val="2"/>
          </rPr>
          <t>Pascal André:</t>
        </r>
        <r>
          <rPr>
            <sz val="9"/>
            <color indexed="81"/>
            <rFont val="Tahoma"/>
            <family val="2"/>
          </rPr>
          <t xml:space="preserve">
How to intercept Skia draw commands from Chromium Browser</t>
        </r>
      </text>
    </comment>
    <comment ref="BW355" authorId="0" shapeId="0" xr:uid="{A00A385C-6213-4D6F-9269-15CCCA2723A7}">
      <text>
        <r>
          <rPr>
            <b/>
            <sz val="9"/>
            <color indexed="81"/>
            <rFont val="Tahoma"/>
            <family val="2"/>
          </rPr>
          <t>Pascal André:</t>
        </r>
        <r>
          <rPr>
            <sz val="9"/>
            <color indexed="81"/>
            <rFont val="Tahoma"/>
            <family val="2"/>
          </rPr>
          <t xml:space="preserve">
User ran into CORS issues.</t>
        </r>
      </text>
    </comment>
    <comment ref="BX355" authorId="0" shapeId="0" xr:uid="{A2CAA5BB-694F-4673-9879-B304FA004EC6}">
      <text>
        <r>
          <rPr>
            <b/>
            <sz val="9"/>
            <color indexed="81"/>
            <rFont val="Tahoma"/>
            <family val="2"/>
          </rPr>
          <t>Pascal André:</t>
        </r>
        <r>
          <rPr>
            <sz val="9"/>
            <color indexed="81"/>
            <rFont val="Tahoma"/>
            <family val="2"/>
          </rPr>
          <t xml:space="preserve">
User asks: "How to load a WASM module locally without setting up HTTP server or running into CORS-errors?"</t>
        </r>
      </text>
    </comment>
    <comment ref="BZ355" authorId="0" shapeId="0" xr:uid="{A301545B-81A1-47D0-8D90-6F9E1B935346}">
      <text>
        <r>
          <rPr>
            <b/>
            <sz val="9"/>
            <color indexed="81"/>
            <rFont val="Tahoma"/>
            <family val="2"/>
          </rPr>
          <t>Pascal André:</t>
        </r>
        <r>
          <rPr>
            <sz val="9"/>
            <color indexed="81"/>
            <rFont val="Tahoma"/>
            <family val="2"/>
          </rPr>
          <t xml:space="preserve">
User asks: "Is there a way to load and call WASM with only local files?"</t>
        </r>
      </text>
    </comment>
    <comment ref="AP356" authorId="0" shapeId="0" xr:uid="{369BA862-3C7A-4539-BCBB-71B2A27631EA}">
      <text>
        <r>
          <rPr>
            <b/>
            <sz val="9"/>
            <color indexed="81"/>
            <rFont val="Tahoma"/>
            <family val="2"/>
          </rPr>
          <t>Pascal André:</t>
        </r>
        <r>
          <rPr>
            <sz val="9"/>
            <color indexed="81"/>
            <rFont val="Tahoma"/>
            <family val="2"/>
          </rPr>
          <t xml:space="preserve">
Seems to give a lot of details but it involves webpack.</t>
        </r>
      </text>
    </comment>
    <comment ref="BW356" authorId="0" shapeId="0" xr:uid="{3A3538B5-EA26-4A30-B688-A4DFBFF4F198}">
      <text>
        <r>
          <rPr>
            <b/>
            <sz val="9"/>
            <color indexed="81"/>
            <rFont val="Tahoma"/>
            <family val="2"/>
          </rPr>
          <t>Pascal André:</t>
        </r>
        <r>
          <rPr>
            <sz val="9"/>
            <color indexed="81"/>
            <rFont val="Tahoma"/>
            <family val="2"/>
          </rPr>
          <t xml:space="preserve">
User gets error: "Failed to load module script: The server responded with a non-JavaScript MIME type of "application/wasm". Strict MIME type checking is enforced for module scripts per HTML spec."</t>
        </r>
      </text>
    </comment>
    <comment ref="BX356" authorId="0" shapeId="0" xr:uid="{3D8A81BC-33FF-4B1A-A310-AAFAB0B10303}">
      <text>
        <r>
          <rPr>
            <b/>
            <sz val="9"/>
            <color indexed="81"/>
            <rFont val="Tahoma"/>
            <family val="2"/>
          </rPr>
          <t>Pascal André:</t>
        </r>
        <r>
          <rPr>
            <sz val="9"/>
            <color indexed="81"/>
            <rFont val="Tahoma"/>
            <family val="2"/>
          </rPr>
          <t xml:space="preserve">
User asks: "How to satisfy strict mime type checking for wasm?"</t>
        </r>
      </text>
    </comment>
    <comment ref="CB356" authorId="0" shapeId="0" xr:uid="{5FF8F787-5F26-424A-94C1-BCAD74C2D3BC}">
      <text>
        <r>
          <rPr>
            <b/>
            <sz val="9"/>
            <color indexed="81"/>
            <rFont val="Tahoma"/>
            <family val="2"/>
          </rPr>
          <t>Pascal André:</t>
        </r>
        <r>
          <rPr>
            <sz val="9"/>
            <color indexed="81"/>
            <rFont val="Tahoma"/>
            <family val="2"/>
          </rPr>
          <t xml:space="preserve">
User writes: "...I thought application/wasm is exactly what the MIME type should be."</t>
        </r>
      </text>
    </comment>
    <comment ref="AP357" authorId="0" shapeId="0" xr:uid="{41A41C16-95CD-4AFD-9839-3C9E3298869D}">
      <text>
        <r>
          <rPr>
            <b/>
            <sz val="9"/>
            <color indexed="81"/>
            <rFont val="Tahoma"/>
            <family val="2"/>
          </rPr>
          <t>Pascal André:</t>
        </r>
        <r>
          <rPr>
            <sz val="9"/>
            <color indexed="81"/>
            <rFont val="Tahoma"/>
            <family val="2"/>
          </rPr>
          <t xml:space="preserve">
Questioner responded to only comment. Seems to give enough details otherwise.</t>
        </r>
      </text>
    </comment>
    <comment ref="BX357" authorId="0" shapeId="0" xr:uid="{B399C233-AB8C-4FCF-8DE4-286F11AF2A9E}">
      <text>
        <r>
          <rPr>
            <b/>
            <sz val="9"/>
            <color indexed="81"/>
            <rFont val="Tahoma"/>
            <family val="2"/>
          </rPr>
          <t>Pascal André:</t>
        </r>
        <r>
          <rPr>
            <sz val="9"/>
            <color indexed="81"/>
            <rFont val="Tahoma"/>
            <family val="2"/>
          </rPr>
          <t xml:space="preserve">
How to use file inputs that have been picked by the user in regard to the limitation of the sandbox of the VM?</t>
        </r>
      </text>
    </comment>
    <comment ref="BU358" authorId="0" shapeId="0" xr:uid="{879B8BE5-B481-409A-BE04-1C0F890E2AB5}">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BZ358" authorId="0" shapeId="0" xr:uid="{8B457821-7BB3-430A-8BC9-36111222BF4D}">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AP359" authorId="0" shapeId="0" xr:uid="{DDB6FFF9-0D5B-4E8A-A40B-141E3298D1A8}">
      <text>
        <r>
          <rPr>
            <b/>
            <sz val="9"/>
            <color indexed="81"/>
            <rFont val="Tahoma"/>
            <family val="2"/>
          </rPr>
          <t>Pascal André:</t>
        </r>
        <r>
          <rPr>
            <sz val="9"/>
            <color indexed="81"/>
            <rFont val="Tahoma"/>
            <family val="2"/>
          </rPr>
          <t xml:space="preserve">
Very specific question regarding PMADDUBSW </t>
        </r>
      </text>
    </comment>
    <comment ref="BU359" authorId="0" shapeId="0" xr:uid="{CB1B3BBA-A303-42CF-8533-122DBBA289F3}">
      <text>
        <r>
          <rPr>
            <b/>
            <sz val="9"/>
            <color indexed="81"/>
            <rFont val="Tahoma"/>
            <family val="2"/>
          </rPr>
          <t>Pascal André:</t>
        </r>
        <r>
          <rPr>
            <sz val="9"/>
            <color indexed="81"/>
            <rFont val="Tahoma"/>
            <family val="2"/>
          </rPr>
          <t xml:space="preserve">
User asks: "Is there anyway to use pmaddubsw for unsigned by unsigned multiplication more efficiently than pmullw?" Asks if a certain operation can be performed more efficiently than another.</t>
        </r>
      </text>
    </comment>
    <comment ref="BY359" authorId="0" shapeId="0" xr:uid="{ACE228F9-24D8-4464-A35F-688C0D949D2A}">
      <text>
        <r>
          <rPr>
            <b/>
            <sz val="9"/>
            <color indexed="81"/>
            <rFont val="Tahoma"/>
            <family val="2"/>
          </rPr>
          <t>Pascal André:</t>
        </r>
        <r>
          <rPr>
            <sz val="9"/>
            <color indexed="81"/>
            <rFont val="Tahoma"/>
            <family val="2"/>
          </rPr>
          <t xml:space="preserve">
User asks: "What I'd like to do then is determine which is the ideal implementation for said instruction on x86_64 targetting AVX."</t>
        </r>
      </text>
    </comment>
    <comment ref="CF359" authorId="0" shapeId="0" xr:uid="{1CFC972F-3676-4860-B1DE-C2C2CA262FC0}">
      <text>
        <r>
          <rPr>
            <b/>
            <sz val="9"/>
            <color indexed="81"/>
            <rFont val="Tahoma"/>
            <family val="2"/>
          </rPr>
          <t>Pascal André:</t>
        </r>
        <r>
          <rPr>
            <sz val="9"/>
            <color indexed="81"/>
            <rFont val="Tahoma"/>
            <family val="2"/>
          </rPr>
          <t xml:space="preserve">
Discuss decision.</t>
        </r>
      </text>
    </comment>
    <comment ref="AP360" authorId="0" shapeId="0" xr:uid="{34D10AD5-0068-4D66-9F76-6559ABC3CF15}">
      <text>
        <r>
          <rPr>
            <b/>
            <sz val="9"/>
            <color indexed="81"/>
            <rFont val="Tahoma"/>
            <family val="2"/>
          </rPr>
          <t>Pascal André:</t>
        </r>
        <r>
          <rPr>
            <sz val="9"/>
            <color indexed="81"/>
            <rFont val="Tahoma"/>
            <family val="2"/>
          </rPr>
          <t xml:space="preserve">
Seems to require quite a high level of expertise to answer.</t>
        </r>
      </text>
    </comment>
    <comment ref="BU360" authorId="0" shapeId="0" xr:uid="{FB8DF7D4-CDFC-4AA1-B16C-7D41A06CA0C7}">
      <text>
        <r>
          <rPr>
            <b/>
            <sz val="9"/>
            <color indexed="81"/>
            <rFont val="Tahoma"/>
            <family val="2"/>
          </rPr>
          <t>Pascal André:</t>
        </r>
        <r>
          <rPr>
            <sz val="9"/>
            <color indexed="81"/>
            <rFont val="Tahoma"/>
            <family val="2"/>
          </rPr>
          <t xml:space="preserve">
What is required to get a BSD-sockets-based program to do LAN networking under Emscripten?</t>
        </r>
      </text>
    </comment>
    <comment ref="BU361" authorId="0" shapeId="0" xr:uid="{10428560-F7CB-419D-AA76-17F781B1D20A}">
      <text>
        <r>
          <rPr>
            <b/>
            <sz val="9"/>
            <color indexed="81"/>
            <rFont val="Tahoma"/>
            <family val="2"/>
          </rPr>
          <t>Pascal André:</t>
        </r>
        <r>
          <rPr>
            <sz val="9"/>
            <color indexed="81"/>
            <rFont val="Tahoma"/>
            <family val="2"/>
          </rPr>
          <t xml:space="preserve">
User asks: "What is the meaning of "one-pass verification"? And why a stack based machine can simplify this process?"</t>
        </r>
      </text>
    </comment>
    <comment ref="AP362" authorId="0" shapeId="0" xr:uid="{A5989FAC-DC14-40EA-B495-7AEEE07C6CE0}">
      <text>
        <r>
          <rPr>
            <b/>
            <sz val="9"/>
            <color indexed="81"/>
            <rFont val="Tahoma"/>
            <family val="2"/>
          </rPr>
          <t>Pascal André:</t>
        </r>
        <r>
          <rPr>
            <sz val="9"/>
            <color indexed="81"/>
            <rFont val="Tahoma"/>
            <family val="2"/>
          </rPr>
          <t xml:space="preserve">
Questioner was active in comments but did not respond to last comment.</t>
        </r>
      </text>
    </comment>
    <comment ref="BU362" authorId="0" shapeId="0" xr:uid="{992B66A8-46AD-4E87-8AE4-D08297733FC6}">
      <text>
        <r>
          <rPr>
            <b/>
            <sz val="9"/>
            <color indexed="81"/>
            <rFont val="Tahoma"/>
            <family val="2"/>
          </rPr>
          <t>Pascal André:</t>
        </r>
        <r>
          <rPr>
            <sz val="9"/>
            <color indexed="81"/>
            <rFont val="Tahoma"/>
            <family val="2"/>
          </rPr>
          <t xml:space="preserve">
What mean --no-sandbox mean? Can access system?</t>
        </r>
      </text>
    </comment>
    <comment ref="BZ362" authorId="0" shapeId="0" xr:uid="{B385B613-34DC-47FE-94FA-5D05C18A75CE}">
      <text>
        <r>
          <rPr>
            <b/>
            <sz val="9"/>
            <color indexed="81"/>
            <rFont val="Tahoma"/>
            <family val="2"/>
          </rPr>
          <t>Pascal André:</t>
        </r>
        <r>
          <rPr>
            <sz val="9"/>
            <color indexed="81"/>
            <rFont val="Tahoma"/>
            <family val="2"/>
          </rPr>
          <t xml:space="preserve">
Can access system?</t>
        </r>
      </text>
    </comment>
    <comment ref="BU363" authorId="0" shapeId="0" xr:uid="{AB4A395D-CD38-4DC6-BFC9-82DA33B73703}">
      <text>
        <r>
          <rPr>
            <b/>
            <sz val="9"/>
            <color indexed="81"/>
            <rFont val="Tahoma"/>
            <family val="2"/>
          </rPr>
          <t>Pascal André:</t>
        </r>
        <r>
          <rPr>
            <sz val="9"/>
            <color indexed="81"/>
            <rFont val="Tahoma"/>
            <family val="2"/>
          </rPr>
          <t xml:space="preserve">
User asks: "Would an efficient C++ implementation of a WASM encryption module outperform e.g. WebCrypto's AES?"</t>
        </r>
      </text>
    </comment>
    <comment ref="BZ363" authorId="0" shapeId="0" xr:uid="{ED9D0404-4324-4BCC-847C-A354A48D16EB}">
      <text>
        <r>
          <rPr>
            <b/>
            <sz val="9"/>
            <color indexed="81"/>
            <rFont val="Tahoma"/>
            <family val="2"/>
          </rPr>
          <t>Pascal André:</t>
        </r>
        <r>
          <rPr>
            <sz val="9"/>
            <color indexed="81"/>
            <rFont val="Tahoma"/>
            <family val="2"/>
          </rPr>
          <t xml:space="preserve">
Question "Would an efficient C++ implementation of a WASM encryption module outperform e.g. WebCrypto's AES?" can be answered with YES/NO.</t>
        </r>
      </text>
    </comment>
    <comment ref="BT364" authorId="0" shapeId="0" xr:uid="{D55BCB2E-C5E8-41B3-AD43-FAC3A708B028}">
      <text>
        <r>
          <rPr>
            <b/>
            <sz val="9"/>
            <color indexed="81"/>
            <rFont val="Tahoma"/>
            <family val="2"/>
          </rPr>
          <t>Pascal André:</t>
        </r>
        <r>
          <rPr>
            <sz val="9"/>
            <color indexed="81"/>
            <rFont val="Tahoma"/>
            <family val="2"/>
          </rPr>
          <t xml:space="preserve">
Matched in code</t>
        </r>
      </text>
    </comment>
    <comment ref="BX364" authorId="0" shapeId="0" xr:uid="{EC07038C-A6C4-454D-9A1B-A472BC6D98A7}">
      <text>
        <r>
          <rPr>
            <b/>
            <sz val="9"/>
            <color indexed="81"/>
            <rFont val="Tahoma"/>
            <family val="2"/>
          </rPr>
          <t>Pascal André:</t>
        </r>
        <r>
          <rPr>
            <sz val="9"/>
            <color indexed="81"/>
            <rFont val="Tahoma"/>
            <family val="2"/>
          </rPr>
          <t xml:space="preserve">
How to call the module functions in AudioWorkletProcessor?</t>
        </r>
      </text>
    </comment>
    <comment ref="BY364" authorId="0" shapeId="0" xr:uid="{2C560139-8C65-4ECE-AF0C-0176CCB877B1}">
      <text>
        <r>
          <rPr>
            <b/>
            <sz val="9"/>
            <color indexed="81"/>
            <rFont val="Tahoma"/>
            <family val="2"/>
          </rPr>
          <t>Pascal André:</t>
        </r>
        <r>
          <rPr>
            <sz val="9"/>
            <color indexed="81"/>
            <rFont val="Tahoma"/>
            <family val="2"/>
          </rPr>
          <t xml:space="preserve">
Is there a better way of instantiating the wasm module and passing it into the worklet processor so that I can use its functions?</t>
        </r>
      </text>
    </comment>
    <comment ref="BU365" authorId="0" shapeId="0" xr:uid="{670A02EA-FC33-46BE-B9D8-0E048DEBC8DA}">
      <text>
        <r>
          <rPr>
            <b/>
            <sz val="9"/>
            <color indexed="81"/>
            <rFont val="Tahoma"/>
            <family val="2"/>
          </rPr>
          <t>Pascal André:</t>
        </r>
        <r>
          <rPr>
            <sz val="9"/>
            <color indexed="81"/>
            <rFont val="Tahoma"/>
            <family val="2"/>
          </rPr>
          <t xml:space="preserve">
Can anyone explain this unexpected V8 JavaScript performance behaviour?</t>
        </r>
      </text>
    </comment>
    <comment ref="CA365" authorId="0" shapeId="0" xr:uid="{C02AB5B9-1298-4AD6-BFD4-3284A7947390}">
      <text>
        <r>
          <rPr>
            <b/>
            <sz val="9"/>
            <color indexed="81"/>
            <rFont val="Tahoma"/>
            <family val="2"/>
          </rPr>
          <t>Pascal André:</t>
        </r>
        <r>
          <rPr>
            <sz val="9"/>
            <color indexed="81"/>
            <rFont val="Tahoma"/>
            <family val="2"/>
          </rPr>
          <t xml:space="preserve">
Due to bug in chrome</t>
        </r>
      </text>
    </comment>
    <comment ref="CB365" authorId="0" shapeId="0" xr:uid="{E8ED4257-782A-430A-B96A-158BBFAC582A}">
      <text>
        <r>
          <rPr>
            <b/>
            <sz val="9"/>
            <color indexed="81"/>
            <rFont val="Tahoma"/>
            <family val="2"/>
          </rPr>
          <t>Pascal André:</t>
        </r>
        <r>
          <rPr>
            <sz val="9"/>
            <color indexed="81"/>
            <rFont val="Tahoma"/>
            <family val="2"/>
          </rPr>
          <t xml:space="preserve">
Can anyone explain this unexpected V8 JavaScript performance behaviour?</t>
        </r>
      </text>
    </comment>
    <comment ref="AP366" authorId="0" shapeId="0" xr:uid="{0740C67F-BB80-4C1F-BCE9-81E1AB502806}">
      <text>
        <r>
          <rPr>
            <b/>
            <sz val="9"/>
            <color indexed="81"/>
            <rFont val="Tahoma"/>
            <family val="2"/>
          </rPr>
          <t>Pascal André:</t>
        </r>
        <r>
          <rPr>
            <sz val="9"/>
            <color indexed="81"/>
            <rFont val="Tahoma"/>
            <family val="2"/>
          </rPr>
          <t xml:space="preserve">
- Discussion was moved to room on SO
</t>
        </r>
      </text>
    </comment>
    <comment ref="BU366" authorId="0" shapeId="0" xr:uid="{8EE38A47-C458-45FB-9766-135F028EE2EE}">
      <text>
        <r>
          <rPr>
            <b/>
            <sz val="9"/>
            <color indexed="81"/>
            <rFont val="Tahoma"/>
            <family val="2"/>
          </rPr>
          <t>Pascal André:</t>
        </r>
        <r>
          <rPr>
            <sz val="9"/>
            <color indexed="81"/>
            <rFont val="Tahoma"/>
            <family val="2"/>
          </rPr>
          <t xml:space="preserve">
User asks: "Is there any documentation on this, or is there any ready-made JavaScript compilers for C++ that are readily available?"</t>
        </r>
      </text>
    </comment>
    <comment ref="BZ366" authorId="0" shapeId="0" xr:uid="{AFB3FE3F-419A-40EA-896F-0DAE6E06F2DD}">
      <text>
        <r>
          <rPr>
            <b/>
            <sz val="9"/>
            <color indexed="81"/>
            <rFont val="Tahoma"/>
            <family val="2"/>
          </rPr>
          <t>Pascal André:</t>
        </r>
        <r>
          <rPr>
            <sz val="9"/>
            <color indexed="81"/>
            <rFont val="Tahoma"/>
            <family val="2"/>
          </rPr>
          <t xml:space="preserve">
User asks: "Can you use JavaScript to write executable from C++ code?" YES/NO</t>
        </r>
      </text>
    </comment>
    <comment ref="BT367" authorId="0" shapeId="0" xr:uid="{733421FA-5B1B-43AF-9BFE-28D4880FD4D1}">
      <text>
        <r>
          <rPr>
            <b/>
            <sz val="9"/>
            <color indexed="81"/>
            <rFont val="Tahoma"/>
            <family val="2"/>
          </rPr>
          <t>Pascal André:</t>
        </r>
        <r>
          <rPr>
            <sz val="9"/>
            <color indexed="81"/>
            <rFont val="Tahoma"/>
            <family val="2"/>
          </rPr>
          <t xml:space="preserve">
Matched as 'logging'</t>
        </r>
      </text>
    </comment>
    <comment ref="BU367" authorId="0" shapeId="0" xr:uid="{C941D5E8-004C-49BA-A7A1-41DF5AB99CF0}">
      <text>
        <r>
          <rPr>
            <b/>
            <sz val="9"/>
            <color indexed="81"/>
            <rFont val="Tahoma"/>
            <family val="2"/>
          </rPr>
          <t>Pascal André:</t>
        </r>
        <r>
          <rPr>
            <sz val="9"/>
            <color indexed="81"/>
            <rFont val="Tahoma"/>
            <family val="2"/>
          </rPr>
          <t xml:space="preserve">
Cordova application: Is WebAssembly supported on Android?</t>
        </r>
      </text>
    </comment>
    <comment ref="BW367" authorId="0" shapeId="0" xr:uid="{1CD810D8-1B47-4223-9894-FC4F644108B0}">
      <text>
        <r>
          <rPr>
            <b/>
            <sz val="9"/>
            <color indexed="81"/>
            <rFont val="Tahoma"/>
            <family val="2"/>
          </rPr>
          <t>Pascal André:</t>
        </r>
        <r>
          <rPr>
            <sz val="9"/>
            <color indexed="81"/>
            <rFont val="Tahoma"/>
            <family val="2"/>
          </rPr>
          <t xml:space="preserve">
Error:
Fetch API cannot load file:///android_asset/www/script/myApp.wasm. URL scheme "file" is not supported</t>
        </r>
      </text>
    </comment>
    <comment ref="BZ367" authorId="0" shapeId="0" xr:uid="{912A20D6-CA7E-402D-A12E-2AC5BB462415}">
      <text>
        <r>
          <rPr>
            <b/>
            <sz val="9"/>
            <color indexed="81"/>
            <rFont val="Tahoma"/>
            <family val="2"/>
          </rPr>
          <t>Pascal André:</t>
        </r>
        <r>
          <rPr>
            <sz val="9"/>
            <color indexed="81"/>
            <rFont val="Tahoma"/>
            <family val="2"/>
          </rPr>
          <t xml:space="preserve">
Cordova application: Is WebAssembly supported on Android?</t>
        </r>
      </text>
    </comment>
    <comment ref="AP368" authorId="0" shapeId="0" xr:uid="{C8637323-F938-4E69-84B6-6AC58E3E49B5}">
      <text>
        <r>
          <rPr>
            <b/>
            <sz val="9"/>
            <color indexed="81"/>
            <rFont val="Tahoma"/>
            <family val="2"/>
          </rPr>
          <t>Pascal André:</t>
        </r>
        <r>
          <rPr>
            <sz val="9"/>
            <color indexed="81"/>
            <rFont val="Tahoma"/>
            <family val="2"/>
          </rPr>
          <t xml:space="preserve">
Related to very specific tools/packages that don't look to be very popular or widely used among devs.</t>
        </r>
      </text>
    </comment>
    <comment ref="BT368" authorId="0" shapeId="0" xr:uid="{20C7CEFE-75F1-41B7-BDC2-0BAC768CE656}">
      <text>
        <r>
          <rPr>
            <b/>
            <sz val="9"/>
            <color indexed="81"/>
            <rFont val="Tahoma"/>
            <family val="2"/>
          </rPr>
          <t>Pascal André:</t>
        </r>
        <r>
          <rPr>
            <sz val="9"/>
            <color indexed="81"/>
            <rFont val="Tahoma"/>
            <family val="2"/>
          </rPr>
          <t xml:space="preserve">
Matched as 'logging'</t>
        </r>
      </text>
    </comment>
    <comment ref="BV368" authorId="0" shapeId="0" xr:uid="{3941B4F1-2599-4A8E-9AD1-9ECF3C0B2554}">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BW368" authorId="0" shapeId="0" xr:uid="{028564CE-55B6-4A3F-855C-E674C94258F0}">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AP369" authorId="0" shapeId="0" xr:uid="{A844E941-599F-42A1-B854-71F2ED2FDC16}">
      <text>
        <r>
          <rPr>
            <b/>
            <sz val="9"/>
            <color indexed="81"/>
            <rFont val="Tahoma"/>
            <family val="2"/>
          </rPr>
          <t>Pascal André:</t>
        </r>
        <r>
          <rPr>
            <sz val="9"/>
            <color indexed="81"/>
            <rFont val="Tahoma"/>
            <family val="2"/>
          </rPr>
          <t xml:space="preserve">
Question is marked unanswered but user answered it with fix (problem is fixed)</t>
        </r>
      </text>
    </comment>
    <comment ref="BV369" authorId="0" shapeId="0" xr:uid="{5E54C7D8-76D5-4B2D-8EF6-ADFF23E0CA66}">
      <text>
        <r>
          <rPr>
            <b/>
            <sz val="9"/>
            <color indexed="81"/>
            <rFont val="Tahoma"/>
            <family val="2"/>
          </rPr>
          <t>Pascal André:</t>
        </r>
        <r>
          <rPr>
            <sz val="9"/>
            <color indexed="81"/>
            <rFont val="Tahoma"/>
            <family val="2"/>
          </rPr>
          <t xml:space="preserve">
User had to do port forwarding as mentioned in his answer.</t>
        </r>
      </text>
    </comment>
    <comment ref="BW369" authorId="0" shapeId="0" xr:uid="{606AAEF4-FC26-4E96-8C13-1979E7962925}">
      <text>
        <r>
          <rPr>
            <b/>
            <sz val="9"/>
            <color indexed="81"/>
            <rFont val="Tahoma"/>
            <family val="2"/>
          </rPr>
          <t>Pascal André:</t>
        </r>
        <r>
          <rPr>
            <sz val="9"/>
            <color indexed="81"/>
            <rFont val="Tahoma"/>
            <family val="2"/>
          </rPr>
          <t xml:space="preserve">
User has issues where Docker does not automatically reflect changes to HTML.</t>
        </r>
      </text>
    </comment>
    <comment ref="BU370" authorId="0" shapeId="0" xr:uid="{38EE5620-473B-4FF6-A270-66ACAB0DD82D}">
      <text>
        <r>
          <rPr>
            <b/>
            <sz val="9"/>
            <color indexed="81"/>
            <rFont val="Tahoma"/>
            <family val="2"/>
          </rPr>
          <t>Pascal André:</t>
        </r>
        <r>
          <rPr>
            <sz val="9"/>
            <color indexed="81"/>
            <rFont val="Tahoma"/>
            <family val="2"/>
          </rPr>
          <t xml:space="preserve">
Does anybody know, is it possible to use the CSS isolation in blazor server?</t>
        </r>
      </text>
    </comment>
    <comment ref="BV370" authorId="0" shapeId="0" xr:uid="{2BA28F22-EAB6-454A-8CAD-0536F1463D55}">
      <text>
        <r>
          <rPr>
            <b/>
            <sz val="9"/>
            <color indexed="81"/>
            <rFont val="Tahoma"/>
            <family val="2"/>
          </rPr>
          <t>Pascal André:</t>
        </r>
        <r>
          <rPr>
            <sz val="9"/>
            <color indexed="81"/>
            <rFont val="Tahoma"/>
            <family val="2"/>
          </rPr>
          <t xml:space="preserve">
Questioner wrote that he solved issue on his own by adding a missing stylesheet as seen in his answer.</t>
        </r>
      </text>
    </comment>
    <comment ref="BW370" authorId="0" shapeId="0" xr:uid="{C669ABCE-0680-4A84-8B73-BF85D3DB97C9}">
      <text>
        <r>
          <rPr>
            <b/>
            <sz val="9"/>
            <color indexed="81"/>
            <rFont val="Tahoma"/>
            <family val="2"/>
          </rPr>
          <t>Pascal André:</t>
        </r>
        <r>
          <rPr>
            <sz val="9"/>
            <color indexed="81"/>
            <rFont val="Tahoma"/>
            <family val="2"/>
          </rPr>
          <t xml:space="preserve">
User tried on his own but did not succeed.</t>
        </r>
      </text>
    </comment>
    <comment ref="BT371" authorId="0" shapeId="0" xr:uid="{4CB7AE89-681B-4FB0-B847-3849F4EF5B88}">
      <text>
        <r>
          <rPr>
            <b/>
            <sz val="9"/>
            <color indexed="81"/>
            <rFont val="Tahoma"/>
            <family val="2"/>
          </rPr>
          <t>Pascal André:</t>
        </r>
        <r>
          <rPr>
            <sz val="9"/>
            <color indexed="81"/>
            <rFont val="Tahoma"/>
            <family val="2"/>
          </rPr>
          <t xml:space="preserve">
Matched as 'logging'</t>
        </r>
      </text>
    </comment>
    <comment ref="BW371" authorId="0" shapeId="0" xr:uid="{D87CE75F-BD3A-4E9D-BFC4-F47DB6D4295D}">
      <text>
        <r>
          <rPr>
            <b/>
            <sz val="9"/>
            <color indexed="81"/>
            <rFont val="Tahoma"/>
            <family val="2"/>
          </rPr>
          <t>Pascal André:</t>
        </r>
        <r>
          <rPr>
            <sz val="9"/>
            <color indexed="81"/>
            <rFont val="Tahoma"/>
            <family val="2"/>
          </rPr>
          <t xml:space="preserve">
Does anyone know how to get [WebAssembly InstantiateStreaming Wrong MIME type] to work?</t>
        </r>
      </text>
    </comment>
    <comment ref="BU372" authorId="0" shapeId="0" xr:uid="{85E51805-8E3F-4A64-9822-6F62ED45A455}">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t>
        </r>
      </text>
    </comment>
    <comment ref="BZ372" authorId="0" shapeId="0" xr:uid="{0A62A725-B0A1-4B59-ADBA-5D8BD71E8A8D}">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 YES/NO</t>
        </r>
      </text>
    </comment>
    <comment ref="BT373" authorId="0" shapeId="0" xr:uid="{DAD262C2-C29C-4E6B-A5B2-84A5E6FFB22F}">
      <text>
        <r>
          <rPr>
            <b/>
            <sz val="9"/>
            <color indexed="81"/>
            <rFont val="Tahoma"/>
            <family val="2"/>
          </rPr>
          <t>Pascal André:</t>
        </r>
        <r>
          <rPr>
            <sz val="9"/>
            <color indexed="81"/>
            <rFont val="Tahoma"/>
            <family val="2"/>
          </rPr>
          <t xml:space="preserve">
Matched both "webassembly" and "protection" in a log file.</t>
        </r>
      </text>
    </comment>
    <comment ref="BV373" authorId="0" shapeId="0" xr:uid="{BFDA038D-D641-4BAB-B014-0E405300262B}">
      <text>
        <r>
          <rPr>
            <b/>
            <sz val="9"/>
            <color indexed="81"/>
            <rFont val="Tahoma"/>
            <family val="2"/>
          </rPr>
          <t>Pascal André:</t>
        </r>
        <r>
          <rPr>
            <sz val="9"/>
            <color indexed="81"/>
            <rFont val="Tahoma"/>
            <family val="2"/>
          </rPr>
          <t xml:space="preserve">
The issue is encountered during installation of QtCreator.</t>
        </r>
      </text>
    </comment>
    <comment ref="BW373" authorId="0" shapeId="0" xr:uid="{3461F312-CED1-478A-B711-35A18E96D0BA}">
      <text>
        <r>
          <rPr>
            <b/>
            <sz val="9"/>
            <color indexed="81"/>
            <rFont val="Tahoma"/>
            <family val="2"/>
          </rPr>
          <t>Pascal André:</t>
        </r>
        <r>
          <rPr>
            <sz val="9"/>
            <color indexed="81"/>
            <rFont val="Tahoma"/>
            <family val="2"/>
          </rPr>
          <t xml:space="preserve">
Gets error message when installing QtCreator on Mac.
Provides error messages and report file from when he tried to open the app.</t>
        </r>
      </text>
    </comment>
    <comment ref="CA373" authorId="0" shapeId="0" xr:uid="{4672DDBC-BFE4-41F3-BFDB-4E8CF2C35C5A}">
      <text>
        <r>
          <rPr>
            <b/>
            <sz val="9"/>
            <color indexed="81"/>
            <rFont val="Tahoma"/>
            <family val="2"/>
          </rPr>
          <t xml:space="preserve">Pascal André
</t>
        </r>
        <r>
          <rPr>
            <sz val="9"/>
            <color indexed="81"/>
            <rFont val="Tahoma"/>
            <family val="2"/>
          </rPr>
          <t>Contributor suggests to send in bug report for QtCreator so the issue might be related to the third party application QtCreator in this case.</t>
        </r>
      </text>
    </comment>
    <comment ref="BT374" authorId="0" shapeId="0" xr:uid="{CFF88FCE-DDA4-4D1F-AF0D-39707CA5B344}">
      <text>
        <r>
          <rPr>
            <b/>
            <sz val="9"/>
            <color indexed="81"/>
            <rFont val="Tahoma"/>
            <family val="2"/>
          </rPr>
          <t>Pascal André:</t>
        </r>
        <r>
          <rPr>
            <sz val="9"/>
            <color indexed="81"/>
            <rFont val="Tahoma"/>
            <family val="2"/>
          </rPr>
          <t xml:space="preserve">
Matched in code.</t>
        </r>
      </text>
    </comment>
    <comment ref="BW374" authorId="0" shapeId="0" xr:uid="{B1B40B42-7269-4ECE-B280-BF451326A6E9}">
      <text>
        <r>
          <rPr>
            <b/>
            <sz val="9"/>
            <color indexed="81"/>
            <rFont val="Tahoma"/>
            <family val="2"/>
          </rPr>
          <t>Pascal André:</t>
        </r>
        <r>
          <rPr>
            <sz val="9"/>
            <color indexed="81"/>
            <rFont val="Tahoma"/>
            <family val="2"/>
          </rPr>
          <t xml:space="preserve">
User asks for help to fix an uncaught LinkError where WebAssembly module can not be imported. User provides error message and code snippets. To fix it one needs to replace the following when using later version of Emscripten: replace memoryBase with __memory_base and tableBase with __table_base.</t>
        </r>
      </text>
    </comment>
    <comment ref="BT375" authorId="0" shapeId="0" xr:uid="{C36C75B4-4BAA-4CB3-9CC5-69A5B312DB4D}">
      <text>
        <r>
          <rPr>
            <b/>
            <sz val="9"/>
            <color indexed="81"/>
            <rFont val="Tahoma"/>
            <family val="2"/>
          </rPr>
          <t>Pascal André:</t>
        </r>
        <r>
          <rPr>
            <sz val="9"/>
            <color indexed="81"/>
            <rFont val="Tahoma"/>
            <family val="2"/>
          </rPr>
          <t xml:space="preserve">
Matched in assembly code as "Protected Instructions"</t>
        </r>
      </text>
    </comment>
    <comment ref="BX375" authorId="0" shapeId="0" xr:uid="{B9D575DE-E857-43BC-A868-BE45AE5E857D}">
      <text>
        <r>
          <rPr>
            <b/>
            <sz val="9"/>
            <color indexed="81"/>
            <rFont val="Tahoma"/>
            <family val="2"/>
          </rPr>
          <t>Pascal André:</t>
        </r>
        <r>
          <rPr>
            <sz val="9"/>
            <color indexed="81"/>
            <rFont val="Tahoma"/>
            <family val="2"/>
          </rPr>
          <t xml:space="preserve">
How can I force emscripten/em++/llvm to load constants from .rodata and/or perform better SIMD optimization?</t>
        </r>
      </text>
    </comment>
    <comment ref="BU376" authorId="0" shapeId="0" xr:uid="{59D7BB79-D51C-4256-9A2D-76AB39D76339}">
      <text>
        <r>
          <rPr>
            <b/>
            <sz val="9"/>
            <color indexed="81"/>
            <rFont val="Tahoma"/>
            <family val="2"/>
          </rPr>
          <t>Pascal André:</t>
        </r>
        <r>
          <rPr>
            <sz val="9"/>
            <color indexed="81"/>
            <rFont val="Tahoma"/>
            <family val="2"/>
          </rPr>
          <t xml:space="preserve">
Maybe there exist some kind of a tag like meta with options that I can put in the header of the html that changes the relationship between domain relative links/calls and the domain?</t>
        </r>
      </text>
    </comment>
    <comment ref="BX376" authorId="0" shapeId="0" xr:uid="{636E6E50-7F32-4BE4-806D-4339F7B6C3ED}">
      <text>
        <r>
          <rPr>
            <b/>
            <sz val="9"/>
            <color indexed="81"/>
            <rFont val="Tahoma"/>
            <family val="2"/>
          </rPr>
          <t>Pascal André:</t>
        </r>
        <r>
          <rPr>
            <sz val="9"/>
            <color indexed="81"/>
            <rFont val="Tahoma"/>
            <family val="2"/>
          </rPr>
          <t xml:space="preserve">
How can I make all relative URLs on a HTML page be relative to a different domain then it's on (in HTML elements as well as JS HTTP Requests)?</t>
        </r>
      </text>
    </comment>
    <comment ref="AP377" authorId="0" shapeId="0" xr:uid="{67BA7AC6-B209-464E-A5EE-B907873F2091}">
      <text>
        <r>
          <rPr>
            <b/>
            <sz val="9"/>
            <color indexed="81"/>
            <rFont val="Tahoma"/>
            <family val="2"/>
          </rPr>
          <t>Pascal André:</t>
        </r>
        <r>
          <rPr>
            <sz val="9"/>
            <color indexed="81"/>
            <rFont val="Tahoma"/>
            <family val="2"/>
          </rPr>
          <t xml:space="preserve">
Answer giver did not respond to comment from question owner on his given answer.</t>
        </r>
      </text>
    </comment>
    <comment ref="BV377" authorId="0" shapeId="0" xr:uid="{F81751F7-6772-483C-BCC4-82006A03337D}">
      <text>
        <r>
          <rPr>
            <b/>
            <sz val="9"/>
            <color indexed="81"/>
            <rFont val="Tahoma"/>
            <family val="2"/>
          </rPr>
          <t>Pascal André:</t>
        </r>
        <r>
          <rPr>
            <sz val="9"/>
            <color indexed="81"/>
            <rFont val="Tahoma"/>
            <family val="2"/>
          </rPr>
          <t xml:space="preserve">
Problem is related to running WebAssembly in nodejs.</t>
        </r>
      </text>
    </comment>
    <comment ref="BW377" authorId="0" shapeId="0" xr:uid="{82A5F1CB-9948-4BED-9580-B8F72E40CBBD}">
      <text>
        <r>
          <rPr>
            <b/>
            <sz val="9"/>
            <color indexed="81"/>
            <rFont val="Tahoma"/>
            <family val="2"/>
          </rPr>
          <t>Pascal André:</t>
        </r>
        <r>
          <rPr>
            <sz val="9"/>
            <color indexed="81"/>
            <rFont val="Tahoma"/>
            <family val="2"/>
          </rPr>
          <t xml:space="preserve">
User has issues installing WebAssembly and posts error: "TypeError: WebAssembly.instantiateModule is not a function"</t>
        </r>
      </text>
    </comment>
    <comment ref="BX377" authorId="0" shapeId="0" xr:uid="{C057C6BB-1BE7-4521-8B4E-347E635C353F}">
      <text>
        <r>
          <rPr>
            <b/>
            <sz val="9"/>
            <color indexed="81"/>
            <rFont val="Tahoma"/>
            <family val="2"/>
          </rPr>
          <t>Pascal André:</t>
        </r>
        <r>
          <rPr>
            <sz val="9"/>
            <color indexed="81"/>
            <rFont val="Tahoma"/>
            <family val="2"/>
          </rPr>
          <t xml:space="preserve">
User asks: "How can I run WebAssembly in nodejs 14.15"</t>
        </r>
      </text>
    </comment>
    <comment ref="BT378" authorId="0" shapeId="0" xr:uid="{DAB19215-5F06-4C14-8B74-CDC1160BFC54}">
      <text>
        <r>
          <rPr>
            <b/>
            <sz val="9"/>
            <color indexed="81"/>
            <rFont val="Tahoma"/>
            <family val="2"/>
          </rPr>
          <t>Pascal André:</t>
        </r>
        <r>
          <rPr>
            <sz val="9"/>
            <color indexed="81"/>
            <rFont val="Tahoma"/>
            <family val="2"/>
          </rPr>
          <t xml:space="preserve">
Matched as 'logging'</t>
        </r>
      </text>
    </comment>
    <comment ref="BX378" authorId="0" shapeId="0" xr:uid="{DD768CFA-2EF9-43F2-9530-2EFCF61426FC}">
      <text>
        <r>
          <rPr>
            <b/>
            <sz val="9"/>
            <color indexed="81"/>
            <rFont val="Tahoma"/>
            <family val="2"/>
          </rPr>
          <t>Pascal André:</t>
        </r>
        <r>
          <rPr>
            <sz val="9"/>
            <color indexed="81"/>
            <rFont val="Tahoma"/>
            <family val="2"/>
          </rPr>
          <t xml:space="preserve">
How can I write into the browser´s console via Blazor WebAssembly?</t>
        </r>
      </text>
    </comment>
    <comment ref="BX379" authorId="0" shapeId="0" xr:uid="{F022DA11-1997-4277-AA4E-6228C0D0C13D}">
      <text>
        <r>
          <rPr>
            <b/>
            <sz val="9"/>
            <color indexed="81"/>
            <rFont val="Tahoma"/>
            <family val="2"/>
          </rPr>
          <t>Pascal André:</t>
        </r>
        <r>
          <rPr>
            <sz val="9"/>
            <color indexed="81"/>
            <rFont val="Tahoma"/>
            <family val="2"/>
          </rPr>
          <t xml:space="preserve">
User asks: "How do you do signed 32bit widening multiplication on SSE2?"</t>
        </r>
      </text>
    </comment>
    <comment ref="CG379" authorId="0" shapeId="0" xr:uid="{22CD5256-B78E-429D-867B-005F7121DA02}">
      <text>
        <r>
          <rPr>
            <b/>
            <sz val="9"/>
            <color indexed="81"/>
            <rFont val="Tahoma"/>
            <family val="2"/>
          </rPr>
          <t>Pascal André:</t>
        </r>
        <r>
          <rPr>
            <sz val="9"/>
            <color indexed="81"/>
            <rFont val="Tahoma"/>
            <family val="2"/>
          </rPr>
          <t xml:space="preserve">
Answered and found solution but another answer is marked as the accepted one.</t>
        </r>
      </text>
    </comment>
    <comment ref="BT380" authorId="0" shapeId="0" xr:uid="{74E3D3ED-6357-4F9D-8069-CEF874A4DA7F}">
      <text>
        <r>
          <rPr>
            <b/>
            <sz val="9"/>
            <color indexed="81"/>
            <rFont val="Tahoma"/>
            <family val="2"/>
          </rPr>
          <t>Pascal André:</t>
        </r>
        <r>
          <rPr>
            <sz val="9"/>
            <color indexed="81"/>
            <rFont val="Tahoma"/>
            <family val="2"/>
          </rPr>
          <t xml:space="preserve">
Matched as 'logging'</t>
        </r>
      </text>
    </comment>
    <comment ref="BU380" authorId="0" shapeId="0" xr:uid="{191228C0-0BC5-4656-9F97-A75FD5C5C0E4}">
      <text>
        <r>
          <rPr>
            <b/>
            <sz val="9"/>
            <color indexed="81"/>
            <rFont val="Tahoma"/>
            <family val="2"/>
          </rPr>
          <t>Pascal André:</t>
        </r>
        <r>
          <rPr>
            <sz val="9"/>
            <color indexed="81"/>
            <rFont val="Tahoma"/>
            <family val="2"/>
          </rPr>
          <t xml:space="preserve">
Two questions arise which I can't find documentation about.
    Why only 2 threads? (on both Chrome and Edge) Is this a browser limitation? A setting in Uno-platform?
    Why do the remaining 8 threads not get started? They are essentially lost and none of the work gets performed. Is this a bug in the uno-platform? Mono? emscripten possibly?
</t>
        </r>
      </text>
    </comment>
    <comment ref="BU381" authorId="0" shapeId="0" xr:uid="{2E099CEE-E173-49B8-867C-CAEBD19853A7}">
      <text>
        <r>
          <rPr>
            <b/>
            <sz val="9"/>
            <color indexed="81"/>
            <rFont val="Tahoma"/>
            <family val="2"/>
          </rPr>
          <t>Pascal André:</t>
        </r>
        <r>
          <rPr>
            <sz val="9"/>
            <color indexed="81"/>
            <rFont val="Tahoma"/>
            <family val="2"/>
          </rPr>
          <t xml:space="preserve">
Asking for tutorial in more general quesiton</t>
        </r>
      </text>
    </comment>
    <comment ref="BX381" authorId="0" shapeId="0" xr:uid="{B2B4CF60-7785-49E9-A5D4-44592ED8943B}">
      <text>
        <r>
          <rPr>
            <b/>
            <sz val="9"/>
            <color indexed="81"/>
            <rFont val="Tahoma"/>
            <family val="2"/>
          </rPr>
          <t>Pascal André:</t>
        </r>
        <r>
          <rPr>
            <sz val="9"/>
            <color indexed="81"/>
            <rFont val="Tahoma"/>
            <family val="2"/>
          </rPr>
          <t xml:space="preserve">
How to compile a simple C# method to WASM?</t>
        </r>
      </text>
    </comment>
    <comment ref="AP382" authorId="0" shapeId="0" xr:uid="{64BD40B1-0894-41E5-9DB9-112A04B900A5}">
      <text>
        <r>
          <rPr>
            <b/>
            <sz val="9"/>
            <color indexed="81"/>
            <rFont val="Tahoma"/>
            <family val="2"/>
          </rPr>
          <t>Pascal André:</t>
        </r>
        <r>
          <rPr>
            <sz val="9"/>
            <color indexed="81"/>
            <rFont val="Tahoma"/>
            <family val="2"/>
          </rPr>
          <t xml:space="preserve">
Very specific task involding OpenAL.
Ended up using different approach.</t>
        </r>
      </text>
    </comment>
    <comment ref="BW382" authorId="0" shapeId="0" xr:uid="{9B8AADA9-1E5E-41FC-AFBD-559AFA4F8498}">
      <text>
        <r>
          <rPr>
            <b/>
            <sz val="9"/>
            <color indexed="81"/>
            <rFont val="Tahoma"/>
            <family val="2"/>
          </rPr>
          <t>Pascal André:</t>
        </r>
        <r>
          <rPr>
            <sz val="9"/>
            <color indexed="81"/>
            <rFont val="Tahoma"/>
            <family val="2"/>
          </rPr>
          <t xml:space="preserve">
User tried himself but only gets noise when writing the audio data to a wav-file.</t>
        </r>
      </text>
    </comment>
    <comment ref="BX382" authorId="0" shapeId="0" xr:uid="{DF0883F2-D33B-4A48-9B59-DF6C4A3371E8}">
      <text>
        <r>
          <rPr>
            <b/>
            <sz val="9"/>
            <color indexed="81"/>
            <rFont val="Tahoma"/>
            <family val="2"/>
          </rPr>
          <t>Pascal André:</t>
        </r>
        <r>
          <rPr>
            <sz val="9"/>
            <color indexed="81"/>
            <rFont val="Tahoma"/>
            <family val="2"/>
          </rPr>
          <t xml:space="preserve">
User asks how to write the captured audio data to a wav-file using OpenAL and WebAssembly.</t>
        </r>
      </text>
    </comment>
    <comment ref="BX383" authorId="0" shapeId="0" xr:uid="{87883B9F-3CF0-4582-A442-1FF2374911F4}">
      <text>
        <r>
          <rPr>
            <b/>
            <sz val="9"/>
            <color indexed="81"/>
            <rFont val="Tahoma"/>
            <family val="2"/>
          </rPr>
          <t>Pascal André:</t>
        </r>
        <r>
          <rPr>
            <sz val="9"/>
            <color indexed="81"/>
            <rFont val="Tahoma"/>
            <family val="2"/>
          </rPr>
          <t xml:space="preserve">
User asks: "How to create configuration files (key-value pairs) that can be used in WebAssembly (C code) app?"</t>
        </r>
      </text>
    </comment>
    <comment ref="BT384" authorId="0" shapeId="0" xr:uid="{723E6879-67BD-4FA5-BCB3-61D3232F292F}">
      <text>
        <r>
          <rPr>
            <b/>
            <sz val="9"/>
            <color indexed="81"/>
            <rFont val="Tahoma"/>
            <family val="2"/>
          </rPr>
          <t>Pascal André:</t>
        </r>
        <r>
          <rPr>
            <sz val="9"/>
            <color indexed="81"/>
            <rFont val="Tahoma"/>
            <family val="2"/>
          </rPr>
          <t xml:space="preserve">
Matched in CodeSandBox.io.
Also matched just 'log'.</t>
        </r>
      </text>
    </comment>
    <comment ref="BW384" authorId="0" shapeId="0" xr:uid="{F106F818-CEDF-433A-8484-7B62A407E73E}">
      <text>
        <r>
          <rPr>
            <b/>
            <sz val="9"/>
            <color indexed="81"/>
            <rFont val="Tahoma"/>
            <family val="2"/>
          </rPr>
          <t>Pascal André:</t>
        </r>
        <r>
          <rPr>
            <sz val="9"/>
            <color indexed="81"/>
            <rFont val="Tahoma"/>
            <family val="2"/>
          </rPr>
          <t xml:space="preserve">
How to debug experimental WebAssembly externref bug in Google Chrome?</t>
        </r>
      </text>
    </comment>
    <comment ref="BX385" authorId="0" shapeId="0" xr:uid="{C4712CFA-C485-4EDD-A17E-99EB74250A4C}">
      <text>
        <r>
          <rPr>
            <b/>
            <sz val="9"/>
            <color indexed="81"/>
            <rFont val="Tahoma"/>
            <family val="2"/>
          </rPr>
          <t>Pascal André:</t>
        </r>
        <r>
          <rPr>
            <sz val="9"/>
            <color indexed="81"/>
            <rFont val="Tahoma"/>
            <family val="2"/>
          </rPr>
          <t xml:space="preserve">
How to detect using JavaScript if window is inactive but still visible?</t>
        </r>
      </text>
    </comment>
    <comment ref="CC385" authorId="0" shapeId="0" xr:uid="{E5DB2D64-7DCC-4701-9D5C-E841FD3609FF}">
      <text>
        <r>
          <rPr>
            <b/>
            <sz val="9"/>
            <color indexed="81"/>
            <rFont val="Tahoma"/>
            <family val="2"/>
          </rPr>
          <t>Pascal André:</t>
        </r>
        <r>
          <rPr>
            <sz val="9"/>
            <color indexed="81"/>
            <rFont val="Tahoma"/>
            <family val="2"/>
          </rPr>
          <t xml:space="preserve">
Cannot be done with JavaScript or in general</t>
        </r>
      </text>
    </comment>
    <comment ref="BW386" authorId="0" shapeId="0" xr:uid="{C91D2931-2E72-4A88-AD33-82C7B9F8D1A2}">
      <text>
        <r>
          <rPr>
            <b/>
            <sz val="9"/>
            <color indexed="81"/>
            <rFont val="Tahoma"/>
            <family val="2"/>
          </rPr>
          <t>Pascal André:</t>
        </r>
        <r>
          <rPr>
            <sz val="9"/>
            <color indexed="81"/>
            <rFont val="Tahoma"/>
            <family val="2"/>
          </rPr>
          <t xml:space="preserve">
User tried on his own but did not succeed.</t>
        </r>
      </text>
    </comment>
    <comment ref="BX386" authorId="0" shapeId="0" xr:uid="{C7BF4707-0EE2-456A-A9DE-900C5A62D065}">
      <text>
        <r>
          <rPr>
            <b/>
            <sz val="9"/>
            <color indexed="81"/>
            <rFont val="Tahoma"/>
            <family val="2"/>
          </rPr>
          <t>Pascal André:</t>
        </r>
        <r>
          <rPr>
            <sz val="9"/>
            <color indexed="81"/>
            <rFont val="Tahoma"/>
            <family val="2"/>
          </rPr>
          <t xml:space="preserve">
How to enable CSS isolation of RCL to work in Blazor server?</t>
        </r>
      </text>
    </comment>
    <comment ref="BT387" authorId="0" shapeId="0" xr:uid="{349FA155-ACF9-4E83-B27B-CCFD92E9DB91}">
      <text>
        <r>
          <rPr>
            <b/>
            <sz val="9"/>
            <color indexed="81"/>
            <rFont val="Tahoma"/>
            <family val="2"/>
          </rPr>
          <t>Pascal André:</t>
        </r>
        <r>
          <rPr>
            <sz val="9"/>
            <color indexed="81"/>
            <rFont val="Tahoma"/>
            <family val="2"/>
          </rPr>
          <t xml:space="preserve">
Matched as 'logging'</t>
        </r>
      </text>
    </comment>
    <comment ref="CA387" authorId="0" shapeId="0" xr:uid="{91C5EFA9-868E-40DF-A9F5-5808F417B5C2}">
      <text>
        <r>
          <rPr>
            <b/>
            <sz val="9"/>
            <color indexed="81"/>
            <rFont val="Tahoma"/>
            <family val="2"/>
          </rPr>
          <t>Pascal André:</t>
        </r>
        <r>
          <rPr>
            <sz val="9"/>
            <color indexed="81"/>
            <rFont val="Tahoma"/>
            <family val="2"/>
          </rPr>
          <t xml:space="preserve">
Related to an issue in emscripten: https://github.com/emscripten-core/emscripten/issues/10078</t>
        </r>
      </text>
    </comment>
    <comment ref="BT388" authorId="0" shapeId="0" xr:uid="{5A967CDD-13F3-4633-A4FA-2DF53BB8CF37}">
      <text>
        <r>
          <rPr>
            <b/>
            <sz val="9"/>
            <color indexed="81"/>
            <rFont val="Tahoma"/>
            <family val="2"/>
          </rPr>
          <t>Pascal André:</t>
        </r>
        <r>
          <rPr>
            <sz val="9"/>
            <color indexed="81"/>
            <rFont val="Tahoma"/>
            <family val="2"/>
          </rPr>
          <t xml:space="preserve">
Matched as 'logging'</t>
        </r>
      </text>
    </comment>
    <comment ref="BW388" authorId="0" shapeId="0" xr:uid="{3B2E843C-EDFC-4467-A7C5-46335FA57040}">
      <text>
        <r>
          <rPr>
            <b/>
            <sz val="9"/>
            <color indexed="81"/>
            <rFont val="Tahoma"/>
            <family val="2"/>
          </rPr>
          <t>Pascal André:</t>
        </r>
        <r>
          <rPr>
            <sz val="9"/>
            <color indexed="81"/>
            <rFont val="Tahoma"/>
            <family val="2"/>
          </rPr>
          <t xml:space="preserve">
How to fis issue where WebAssembly didn't call either then nor catch callback?</t>
        </r>
      </text>
    </comment>
    <comment ref="BW389" authorId="0" shapeId="0" xr:uid="{E67FE3CD-A293-4337-936A-305135A44782}">
      <text>
        <r>
          <rPr>
            <b/>
            <sz val="9"/>
            <color indexed="81"/>
            <rFont val="Tahoma"/>
            <family val="2"/>
          </rPr>
          <t>Pascal André:</t>
        </r>
        <r>
          <rPr>
            <sz val="9"/>
            <color indexed="81"/>
            <rFont val="Tahoma"/>
            <family val="2"/>
          </rPr>
          <t xml:space="preserve">
How to fis issue: JSRuntime in Blazor WebAssembly blocking DOM updates on first load?</t>
        </r>
      </text>
    </comment>
    <comment ref="BT390" authorId="0" shapeId="0" xr:uid="{DF914734-792D-4E8B-BF5C-2746BF0208FB}">
      <text>
        <r>
          <rPr>
            <b/>
            <sz val="9"/>
            <color indexed="81"/>
            <rFont val="Tahoma"/>
            <family val="2"/>
          </rPr>
          <t>Pascal André:</t>
        </r>
        <r>
          <rPr>
            <sz val="9"/>
            <color indexed="81"/>
            <rFont val="Tahoma"/>
            <family val="2"/>
          </rPr>
          <t xml:space="preserve">
Matched as 'logging'</t>
        </r>
      </text>
    </comment>
    <comment ref="BV390" authorId="0" shapeId="0" xr:uid="{E0FCE8D6-870A-4270-A2CC-273C693AFA7B}">
      <text>
        <r>
          <rPr>
            <b/>
            <sz val="9"/>
            <color indexed="81"/>
            <rFont val="Tahoma"/>
            <family val="2"/>
          </rPr>
          <t>Pascal André:</t>
        </r>
        <r>
          <rPr>
            <sz val="9"/>
            <color indexed="81"/>
            <rFont val="Tahoma"/>
            <family val="2"/>
          </rPr>
          <t xml:space="preserve">
Issue during installation</t>
        </r>
      </text>
    </comment>
    <comment ref="BW390" authorId="0" shapeId="0" xr:uid="{0343480F-2522-47D2-96B2-C9BEAEBAD68F}">
      <text>
        <r>
          <rPr>
            <b/>
            <sz val="9"/>
            <color indexed="81"/>
            <rFont val="Tahoma"/>
            <family val="2"/>
          </rPr>
          <t>Pascal André:</t>
        </r>
        <r>
          <rPr>
            <sz val="9"/>
            <color indexed="81"/>
            <rFont val="Tahoma"/>
            <family val="2"/>
          </rPr>
          <t xml:space="preserve">
How to fix "Maximum call stack exceeded" during npm install?</t>
        </r>
      </text>
    </comment>
    <comment ref="BU391" authorId="0" shapeId="0" xr:uid="{16E9FE9E-DD7C-42AE-A3F3-50008782B9BD}">
      <text>
        <r>
          <rPr>
            <b/>
            <sz val="9"/>
            <color indexed="81"/>
            <rFont val="Tahoma"/>
            <family val="2"/>
          </rPr>
          <t>Pascal André:</t>
        </r>
        <r>
          <rPr>
            <sz val="9"/>
            <color indexed="81"/>
            <rFont val="Tahoma"/>
            <family val="2"/>
          </rPr>
          <t xml:space="preserve">
User asks: "What exactly triggers a Blazor component to redraw itself?"</t>
        </r>
      </text>
    </comment>
    <comment ref="BW391" authorId="0" shapeId="0" xr:uid="{0C145EC0-C457-4BEF-A84E-91E5BAC8C0ED}">
      <text>
        <r>
          <rPr>
            <b/>
            <sz val="9"/>
            <color indexed="81"/>
            <rFont val="Tahoma"/>
            <family val="2"/>
          </rPr>
          <t>Pascal André:</t>
        </r>
        <r>
          <rPr>
            <sz val="9"/>
            <color indexed="81"/>
            <rFont val="Tahoma"/>
            <family val="2"/>
          </rPr>
          <t xml:space="preserve">
User is experiencing issues where UI does not redraw itself. Posted code snippets and asks for help.</t>
        </r>
      </text>
    </comment>
    <comment ref="BX391" authorId="0" shapeId="0" xr:uid="{6D61BC1F-B6D1-4EC8-9280-3B04346987FF}">
      <text>
        <r>
          <rPr>
            <b/>
            <sz val="9"/>
            <color indexed="81"/>
            <rFont val="Tahoma"/>
            <family val="2"/>
          </rPr>
          <t>Pascal André:</t>
        </r>
        <r>
          <rPr>
            <sz val="9"/>
            <color indexed="81"/>
            <rFont val="Tahoma"/>
            <family val="2"/>
          </rPr>
          <t xml:space="preserve">
User asks: "How should I structure it in this scenario?"</t>
        </r>
      </text>
    </comment>
    <comment ref="BY391" authorId="0" shapeId="0" xr:uid="{93C55D8D-E1BB-4EB8-95FF-106735B12A2F}">
      <text>
        <r>
          <rPr>
            <b/>
            <sz val="9"/>
            <color indexed="81"/>
            <rFont val="Tahoma"/>
            <family val="2"/>
          </rPr>
          <t>Pascal André:</t>
        </r>
        <r>
          <rPr>
            <sz val="9"/>
            <color indexed="81"/>
            <rFont val="Tahoma"/>
            <family val="2"/>
          </rPr>
          <t xml:space="preserve">
User asks: "How should I structure it in this scenario?"</t>
        </r>
      </text>
    </comment>
    <comment ref="BT392" authorId="0" shapeId="0" xr:uid="{212F4114-1FBE-4C47-8563-7EC099F9C255}">
      <text>
        <r>
          <rPr>
            <b/>
            <sz val="9"/>
            <color indexed="81"/>
            <rFont val="Tahoma"/>
            <family val="2"/>
          </rPr>
          <t>Pascal André:</t>
        </r>
        <r>
          <rPr>
            <sz val="9"/>
            <color indexed="81"/>
            <rFont val="Tahoma"/>
            <family val="2"/>
          </rPr>
          <t xml:space="preserve">
Matched as 'logging'</t>
        </r>
      </text>
    </comment>
    <comment ref="BV392" authorId="0" shapeId="0" xr:uid="{59D61E6A-A666-4122-A85A-7328125F26FF}">
      <text>
        <r>
          <rPr>
            <b/>
            <sz val="9"/>
            <color indexed="81"/>
            <rFont val="Tahoma"/>
            <family val="2"/>
          </rPr>
          <t>Pascal André:</t>
        </r>
        <r>
          <rPr>
            <sz val="9"/>
            <color indexed="81"/>
            <rFont val="Tahoma"/>
            <family val="2"/>
          </rPr>
          <t xml:space="preserve">
Changing option in config file fixed issue.</t>
        </r>
      </text>
    </comment>
    <comment ref="BW392" authorId="0" shapeId="0" xr:uid="{341CB5F1-5CDD-40C4-B009-0AB78A43CE04}">
      <text>
        <r>
          <rPr>
            <b/>
            <sz val="9"/>
            <color indexed="81"/>
            <rFont val="Tahoma"/>
            <family val="2"/>
          </rPr>
          <t>Pascal André:</t>
        </r>
        <r>
          <rPr>
            <sz val="9"/>
            <color indexed="81"/>
            <rFont val="Tahoma"/>
            <family val="2"/>
          </rPr>
          <t xml:space="preserve">
How to fix error "Can't resolve 'fs'" thrown by Webpack using emscripten?</t>
        </r>
      </text>
    </comment>
    <comment ref="BT393" authorId="0" shapeId="0" xr:uid="{8ACC3FCC-87D3-4EE5-9A60-28CFB71969BD}">
      <text>
        <r>
          <rPr>
            <b/>
            <sz val="9"/>
            <color indexed="81"/>
            <rFont val="Tahoma"/>
            <family val="2"/>
          </rPr>
          <t>Pascal André:</t>
        </r>
        <r>
          <rPr>
            <sz val="9"/>
            <color indexed="81"/>
            <rFont val="Tahoma"/>
            <family val="2"/>
          </rPr>
          <t xml:space="preserve">
Matched as 'logging'</t>
        </r>
      </text>
    </comment>
    <comment ref="BV393" authorId="0" shapeId="0" xr:uid="{B0B97524-450A-40D2-96C9-2B5B36D9E363}">
      <text>
        <r>
          <rPr>
            <b/>
            <sz val="9"/>
            <color indexed="81"/>
            <rFont val="Tahoma"/>
            <family val="2"/>
          </rPr>
          <t>Pascal André:</t>
        </r>
        <r>
          <rPr>
            <sz val="9"/>
            <color indexed="81"/>
            <rFont val="Tahoma"/>
            <family val="2"/>
          </rPr>
          <t xml:space="preserve">
The issue is related to setting up the environment.</t>
        </r>
      </text>
    </comment>
    <comment ref="BW393" authorId="0" shapeId="0" xr:uid="{1C6501ED-6358-4F59-B400-CDBB66731084}">
      <text>
        <r>
          <rPr>
            <b/>
            <sz val="9"/>
            <color indexed="81"/>
            <rFont val="Tahoma"/>
            <family val="2"/>
          </rPr>
          <t>Pascal André:</t>
        </r>
        <r>
          <rPr>
            <sz val="9"/>
            <color indexed="81"/>
            <rFont val="Tahoma"/>
            <family val="2"/>
          </rPr>
          <t xml:space="preserve">
User posted error message and asks for help to fix it.</t>
        </r>
      </text>
    </comment>
    <comment ref="CA393" authorId="0" shapeId="0" xr:uid="{9B486D1E-E783-49A6-BA49-471B8DF164CE}">
      <text>
        <r>
          <rPr>
            <b/>
            <sz val="9"/>
            <color indexed="81"/>
            <rFont val="Tahoma"/>
            <family val="2"/>
          </rPr>
          <t>Pascal André:</t>
        </r>
        <r>
          <rPr>
            <sz val="9"/>
            <color indexed="81"/>
            <rFont val="Tahoma"/>
            <family val="2"/>
          </rPr>
          <t xml:space="preserve">
The issue the user encountered was also encountered by other developers:
https://github.com/WebAssembly/binaryen/issues/822
The above issue on GitHub tracked the issue.
It was related to a bug that was encountered when using emscripten on some iOs devices.</t>
        </r>
      </text>
    </comment>
    <comment ref="BW394" authorId="0" shapeId="0" xr:uid="{50930305-946B-4FAD-B0EA-9C08E85306EF}">
      <text>
        <r>
          <rPr>
            <b/>
            <sz val="9"/>
            <color indexed="81"/>
            <rFont val="Tahoma"/>
            <family val="2"/>
          </rPr>
          <t>Pascal André:</t>
        </r>
        <r>
          <rPr>
            <sz val="9"/>
            <color indexed="81"/>
            <rFont val="Tahoma"/>
            <family val="2"/>
          </rPr>
          <t xml:space="preserve">
Pre-compiled OpenCV seems to have fixed issue</t>
        </r>
      </text>
    </comment>
    <comment ref="BX394" authorId="0" shapeId="0" xr:uid="{3385E198-3CA4-4080-8539-9BB3E1D43291}">
      <text>
        <r>
          <rPr>
            <b/>
            <sz val="9"/>
            <color indexed="81"/>
            <rFont val="Tahoma"/>
            <family val="2"/>
          </rPr>
          <t>Pascal André:</t>
        </r>
        <r>
          <rPr>
            <sz val="9"/>
            <color indexed="81"/>
            <rFont val="Tahoma"/>
            <family val="2"/>
          </rPr>
          <t xml:space="preserve">
How to fix error when building OpenCV project using emscripten?</t>
        </r>
      </text>
    </comment>
    <comment ref="BW395" authorId="0" shapeId="0" xr:uid="{8D89447D-6803-4014-B3E0-1167A4EAE4C6}">
      <text>
        <r>
          <rPr>
            <b/>
            <sz val="9"/>
            <color indexed="81"/>
            <rFont val="Tahoma"/>
            <family val="2"/>
          </rPr>
          <t>Pascal André:</t>
        </r>
        <r>
          <rPr>
            <sz val="9"/>
            <color indexed="81"/>
            <rFont val="Tahoma"/>
            <family val="2"/>
          </rPr>
          <t xml:space="preserve">
How to fix function signature mismatch error when building libsoxr to WebAssembly?</t>
        </r>
      </text>
    </comment>
    <comment ref="AP396" authorId="0" shapeId="0" xr:uid="{73CCAE4A-6E91-48BE-8128-5D6C94AA1516}">
      <text>
        <r>
          <rPr>
            <b/>
            <sz val="9"/>
            <color indexed="81"/>
            <rFont val="Tahoma"/>
            <family val="2"/>
          </rPr>
          <t>Pascal André:</t>
        </r>
        <r>
          <rPr>
            <sz val="9"/>
            <color indexed="81"/>
            <rFont val="Tahoma"/>
            <family val="2"/>
          </rPr>
          <t xml:space="preserve">
Very specific setup / user case. Did not respond to answer from other dev who faced similar issue.</t>
        </r>
      </text>
    </comment>
    <comment ref="BT396" authorId="0" shapeId="0" xr:uid="{88845590-B0DD-4466-94F5-96B5321666F0}">
      <text>
        <r>
          <rPr>
            <b/>
            <sz val="9"/>
            <color indexed="81"/>
            <rFont val="Tahoma"/>
            <family val="2"/>
          </rPr>
          <t>Pascal André:</t>
        </r>
        <r>
          <rPr>
            <sz val="9"/>
            <color indexed="81"/>
            <rFont val="Tahoma"/>
            <family val="2"/>
          </rPr>
          <t xml:space="preserve">
Matched 'log' and 'in'</t>
        </r>
      </text>
    </comment>
    <comment ref="BW396" authorId="0" shapeId="0" xr:uid="{DBF46C5F-637D-472D-908B-5DFF0E3EEF2F}">
      <text>
        <r>
          <rPr>
            <b/>
            <sz val="9"/>
            <color indexed="81"/>
            <rFont val="Tahoma"/>
            <family val="2"/>
          </rPr>
          <t>Pascal André:</t>
        </r>
        <r>
          <rPr>
            <sz val="9"/>
            <color indexed="81"/>
            <rFont val="Tahoma"/>
            <family val="2"/>
          </rPr>
          <t xml:space="preserve">
How to fix given error message when containerizing hosted Blazor WASM app for Raspberry Pi Docker swarm?</t>
        </r>
      </text>
    </comment>
    <comment ref="BV397" authorId="0" shapeId="0" xr:uid="{44FB0C34-C564-4449-90AC-CB98B834A393}">
      <text>
        <r>
          <rPr>
            <b/>
            <sz val="9"/>
            <color indexed="81"/>
            <rFont val="Tahoma"/>
            <family val="2"/>
          </rPr>
          <t>Pascal André:</t>
        </r>
        <r>
          <rPr>
            <sz val="9"/>
            <color indexed="81"/>
            <rFont val="Tahoma"/>
            <family val="2"/>
          </rPr>
          <t xml:space="preserve">
From questioner's answer: Deleting the CSS isolated files and creating them again from the beginning made it work! How ever rebuilding the solution or cleaning the solution did not work. Still no clue of what was going on.</t>
        </r>
      </text>
    </comment>
    <comment ref="BW397" authorId="0" shapeId="0" xr:uid="{6C41243A-04F8-41F0-B517-5F5555B16455}">
      <text>
        <r>
          <rPr>
            <b/>
            <sz val="9"/>
            <color indexed="81"/>
            <rFont val="Tahoma"/>
            <family val="2"/>
          </rPr>
          <t>Pascal André:</t>
        </r>
        <r>
          <rPr>
            <sz val="9"/>
            <color indexed="81"/>
            <rFont val="Tahoma"/>
            <family val="2"/>
          </rPr>
          <t xml:space="preserve">
How to fix issue in Blazor WASM app where CSS isolation scoped identities do not match?</t>
        </r>
      </text>
    </comment>
    <comment ref="BT398" authorId="0" shapeId="0" xr:uid="{07114BD7-0B3D-4BFB-89FA-8F2ACAB68754}">
      <text>
        <r>
          <rPr>
            <b/>
            <sz val="9"/>
            <color indexed="81"/>
            <rFont val="Tahoma"/>
            <family val="2"/>
          </rPr>
          <t>Pascal André:</t>
        </r>
        <r>
          <rPr>
            <sz val="9"/>
            <color indexed="81"/>
            <rFont val="Tahoma"/>
            <family val="2"/>
          </rPr>
          <t xml:space="preserve">
Matched as 'logging'</t>
        </r>
      </text>
    </comment>
    <comment ref="BW398" authorId="0" shapeId="0" xr:uid="{A67C8B85-4939-4699-989A-622B3960BD4B}">
      <text>
        <r>
          <rPr>
            <b/>
            <sz val="9"/>
            <color indexed="81"/>
            <rFont val="Tahoma"/>
            <family val="2"/>
          </rPr>
          <t>Pascal André:</t>
        </r>
        <r>
          <rPr>
            <sz val="9"/>
            <color indexed="81"/>
            <rFont val="Tahoma"/>
            <family val="2"/>
          </rPr>
          <t xml:space="preserve">
How to fix issue in Blazor WASM app where no .NET call dispatcher has been set?</t>
        </r>
      </text>
    </comment>
    <comment ref="BT399" authorId="0" shapeId="0" xr:uid="{01261412-9EFC-453F-9156-C6BCEB81CBBD}">
      <text>
        <r>
          <rPr>
            <b/>
            <sz val="9"/>
            <color indexed="81"/>
            <rFont val="Tahoma"/>
            <family val="2"/>
          </rPr>
          <t>Pascal André:</t>
        </r>
        <r>
          <rPr>
            <sz val="9"/>
            <color indexed="81"/>
            <rFont val="Tahoma"/>
            <family val="2"/>
          </rPr>
          <t xml:space="preserve">
Matched in code</t>
        </r>
      </text>
    </comment>
    <comment ref="BX399" authorId="0" shapeId="0" xr:uid="{EE1A7E95-8E57-4919-A5C0-037AFAB9A869}">
      <text>
        <r>
          <rPr>
            <b/>
            <sz val="9"/>
            <color indexed="81"/>
            <rFont val="Tahoma"/>
            <family val="2"/>
          </rPr>
          <t>Pascal André:</t>
        </r>
        <r>
          <rPr>
            <sz val="9"/>
            <color indexed="81"/>
            <rFont val="Tahoma"/>
            <family val="2"/>
          </rPr>
          <t xml:space="preserve">
How to fix issue in Blazor WASM PWA where IFormFile FromForm is always null?</t>
        </r>
      </text>
    </comment>
    <comment ref="AP400" authorId="0" shapeId="0" xr:uid="{BF532C37-40F3-4434-AD50-85EFDEF73490}">
      <text>
        <r>
          <rPr>
            <b/>
            <sz val="9"/>
            <color indexed="81"/>
            <rFont val="Tahoma"/>
            <family val="2"/>
          </rPr>
          <t>Pascal André:</t>
        </r>
        <r>
          <rPr>
            <sz val="9"/>
            <color indexed="81"/>
            <rFont val="Tahoma"/>
            <family val="2"/>
          </rPr>
          <t xml:space="preserve">
Questioner was not active with last comments and answer.</t>
        </r>
      </text>
    </comment>
    <comment ref="BT400" authorId="0" shapeId="0" xr:uid="{5BE7CF01-563D-48EB-BAA1-67952DE7FC7D}">
      <text>
        <r>
          <rPr>
            <b/>
            <sz val="9"/>
            <color indexed="81"/>
            <rFont val="Tahoma"/>
            <family val="2"/>
          </rPr>
          <t>Pascal André:</t>
        </r>
        <r>
          <rPr>
            <sz val="9"/>
            <color indexed="81"/>
            <rFont val="Tahoma"/>
            <family val="2"/>
          </rPr>
          <t xml:space="preserve">
Matched as 'logging'</t>
        </r>
      </text>
    </comment>
    <comment ref="BW400" authorId="0" shapeId="0" xr:uid="{E8D5EC82-3C4D-482E-ACF0-74B9D57FDA60}">
      <text>
        <r>
          <rPr>
            <b/>
            <sz val="9"/>
            <color indexed="81"/>
            <rFont val="Tahoma"/>
            <family val="2"/>
          </rPr>
          <t>Pascal André:</t>
        </r>
        <r>
          <rPr>
            <sz val="9"/>
            <color indexed="81"/>
            <rFont val="Tahoma"/>
            <family val="2"/>
          </rPr>
          <t xml:space="preserve">
How to fix issue in given code when trying to set up logging with Blazor WASM app?</t>
        </r>
      </text>
    </comment>
    <comment ref="AP401" authorId="0" shapeId="0" xr:uid="{DB2808F4-E137-44BA-95EA-7DB0209401DE}">
      <text>
        <r>
          <rPr>
            <b/>
            <sz val="9"/>
            <color indexed="81"/>
            <rFont val="Tahoma"/>
            <family val="2"/>
          </rPr>
          <t>Pascal André:</t>
        </r>
        <r>
          <rPr>
            <sz val="9"/>
            <color indexed="81"/>
            <rFont val="Tahoma"/>
            <family val="2"/>
          </rPr>
          <t xml:space="preserve">
Questioner was active in comments but did not respond to last comment.</t>
        </r>
      </text>
    </comment>
    <comment ref="BW401" authorId="0" shapeId="0" xr:uid="{C9376E33-2D10-43E0-AB84-40B58EB16BF5}">
      <text>
        <r>
          <rPr>
            <b/>
            <sz val="9"/>
            <color indexed="81"/>
            <rFont val="Tahoma"/>
            <family val="2"/>
          </rPr>
          <t>Pascal André:</t>
        </r>
        <r>
          <rPr>
            <sz val="9"/>
            <color indexed="81"/>
            <rFont val="Tahoma"/>
            <family val="2"/>
          </rPr>
          <t xml:space="preserve">
User: If I run and try to login, I get an error:
    InvalidOperationException: The entity type 'AdviceDocumentsUsers' requires a primary key to be defined. If you intended to use a keyless entity type, call 'HasNoKey' in 'OnModelCreating'. For more information on keyless entity types, see https://go.microsoft.com/fwlink/?linkid=2141943.
</t>
        </r>
      </text>
    </comment>
    <comment ref="BX401" authorId="0" shapeId="0" xr:uid="{FAF75169-8524-45CF-929F-D5961AEFF03A}">
      <text>
        <r>
          <rPr>
            <b/>
            <sz val="9"/>
            <color indexed="81"/>
            <rFont val="Tahoma"/>
            <family val="2"/>
          </rPr>
          <t>Pascal André:</t>
        </r>
        <r>
          <rPr>
            <sz val="9"/>
            <color indexed="81"/>
            <rFont val="Tahoma"/>
            <family val="2"/>
          </rPr>
          <t xml:space="preserve">
How to create a “many-to-many” relationships between ApplicationUser and a Project in Blazor WebAssembly with ASP.NET Core Hosted?</t>
        </r>
      </text>
    </comment>
    <comment ref="BW402" authorId="0" shapeId="0" xr:uid="{56960290-D237-401C-8626-8C894C4340D5}">
      <text>
        <r>
          <rPr>
            <b/>
            <sz val="9"/>
            <color indexed="81"/>
            <rFont val="Tahoma"/>
            <family val="2"/>
          </rPr>
          <t>Pascal André:</t>
        </r>
        <r>
          <rPr>
            <sz val="9"/>
            <color indexed="81"/>
            <rFont val="Tahoma"/>
            <family val="2"/>
          </rPr>
          <t xml:space="preserve">
User asks: "How to fix issue where all properties of a model are NULL?"</t>
        </r>
      </text>
    </comment>
    <comment ref="AP403" authorId="0" shapeId="0" xr:uid="{4AC4FABE-2736-4BA4-A7F3-D8182BE835E9}">
      <text>
        <r>
          <rPr>
            <b/>
            <sz val="9"/>
            <color indexed="81"/>
            <rFont val="Tahoma"/>
            <family val="2"/>
          </rPr>
          <t>Pascal André:</t>
        </r>
        <r>
          <rPr>
            <sz val="9"/>
            <color indexed="81"/>
            <rFont val="Tahoma"/>
            <family val="2"/>
          </rPr>
          <t xml:space="preserve">
Seems to provide enough details. No interaction from others.</t>
        </r>
      </text>
    </comment>
    <comment ref="BT403" authorId="0" shapeId="0" xr:uid="{30B52698-8878-4FCC-A4CB-6F41C81D4610}">
      <text>
        <r>
          <rPr>
            <b/>
            <sz val="9"/>
            <color indexed="81"/>
            <rFont val="Tahoma"/>
            <family val="2"/>
          </rPr>
          <t>Pascal André:</t>
        </r>
        <r>
          <rPr>
            <sz val="9"/>
            <color indexed="81"/>
            <rFont val="Tahoma"/>
            <family val="2"/>
          </rPr>
          <t xml:space="preserve">
Matched as 'logging'</t>
        </r>
      </text>
    </comment>
    <comment ref="BW403" authorId="0" shapeId="0" xr:uid="{3F5F3306-7195-4ADD-8385-C96BCEB25DC8}">
      <text>
        <r>
          <rPr>
            <b/>
            <sz val="9"/>
            <color indexed="81"/>
            <rFont val="Tahoma"/>
            <family val="2"/>
          </rPr>
          <t>Pascal André:</t>
        </r>
        <r>
          <rPr>
            <sz val="9"/>
            <color indexed="81"/>
            <rFont val="Tahoma"/>
            <family val="2"/>
          </rPr>
          <t xml:space="preserve">
How to fix issue where Blazor WASM fails to publish project?</t>
        </r>
      </text>
    </comment>
    <comment ref="BT404" authorId="0" shapeId="0" xr:uid="{DC1BE04D-89FF-4F12-A84F-1B6321AEF9F8}">
      <text>
        <r>
          <rPr>
            <b/>
            <sz val="9"/>
            <color indexed="81"/>
            <rFont val="Tahoma"/>
            <family val="2"/>
          </rPr>
          <t>Pascal André:</t>
        </r>
        <r>
          <rPr>
            <sz val="9"/>
            <color indexed="81"/>
            <rFont val="Tahoma"/>
            <family val="2"/>
          </rPr>
          <t xml:space="preserve">
Matched as 'logging'</t>
        </r>
      </text>
    </comment>
    <comment ref="BU404" authorId="0" shapeId="0" xr:uid="{DABF9407-86C8-43D2-82ED-EC4DD9A1277B}">
      <text>
        <r>
          <rPr>
            <b/>
            <sz val="9"/>
            <color indexed="81"/>
            <rFont val="Tahoma"/>
            <family val="2"/>
          </rPr>
          <t>Pascal André:</t>
        </r>
        <r>
          <rPr>
            <sz val="9"/>
            <color indexed="81"/>
            <rFont val="Tahoma"/>
            <family val="2"/>
          </rPr>
          <t xml:space="preserve">
When I attempt the same set of code in an automated integration test, it only takes 3 seconds or so. Is WebAssembly really that slow at deserializing?</t>
        </r>
      </text>
    </comment>
    <comment ref="BW404" authorId="0" shapeId="0" xr:uid="{8D4E04AF-AA2B-4C66-B8F1-FFFA3A4056F5}">
      <text>
        <r>
          <rPr>
            <b/>
            <sz val="9"/>
            <color indexed="81"/>
            <rFont val="Tahoma"/>
            <family val="2"/>
          </rPr>
          <t>Pascal André:</t>
        </r>
        <r>
          <rPr>
            <sz val="9"/>
            <color indexed="81"/>
            <rFont val="Tahoma"/>
            <family val="2"/>
          </rPr>
          <t xml:space="preserve">
How to fix issue where Blazor WebAssembly deserializing is much slower than even the download? </t>
        </r>
      </text>
    </comment>
    <comment ref="BT405" authorId="0" shapeId="0" xr:uid="{FFB748E4-FB5C-49CB-8250-CCD9DF9B39F4}">
      <text>
        <r>
          <rPr>
            <b/>
            <sz val="9"/>
            <color indexed="81"/>
            <rFont val="Tahoma"/>
            <family val="2"/>
          </rPr>
          <t>Pascal André:</t>
        </r>
        <r>
          <rPr>
            <sz val="9"/>
            <color indexed="81"/>
            <rFont val="Tahoma"/>
            <family val="2"/>
          </rPr>
          <t xml:space="preserve">
Matched as 'logging'</t>
        </r>
      </text>
    </comment>
    <comment ref="BW405" authorId="0" shapeId="0" xr:uid="{25533554-C510-4EB0-91DD-595D7F1D41CB}">
      <text>
        <r>
          <rPr>
            <b/>
            <sz val="9"/>
            <color indexed="81"/>
            <rFont val="Tahoma"/>
            <family val="2"/>
          </rPr>
          <t>Pascal André:</t>
        </r>
        <r>
          <rPr>
            <sz val="9"/>
            <color indexed="81"/>
            <rFont val="Tahoma"/>
            <family val="2"/>
          </rPr>
          <t xml:space="preserve">
How to fix issue where Blazor WebAssembly Logging is not honoring SetMinimumLevel?</t>
        </r>
      </text>
    </comment>
    <comment ref="BV406" authorId="0" shapeId="0" xr:uid="{DC81A193-D468-4A8F-BD0D-3C3ED3043C78}">
      <text>
        <r>
          <rPr>
            <b/>
            <sz val="9"/>
            <color indexed="81"/>
            <rFont val="Tahoma"/>
            <family val="2"/>
          </rPr>
          <t>Pascal André:</t>
        </r>
        <r>
          <rPr>
            <sz val="9"/>
            <color indexed="81"/>
            <rFont val="Tahoma"/>
            <family val="2"/>
          </rPr>
          <t xml:space="preserve">
Problem was fixed by updating the packages Microsoft.AspNetCore.Components.WebAssembly and Microsoft.AspNetCore.Components.WebAssembly.DevServer</t>
        </r>
      </text>
    </comment>
    <comment ref="BW406" authorId="0" shapeId="0" xr:uid="{E9CBD606-7F9F-45F1-AD89-50E4DEEAA105}">
      <text>
        <r>
          <rPr>
            <b/>
            <sz val="9"/>
            <color indexed="81"/>
            <rFont val="Tahoma"/>
            <family val="2"/>
          </rPr>
          <t>Pascal André:</t>
        </r>
        <r>
          <rPr>
            <sz val="9"/>
            <color indexed="81"/>
            <rFont val="Tahoma"/>
            <family val="2"/>
          </rPr>
          <t xml:space="preserve">
User asks how to fix bug where the time is displayed wrong in the user interface of a Blazor WebAssembly app.</t>
        </r>
      </text>
    </comment>
    <comment ref="BT407" authorId="0" shapeId="0" xr:uid="{E22E0355-AD1F-4A5A-AC6A-948B6678A6D6}">
      <text>
        <r>
          <rPr>
            <b/>
            <sz val="9"/>
            <color indexed="81"/>
            <rFont val="Tahoma"/>
            <family val="2"/>
          </rPr>
          <t>Pascal André:</t>
        </r>
        <r>
          <rPr>
            <sz val="9"/>
            <color indexed="81"/>
            <rFont val="Tahoma"/>
            <family val="2"/>
          </rPr>
          <t xml:space="preserve">
Matched in code</t>
        </r>
      </text>
    </comment>
    <comment ref="BW407" authorId="0" shapeId="0" xr:uid="{0DD9431D-2615-414C-9873-FB2924CC91C7}">
      <text>
        <r>
          <rPr>
            <b/>
            <sz val="9"/>
            <color indexed="81"/>
            <rFont val="Tahoma"/>
            <family val="2"/>
          </rPr>
          <t>Pascal André:</t>
        </r>
        <r>
          <rPr>
            <sz val="9"/>
            <color indexed="81"/>
            <rFont val="Tahoma"/>
            <family val="2"/>
          </rPr>
          <t xml:space="preserve">
How to fix issue where Dependency is not getting resolved in WebAPI (including OWIN) with Autofac?</t>
        </r>
      </text>
    </comment>
    <comment ref="BT408" authorId="0" shapeId="0" xr:uid="{AE9E6213-60BA-45C3-B922-5446EB5D18D2}">
      <text>
        <r>
          <rPr>
            <b/>
            <sz val="9"/>
            <color indexed="81"/>
            <rFont val="Tahoma"/>
            <family val="2"/>
          </rPr>
          <t>Pascal André:</t>
        </r>
        <r>
          <rPr>
            <sz val="9"/>
            <color indexed="81"/>
            <rFont val="Tahoma"/>
            <family val="2"/>
          </rPr>
          <t xml:space="preserve">
mached in code</t>
        </r>
      </text>
    </comment>
    <comment ref="BW408" authorId="0" shapeId="0" xr:uid="{90761508-6439-42D1-94C1-CADC5F036143}">
      <text>
        <r>
          <rPr>
            <b/>
            <sz val="9"/>
            <color indexed="81"/>
            <rFont val="Tahoma"/>
            <family val="2"/>
          </rPr>
          <t>Pascal André:</t>
        </r>
        <r>
          <rPr>
            <sz val="9"/>
            <color indexed="81"/>
            <rFont val="Tahoma"/>
            <family val="2"/>
          </rPr>
          <t xml:space="preserve">
How to fix issue where Dynamic Property and Child Model are not binding?</t>
        </r>
      </text>
    </comment>
    <comment ref="AP409" authorId="0" shapeId="0" xr:uid="{38BF8136-C8AE-4B45-A283-C3FD6F5327A1}">
      <text>
        <r>
          <rPr>
            <b/>
            <sz val="9"/>
            <color indexed="81"/>
            <rFont val="Tahoma"/>
            <family val="2"/>
          </rPr>
          <t>Pascal André:</t>
        </r>
        <r>
          <rPr>
            <sz val="9"/>
            <color indexed="81"/>
            <rFont val="Tahoma"/>
            <family val="2"/>
          </rPr>
          <t xml:space="preserve">
Questioner was active in comments with other devs.</t>
        </r>
      </text>
    </comment>
    <comment ref="BW409" authorId="0" shapeId="0" xr:uid="{BE605D76-6C97-42F4-B013-C8CB6ACC84FA}">
      <text>
        <r>
          <rPr>
            <b/>
            <sz val="9"/>
            <color indexed="81"/>
            <rFont val="Tahoma"/>
            <family val="2"/>
          </rPr>
          <t>Pascal André:</t>
        </r>
        <r>
          <rPr>
            <sz val="9"/>
            <color indexed="81"/>
            <rFont val="Tahoma"/>
            <family val="2"/>
          </rPr>
          <t xml:space="preserve">
How to fix issue where I Can no longer run Blazor application without Visual Studio after upgrade to .NET 5.0?</t>
        </r>
      </text>
    </comment>
    <comment ref="BT410" authorId="0" shapeId="0" xr:uid="{21D14BFF-CC64-4202-A5C9-AC480849A91F}">
      <text>
        <r>
          <rPr>
            <b/>
            <sz val="9"/>
            <color indexed="81"/>
            <rFont val="Tahoma"/>
            <family val="2"/>
          </rPr>
          <t>Pascal André:</t>
        </r>
        <r>
          <rPr>
            <sz val="9"/>
            <color indexed="81"/>
            <rFont val="Tahoma"/>
            <family val="2"/>
          </rPr>
          <t xml:space="preserve">
Matched as "Stack Overflow"</t>
        </r>
      </text>
    </comment>
    <comment ref="BW410" authorId="0" shapeId="0" xr:uid="{7E08C865-60F7-42CE-890F-2963E72DACB8}">
      <text>
        <r>
          <rPr>
            <b/>
            <sz val="9"/>
            <color indexed="81"/>
            <rFont val="Tahoma"/>
            <family val="2"/>
          </rPr>
          <t>Pascal André:</t>
        </r>
        <r>
          <rPr>
            <sz val="9"/>
            <color indexed="81"/>
            <rFont val="Tahoma"/>
            <family val="2"/>
          </rPr>
          <t xml:space="preserve">
How to fix issue where I can't decompress data with GZipStream without running into exceptions?</t>
        </r>
      </text>
    </comment>
    <comment ref="BT411" authorId="0" shapeId="0" xr:uid="{B4CA7121-F2F0-4901-B0F8-8AB814F205BA}">
      <text>
        <r>
          <rPr>
            <b/>
            <sz val="9"/>
            <color indexed="81"/>
            <rFont val="Tahoma"/>
            <family val="2"/>
          </rPr>
          <t>Pascal André:</t>
        </r>
        <r>
          <rPr>
            <sz val="9"/>
            <color indexed="81"/>
            <rFont val="Tahoma"/>
            <family val="2"/>
          </rPr>
          <t xml:space="preserve">
Matched as 'logging'</t>
        </r>
      </text>
    </comment>
    <comment ref="BW411" authorId="0" shapeId="0" xr:uid="{EC74C4E6-56BE-4D1D-802F-D25B8E7C4D2B}">
      <text>
        <r>
          <rPr>
            <b/>
            <sz val="9"/>
            <color indexed="81"/>
            <rFont val="Tahoma"/>
            <family val="2"/>
          </rPr>
          <t>Pascal André:</t>
        </r>
        <r>
          <rPr>
            <sz val="9"/>
            <color indexed="81"/>
            <rFont val="Tahoma"/>
            <family val="2"/>
          </rPr>
          <t xml:space="preserve">
How to fix issue where image::load_from_memory() does not compile to WebAssembly?</t>
        </r>
      </text>
    </comment>
    <comment ref="BV412" authorId="0" shapeId="0" xr:uid="{5433A0B7-5BFF-413F-BA2A-A49B456E2741}">
      <text>
        <r>
          <rPr>
            <b/>
            <sz val="9"/>
            <color indexed="81"/>
            <rFont val="Tahoma"/>
            <family val="2"/>
          </rPr>
          <t>Pascal André:</t>
        </r>
        <r>
          <rPr>
            <sz val="9"/>
            <color indexed="81"/>
            <rFont val="Tahoma"/>
            <family val="2"/>
          </rPr>
          <t xml:space="preserve">
Was an issue with imports and package referencing</t>
        </r>
      </text>
    </comment>
    <comment ref="BW412" authorId="0" shapeId="0" xr:uid="{3827D5F8-9E47-42BA-A849-2E3DEAE161A4}">
      <text>
        <r>
          <rPr>
            <b/>
            <sz val="9"/>
            <color indexed="81"/>
            <rFont val="Tahoma"/>
            <family val="2"/>
          </rPr>
          <t>Pascal André:</t>
        </r>
        <r>
          <rPr>
            <sz val="9"/>
            <color indexed="81"/>
            <rFont val="Tahoma"/>
            <family val="2"/>
          </rPr>
          <t xml:space="preserve">
How to fix issue where injecting an HttpClient into a Blazor component in a Razor class library is not working?</t>
        </r>
      </text>
    </comment>
    <comment ref="BT414" authorId="0" shapeId="0" xr:uid="{005E74BE-9FC8-46F9-8668-6A8031123A87}">
      <text>
        <r>
          <rPr>
            <b/>
            <sz val="9"/>
            <color indexed="81"/>
            <rFont val="Tahoma"/>
            <family val="2"/>
          </rPr>
          <t>Pascal André:</t>
        </r>
        <r>
          <rPr>
            <sz val="9"/>
            <color indexed="81"/>
            <rFont val="Tahoma"/>
            <family val="2"/>
          </rPr>
          <t xml:space="preserve">
Matched as 'logging'.
Password matched in code.</t>
        </r>
      </text>
    </comment>
    <comment ref="BW414" authorId="0" shapeId="0" xr:uid="{4F7AC421-AC0A-48E3-AB3E-2F3F9B9876B3}">
      <text>
        <r>
          <rPr>
            <b/>
            <sz val="9"/>
            <color indexed="81"/>
            <rFont val="Tahoma"/>
            <family val="2"/>
          </rPr>
          <t>Pascal André:</t>
        </r>
        <r>
          <rPr>
            <sz val="9"/>
            <color indexed="81"/>
            <rFont val="Tahoma"/>
            <family val="2"/>
          </rPr>
          <t xml:space="preserve">
How to fix issue where POST request in deployed Blazor WASM app on Azure returns 400 Bad Request but works fine on localhost?</t>
        </r>
      </text>
    </comment>
    <comment ref="AP415" authorId="0" shapeId="0" xr:uid="{75BEA52C-446F-44A6-972C-4D52864C2B69}">
      <text>
        <r>
          <rPr>
            <b/>
            <sz val="9"/>
            <color indexed="81"/>
            <rFont val="Tahoma"/>
            <family val="2"/>
          </rPr>
          <t>Pascal André:</t>
        </r>
        <r>
          <rPr>
            <sz val="9"/>
            <color indexed="81"/>
            <rFont val="Tahoma"/>
            <family val="2"/>
          </rPr>
          <t xml:space="preserve">
Questioner responded to some comments. Seems to have enough details.</t>
        </r>
      </text>
    </comment>
    <comment ref="BV415" authorId="0" shapeId="0" xr:uid="{2F24F451-DBF4-4C9C-81DF-B071C3978832}">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BW415" authorId="0" shapeId="0" xr:uid="{B854B80B-04C3-4BF5-902F-36FF078BD747}">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BT416" authorId="0" shapeId="0" xr:uid="{2C5AD913-BA08-4E96-A5A0-70F1DE8877C5}">
      <text>
        <r>
          <rPr>
            <b/>
            <sz val="9"/>
            <color indexed="81"/>
            <rFont val="Tahoma"/>
            <family val="2"/>
          </rPr>
          <t>Pascal André:</t>
        </r>
        <r>
          <rPr>
            <sz val="9"/>
            <color indexed="81"/>
            <rFont val="Tahoma"/>
            <family val="2"/>
          </rPr>
          <t xml:space="preserve">
Matched as 'logging'</t>
        </r>
      </text>
    </comment>
    <comment ref="BW416" authorId="0" shapeId="0" xr:uid="{4DA64B78-C0D1-40E5-9A26-517FF0AE3100}">
      <text>
        <r>
          <rPr>
            <b/>
            <sz val="9"/>
            <color indexed="81"/>
            <rFont val="Tahoma"/>
            <family val="2"/>
          </rPr>
          <t>Pascal André:</t>
        </r>
        <r>
          <rPr>
            <sz val="9"/>
            <color indexed="81"/>
            <rFont val="Tahoma"/>
            <family val="2"/>
          </rPr>
          <t xml:space="preserve">
How to fix issue where running WASM on new V8 Google Apps Script runtime seems to work but async functions are terminated after they return a promise?</t>
        </r>
      </text>
    </comment>
    <comment ref="CC416" authorId="0" shapeId="0" xr:uid="{F95EB931-C51E-4D11-93FA-A96AF841BC2B}">
      <text>
        <r>
          <rPr>
            <b/>
            <sz val="9"/>
            <color indexed="81"/>
            <rFont val="Tahoma"/>
            <family val="2"/>
          </rPr>
          <t>Pascal André:</t>
        </r>
        <r>
          <rPr>
            <sz val="9"/>
            <color indexed="81"/>
            <rFont val="Tahoma"/>
            <family val="2"/>
          </rPr>
          <t xml:space="preserve">
from answer: Asynchronous functionalities don't seem to be fully supported in V8 yet. There is actually an open Issue Tracker regarding this. You can click the star on the top left of the page to keep track of this issue.</t>
        </r>
      </text>
    </comment>
    <comment ref="BT417" authorId="0" shapeId="0" xr:uid="{E71729A4-5161-4F72-8E09-DB8CDCFD4A4D}">
      <text>
        <r>
          <rPr>
            <b/>
            <sz val="9"/>
            <color indexed="81"/>
            <rFont val="Tahoma"/>
            <family val="2"/>
          </rPr>
          <t>Pascal André:</t>
        </r>
        <r>
          <rPr>
            <sz val="9"/>
            <color indexed="81"/>
            <rFont val="Tahoma"/>
            <family val="2"/>
          </rPr>
          <t xml:space="preserve">
Matched as 'logging'</t>
        </r>
      </text>
    </comment>
    <comment ref="BW417" authorId="0" shapeId="0" xr:uid="{256DE691-E40A-4E85-930C-609D562F53E2}">
      <text>
        <r>
          <rPr>
            <b/>
            <sz val="9"/>
            <color indexed="81"/>
            <rFont val="Tahoma"/>
            <family val="2"/>
          </rPr>
          <t>Pascal André:</t>
        </r>
        <r>
          <rPr>
            <sz val="9"/>
            <color indexed="81"/>
            <rFont val="Tahoma"/>
            <family val="2"/>
          </rPr>
          <t xml:space="preserve">
How to fix issue where Serilog Not Logging to ElasticSearch in Blazor WebAssembly?</t>
        </r>
      </text>
    </comment>
    <comment ref="AP418" authorId="0" shapeId="0" xr:uid="{7E6CBC6E-C763-4A52-A215-D910D5D9FCCA}">
      <text>
        <r>
          <rPr>
            <b/>
            <sz val="9"/>
            <color indexed="81"/>
            <rFont val="Tahoma"/>
            <family val="2"/>
          </rPr>
          <t>Pascal André:</t>
        </r>
        <r>
          <rPr>
            <sz val="9"/>
            <color indexed="81"/>
            <rFont val="Tahoma"/>
            <family val="2"/>
          </rPr>
          <t xml:space="preserve">
Missing more details such as error logs or code snippets.</t>
        </r>
      </text>
    </comment>
    <comment ref="BW418" authorId="0" shapeId="0" xr:uid="{E076E3E6-E665-4B11-81ED-45B3D6B274BE}">
      <text>
        <r>
          <rPr>
            <b/>
            <sz val="9"/>
            <color indexed="81"/>
            <rFont val="Tahoma"/>
            <family val="2"/>
          </rPr>
          <t>Pascal André:</t>
        </r>
        <r>
          <rPr>
            <sz val="9"/>
            <color indexed="81"/>
            <rFont val="Tahoma"/>
            <family val="2"/>
          </rPr>
          <t xml:space="preserve">
How to fix issue where Server side page only load on hard refresh on blazor WebAssembly hosted?</t>
        </r>
      </text>
    </comment>
    <comment ref="BT419" authorId="0" shapeId="0" xr:uid="{5A15FEC2-0FFE-4831-810A-6515F7E5EEA3}">
      <text>
        <r>
          <rPr>
            <b/>
            <sz val="9"/>
            <color indexed="81"/>
            <rFont val="Tahoma"/>
            <family val="2"/>
          </rPr>
          <t>Pascal André:</t>
        </r>
        <r>
          <rPr>
            <sz val="9"/>
            <color indexed="81"/>
            <rFont val="Tahoma"/>
            <family val="2"/>
          </rPr>
          <t xml:space="preserve">
Matched in code</t>
        </r>
      </text>
    </comment>
    <comment ref="BW419" authorId="0" shapeId="0" xr:uid="{787B69C3-9669-40AE-888A-4B8B44281421}">
      <text>
        <r>
          <rPr>
            <b/>
            <sz val="9"/>
            <color indexed="81"/>
            <rFont val="Tahoma"/>
            <family val="2"/>
          </rPr>
          <t>Pascal André:</t>
        </r>
        <r>
          <rPr>
            <sz val="9"/>
            <color indexed="81"/>
            <rFont val="Tahoma"/>
            <family val="2"/>
          </rPr>
          <t xml:space="preserve">
How to fix issue where Telerik for Blazor dropdown select event not updating data in grid?</t>
        </r>
      </text>
    </comment>
    <comment ref="BT420" authorId="0" shapeId="0" xr:uid="{15EA29E4-9033-421F-ABC5-A55A04B466FE}">
      <text>
        <r>
          <rPr>
            <b/>
            <sz val="9"/>
            <color indexed="81"/>
            <rFont val="Tahoma"/>
            <family val="2"/>
          </rPr>
          <t>Pascal André:</t>
        </r>
        <r>
          <rPr>
            <sz val="9"/>
            <color indexed="81"/>
            <rFont val="Tahoma"/>
            <family val="2"/>
          </rPr>
          <t xml:space="preserve">
Matched as 'logging'</t>
        </r>
      </text>
    </comment>
    <comment ref="BV420" authorId="0" shapeId="0" xr:uid="{5AB0FC56-416C-438A-8D74-4E79AA57CD2B}">
      <text>
        <r>
          <rPr>
            <b/>
            <sz val="9"/>
            <color indexed="81"/>
            <rFont val="Tahoma"/>
            <family val="2"/>
          </rPr>
          <t>Pascal André:</t>
        </r>
        <r>
          <rPr>
            <sz val="9"/>
            <color indexed="81"/>
            <rFont val="Tahoma"/>
            <family val="2"/>
          </rPr>
          <t xml:space="preserve">
As answered by questioner it was small configuration issue.</t>
        </r>
      </text>
    </comment>
    <comment ref="BW420" authorId="0" shapeId="0" xr:uid="{9A8F6968-22F6-4D66-B577-7ED0BE256564}">
      <text>
        <r>
          <rPr>
            <b/>
            <sz val="9"/>
            <color indexed="81"/>
            <rFont val="Tahoma"/>
            <family val="2"/>
          </rPr>
          <t>Pascal André:</t>
        </r>
        <r>
          <rPr>
            <sz val="9"/>
            <color indexed="81"/>
            <rFont val="Tahoma"/>
            <family val="2"/>
          </rPr>
          <t xml:space="preserve">
How to fix issue where WASM module cannot be loaded in Vue component?</t>
        </r>
      </text>
    </comment>
    <comment ref="BW421" authorId="0" shapeId="0" xr:uid="{C786BEEB-D3A0-4A97-849F-EE37799CF1C0}">
      <text>
        <r>
          <rPr>
            <b/>
            <sz val="9"/>
            <color indexed="81"/>
            <rFont val="Tahoma"/>
            <family val="2"/>
          </rPr>
          <t>Pascal André:</t>
        </r>
        <r>
          <rPr>
            <sz val="9"/>
            <color indexed="81"/>
            <rFont val="Tahoma"/>
            <family val="2"/>
          </rPr>
          <t xml:space="preserve">
Blazor WebAPI only returns partial models.</t>
        </r>
      </text>
    </comment>
    <comment ref="AP422" authorId="0" shapeId="0" xr:uid="{F7506FA4-92AA-462B-BAD9-AF74B7BB1224}">
      <text>
        <r>
          <rPr>
            <b/>
            <sz val="9"/>
            <color indexed="81"/>
            <rFont val="Tahoma"/>
            <family val="2"/>
          </rPr>
          <t>Pascal André:</t>
        </r>
        <r>
          <rPr>
            <sz val="9"/>
            <color indexed="81"/>
            <rFont val="Tahoma"/>
            <family val="2"/>
          </rPr>
          <t xml:space="preserve">
- Seems to give enough details</t>
        </r>
      </text>
    </comment>
    <comment ref="BV422" authorId="0" shapeId="0" xr:uid="{F5D24C84-760B-4033-87AC-1B9314D37698}">
      <text>
        <r>
          <rPr>
            <b/>
            <sz val="9"/>
            <color indexed="81"/>
            <rFont val="Tahoma"/>
            <family val="2"/>
          </rPr>
          <t>Pascal André:</t>
        </r>
        <r>
          <rPr>
            <sz val="9"/>
            <color indexed="81"/>
            <rFont val="Tahoma"/>
            <family val="2"/>
          </rPr>
          <t xml:space="preserve">
Issues are related to launch settings.</t>
        </r>
      </text>
    </comment>
    <comment ref="BW422" authorId="0" shapeId="0" xr:uid="{D2C02F59-240B-479E-A835-D846300CD00B}">
      <text>
        <r>
          <rPr>
            <b/>
            <sz val="9"/>
            <color indexed="81"/>
            <rFont val="Tahoma"/>
            <family val="2"/>
          </rPr>
          <t>Pascal André:</t>
        </r>
        <r>
          <rPr>
            <sz val="9"/>
            <color indexed="81"/>
            <rFont val="Tahoma"/>
            <family val="2"/>
          </rPr>
          <t xml:space="preserve">
User asks: "How to fix issue with launchsettings?"</t>
        </r>
      </text>
    </comment>
    <comment ref="BV423" authorId="0" shapeId="0" xr:uid="{3D522178-F713-4B26-9F9F-312682AF587A}">
      <text>
        <r>
          <rPr>
            <b/>
            <sz val="9"/>
            <color indexed="81"/>
            <rFont val="Tahoma"/>
            <family val="2"/>
          </rPr>
          <t>Pascal André:</t>
        </r>
        <r>
          <rPr>
            <sz val="9"/>
            <color indexed="81"/>
            <rFont val="Tahoma"/>
            <family val="2"/>
          </rPr>
          <t xml:space="preserve">
Upgrading python to 3.8.0 using pyenv fixed issue.</t>
        </r>
      </text>
    </comment>
    <comment ref="BW423" authorId="0" shapeId="0" xr:uid="{B7F5E0D0-6594-4E64-8FCC-15057371B906}">
      <text>
        <r>
          <rPr>
            <b/>
            <sz val="9"/>
            <color indexed="81"/>
            <rFont val="Tahoma"/>
            <family val="2"/>
          </rPr>
          <t>Pascal André:</t>
        </r>
        <r>
          <rPr>
            <sz val="9"/>
            <color indexed="81"/>
            <rFont val="Tahoma"/>
            <family val="2"/>
          </rPr>
          <t xml:space="preserve">
User experiences issue and posts error when installing Emscripten on Mac.</t>
        </r>
      </text>
    </comment>
    <comment ref="BT424" authorId="0" shapeId="0" xr:uid="{814D123F-D44C-465B-BA91-19FC582CC07D}">
      <text>
        <r>
          <rPr>
            <b/>
            <sz val="9"/>
            <color indexed="81"/>
            <rFont val="Tahoma"/>
            <family val="2"/>
          </rPr>
          <t>Pascal André:</t>
        </r>
        <r>
          <rPr>
            <sz val="9"/>
            <color indexed="81"/>
            <rFont val="Tahoma"/>
            <family val="2"/>
          </rPr>
          <t xml:space="preserve">
Matched as 'logging'</t>
        </r>
      </text>
    </comment>
    <comment ref="BW424" authorId="0" shapeId="0" xr:uid="{6A4AE961-CAEF-4C4C-A14A-E5AE38EFF2D1}">
      <text>
        <r>
          <rPr>
            <b/>
            <sz val="9"/>
            <color indexed="81"/>
            <rFont val="Tahoma"/>
            <family val="2"/>
          </rPr>
          <t>Pascal André:</t>
        </r>
        <r>
          <rPr>
            <sz val="9"/>
            <color indexed="81"/>
            <rFont val="Tahoma"/>
            <family val="2"/>
          </rPr>
          <t xml:space="preserve">
How to fix issue with undefined symbol when clang compiling to target WASM?</t>
        </r>
      </text>
    </comment>
    <comment ref="AP425" authorId="0" shapeId="0" xr:uid="{8A614481-229D-4D7A-BC75-51ED7358DA35}">
      <text>
        <r>
          <rPr>
            <b/>
            <sz val="9"/>
            <color indexed="81"/>
            <rFont val="Tahoma"/>
            <family val="2"/>
          </rPr>
          <t>Pascal André:</t>
        </r>
        <r>
          <rPr>
            <sz val="9"/>
            <color indexed="81"/>
            <rFont val="Tahoma"/>
            <family val="2"/>
          </rPr>
          <t xml:space="preserve">
User was active in comments with other dev.</t>
        </r>
      </text>
    </comment>
    <comment ref="BT425" authorId="0" shapeId="0" xr:uid="{D56AB777-C5F9-4193-9CD7-A0048C1461F1}">
      <text>
        <r>
          <rPr>
            <b/>
            <sz val="9"/>
            <color indexed="81"/>
            <rFont val="Tahoma"/>
            <family val="2"/>
          </rPr>
          <t>Pascal André:</t>
        </r>
        <r>
          <rPr>
            <sz val="9"/>
            <color indexed="81"/>
            <rFont val="Tahoma"/>
            <family val="2"/>
          </rPr>
          <t xml:space="preserve">
Matched as 'logging'</t>
        </r>
      </text>
    </comment>
    <comment ref="BW425" authorId="0" shapeId="0" xr:uid="{A9FC9C45-5B71-447B-A7EF-5375CE5A82DC}">
      <text>
        <r>
          <rPr>
            <b/>
            <sz val="9"/>
            <color indexed="81"/>
            <rFont val="Tahoma"/>
            <family val="2"/>
          </rPr>
          <t>Pascal André:</t>
        </r>
        <r>
          <rPr>
            <sz val="9"/>
            <color indexed="81"/>
            <rFont val="Tahoma"/>
            <family val="2"/>
          </rPr>
          <t xml:space="preserve">
How to fix issue: color_quant::NeuQuant compiled to WebAssembly outputs zero values?</t>
        </r>
      </text>
    </comment>
    <comment ref="BT426" authorId="0" shapeId="0" xr:uid="{45EA18C4-EB79-4D91-A295-5F515DBC70D1}">
      <text>
        <r>
          <rPr>
            <b/>
            <sz val="9"/>
            <color indexed="81"/>
            <rFont val="Tahoma"/>
            <family val="2"/>
          </rPr>
          <t>Pascal André:</t>
        </r>
        <r>
          <rPr>
            <sz val="9"/>
            <color indexed="81"/>
            <rFont val="Tahoma"/>
            <family val="2"/>
          </rPr>
          <t xml:space="preserve">
Matched as 'logging'</t>
        </r>
      </text>
    </comment>
    <comment ref="BV426" authorId="0" shapeId="0" xr:uid="{FD8866F7-FC04-47AF-B2E0-684FB48834D9}">
      <text>
        <r>
          <rPr>
            <b/>
            <sz val="9"/>
            <color indexed="81"/>
            <rFont val="Tahoma"/>
            <family val="2"/>
          </rPr>
          <t>Pascal André:</t>
        </r>
        <r>
          <rPr>
            <sz val="9"/>
            <color indexed="81"/>
            <rFont val="Tahoma"/>
            <family val="2"/>
          </rPr>
          <t xml:space="preserve">
Updating Uno fix issue.</t>
        </r>
      </text>
    </comment>
    <comment ref="BW426" authorId="0" shapeId="0" xr:uid="{4E04DD4A-89CA-40BD-91C9-B052CE411A8E}">
      <text>
        <r>
          <rPr>
            <b/>
            <sz val="9"/>
            <color indexed="81"/>
            <rFont val="Tahoma"/>
            <family val="2"/>
          </rPr>
          <t>Pascal André:</t>
        </r>
        <r>
          <rPr>
            <sz val="9"/>
            <color indexed="81"/>
            <rFont val="Tahoma"/>
            <family val="2"/>
          </rPr>
          <t xml:space="preserve">
How to fix issue: Value was either too large or too small for a UInt32 Error on iOS WKWebView &amp; Uno 2.4?</t>
        </r>
      </text>
    </comment>
    <comment ref="BT427" authorId="0" shapeId="0" xr:uid="{0AE7FE42-E44E-44CC-B7F0-B97A75A9136A}">
      <text>
        <r>
          <rPr>
            <b/>
            <sz val="9"/>
            <color indexed="81"/>
            <rFont val="Tahoma"/>
            <family val="2"/>
          </rPr>
          <t>Pascal André:</t>
        </r>
        <r>
          <rPr>
            <sz val="9"/>
            <color indexed="81"/>
            <rFont val="Tahoma"/>
            <family val="2"/>
          </rPr>
          <t xml:space="preserve">
Matched as 'logging'</t>
        </r>
      </text>
    </comment>
    <comment ref="BW427" authorId="0" shapeId="0" xr:uid="{3A5B8BC6-BE9D-4F69-90FF-6AC3985BA74A}">
      <text>
        <r>
          <rPr>
            <b/>
            <sz val="9"/>
            <color indexed="81"/>
            <rFont val="Tahoma"/>
            <family val="2"/>
          </rPr>
          <t>Pascal André:</t>
        </r>
        <r>
          <rPr>
            <sz val="9"/>
            <color indexed="81"/>
            <rFont val="Tahoma"/>
            <family val="2"/>
          </rPr>
          <t xml:space="preserve">
How to fix issue: WebAssembly LinkError: function import requires a callable?</t>
        </r>
      </text>
    </comment>
    <comment ref="BT428" authorId="0" shapeId="0" xr:uid="{EDDABDFA-827E-451B-A0B2-FD0BB4EBC5CF}">
      <text>
        <r>
          <rPr>
            <b/>
            <sz val="9"/>
            <color indexed="81"/>
            <rFont val="Tahoma"/>
            <family val="2"/>
          </rPr>
          <t>Pascal André:</t>
        </r>
        <r>
          <rPr>
            <sz val="9"/>
            <color indexed="81"/>
            <rFont val="Tahoma"/>
            <family val="2"/>
          </rPr>
          <t xml:space="preserve">
Matched as 'logging'</t>
        </r>
      </text>
    </comment>
    <comment ref="BW428" authorId="0" shapeId="0" xr:uid="{F10E9037-9578-4720-8BA3-973A29D8F258}">
      <text>
        <r>
          <rPr>
            <b/>
            <sz val="9"/>
            <color indexed="81"/>
            <rFont val="Tahoma"/>
            <family val="2"/>
          </rPr>
          <t>Pascal André:</t>
        </r>
        <r>
          <rPr>
            <sz val="9"/>
            <color indexed="81"/>
            <rFont val="Tahoma"/>
            <family val="2"/>
          </rPr>
          <t xml:space="preserve">
How to fix the issue that causes the given error message in Blazor WASM app?</t>
        </r>
      </text>
    </comment>
    <comment ref="BT429" authorId="0" shapeId="0" xr:uid="{990D1E02-3859-4216-971A-9ACF20E8F841}">
      <text>
        <r>
          <rPr>
            <b/>
            <sz val="9"/>
            <color indexed="81"/>
            <rFont val="Tahoma"/>
            <family val="2"/>
          </rPr>
          <t>Pascal André:</t>
        </r>
        <r>
          <rPr>
            <sz val="9"/>
            <color indexed="81"/>
            <rFont val="Tahoma"/>
            <family val="2"/>
          </rPr>
          <t xml:space="preserve">
Matched as 'logging'</t>
        </r>
      </text>
    </comment>
    <comment ref="BW429" authorId="0" shapeId="0" xr:uid="{1F8C7F22-AE02-49F8-95A1-5835D216587A}">
      <text>
        <r>
          <rPr>
            <b/>
            <sz val="9"/>
            <color indexed="81"/>
            <rFont val="Tahoma"/>
            <family val="2"/>
          </rPr>
          <t>Pascal André:</t>
        </r>
        <r>
          <rPr>
            <sz val="9"/>
            <color indexed="81"/>
            <rFont val="Tahoma"/>
            <family val="2"/>
          </rPr>
          <t xml:space="preserve">
How to fix the issue with configuring Serilog Elasticsearch in Blazor WASM app?</t>
        </r>
      </text>
    </comment>
    <comment ref="BW430" authorId="0" shapeId="0" xr:uid="{8F2B2A5D-FA9B-49FA-ADDE-C50D0516044D}">
      <text>
        <r>
          <rPr>
            <b/>
            <sz val="9"/>
            <color indexed="81"/>
            <rFont val="Tahoma"/>
            <family val="2"/>
          </rPr>
          <t>Pascal André:</t>
        </r>
        <r>
          <rPr>
            <sz val="9"/>
            <color indexed="81"/>
            <rFont val="Tahoma"/>
            <family val="2"/>
          </rPr>
          <t xml:space="preserve">
How to fix unity game bugs when built to webgl?</t>
        </r>
      </text>
    </comment>
    <comment ref="BW431" authorId="0" shapeId="0" xr:uid="{FB464B58-DEE4-4E99-B9D7-90F035E19AF7}">
      <text>
        <r>
          <rPr>
            <b/>
            <sz val="9"/>
            <color indexed="81"/>
            <rFont val="Tahoma"/>
            <family val="2"/>
          </rPr>
          <t>Pascal André:</t>
        </r>
        <r>
          <rPr>
            <sz val="9"/>
            <color indexed="81"/>
            <rFont val="Tahoma"/>
            <family val="2"/>
          </rPr>
          <t xml:space="preserve">
User got errors implementing it on his own.</t>
        </r>
      </text>
    </comment>
    <comment ref="BX431" authorId="0" shapeId="0" xr:uid="{3ED9528F-5960-496F-84F5-D652BA385806}">
      <text>
        <r>
          <rPr>
            <b/>
            <sz val="9"/>
            <color indexed="81"/>
            <rFont val="Tahoma"/>
            <family val="2"/>
          </rPr>
          <t>Pascal André:</t>
        </r>
        <r>
          <rPr>
            <sz val="9"/>
            <color indexed="81"/>
            <rFont val="Tahoma"/>
            <family val="2"/>
          </rPr>
          <t xml:space="preserve">
How to implement Toaster notifications through a service?</t>
        </r>
      </text>
    </comment>
    <comment ref="BV432" authorId="0" shapeId="0" xr:uid="{2127E9F6-55B1-47F1-ACAF-BD6DE419EEDA}">
      <text>
        <r>
          <rPr>
            <b/>
            <sz val="9"/>
            <color indexed="81"/>
            <rFont val="Tahoma"/>
            <family val="2"/>
          </rPr>
          <t>Pascal André:</t>
        </r>
        <r>
          <rPr>
            <sz val="9"/>
            <color indexed="81"/>
            <rFont val="Tahoma"/>
            <family val="2"/>
          </rPr>
          <t xml:space="preserve">
jQuery was not set up correctly</t>
        </r>
      </text>
    </comment>
    <comment ref="BW432" authorId="0" shapeId="0" xr:uid="{1AB24135-01FC-4C60-8810-D66EC7E65CE4}">
      <text>
        <r>
          <rPr>
            <b/>
            <sz val="9"/>
            <color indexed="81"/>
            <rFont val="Tahoma"/>
            <family val="2"/>
          </rPr>
          <t>Pascal André:</t>
        </r>
        <r>
          <rPr>
            <sz val="9"/>
            <color indexed="81"/>
            <rFont val="Tahoma"/>
            <family val="2"/>
          </rPr>
          <t xml:space="preserve">
User tried on his own but did not succeed.</t>
        </r>
      </text>
    </comment>
    <comment ref="BX432" authorId="0" shapeId="0" xr:uid="{987041BD-848B-4FFA-90C4-597F159C469E}">
      <text>
        <r>
          <rPr>
            <b/>
            <sz val="9"/>
            <color indexed="81"/>
            <rFont val="Tahoma"/>
            <family val="2"/>
          </rPr>
          <t>Pascal André:</t>
        </r>
        <r>
          <rPr>
            <sz val="9"/>
            <color indexed="81"/>
            <rFont val="Tahoma"/>
            <family val="2"/>
          </rPr>
          <t xml:space="preserve">
How to import JQuery UI to Blazor WebAssembly?</t>
        </r>
      </text>
    </comment>
    <comment ref="BV433" authorId="0" shapeId="0" xr:uid="{B98DA403-F184-478C-A180-7E5C8632871C}">
      <text>
        <r>
          <rPr>
            <b/>
            <sz val="9"/>
            <color indexed="81"/>
            <rFont val="Tahoma"/>
            <family val="2"/>
          </rPr>
          <t>Pascal André:</t>
        </r>
        <r>
          <rPr>
            <sz val="9"/>
            <color indexed="81"/>
            <rFont val="Tahoma"/>
            <family val="2"/>
          </rPr>
          <t xml:space="preserve">
How to inject controller from `foo.Sever` to `foo.Client`?</t>
        </r>
      </text>
    </comment>
    <comment ref="BX433" authorId="0" shapeId="0" xr:uid="{B80281E7-4A1B-4241-A0C6-98CEA7D8E343}">
      <text>
        <r>
          <rPr>
            <b/>
            <sz val="9"/>
            <color indexed="81"/>
            <rFont val="Tahoma"/>
            <family val="2"/>
          </rPr>
          <t>Pascal André:</t>
        </r>
        <r>
          <rPr>
            <sz val="9"/>
            <color indexed="81"/>
            <rFont val="Tahoma"/>
            <family val="2"/>
          </rPr>
          <t xml:space="preserve">
How to inject controller from `foo.Sever` to `foo.Client`?</t>
        </r>
      </text>
    </comment>
    <comment ref="BV434" authorId="0" shapeId="0" xr:uid="{B272F81F-A4DE-4959-96EA-CC46E3CD8187}">
      <text>
        <r>
          <rPr>
            <b/>
            <sz val="9"/>
            <color indexed="81"/>
            <rFont val="Tahoma"/>
            <family val="2"/>
          </rPr>
          <t>Pascal André:</t>
        </r>
        <r>
          <rPr>
            <sz val="9"/>
            <color indexed="81"/>
            <rFont val="Tahoma"/>
            <family val="2"/>
          </rPr>
          <t xml:space="preserve">
User had to configure it so that it creates a preload file.</t>
        </r>
      </text>
    </comment>
    <comment ref="BW434" authorId="0" shapeId="0" xr:uid="{08F31ECD-CEF6-4F22-8F38-A51C8F1CCAF7}">
      <text>
        <r>
          <rPr>
            <b/>
            <sz val="9"/>
            <color indexed="81"/>
            <rFont val="Tahoma"/>
            <family val="2"/>
          </rPr>
          <t>Pascal André:</t>
        </r>
        <r>
          <rPr>
            <sz val="9"/>
            <color indexed="81"/>
            <rFont val="Tahoma"/>
            <family val="2"/>
          </rPr>
          <t xml:space="preserve">
User posts code snippet and error message of the problem he's facing.</t>
        </r>
      </text>
    </comment>
    <comment ref="BX434" authorId="0" shapeId="0" xr:uid="{9A597B97-1E32-4FDB-A485-9472A8C5F94F}">
      <text>
        <r>
          <rPr>
            <b/>
            <sz val="9"/>
            <color indexed="81"/>
            <rFont val="Tahoma"/>
            <family val="2"/>
          </rPr>
          <t>Pascal André:</t>
        </r>
        <r>
          <rPr>
            <sz val="9"/>
            <color indexed="81"/>
            <rFont val="Tahoma"/>
            <family val="2"/>
          </rPr>
          <t xml:space="preserve">
User asks: "How to load textures using SDL to a WebAssembly project using emscripten?"</t>
        </r>
      </text>
    </comment>
    <comment ref="CF434" authorId="0" shapeId="0" xr:uid="{D4C0C006-9F79-4087-8DCB-604BBF47D879}">
      <text>
        <r>
          <rPr>
            <b/>
            <sz val="9"/>
            <color indexed="81"/>
            <rFont val="Tahoma"/>
            <family val="2"/>
          </rPr>
          <t>Pascal André:</t>
        </r>
        <r>
          <rPr>
            <sz val="9"/>
            <color indexed="81"/>
            <rFont val="Tahoma"/>
            <family val="2"/>
          </rPr>
          <t xml:space="preserve">
Discuss decision.</t>
        </r>
      </text>
    </comment>
    <comment ref="BT435" authorId="0" shapeId="0" xr:uid="{16719E89-8BC3-4222-947C-ADCCF7D9C14A}">
      <text>
        <r>
          <rPr>
            <b/>
            <sz val="9"/>
            <color indexed="81"/>
            <rFont val="Tahoma"/>
            <family val="2"/>
          </rPr>
          <t>Pascal André:</t>
        </r>
        <r>
          <rPr>
            <sz val="9"/>
            <color indexed="81"/>
            <rFont val="Tahoma"/>
            <family val="2"/>
          </rPr>
          <t xml:space="preserve">
Matched as 'logging'</t>
        </r>
      </text>
    </comment>
    <comment ref="BX435" authorId="0" shapeId="0" xr:uid="{83567D2D-527B-4245-AA9D-4ED00D20AF76}">
      <text>
        <r>
          <rPr>
            <b/>
            <sz val="9"/>
            <color indexed="81"/>
            <rFont val="Tahoma"/>
            <family val="2"/>
          </rPr>
          <t>Pascal André:</t>
        </r>
        <r>
          <rPr>
            <sz val="9"/>
            <color indexed="81"/>
            <rFont val="Tahoma"/>
            <family val="2"/>
          </rPr>
          <t xml:space="preserve">
How to pass strings between Rust and JavaScript when building WASM-Pack?</t>
        </r>
      </text>
    </comment>
    <comment ref="AP436" authorId="0" shapeId="0" xr:uid="{F1E420EE-0C49-4D69-8978-830EEDBCEBD7}">
      <text>
        <r>
          <rPr>
            <b/>
            <sz val="9"/>
            <color indexed="81"/>
            <rFont val="Tahoma"/>
            <family val="2"/>
          </rPr>
          <t>Pascal André:</t>
        </r>
        <r>
          <rPr>
            <sz val="9"/>
            <color indexed="81"/>
            <rFont val="Tahoma"/>
            <family val="2"/>
          </rPr>
          <t xml:space="preserve">
Seems to give enough details.</t>
        </r>
      </text>
    </comment>
    <comment ref="BX436" authorId="0" shapeId="0" xr:uid="{6F77AEA4-6D7A-4A1F-9140-7862B00E2F98}">
      <text>
        <r>
          <rPr>
            <b/>
            <sz val="9"/>
            <color indexed="81"/>
            <rFont val="Tahoma"/>
            <family val="2"/>
          </rPr>
          <t>Pascal André:</t>
        </r>
        <r>
          <rPr>
            <sz val="9"/>
            <color indexed="81"/>
            <rFont val="Tahoma"/>
            <family val="2"/>
          </rPr>
          <t xml:space="preserve">
User asks: "How to remove unused .dll files from Blazor WebAssembly publishing?"</t>
        </r>
      </text>
    </comment>
    <comment ref="BY436" authorId="0" shapeId="0" xr:uid="{19D9549B-2F11-4E3E-959D-B1E28278F3DA}">
      <text>
        <r>
          <rPr>
            <b/>
            <sz val="9"/>
            <color indexed="81"/>
            <rFont val="Tahoma"/>
            <family val="2"/>
          </rPr>
          <t>Pascal André:</t>
        </r>
        <r>
          <rPr>
            <sz val="9"/>
            <color indexed="81"/>
            <rFont val="Tahoma"/>
            <family val="2"/>
          </rPr>
          <t xml:space="preserve">
User can delete DLL files manually but looks for a better way (best practice).</t>
        </r>
      </text>
    </comment>
    <comment ref="AP437" authorId="0" shapeId="0" xr:uid="{54DD4312-D9B3-4536-A86C-109514702DE0}">
      <text>
        <r>
          <rPr>
            <b/>
            <sz val="9"/>
            <color indexed="81"/>
            <rFont val="Tahoma"/>
            <family val="2"/>
          </rPr>
          <t>Pascal André:</t>
        </r>
        <r>
          <rPr>
            <sz val="9"/>
            <color indexed="81"/>
            <rFont val="Tahoma"/>
            <family val="2"/>
          </rPr>
          <t xml:space="preserve">
Questioner did not respond to only answer.</t>
        </r>
      </text>
    </comment>
    <comment ref="BX437" authorId="0" shapeId="0" xr:uid="{EA31583D-1F0C-4DFC-A93F-6591CAC573D5}">
      <text>
        <r>
          <rPr>
            <b/>
            <sz val="9"/>
            <color indexed="81"/>
            <rFont val="Tahoma"/>
            <family val="2"/>
          </rPr>
          <t>Pascal André:</t>
        </r>
        <r>
          <rPr>
            <sz val="9"/>
            <color indexed="81"/>
            <rFont val="Tahoma"/>
            <family val="2"/>
          </rPr>
          <t xml:space="preserve">
How to run multi-threaded emscripten/wasm build properly with webpack (or create-react-app)?
This question isn't about running a emscripten/webassembly module in a web-worker thread (although in the end I'm going to run all this in a web-worker). Its specifically about a multi-threaded emscripten build (i.e. C++ with pthreads) launching and running properly with webpack.</t>
        </r>
      </text>
    </comment>
    <comment ref="AP438" authorId="0" shapeId="0" xr:uid="{681A11C3-5D3D-4D09-A539-8D7B0144F14E}">
      <text>
        <r>
          <rPr>
            <b/>
            <sz val="9"/>
            <color indexed="81"/>
            <rFont val="Tahoma"/>
            <family val="2"/>
          </rPr>
          <t>Pascal André:</t>
        </r>
        <r>
          <rPr>
            <sz val="9"/>
            <color indexed="81"/>
            <rFont val="Tahoma"/>
            <family val="2"/>
          </rPr>
          <t xml:space="preserve">
Questioner was active in comments and according to them he seemd to have found a solution although it might be more of a work around.</t>
        </r>
      </text>
    </comment>
    <comment ref="BT438" authorId="0" shapeId="0" xr:uid="{C790D4BC-F183-4963-BFDE-69C05CE2C8FB}">
      <text>
        <r>
          <rPr>
            <b/>
            <sz val="9"/>
            <color indexed="81"/>
            <rFont val="Tahoma"/>
            <family val="2"/>
          </rPr>
          <t>Pascal André:</t>
        </r>
        <r>
          <rPr>
            <sz val="9"/>
            <color indexed="81"/>
            <rFont val="Tahoma"/>
            <family val="2"/>
          </rPr>
          <t xml:space="preserve">
Matched 'logging'</t>
        </r>
      </text>
    </comment>
    <comment ref="BW438" authorId="0" shapeId="0" xr:uid="{09FFD0E0-D1DC-49D6-B8B2-BE50C2B41F4C}">
      <text>
        <r>
          <rPr>
            <b/>
            <sz val="9"/>
            <color indexed="81"/>
            <rFont val="Tahoma"/>
            <family val="2"/>
          </rPr>
          <t>Pascal André:</t>
        </r>
        <r>
          <rPr>
            <sz val="9"/>
            <color indexed="81"/>
            <rFont val="Tahoma"/>
            <family val="2"/>
          </rPr>
          <t xml:space="preserve">
User was not able to fix issue on his own.</t>
        </r>
      </text>
    </comment>
    <comment ref="BX438" authorId="0" shapeId="0" xr:uid="{C5551A70-FEF0-463C-ADF7-8FB7691F2D3A}">
      <text>
        <r>
          <rPr>
            <b/>
            <sz val="9"/>
            <color indexed="81"/>
            <rFont val="Tahoma"/>
            <family val="2"/>
          </rPr>
          <t>Pascal André:</t>
        </r>
        <r>
          <rPr>
            <sz val="9"/>
            <color indexed="81"/>
            <rFont val="Tahoma"/>
            <family val="2"/>
          </rPr>
          <t xml:space="preserve">
How can I select the correct camera by using MediaTrackConstraints?</t>
        </r>
      </text>
    </comment>
    <comment ref="CA438" authorId="0" shapeId="0" xr:uid="{F086BA3F-D067-4CAA-97FC-5E6F6489B1D2}">
      <text>
        <r>
          <rPr>
            <b/>
            <sz val="9"/>
            <color indexed="81"/>
            <rFont val="Tahoma"/>
            <family val="2"/>
          </rPr>
          <t>Pascal André:</t>
        </r>
        <r>
          <rPr>
            <sz val="9"/>
            <color indexed="81"/>
            <rFont val="Tahoma"/>
            <family val="2"/>
          </rPr>
          <t xml:space="preserve">
Seems to be a bug that was filed with the user's specifications.</t>
        </r>
      </text>
    </comment>
    <comment ref="AP439" authorId="0" shapeId="0" xr:uid="{D20B70F7-2665-489D-A8E0-2FEB7157CA49}">
      <text>
        <r>
          <rPr>
            <b/>
            <sz val="9"/>
            <color indexed="81"/>
            <rFont val="Tahoma"/>
            <family val="2"/>
          </rPr>
          <t>Pascal André:</t>
        </r>
        <r>
          <rPr>
            <sz val="9"/>
            <color indexed="81"/>
            <rFont val="Tahoma"/>
            <family val="2"/>
          </rPr>
          <t xml:space="preserve">
Seems to have enough details.</t>
        </r>
      </text>
    </comment>
    <comment ref="BX439" authorId="0" shapeId="0" xr:uid="{F5C2A184-BB78-4153-9000-73CC4E5A0BE4}">
      <text>
        <r>
          <rPr>
            <b/>
            <sz val="9"/>
            <color indexed="81"/>
            <rFont val="Tahoma"/>
            <family val="2"/>
          </rPr>
          <t>Pascal André:</t>
        </r>
        <r>
          <rPr>
            <sz val="9"/>
            <color indexed="81"/>
            <rFont val="Tahoma"/>
            <family val="2"/>
          </rPr>
          <t xml:space="preserve">
User asks: "How to set up a Blazor component library so that a consuming app can override the existing isolated CSS (component library) so that different bootstrap grid mixins can be used?"</t>
        </r>
      </text>
    </comment>
    <comment ref="AP440" authorId="0" shapeId="0" xr:uid="{28A77A02-3E99-4743-8736-05A3596A6115}">
      <text>
        <r>
          <rPr>
            <b/>
            <sz val="9"/>
            <color indexed="81"/>
            <rFont val="Tahoma"/>
            <family val="2"/>
          </rPr>
          <t>Pascal André:</t>
        </r>
        <r>
          <rPr>
            <sz val="9"/>
            <color indexed="81"/>
            <rFont val="Tahoma"/>
            <family val="2"/>
          </rPr>
          <t xml:space="preserve">
Specific issue in relation with Cmake.</t>
        </r>
      </text>
    </comment>
    <comment ref="BV440" authorId="0" shapeId="0" xr:uid="{8D1085DB-32C4-4070-854A-B5AB36C85F51}">
      <text>
        <r>
          <rPr>
            <b/>
            <sz val="9"/>
            <color indexed="81"/>
            <rFont val="Tahoma"/>
            <family val="2"/>
          </rPr>
          <t>Pascal André:</t>
        </r>
        <r>
          <rPr>
            <sz val="9"/>
            <color indexed="81"/>
            <rFont val="Tahoma"/>
            <family val="2"/>
          </rPr>
          <t xml:space="preserve">
Questions involves configuring Cmake.</t>
        </r>
      </text>
    </comment>
    <comment ref="BX440" authorId="0" shapeId="0" xr:uid="{D2B9405D-7B79-4180-886A-4265BDDB796B}">
      <text>
        <r>
          <rPr>
            <b/>
            <sz val="9"/>
            <color indexed="81"/>
            <rFont val="Tahoma"/>
            <family val="2"/>
          </rPr>
          <t>Pascal André:</t>
        </r>
        <r>
          <rPr>
            <sz val="9"/>
            <color indexed="81"/>
            <rFont val="Tahoma"/>
            <family val="2"/>
          </rPr>
          <t xml:space="preserve">
User asks: "How to statically link to vcruntimexxx.dll while dynamically link to ucrtbase.dll with Cmake?"</t>
        </r>
      </text>
    </comment>
    <comment ref="BT441" authorId="0" shapeId="0" xr:uid="{1BAF241D-C949-4EDE-B2EF-0FE58AD74EE9}">
      <text>
        <r>
          <rPr>
            <b/>
            <sz val="9"/>
            <color indexed="81"/>
            <rFont val="Tahoma"/>
            <family val="2"/>
          </rPr>
          <t>Pascal André:</t>
        </r>
        <r>
          <rPr>
            <sz val="9"/>
            <color indexed="81"/>
            <rFont val="Tahoma"/>
            <family val="2"/>
          </rPr>
          <t xml:space="preserve">
Matched as 'logging'</t>
        </r>
      </text>
    </comment>
    <comment ref="BX441" authorId="0" shapeId="0" xr:uid="{F247D4E6-D25A-48D1-9C43-5D0EA57C4B40}">
      <text>
        <r>
          <rPr>
            <b/>
            <sz val="9"/>
            <color indexed="81"/>
            <rFont val="Tahoma"/>
            <family val="2"/>
          </rPr>
          <t>Pascal André:</t>
        </r>
        <r>
          <rPr>
            <sz val="9"/>
            <color indexed="81"/>
            <rFont val="Tahoma"/>
            <family val="2"/>
          </rPr>
          <t xml:space="preserve">
How to Store Hex Values (i.e. Raw Bytes) in WebAssembly Data Segment?</t>
        </r>
      </text>
    </comment>
    <comment ref="BT442" authorId="0" shapeId="0" xr:uid="{F9BEB667-8786-4BF5-8909-665A8041E2F2}">
      <text>
        <r>
          <rPr>
            <b/>
            <sz val="9"/>
            <color indexed="81"/>
            <rFont val="Tahoma"/>
            <family val="2"/>
          </rPr>
          <t>Pascal André:</t>
        </r>
        <r>
          <rPr>
            <sz val="9"/>
            <color indexed="81"/>
            <rFont val="Tahoma"/>
            <family val="2"/>
          </rPr>
          <t xml:space="preserve">
Matched in code.</t>
        </r>
      </text>
    </comment>
    <comment ref="BW442" authorId="0" shapeId="0" xr:uid="{8236007E-BEEE-4997-B9A6-DA0C4025950C}">
      <text>
        <r>
          <rPr>
            <b/>
            <sz val="9"/>
            <color indexed="81"/>
            <rFont val="Tahoma"/>
            <family val="2"/>
          </rPr>
          <t>Pascal André:</t>
        </r>
        <r>
          <rPr>
            <sz val="9"/>
            <color indexed="81"/>
            <rFont val="Tahoma"/>
            <family val="2"/>
          </rPr>
          <t xml:space="preserve">
Questioner failed to implement it on his own (got errors).</t>
        </r>
      </text>
    </comment>
    <comment ref="BX442" authorId="0" shapeId="0" xr:uid="{08502CEA-B454-4A23-BFC8-C74106E09292}">
      <text>
        <r>
          <rPr>
            <b/>
            <sz val="9"/>
            <color indexed="81"/>
            <rFont val="Tahoma"/>
            <family val="2"/>
          </rPr>
          <t>Pascal André:</t>
        </r>
        <r>
          <rPr>
            <sz val="9"/>
            <color indexed="81"/>
            <rFont val="Tahoma"/>
            <family val="2"/>
          </rPr>
          <t xml:space="preserve">
How to use StackExchange.Redis in a Blazor WebAssembly app?</t>
        </r>
      </text>
    </comment>
    <comment ref="BT443" authorId="0" shapeId="0" xr:uid="{86653937-2DD9-476B-A598-613E112F4BF2}">
      <text>
        <r>
          <rPr>
            <b/>
            <sz val="9"/>
            <color indexed="81"/>
            <rFont val="Tahoma"/>
            <family val="2"/>
          </rPr>
          <t>Pascal André:</t>
        </r>
        <r>
          <rPr>
            <sz val="9"/>
            <color indexed="81"/>
            <rFont val="Tahoma"/>
            <family val="2"/>
          </rPr>
          <t xml:space="preserve">
Matched as 'logging'</t>
        </r>
      </text>
    </comment>
    <comment ref="BX443" authorId="0" shapeId="0" xr:uid="{0EB1F9C6-A6FD-4DB2-8D1C-53A6B98783F3}">
      <text>
        <r>
          <rPr>
            <b/>
            <sz val="9"/>
            <color indexed="81"/>
            <rFont val="Tahoma"/>
            <family val="2"/>
          </rPr>
          <t>Pascal André:</t>
        </r>
        <r>
          <rPr>
            <sz val="9"/>
            <color indexed="81"/>
            <rFont val="Tahoma"/>
            <family val="2"/>
          </rPr>
          <t xml:space="preserve">
In Blazor WASM, how to you write a warning or info to console log?</t>
        </r>
      </text>
    </comment>
    <comment ref="CC443" authorId="0" shapeId="0" xr:uid="{CF3404C0-6B77-4D29-920B-ED9C49181306}">
      <text>
        <r>
          <rPr>
            <b/>
            <sz val="9"/>
            <color indexed="81"/>
            <rFont val="Tahoma"/>
            <family val="2"/>
          </rPr>
          <t>Pascal André:</t>
        </r>
        <r>
          <rPr>
            <sz val="9"/>
            <color indexed="81"/>
            <rFont val="Tahoma"/>
            <family val="2"/>
          </rPr>
          <t xml:space="preserve">
Not possible without JavaScript interop.</t>
        </r>
      </text>
    </comment>
    <comment ref="AP444" authorId="0" shapeId="0" xr:uid="{AAC5BA5B-9D79-4D30-8F56-821DD07353EB}">
      <text>
        <r>
          <rPr>
            <b/>
            <sz val="9"/>
            <color indexed="81"/>
            <rFont val="Tahoma"/>
            <family val="2"/>
          </rPr>
          <t>Pascal André:</t>
        </r>
        <r>
          <rPr>
            <sz val="9"/>
            <color indexed="81"/>
            <rFont val="Tahoma"/>
            <family val="2"/>
          </rPr>
          <t xml:space="preserve">
Questioner did not respond to answer.</t>
        </r>
      </text>
    </comment>
    <comment ref="BT444" authorId="0" shapeId="0" xr:uid="{4E4E2DF6-A2A6-4256-8B50-59BA1F0B4C3D}">
      <text>
        <r>
          <rPr>
            <b/>
            <sz val="9"/>
            <color indexed="81"/>
            <rFont val="Tahoma"/>
            <family val="2"/>
          </rPr>
          <t>Pascal André:</t>
        </r>
        <r>
          <rPr>
            <sz val="9"/>
            <color indexed="81"/>
            <rFont val="Tahoma"/>
            <family val="2"/>
          </rPr>
          <t xml:space="preserve">
Matched as 'logging'</t>
        </r>
      </text>
    </comment>
    <comment ref="BU444" authorId="0" shapeId="0" xr:uid="{05F98429-5102-45F6-AE68-5AE82945E02F}">
      <text>
        <r>
          <rPr>
            <b/>
            <sz val="9"/>
            <color indexed="81"/>
            <rFont val="Tahoma"/>
            <family val="2"/>
          </rPr>
          <t>Pascal André:</t>
        </r>
        <r>
          <rPr>
            <sz val="9"/>
            <color indexed="81"/>
            <rFont val="Tahoma"/>
            <family val="2"/>
          </rPr>
          <t xml:space="preserve">
In WASM, is it possible to GET/Fetch JSON data from an API and manipulate in JS?</t>
        </r>
      </text>
    </comment>
    <comment ref="AP445" authorId="0" shapeId="0" xr:uid="{E7F11122-85BD-42E9-BFA3-27335213BBD9}">
      <text>
        <r>
          <rPr>
            <b/>
            <sz val="9"/>
            <color indexed="81"/>
            <rFont val="Tahoma"/>
            <family val="2"/>
          </rPr>
          <t>Pascal André:</t>
        </r>
        <r>
          <rPr>
            <sz val="9"/>
            <color indexed="81"/>
            <rFont val="Tahoma"/>
            <family val="2"/>
          </rPr>
          <t xml:space="preserve">
Seems to have a good answer. No response from questioner.</t>
        </r>
      </text>
    </comment>
    <comment ref="BU445" authorId="0" shapeId="0" xr:uid="{8F50AC57-538D-4119-BE56-F7B7FF65F15F}">
      <text>
        <r>
          <rPr>
            <b/>
            <sz val="9"/>
            <color indexed="81"/>
            <rFont val="Tahoma"/>
            <family val="2"/>
          </rPr>
          <t>Pascal André:</t>
        </r>
        <r>
          <rPr>
            <sz val="9"/>
            <color indexed="81"/>
            <rFont val="Tahoma"/>
            <family val="2"/>
          </rPr>
          <t xml:space="preserve">
User asked: "Is there a way for WebAssembly applications to be run as stand alone or self hosted?"</t>
        </r>
      </text>
    </comment>
    <comment ref="BV445" authorId="0" shapeId="0" xr:uid="{8E4D4F38-100B-4A34-86B7-4C8192386BDA}">
      <text>
        <r>
          <rPr>
            <b/>
            <sz val="9"/>
            <color indexed="81"/>
            <rFont val="Tahoma"/>
            <family val="2"/>
          </rPr>
          <t>Pascal André:</t>
        </r>
        <r>
          <rPr>
            <sz val="9"/>
            <color indexed="81"/>
            <rFont val="Tahoma"/>
            <family val="2"/>
          </rPr>
          <t xml:space="preserve">
Question in regard to project setups.</t>
        </r>
      </text>
    </comment>
    <comment ref="BZ445" authorId="0" shapeId="0" xr:uid="{D5B9D74B-9B11-404A-9B93-5EE02D9C0C18}">
      <text>
        <r>
          <rPr>
            <b/>
            <sz val="9"/>
            <color indexed="81"/>
            <rFont val="Tahoma"/>
            <family val="2"/>
          </rPr>
          <t>Pascal André:</t>
        </r>
        <r>
          <rPr>
            <sz val="9"/>
            <color indexed="81"/>
            <rFont val="Tahoma"/>
            <family val="2"/>
          </rPr>
          <t xml:space="preserve">
"Is there a way for WebAssembly applications to be run as stand alone or self hosted?" can be answered with YES/NO.</t>
        </r>
      </text>
    </comment>
    <comment ref="BT446" authorId="0" shapeId="0" xr:uid="{9AD8DB47-CD1B-4873-B5F5-7B31B53EA97F}">
      <text>
        <r>
          <rPr>
            <b/>
            <sz val="9"/>
            <color indexed="81"/>
            <rFont val="Tahoma"/>
            <family val="2"/>
          </rPr>
          <t>Pascal André:</t>
        </r>
        <r>
          <rPr>
            <sz val="9"/>
            <color indexed="81"/>
            <rFont val="Tahoma"/>
            <family val="2"/>
          </rPr>
          <t xml:space="preserve">
Matched as 'logging'</t>
        </r>
      </text>
    </comment>
    <comment ref="BX446" authorId="0" shapeId="0" xr:uid="{75CC4290-7E50-4549-AD82-8DDA2B37737B}">
      <text>
        <r>
          <rPr>
            <b/>
            <sz val="9"/>
            <color indexed="81"/>
            <rFont val="Tahoma"/>
            <family val="2"/>
          </rPr>
          <t>Pascal André:</t>
        </r>
        <r>
          <rPr>
            <sz val="9"/>
            <color indexed="81"/>
            <rFont val="Tahoma"/>
            <family val="2"/>
          </rPr>
          <t xml:space="preserve">
</t>
        </r>
      </text>
    </comment>
    <comment ref="BZ446" authorId="0" shapeId="0" xr:uid="{A942BA6B-93E2-4337-A811-848913D5C063}">
      <text>
        <r>
          <rPr>
            <b/>
            <sz val="9"/>
            <color indexed="81"/>
            <rFont val="Tahoma"/>
            <family val="2"/>
          </rPr>
          <t>Pascal André:</t>
        </r>
        <r>
          <rPr>
            <sz val="9"/>
            <color indexed="81"/>
            <rFont val="Tahoma"/>
            <family val="2"/>
          </rPr>
          <t xml:space="preserve">
Is there a way to statically disable Rust logging in production builds of my application?</t>
        </r>
      </text>
    </comment>
    <comment ref="BX447" authorId="0" shapeId="0" xr:uid="{E9533189-EA79-4AE9-9110-1D44156C38BA}">
      <text>
        <r>
          <rPr>
            <b/>
            <sz val="9"/>
            <color indexed="81"/>
            <rFont val="Tahoma"/>
            <family val="2"/>
          </rPr>
          <t>Pascal André:</t>
        </r>
        <r>
          <rPr>
            <sz val="9"/>
            <color indexed="81"/>
            <rFont val="Tahoma"/>
            <family val="2"/>
          </rPr>
          <t xml:space="preserve">
User asks: "How to include first a CMake generated config.h conflicting with 3rd party files?"</t>
        </r>
      </text>
    </comment>
    <comment ref="BT448" authorId="0" shapeId="0" xr:uid="{907374EB-08FA-42E5-A5C2-B3CC890EF0EA}">
      <text>
        <r>
          <rPr>
            <b/>
            <sz val="9"/>
            <color indexed="81"/>
            <rFont val="Tahoma"/>
            <family val="2"/>
          </rPr>
          <t>Pascal André:</t>
        </r>
        <r>
          <rPr>
            <sz val="9"/>
            <color indexed="81"/>
            <rFont val="Tahoma"/>
            <family val="2"/>
          </rPr>
          <t xml:space="preserve">
Matched as 'logging'</t>
        </r>
      </text>
    </comment>
    <comment ref="BV448" authorId="0" shapeId="0" xr:uid="{DCC94727-D792-448E-80D8-F658A03733CC}">
      <text>
        <r>
          <rPr>
            <b/>
            <sz val="9"/>
            <color indexed="81"/>
            <rFont val="Tahoma"/>
            <family val="2"/>
          </rPr>
          <t>Pascal André:</t>
        </r>
        <r>
          <rPr>
            <sz val="9"/>
            <color indexed="81"/>
            <rFont val="Tahoma"/>
            <family val="2"/>
          </rPr>
          <t xml:space="preserve">
Config-related solution in answer was accepted</t>
        </r>
      </text>
    </comment>
    <comment ref="BW448" authorId="0" shapeId="0" xr:uid="{1A2D205D-97D2-4B31-9C19-1BD346D80A83}">
      <text>
        <r>
          <rPr>
            <b/>
            <sz val="9"/>
            <color indexed="81"/>
            <rFont val="Tahoma"/>
            <family val="2"/>
          </rPr>
          <t>Pascal André:</t>
        </r>
        <r>
          <rPr>
            <sz val="9"/>
            <color indexed="81"/>
            <rFont val="Tahoma"/>
            <family val="2"/>
          </rPr>
          <t xml:space="preserve">
Is there something I'm doing wrong during the Conan package creation or installation or is this caused by something different?</t>
        </r>
      </text>
    </comment>
    <comment ref="CA448" authorId="0" shapeId="0" xr:uid="{7ACC9BAF-25A0-45A0-8A84-263804D67BEE}">
      <text>
        <r>
          <rPr>
            <b/>
            <sz val="9"/>
            <color indexed="81"/>
            <rFont val="Tahoma"/>
            <family val="2"/>
          </rPr>
          <t>Pascal André:</t>
        </r>
        <r>
          <rPr>
            <sz val="9"/>
            <color indexed="81"/>
            <rFont val="Tahoma"/>
            <family val="2"/>
          </rPr>
          <t xml:space="preserve">
Related to bug in QT</t>
        </r>
      </text>
    </comment>
    <comment ref="CC448" authorId="0" shapeId="0" xr:uid="{162A579A-E43F-445C-8FAF-7B5F7D179B07}">
      <text>
        <r>
          <rPr>
            <b/>
            <sz val="9"/>
            <color indexed="81"/>
            <rFont val="Tahoma"/>
            <family val="2"/>
          </rPr>
          <t>Pascal André:</t>
        </r>
        <r>
          <rPr>
            <sz val="9"/>
            <color indexed="81"/>
            <rFont val="Tahoma"/>
            <family val="2"/>
          </rPr>
          <t xml:space="preserve">
"I assume you are building your application with qmake, because you use static qt, and static qt is incompatible with cmake."</t>
        </r>
      </text>
    </comment>
    <comment ref="BT449" authorId="0" shapeId="0" xr:uid="{32623546-5336-469A-82C7-119A6437ED44}">
      <text>
        <r>
          <rPr>
            <b/>
            <sz val="9"/>
            <color indexed="81"/>
            <rFont val="Tahoma"/>
            <family val="2"/>
          </rPr>
          <t>Pascal André:</t>
        </r>
        <r>
          <rPr>
            <sz val="9"/>
            <color indexed="81"/>
            <rFont val="Tahoma"/>
            <family val="2"/>
          </rPr>
          <t xml:space="preserve">
Matched as 'logging'</t>
        </r>
      </text>
    </comment>
    <comment ref="BW449" authorId="0" shapeId="0" xr:uid="{B0C1B198-77EC-4204-9EC9-530E0EE2E708}">
      <text>
        <r>
          <rPr>
            <b/>
            <sz val="9"/>
            <color indexed="81"/>
            <rFont val="Tahoma"/>
            <family val="2"/>
          </rPr>
          <t>Pascal André:</t>
        </r>
        <r>
          <rPr>
            <sz val="9"/>
            <color indexed="81"/>
            <rFont val="Tahoma"/>
            <family val="2"/>
          </rPr>
          <t xml:space="preserve">
Is Visual Studio for Mac not able to build or run Blazor WebAssembly apps, or am I missing something? Since template do not show up</t>
        </r>
      </text>
    </comment>
    <comment ref="CA449" authorId="0" shapeId="0" xr:uid="{DD485980-84B1-4EFE-B229-71D9241BAE45}">
      <text>
        <r>
          <rPr>
            <b/>
            <sz val="9"/>
            <color indexed="81"/>
            <rFont val="Tahoma"/>
            <family val="2"/>
          </rPr>
          <t>Pascal André:</t>
        </r>
        <r>
          <rPr>
            <sz val="9"/>
            <color indexed="81"/>
            <rFont val="Tahoma"/>
            <family val="2"/>
          </rPr>
          <t xml:space="preserve">
Questioner worte in answer that Microsoft has released an updated for said issue.</t>
        </r>
      </text>
    </comment>
    <comment ref="BU450" authorId="0" shapeId="0" xr:uid="{64807864-402A-48D1-91F9-99D1FD1F7911}">
      <text>
        <r>
          <rPr>
            <b/>
            <sz val="9"/>
            <color indexed="81"/>
            <rFont val="Tahoma"/>
            <family val="2"/>
          </rPr>
          <t>Pascal André:</t>
        </r>
        <r>
          <rPr>
            <sz val="9"/>
            <color indexed="81"/>
            <rFont val="Tahoma"/>
            <family val="2"/>
          </rPr>
          <t xml:space="preserve">
What is difference between model class and data class?</t>
        </r>
      </text>
    </comment>
    <comment ref="BT451" authorId="0" shapeId="0" xr:uid="{11CA600A-A330-4137-9F9D-7E7DBF9AC2CD}">
      <text>
        <r>
          <rPr>
            <b/>
            <sz val="9"/>
            <color indexed="81"/>
            <rFont val="Tahoma"/>
            <family val="2"/>
          </rPr>
          <t>Pascal André:</t>
        </r>
        <r>
          <rPr>
            <sz val="9"/>
            <color indexed="81"/>
            <rFont val="Tahoma"/>
            <family val="2"/>
          </rPr>
          <t xml:space="preserve">
Seems to have matched authentical</t>
        </r>
      </text>
    </comment>
    <comment ref="BU451" authorId="0" shapeId="0" xr:uid="{FF100CEC-7106-46BF-BF80-A95FC87FECF5}">
      <text>
        <r>
          <rPr>
            <b/>
            <sz val="9"/>
            <color indexed="81"/>
            <rFont val="Tahoma"/>
            <family val="2"/>
          </rPr>
          <t>Pascal André:</t>
        </r>
        <r>
          <rPr>
            <sz val="9"/>
            <color indexed="81"/>
            <rFont val="Tahoma"/>
            <family val="2"/>
          </rPr>
          <t xml:space="preserve">
What's the Difference between ASP.NET MVC 5 and ASP.NET CORE 3.0 (Blazor)?</t>
        </r>
      </text>
    </comment>
    <comment ref="BU452" authorId="0" shapeId="0" xr:uid="{6FAAB58C-0641-4805-8A06-E08E7553455B}">
      <text>
        <r>
          <rPr>
            <b/>
            <sz val="9"/>
            <color indexed="81"/>
            <rFont val="Tahoma"/>
            <family val="2"/>
          </rPr>
          <t>Pascal André:</t>
        </r>
        <r>
          <rPr>
            <sz val="9"/>
            <color indexed="81"/>
            <rFont val="Tahoma"/>
            <family val="2"/>
          </rPr>
          <t xml:space="preserve">
Which (of the given) option would be best for porting C++ code (native client) to browser (web app)?</t>
        </r>
      </text>
    </comment>
    <comment ref="BU453" authorId="0" shapeId="0" xr:uid="{83530C8D-9012-415D-A9B0-7032EE3EFBF0}">
      <text>
        <r>
          <rPr>
            <b/>
            <sz val="9"/>
            <color indexed="81"/>
            <rFont val="Tahoma"/>
            <family val="2"/>
          </rPr>
          <t>Pascal André:</t>
        </r>
        <r>
          <rPr>
            <sz val="9"/>
            <color indexed="81"/>
            <rFont val="Tahoma"/>
            <family val="2"/>
          </rPr>
          <t xml:space="preserve">
Why are result types of control flow instructions arbitrary?</t>
        </r>
      </text>
    </comment>
    <comment ref="AP454" authorId="0" shapeId="0" xr:uid="{9CD791A9-8DEB-4E60-A27A-5BCB83BAF37E}">
      <text>
        <r>
          <rPr>
            <b/>
            <sz val="9"/>
            <color indexed="81"/>
            <rFont val="Tahoma"/>
            <family val="2"/>
          </rPr>
          <t>Pascal André:</t>
        </r>
        <r>
          <rPr>
            <sz val="9"/>
            <color indexed="81"/>
            <rFont val="Tahoma"/>
            <family val="2"/>
          </rPr>
          <t xml:space="preserve">
Very specific issue that might be difficult for other devs to reproduce and figure out how to fix and help the questioner.</t>
        </r>
      </text>
    </comment>
    <comment ref="BT454" authorId="0" shapeId="0" xr:uid="{9454823A-48E8-4EAC-BDDD-23A6639ED2D0}">
      <text>
        <r>
          <rPr>
            <b/>
            <sz val="9"/>
            <color indexed="81"/>
            <rFont val="Tahoma"/>
            <family val="2"/>
          </rPr>
          <t>Pascal André:</t>
        </r>
        <r>
          <rPr>
            <sz val="9"/>
            <color indexed="81"/>
            <rFont val="Tahoma"/>
            <family val="2"/>
          </rPr>
          <t xml:space="preserve">
Matched in Dockerfile.</t>
        </r>
      </text>
    </comment>
    <comment ref="BU454" authorId="0" shapeId="0" xr:uid="{DE44AB1D-1AE9-4B8E-9A9E-553949829831}">
      <text>
        <r>
          <rPr>
            <b/>
            <sz val="9"/>
            <color indexed="81"/>
            <rFont val="Tahoma"/>
            <family val="2"/>
          </rPr>
          <t>Pascal André:</t>
        </r>
        <r>
          <rPr>
            <sz val="9"/>
            <color indexed="81"/>
            <rFont val="Tahoma"/>
            <family val="2"/>
          </rPr>
          <t xml:space="preserve">
Why are there build differences between Visual Studio Code vs. Command Line interface?</t>
        </r>
      </text>
    </comment>
    <comment ref="CB454" authorId="0" shapeId="0" xr:uid="{438632AE-50A0-4FBC-BE78-A6DB0B463B82}">
      <text>
        <r>
          <rPr>
            <b/>
            <sz val="9"/>
            <color indexed="81"/>
            <rFont val="Tahoma"/>
            <family val="2"/>
          </rPr>
          <t>Pascal André:</t>
        </r>
        <r>
          <rPr>
            <sz val="9"/>
            <color indexed="81"/>
            <rFont val="Tahoma"/>
            <family val="2"/>
          </rPr>
          <t xml:space="preserve">
User asks: "Why are there build differences between Visual Studio Code vs. Command Line interface?"</t>
        </r>
      </text>
    </comment>
    <comment ref="AP455" authorId="0" shapeId="0" xr:uid="{30CA119B-76FA-427E-A158-BDE36CA887C3}">
      <text>
        <r>
          <rPr>
            <b/>
            <sz val="9"/>
            <color indexed="81"/>
            <rFont val="Tahoma"/>
            <family val="2"/>
          </rPr>
          <t>Pascal André:</t>
        </r>
        <r>
          <rPr>
            <sz val="9"/>
            <color indexed="81"/>
            <rFont val="Tahoma"/>
            <family val="2"/>
          </rPr>
          <t xml:space="preserve">
Questioner was active and responded to all comments.</t>
        </r>
      </text>
    </comment>
    <comment ref="BW455" authorId="0" shapeId="0" xr:uid="{5D306C8E-6BAE-4974-86C7-3F820C69D3CA}">
      <text>
        <r>
          <rPr>
            <b/>
            <sz val="9"/>
            <color indexed="81"/>
            <rFont val="Tahoma"/>
            <family val="2"/>
          </rPr>
          <t>Pascal André:</t>
        </r>
        <r>
          <rPr>
            <sz val="9"/>
            <color indexed="81"/>
            <rFont val="Tahoma"/>
            <family val="2"/>
          </rPr>
          <t xml:space="preserve">
Why Blazor @onclick not working inside hoverable html element content but @onmousedown works?</t>
        </r>
      </text>
    </comment>
    <comment ref="AP456" authorId="0" shapeId="0" xr:uid="{409CA560-F1B7-4D7B-B23B-93404FDEBC89}">
      <text>
        <r>
          <rPr>
            <b/>
            <sz val="9"/>
            <color indexed="81"/>
            <rFont val="Tahoma"/>
            <family val="2"/>
          </rPr>
          <t>Pascal André:</t>
        </r>
        <r>
          <rPr>
            <sz val="9"/>
            <color indexed="81"/>
            <rFont val="Tahoma"/>
            <family val="2"/>
          </rPr>
          <t xml:space="preserve">
Gives few details.</t>
        </r>
      </text>
    </comment>
    <comment ref="BU456" authorId="0" shapeId="0" xr:uid="{F3410CFA-2FD4-453A-9771-CA095CB35CAE}">
      <text>
        <r>
          <rPr>
            <b/>
            <sz val="9"/>
            <color indexed="81"/>
            <rFont val="Tahoma"/>
            <family val="2"/>
          </rPr>
          <t>Pascal André:</t>
        </r>
        <r>
          <rPr>
            <sz val="9"/>
            <color indexed="81"/>
            <rFont val="Tahoma"/>
            <family val="2"/>
          </rPr>
          <t xml:space="preserve">
User wants to know why upon debugging the Blazor WebAssembly app it opens up in a new tab.</t>
        </r>
      </text>
    </comment>
    <comment ref="CB456" authorId="0" shapeId="0" xr:uid="{35D5B82F-DDED-4BE1-A1C5-F037F8DBF979}">
      <text>
        <r>
          <rPr>
            <b/>
            <sz val="9"/>
            <color indexed="81"/>
            <rFont val="Tahoma"/>
            <family val="2"/>
          </rPr>
          <t>Pascal André:</t>
        </r>
        <r>
          <rPr>
            <sz val="9"/>
            <color indexed="81"/>
            <rFont val="Tahoma"/>
            <family val="2"/>
          </rPr>
          <t xml:space="preserve">
This behaviour (opens in new tab) only seems to be for Blazor client-side apps as it seems to behave fine with ASP.NET MVC apps or Blazor server-side apps.</t>
        </r>
      </text>
    </comment>
    <comment ref="BU457" authorId="0" shapeId="0" xr:uid="{C905F2E3-7B1A-4A43-BF36-A0605B2B978D}">
      <text>
        <r>
          <rPr>
            <b/>
            <sz val="9"/>
            <color indexed="81"/>
            <rFont val="Tahoma"/>
            <family val="2"/>
          </rPr>
          <t>Pascal André:</t>
        </r>
        <r>
          <rPr>
            <sz val="9"/>
            <color indexed="81"/>
            <rFont val="Tahoma"/>
            <family val="2"/>
          </rPr>
          <t xml:space="preserve">
User asks: "Why does WebAssembly have square root opcode (but not power/trigonometric functions etc.)?"</t>
        </r>
      </text>
    </comment>
    <comment ref="BT458" authorId="0" shapeId="0" xr:uid="{DF38FEF0-902A-4B4D-938C-DCF889E9C37D}">
      <text>
        <r>
          <rPr>
            <b/>
            <sz val="9"/>
            <color indexed="81"/>
            <rFont val="Tahoma"/>
            <family val="2"/>
          </rPr>
          <t>Pascal André:</t>
        </r>
        <r>
          <rPr>
            <sz val="9"/>
            <color indexed="81"/>
            <rFont val="Tahoma"/>
            <family val="2"/>
          </rPr>
          <t xml:space="preserve">
Matched in code.</t>
        </r>
      </text>
    </comment>
    <comment ref="BU458" authorId="0" shapeId="0" xr:uid="{F525356A-B397-4213-843F-F936736D3E93}">
      <text>
        <r>
          <rPr>
            <b/>
            <sz val="9"/>
            <color indexed="81"/>
            <rFont val="Tahoma"/>
            <family val="2"/>
          </rPr>
          <t>Pascal André:</t>
        </r>
        <r>
          <rPr>
            <sz val="9"/>
            <color indexed="81"/>
            <rFont val="Tahoma"/>
            <family val="2"/>
          </rPr>
          <t xml:space="preserve">
User asks for clarification why QuickSort exported to WebAssembly performs worse than a pure javascript implementation.</t>
        </r>
      </text>
    </comment>
    <comment ref="CB458" authorId="0" shapeId="0" xr:uid="{6E016A3A-36AE-4F99-9941-D87ECA6F1B60}">
      <text>
        <r>
          <rPr>
            <b/>
            <sz val="9"/>
            <color indexed="81"/>
            <rFont val="Tahoma"/>
            <family val="2"/>
          </rPr>
          <t>Pascal André:</t>
        </r>
        <r>
          <rPr>
            <sz val="9"/>
            <color indexed="81"/>
            <rFont val="Tahoma"/>
            <family val="2"/>
          </rPr>
          <t xml:space="preserve">
Unexpected resullt where QuickSort exported in WebAssembly is slower than pure JavaScript.</t>
        </r>
      </text>
    </comment>
    <comment ref="BU460" authorId="0" shapeId="0" xr:uid="{B943B468-D351-4166-AF71-E3DF9098BF9D}">
      <text>
        <r>
          <rPr>
            <b/>
            <sz val="9"/>
            <color indexed="81"/>
            <rFont val="Tahoma"/>
            <family val="2"/>
          </rPr>
          <t>Pascal André:</t>
        </r>
        <r>
          <rPr>
            <sz val="9"/>
            <color indexed="81"/>
            <rFont val="Tahoma"/>
            <family val="2"/>
          </rPr>
          <t xml:space="preserve">
User asks: "Other than portability/security reasons, why would someone want to run GO/Rust/C++ via WebAssembly?"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D2" authorId="0" shapeId="0" xr:uid="{5116C0C7-157D-494F-B469-4503D08B992C}">
      <text>
        <r>
          <rPr>
            <b/>
            <sz val="9"/>
            <color indexed="81"/>
            <rFont val="Tahoma"/>
            <family val="2"/>
          </rPr>
          <t>Pascal André:</t>
        </r>
        <r>
          <rPr>
            <sz val="9"/>
            <color indexed="81"/>
            <rFont val="Tahoma"/>
            <family val="2"/>
          </rPr>
          <t xml:space="preserve">
Number of questions in which this category scored a level 2 or more.</t>
        </r>
      </text>
    </comment>
    <comment ref="F2" authorId="0" shapeId="0" xr:uid="{69DB7388-CB7B-47DB-9AC2-1DDA9A3B07E0}">
      <text>
        <r>
          <rPr>
            <b/>
            <sz val="9"/>
            <color indexed="81"/>
            <rFont val="Tahoma"/>
            <family val="2"/>
          </rPr>
          <t>Pascal André:</t>
        </r>
        <r>
          <rPr>
            <sz val="9"/>
            <color indexed="81"/>
            <rFont val="Tahoma"/>
            <family val="2"/>
          </rPr>
          <t xml:space="preserve">
Number of questions in which this category scored a level 3.</t>
        </r>
      </text>
    </comment>
    <comment ref="H2" authorId="0" shapeId="0" xr:uid="{2F065D53-345C-4D50-A744-EA6C99F7AC13}">
      <text>
        <r>
          <rPr>
            <b/>
            <sz val="9"/>
            <color indexed="81"/>
            <rFont val="Tahoma"/>
            <family val="2"/>
          </rPr>
          <t>Pascal André:</t>
        </r>
        <r>
          <rPr>
            <sz val="9"/>
            <color indexed="81"/>
            <rFont val="Tahoma"/>
            <family val="2"/>
          </rPr>
          <t xml:space="preserve">
Number of questions in which this category scored a level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0BCE8FF7-60FC-4D2A-8558-3EF4B992BB02}">
      <text>
        <r>
          <rPr>
            <b/>
            <sz val="9"/>
            <color indexed="81"/>
            <rFont val="Tahoma"/>
            <family val="2"/>
          </rPr>
          <t>Pascal André:</t>
        </r>
        <r>
          <rPr>
            <sz val="9"/>
            <color indexed="81"/>
            <rFont val="Tahoma"/>
            <family val="2"/>
          </rPr>
          <t xml:space="preserve">
Unique ID number of the developer.</t>
        </r>
      </text>
    </comment>
    <comment ref="B1" authorId="0" shapeId="0" xr:uid="{AC84E0B4-BA95-433F-B904-03B6B98B39FC}">
      <text>
        <r>
          <rPr>
            <b/>
            <sz val="9"/>
            <color indexed="81"/>
            <rFont val="Tahoma"/>
            <family val="2"/>
          </rPr>
          <t>Pascal André:</t>
        </r>
        <r>
          <rPr>
            <sz val="9"/>
            <color indexed="81"/>
            <rFont val="Tahoma"/>
            <family val="2"/>
          </rPr>
          <t xml:space="preserve">
Reputation score of the developer.</t>
        </r>
      </text>
    </comment>
    <comment ref="C1" authorId="0" shapeId="0" xr:uid="{CA5F6026-2504-426D-8F78-82D3C7954841}">
      <text>
        <r>
          <rPr>
            <b/>
            <sz val="9"/>
            <color indexed="81"/>
            <rFont val="Tahoma"/>
            <family val="2"/>
          </rPr>
          <t>Pascal André:</t>
        </r>
        <r>
          <rPr>
            <sz val="9"/>
            <color indexed="81"/>
            <rFont val="Tahoma"/>
            <family val="2"/>
          </rPr>
          <t xml:space="preserve">
User name of the developer.</t>
        </r>
      </text>
    </comment>
    <comment ref="D1" authorId="0" shapeId="0" xr:uid="{F23B51C9-8CBC-4DA6-B084-126B99FCAE03}">
      <text>
        <r>
          <rPr>
            <b/>
            <sz val="9"/>
            <color indexed="81"/>
            <rFont val="Tahoma"/>
            <family val="2"/>
          </rPr>
          <t>Pascal André:</t>
        </r>
        <r>
          <rPr>
            <sz val="9"/>
            <color indexed="81"/>
            <rFont val="Tahoma"/>
            <family val="2"/>
          </rPr>
          <t xml:space="preserve">
Number of questions asked by the developer.</t>
        </r>
      </text>
    </comment>
    <comment ref="E1" authorId="0" shapeId="0" xr:uid="{175BE770-F84A-4D1F-9E04-FA58512343C4}">
      <text>
        <r>
          <rPr>
            <b/>
            <sz val="9"/>
            <color indexed="81"/>
            <rFont val="Tahoma"/>
            <family val="2"/>
          </rPr>
          <t>Pascal André:</t>
        </r>
        <r>
          <rPr>
            <sz val="9"/>
            <color indexed="81"/>
            <rFont val="Tahoma"/>
            <family val="2"/>
          </rPr>
          <t xml:space="preserve">
Number of answers written by the developer.</t>
        </r>
      </text>
    </comment>
    <comment ref="F1" authorId="0" shapeId="0" xr:uid="{8385166F-30E1-44A5-9978-0BA7E1C6ACB5}">
      <text>
        <r>
          <rPr>
            <b/>
            <sz val="9"/>
            <color indexed="81"/>
            <rFont val="Tahoma"/>
            <family val="2"/>
          </rPr>
          <t>Pascal André:</t>
        </r>
        <r>
          <rPr>
            <sz val="9"/>
            <color indexed="81"/>
            <rFont val="Tahoma"/>
            <family val="2"/>
          </rPr>
          <t xml:space="preserve">
Number of comments written to questions by the developer.</t>
        </r>
      </text>
    </comment>
    <comment ref="G1" authorId="0" shapeId="0" xr:uid="{511E4CD7-C3F5-4DDA-A5ED-B02FCDD50461}">
      <text>
        <r>
          <rPr>
            <b/>
            <sz val="9"/>
            <color indexed="81"/>
            <rFont val="Tahoma"/>
            <family val="2"/>
          </rPr>
          <t>Pascal André:</t>
        </r>
        <r>
          <rPr>
            <sz val="9"/>
            <color indexed="81"/>
            <rFont val="Tahoma"/>
            <family val="2"/>
          </rPr>
          <t xml:space="preserve">
Number of comments written to answers by the developer.</t>
        </r>
      </text>
    </comment>
    <comment ref="H1" authorId="0" shapeId="0" xr:uid="{932F5EFC-E96D-43E4-9F2F-1642520E901F}">
      <text>
        <r>
          <rPr>
            <b/>
            <sz val="9"/>
            <color indexed="81"/>
            <rFont val="Tahoma"/>
            <family val="2"/>
          </rPr>
          <t>Pascal André:</t>
        </r>
        <r>
          <rPr>
            <sz val="9"/>
            <color indexed="81"/>
            <rFont val="Tahoma"/>
            <family val="2"/>
          </rPr>
          <t xml:space="preserve">
Level of the developer based on his reputation score.</t>
        </r>
      </text>
    </comment>
    <comment ref="L1" authorId="0" shapeId="0" xr:uid="{254994EF-6438-4D04-86A6-7C85BCFB6F09}">
      <text>
        <r>
          <rPr>
            <b/>
            <sz val="9"/>
            <color indexed="81"/>
            <rFont val="Tahoma"/>
            <family val="2"/>
          </rPr>
          <t>Pascal André:</t>
        </r>
        <r>
          <rPr>
            <sz val="9"/>
            <color indexed="81"/>
            <rFont val="Tahoma"/>
            <family val="2"/>
          </rPr>
          <t xml:space="preserve">
Number of developers for the given developer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3314B74A-D415-47F6-89EA-6AC3260AD54B}">
      <text>
        <r>
          <rPr>
            <b/>
            <sz val="9"/>
            <color indexed="81"/>
            <rFont val="Tahoma"/>
            <family val="2"/>
          </rPr>
          <t>Pascal André:</t>
        </r>
        <r>
          <rPr>
            <sz val="9"/>
            <color indexed="81"/>
            <rFont val="Tahoma"/>
            <family val="2"/>
          </rPr>
          <t xml:space="preserve">
Question with a unique issue that doesn't share any popular topics with other questions. We don't assign a topic as they are mostly one of a kind and therefore are not very relevant in finding popular topics that have been discussed. If they are related to a specific tool, library etc. move them into next topic.</t>
        </r>
      </text>
    </comment>
    <comment ref="B1" authorId="0" shapeId="0" xr:uid="{7392DBC6-5506-465C-B4CE-9928FB0D0327}">
      <text>
        <r>
          <rPr>
            <b/>
            <sz val="9"/>
            <color indexed="81"/>
            <rFont val="Tahoma"/>
            <family val="2"/>
          </rPr>
          <t>Pascal André:</t>
        </r>
        <r>
          <rPr>
            <sz val="9"/>
            <color indexed="81"/>
            <rFont val="Tahoma"/>
            <family val="2"/>
          </rPr>
          <t xml:space="preserve">
Questions related to other tools, libraries etc. that seem somewhat unique and therefore don't make sense to put into an individual topic each - so they are grouped collectively under this topic.</t>
        </r>
      </text>
    </comment>
    <comment ref="C1" authorId="0" shapeId="0" xr:uid="{30886BCB-802A-459D-9F7D-736F03830A13}">
      <text>
        <r>
          <rPr>
            <b/>
            <sz val="9"/>
            <color indexed="81"/>
            <rFont val="Tahoma"/>
            <family val="2"/>
          </rPr>
          <t>Pascal André:</t>
        </r>
        <r>
          <rPr>
            <sz val="9"/>
            <color indexed="81"/>
            <rFont val="Tahoma"/>
            <family val="2"/>
          </rPr>
          <t xml:space="preserve">
Questions related to HTTP request topics.</t>
        </r>
      </text>
    </comment>
    <comment ref="D1" authorId="0" shapeId="0" xr:uid="{EB254027-5B5E-4D1E-9780-92C68C31A011}">
      <text>
        <r>
          <rPr>
            <b/>
            <sz val="9"/>
            <color indexed="81"/>
            <rFont val="Tahoma"/>
            <family val="2"/>
          </rPr>
          <t>Pascal André:</t>
        </r>
        <r>
          <rPr>
            <sz val="9"/>
            <color indexed="81"/>
            <rFont val="Tahoma"/>
            <family val="2"/>
          </rPr>
          <t xml:space="preserve">
Anything related to user login and authentication using IdentityServer4 in a Blazor WASM app.</t>
        </r>
      </text>
    </comment>
    <comment ref="F1" authorId="0" shapeId="0" xr:uid="{E18374B3-E5C4-4D7A-9C83-E37508D6C390}">
      <text>
        <r>
          <rPr>
            <b/>
            <sz val="9"/>
            <color indexed="81"/>
            <rFont val="Tahoma"/>
            <family val="2"/>
          </rPr>
          <t>Pascal André:</t>
        </r>
        <r>
          <rPr>
            <sz val="9"/>
            <color indexed="81"/>
            <rFont val="Tahoma"/>
            <family val="2"/>
          </rPr>
          <t xml:space="preserve">
Question related to how WebAssemlby works - its features and fuctionality.</t>
        </r>
      </text>
    </comment>
    <comment ref="G1" authorId="0" shapeId="0" xr:uid="{92507A99-D2B6-4FAF-8CF6-A1BDAE338643}">
      <text>
        <r>
          <rPr>
            <b/>
            <sz val="9"/>
            <color indexed="81"/>
            <rFont val="Tahoma"/>
            <family val="2"/>
          </rPr>
          <t>Pascal André:</t>
        </r>
        <r>
          <rPr>
            <sz val="9"/>
            <color indexed="81"/>
            <rFont val="Tahoma"/>
            <family val="2"/>
          </rPr>
          <t xml:space="preserve">
Question around CORS related issues.</t>
        </r>
      </text>
    </comment>
    <comment ref="H1" authorId="0" shapeId="0" xr:uid="{AE8F71A7-2008-4A10-9A81-6127A346CFA1}">
      <text>
        <r>
          <rPr>
            <b/>
            <sz val="9"/>
            <color indexed="81"/>
            <rFont val="Tahoma"/>
            <family val="2"/>
          </rPr>
          <t>Pascal André:</t>
        </r>
        <r>
          <rPr>
            <sz val="9"/>
            <color indexed="81"/>
            <rFont val="Tahoma"/>
            <family val="2"/>
          </rPr>
          <t xml:space="preserve">
Question related to a coding related issue:</t>
        </r>
      </text>
    </comment>
    <comment ref="I1" authorId="0" shapeId="0" xr:uid="{9A4D0567-0AB6-4254-A4CB-BC78A627F579}">
      <text>
        <r>
          <rPr>
            <b/>
            <sz val="9"/>
            <color indexed="81"/>
            <rFont val="Tahoma"/>
            <family val="2"/>
          </rPr>
          <t>Pascal André:</t>
        </r>
        <r>
          <rPr>
            <sz val="9"/>
            <color indexed="81"/>
            <rFont val="Tahoma"/>
            <family val="2"/>
          </rPr>
          <t xml:space="preserve">
Questions around the deployment of the application or issues in already deployed apps.</t>
        </r>
      </text>
    </comment>
    <comment ref="J1" authorId="0" shapeId="0" xr:uid="{6F433C39-5F23-4CA9-98B3-AB701F10295B}">
      <text>
        <r>
          <rPr>
            <b/>
            <sz val="9"/>
            <color indexed="81"/>
            <rFont val="Tahoma"/>
            <family val="2"/>
          </rPr>
          <t>Pascal André:</t>
        </r>
        <r>
          <rPr>
            <sz val="9"/>
            <color indexed="81"/>
            <rFont val="Tahoma"/>
            <family val="2"/>
          </rPr>
          <t xml:space="preserve">
Question related to Azure Active Directory issues.</t>
        </r>
      </text>
    </comment>
    <comment ref="K1" authorId="0" shapeId="0" xr:uid="{B1525C55-954E-46C2-B2D5-E9DF5F13B15A}">
      <text>
        <r>
          <rPr>
            <b/>
            <sz val="9"/>
            <color indexed="81"/>
            <rFont val="Tahoma"/>
            <family val="2"/>
          </rPr>
          <t>Pascal André:</t>
        </r>
        <r>
          <rPr>
            <sz val="9"/>
            <color indexed="81"/>
            <rFont val="Tahoma"/>
            <family val="2"/>
          </rPr>
          <t xml:space="preserve">
Questions around APIs (securing, accessing etc.)</t>
        </r>
      </text>
    </comment>
    <comment ref="L1" authorId="0" shapeId="0" xr:uid="{5299110F-FF40-46E5-B59A-D0C93195BE63}">
      <text>
        <r>
          <rPr>
            <b/>
            <sz val="9"/>
            <color indexed="81"/>
            <rFont val="Tahoma"/>
            <family val="2"/>
          </rPr>
          <t>Pascal André:</t>
        </r>
        <r>
          <rPr>
            <sz val="9"/>
            <color indexed="81"/>
            <rFont val="Tahoma"/>
            <family val="2"/>
          </rPr>
          <t xml:space="preserve">
Questions related to or mentioning user tokens such as JWT, Bearer</t>
        </r>
      </text>
    </comment>
    <comment ref="M1" authorId="0" shapeId="0" xr:uid="{BF25ABFB-E611-4D29-8DB5-C9BC3A5B6FF3}">
      <text>
        <r>
          <rPr>
            <b/>
            <sz val="9"/>
            <color indexed="81"/>
            <rFont val="Tahoma"/>
            <family val="2"/>
          </rPr>
          <t>Pascal André:</t>
        </r>
        <r>
          <rPr>
            <sz val="9"/>
            <color indexed="81"/>
            <rFont val="Tahoma"/>
            <family val="2"/>
          </rPr>
          <t xml:space="preserve">
Issues related to SignalR notification service</t>
        </r>
      </text>
    </comment>
    <comment ref="N1" authorId="0" shapeId="0" xr:uid="{359A8138-405E-423B-BF50-6108FEE66E46}">
      <text>
        <r>
          <rPr>
            <b/>
            <sz val="9"/>
            <color indexed="81"/>
            <rFont val="Tahoma"/>
            <family val="2"/>
          </rPr>
          <t>Pascal André:</t>
        </r>
        <r>
          <rPr>
            <sz val="9"/>
            <color indexed="81"/>
            <rFont val="Tahoma"/>
            <family val="2"/>
          </rPr>
          <t xml:space="preserve">
Questions related to interactions and differences between WASM and other programming languages.</t>
        </r>
      </text>
    </comment>
    <comment ref="O1" authorId="0" shapeId="0" xr:uid="{96368F1F-F403-4777-9E83-2B9F236FB30C}">
      <text>
        <r>
          <rPr>
            <b/>
            <sz val="9"/>
            <color indexed="81"/>
            <rFont val="Tahoma"/>
            <family val="2"/>
          </rPr>
          <t>Pascal André:</t>
        </r>
        <r>
          <rPr>
            <sz val="9"/>
            <color indexed="81"/>
            <rFont val="Tahoma"/>
            <family val="2"/>
          </rPr>
          <t xml:space="preserve">
Question related to storage (CRUD operations of files etc.).</t>
        </r>
      </text>
    </comment>
    <comment ref="R1" authorId="0" shapeId="0" xr:uid="{CB31AD08-1BA6-444F-A00E-224124C68F5C}">
      <text>
        <r>
          <rPr>
            <b/>
            <sz val="9"/>
            <color indexed="81"/>
            <rFont val="Tahoma"/>
            <family val="2"/>
          </rPr>
          <t>Pascal André:</t>
        </r>
        <r>
          <rPr>
            <sz val="9"/>
            <color indexed="81"/>
            <rFont val="Tahoma"/>
            <family val="2"/>
          </rPr>
          <t xml:space="preserve">
Related to webpack</t>
        </r>
      </text>
    </comment>
    <comment ref="E2" authorId="0" shapeId="0" xr:uid="{1ECCED65-D1DB-4BE2-B82C-A161A497C4A6}">
      <text>
        <r>
          <rPr>
            <b/>
            <sz val="9"/>
            <color indexed="81"/>
            <rFont val="Tahoma"/>
            <family val="2"/>
          </rPr>
          <t>Pascal André:</t>
        </r>
        <r>
          <rPr>
            <sz val="9"/>
            <color indexed="81"/>
            <rFont val="Tahoma"/>
            <family val="2"/>
          </rPr>
          <t xml:space="preserve">
General questions around authentication (not related to user auth using identityserver4.</t>
        </r>
      </text>
    </comment>
    <comment ref="AD5" authorId="0" shapeId="0" xr:uid="{74C9EE9B-D149-443D-94D5-8D5B35C77B8C}">
      <text>
        <r>
          <rPr>
            <b/>
            <sz val="9"/>
            <color indexed="81"/>
            <rFont val="Tahoma"/>
            <family val="2"/>
          </rPr>
          <t>Pascal André:</t>
        </r>
        <r>
          <rPr>
            <sz val="9"/>
            <color indexed="81"/>
            <rFont val="Tahoma"/>
            <family val="2"/>
          </rPr>
          <t xml:space="preserve">
Asks for clarification which runtimes have option to "pass system call to WebAssembly module" implemented?</t>
        </r>
      </text>
    </comment>
    <comment ref="AW5" authorId="0" shapeId="0" xr:uid="{6E08C2B4-CC74-47E3-9C04-7B119306C1FE}">
      <text>
        <r>
          <rPr>
            <b/>
            <sz val="9"/>
            <color indexed="81"/>
            <rFont val="Tahoma"/>
            <family val="2"/>
          </rPr>
          <t>Pascal André:</t>
        </r>
        <r>
          <rPr>
            <sz val="9"/>
            <color indexed="81"/>
            <rFont val="Tahoma"/>
            <family val="2"/>
          </rPr>
          <t xml:space="preserve">
TRUE
Was answered by owner.</t>
        </r>
      </text>
    </comment>
    <comment ref="AE6" authorId="0" shapeId="0" xr:uid="{F2C71758-CFE9-4289-B1FE-1AC0C56C0EF8}">
      <text>
        <r>
          <rPr>
            <b/>
            <sz val="9"/>
            <color indexed="81"/>
            <rFont val="Tahoma"/>
            <family val="2"/>
          </rPr>
          <t>Pascal André:</t>
        </r>
        <r>
          <rPr>
            <sz val="9"/>
            <color indexed="81"/>
            <rFont val="Tahoma"/>
            <family val="2"/>
          </rPr>
          <t xml:space="preserve">
Problems were solved by adding "AllowAnyMethod" in CORS config setting in startup.cs file in Web service app</t>
        </r>
      </text>
    </comment>
    <comment ref="AF6" authorId="0" shapeId="0" xr:uid="{F2BCBEE4-EB4F-4368-974A-C63497982B6A}">
      <text>
        <r>
          <rPr>
            <b/>
            <sz val="9"/>
            <color indexed="81"/>
            <rFont val="Tahoma"/>
            <family val="2"/>
          </rPr>
          <t>Pascal André:</t>
        </r>
        <r>
          <rPr>
            <sz val="9"/>
            <color indexed="81"/>
            <rFont val="Tahoma"/>
            <family val="2"/>
          </rPr>
          <t xml:space="preserve">
User posted error messages received for HTTP requests PUT &amp; DELETE that caused issues.</t>
        </r>
      </text>
    </comment>
    <comment ref="AW6" authorId="0" shapeId="0" xr:uid="{EA74424C-6440-4BD5-A486-0DAF2F576ED3}">
      <text>
        <r>
          <rPr>
            <b/>
            <sz val="9"/>
            <color indexed="81"/>
            <rFont val="Tahoma"/>
            <family val="2"/>
          </rPr>
          <t>Pascal André:</t>
        </r>
        <r>
          <rPr>
            <sz val="9"/>
            <color indexed="81"/>
            <rFont val="Tahoma"/>
            <family val="2"/>
          </rPr>
          <t xml:space="preserve">
TRUE
Was answered by owner.</t>
        </r>
      </text>
    </comment>
    <comment ref="AD7" authorId="0" shapeId="0" xr:uid="{B704E097-9C0B-4F40-8D6C-38ECFA25FC75}">
      <text>
        <r>
          <rPr>
            <b/>
            <sz val="9"/>
            <color indexed="81"/>
            <rFont val="Tahoma"/>
            <family val="2"/>
          </rPr>
          <t>Pascal André:</t>
        </r>
        <r>
          <rPr>
            <sz val="9"/>
            <color indexed="81"/>
            <rFont val="Tahoma"/>
            <family val="2"/>
          </rPr>
          <t xml:space="preserve">
Amongst other things the user asks for difference between IdentityServer and IdentityServer4.</t>
        </r>
      </text>
    </comment>
    <comment ref="AG7" authorId="0" shapeId="0" xr:uid="{52E51361-A8CE-4DA7-9AA6-C1B5D2DE342C}">
      <text>
        <r>
          <rPr>
            <b/>
            <sz val="9"/>
            <color indexed="81"/>
            <rFont val="Tahoma"/>
            <family val="2"/>
          </rPr>
          <t>Pascal André:</t>
        </r>
        <r>
          <rPr>
            <sz val="9"/>
            <color indexed="81"/>
            <rFont val="Tahoma"/>
            <family val="2"/>
          </rPr>
          <t xml:space="preserve">
User only indirectly asks how to do things (more so through clarification and best practices).</t>
        </r>
      </text>
    </comment>
    <comment ref="AH7" authorId="0" shapeId="0" xr:uid="{ED437A17-0A91-4F29-A3EE-5D0CB2436308}">
      <text>
        <r>
          <rPr>
            <b/>
            <sz val="9"/>
            <color indexed="81"/>
            <rFont val="Tahoma"/>
            <family val="2"/>
          </rPr>
          <t>Pascal André:</t>
        </r>
        <r>
          <rPr>
            <sz val="9"/>
            <color indexed="81"/>
            <rFont val="Tahoma"/>
            <family val="2"/>
          </rPr>
          <t xml:space="preserve">
User asks for best practices regarding the creation of a user account management module.</t>
        </r>
      </text>
    </comment>
    <comment ref="AD8" authorId="0" shapeId="0" xr:uid="{B3135265-FF22-45DB-8D47-913361887AA1}">
      <text>
        <r>
          <rPr>
            <b/>
            <sz val="9"/>
            <color indexed="81"/>
            <rFont val="Tahoma"/>
            <family val="2"/>
          </rPr>
          <t>Pascal André:</t>
        </r>
        <r>
          <rPr>
            <sz val="9"/>
            <color indexed="81"/>
            <rFont val="Tahoma"/>
            <family val="2"/>
          </rPr>
          <t xml:space="preserve">
User is new to web-development and a little confused. Asks many questions but is mostly interested about how JavaScript/WASM virtual machines work and if they provide isolation.</t>
        </r>
      </text>
    </comment>
    <comment ref="AW8" authorId="0" shapeId="0" xr:uid="{1C02E420-33DC-4DB4-8BA5-D49ABC94B96C}">
      <text>
        <r>
          <rPr>
            <b/>
            <sz val="9"/>
            <color indexed="81"/>
            <rFont val="Tahoma"/>
            <family val="2"/>
          </rPr>
          <t>Pascal André:</t>
        </r>
        <r>
          <rPr>
            <sz val="9"/>
            <color indexed="81"/>
            <rFont val="Tahoma"/>
            <family val="2"/>
          </rPr>
          <t xml:space="preserve">
User did not give resources that he read which could have explained the confusion he has.</t>
        </r>
      </text>
    </comment>
    <comment ref="AF9" authorId="0" shapeId="0" xr:uid="{62F4D271-E11F-4DCD-A0FA-106197765F69}">
      <text>
        <r>
          <rPr>
            <b/>
            <sz val="9"/>
            <color indexed="81"/>
            <rFont val="Tahoma"/>
            <family val="2"/>
          </rPr>
          <t>Pascal André:</t>
        </r>
        <r>
          <rPr>
            <sz val="9"/>
            <color indexed="81"/>
            <rFont val="Tahoma"/>
            <family val="2"/>
          </rPr>
          <t xml:space="preserve">
User asks for support regarding an error message that he received during authentication on a deployed Blazor app.
Also provides code snippets.</t>
        </r>
      </text>
    </comment>
    <comment ref="AI9" authorId="0" shapeId="0" xr:uid="{547E4EED-64C5-4CAC-9EEC-F7D145CA52BF}">
      <text>
        <r>
          <rPr>
            <b/>
            <sz val="9"/>
            <color indexed="81"/>
            <rFont val="Tahoma"/>
            <family val="2"/>
          </rPr>
          <t>Pascal André:</t>
        </r>
        <r>
          <rPr>
            <sz val="9"/>
            <color indexed="81"/>
            <rFont val="Tahoma"/>
            <family val="2"/>
          </rPr>
          <t xml:space="preserve">
The same problem encountered by the user was also described in an issue on Github for aspnetcore:
https://github.com/dotnet/aspnetcore/issues/19928
which has been resolved. 
The user's problems were caused by a bug that he was not responsible for meaning a third party was to blame for it.</t>
        </r>
      </text>
    </comment>
    <comment ref="AD10" authorId="0" shapeId="0" xr:uid="{F254B993-2E47-4325-8808-BDC8AB70DCDA}">
      <text>
        <r>
          <rPr>
            <b/>
            <sz val="9"/>
            <color indexed="81"/>
            <rFont val="Tahoma"/>
            <family val="2"/>
          </rPr>
          <t>Pascal André:</t>
        </r>
        <r>
          <rPr>
            <sz val="9"/>
            <color indexed="81"/>
            <rFont val="Tahoma"/>
            <family val="2"/>
          </rPr>
          <t xml:space="preserve">
User wants to clarify if he can use SharedArrayBuffer on iOS.</t>
        </r>
      </text>
    </comment>
    <comment ref="AW10" authorId="0" shapeId="0" xr:uid="{1487A43D-4828-4237-82CB-B45639DCA071}">
      <text>
        <r>
          <rPr>
            <b/>
            <sz val="9"/>
            <color indexed="81"/>
            <rFont val="Tahoma"/>
            <family val="2"/>
          </rPr>
          <t>Pascal André:</t>
        </r>
        <r>
          <rPr>
            <sz val="9"/>
            <color indexed="81"/>
            <rFont val="Tahoma"/>
            <family val="2"/>
          </rPr>
          <t xml:space="preserve">
Short and straight forward question incl. links to resources that his question is based on.</t>
        </r>
      </text>
    </comment>
    <comment ref="AG11" authorId="0" shapeId="0" xr:uid="{64C1A117-3D70-4715-9692-3AB166EF3551}">
      <text>
        <r>
          <rPr>
            <b/>
            <sz val="9"/>
            <color indexed="81"/>
            <rFont val="Tahoma"/>
            <family val="2"/>
          </rPr>
          <t>Pascal André:</t>
        </r>
        <r>
          <rPr>
            <sz val="9"/>
            <color indexed="81"/>
            <rFont val="Tahoma"/>
            <family val="2"/>
          </rPr>
          <t xml:space="preserve">
User asks: "How to authenticate a user on a request to fetch an image (e.g. personal one) that only he should be able to access?"</t>
        </r>
      </text>
    </comment>
    <comment ref="AH11" authorId="0" shapeId="0" xr:uid="{32B3A225-F8C8-46C3-B18C-1FAD56751E7A}">
      <text>
        <r>
          <rPr>
            <b/>
            <sz val="9"/>
            <color indexed="81"/>
            <rFont val="Tahoma"/>
            <family val="2"/>
          </rPr>
          <t>Pascal André:</t>
        </r>
        <r>
          <rPr>
            <sz val="9"/>
            <color indexed="81"/>
            <rFont val="Tahoma"/>
            <family val="2"/>
          </rPr>
          <t xml:space="preserve">
User has an idea to solve the problem: "I could use the HttpClient to download the image, convert it into base64 and set the content of the img tag using that base64 string, but this bypasses the browser cache and seems needlessly complicated as I would then need to handle all these transfers and caching etc. manually in the client.", but since it is not a nice solution he asks for a better (best practice) alternative.</t>
        </r>
      </text>
    </comment>
    <comment ref="AW11" authorId="0" shapeId="0" xr:uid="{6CBA721E-BE4B-4F30-86BD-063103AB19D9}">
      <text>
        <r>
          <rPr>
            <b/>
            <sz val="9"/>
            <color indexed="81"/>
            <rFont val="Tahoma"/>
            <family val="2"/>
          </rPr>
          <t>Pascal André:</t>
        </r>
        <r>
          <rPr>
            <sz val="9"/>
            <color indexed="81"/>
            <rFont val="Tahoma"/>
            <family val="2"/>
          </rPr>
          <t xml:space="preserve">
TRUE
Was answered by owner.</t>
        </r>
      </text>
    </comment>
    <comment ref="AG12" authorId="0" shapeId="0" xr:uid="{958036FE-E3A4-4C3B-897E-56BD89E801F8}">
      <text>
        <r>
          <rPr>
            <b/>
            <sz val="9"/>
            <color indexed="81"/>
            <rFont val="Tahoma"/>
            <family val="2"/>
          </rPr>
          <t>Pascal André:</t>
        </r>
        <r>
          <rPr>
            <sz val="9"/>
            <color indexed="81"/>
            <rFont val="Tahoma"/>
            <family val="2"/>
          </rPr>
          <t xml:space="preserve">
User asks how to integrate the OpenID Connect authentication workflow into a WebAssembly project.</t>
        </r>
      </text>
    </comment>
    <comment ref="AW12" authorId="0" shapeId="0" xr:uid="{CFDEBCE9-B528-4330-9C33-8941549B0956}">
      <text>
        <r>
          <rPr>
            <b/>
            <sz val="9"/>
            <color indexed="81"/>
            <rFont val="Tahoma"/>
            <family val="2"/>
          </rPr>
          <t>Pascal André:</t>
        </r>
        <r>
          <rPr>
            <sz val="9"/>
            <color indexed="81"/>
            <rFont val="Tahoma"/>
            <family val="2"/>
          </rPr>
          <t xml:space="preserve">
Seems to give enough details for his question.</t>
        </r>
      </text>
    </comment>
    <comment ref="AF13" authorId="0" shapeId="0" xr:uid="{779305CA-3A54-4ED0-A657-2B164B3F97F3}">
      <text>
        <r>
          <rPr>
            <b/>
            <sz val="9"/>
            <color indexed="81"/>
            <rFont val="Tahoma"/>
            <family val="2"/>
          </rPr>
          <t>Pascal André:</t>
        </r>
        <r>
          <rPr>
            <sz val="9"/>
            <color indexed="81"/>
            <rFont val="Tahoma"/>
            <family val="2"/>
          </rPr>
          <t xml:space="preserve">
User asks for help to fix the following issue:
"unexpected character encountered while parsing number"
Provides error message and code snippets from configuration file.</t>
        </r>
      </text>
    </comment>
    <comment ref="AW13" authorId="0" shapeId="0" xr:uid="{321E6CEA-741B-4571-9EA1-C5760C9C28B9}">
      <text>
        <r>
          <rPr>
            <b/>
            <sz val="9"/>
            <color indexed="81"/>
            <rFont val="Tahoma"/>
            <family val="2"/>
          </rPr>
          <t>Pascal André:</t>
        </r>
        <r>
          <rPr>
            <sz val="9"/>
            <color indexed="81"/>
            <rFont val="Tahoma"/>
            <family val="2"/>
          </rPr>
          <t xml:space="preserve">
Owner gave lots of details and was active in comments that seemd to help somewhat. Unclear if it was resolved afterwards.</t>
        </r>
      </text>
    </comment>
    <comment ref="AE14" authorId="0" shapeId="0" xr:uid="{42D9FDF1-A51F-4F67-8451-FDA79491D315}">
      <text>
        <r>
          <rPr>
            <b/>
            <sz val="9"/>
            <color indexed="81"/>
            <rFont val="Tahoma"/>
            <family val="2"/>
          </rPr>
          <t>Pascal André:</t>
        </r>
        <r>
          <rPr>
            <sz val="9"/>
            <color indexed="81"/>
            <rFont val="Tahoma"/>
            <family val="2"/>
          </rPr>
          <t xml:space="preserve">
Issue was that anti virus program blocked DLL files from executing.</t>
        </r>
      </text>
    </comment>
    <comment ref="AF14" authorId="0" shapeId="0" xr:uid="{3E290245-D48A-4976-BEA7-B81949E7D51F}">
      <text>
        <r>
          <rPr>
            <b/>
            <sz val="9"/>
            <color indexed="81"/>
            <rFont val="Tahoma"/>
            <family val="2"/>
          </rPr>
          <t>Pascal André:</t>
        </r>
        <r>
          <rPr>
            <sz val="9"/>
            <color indexed="81"/>
            <rFont val="Tahoma"/>
            <family val="2"/>
          </rPr>
          <t xml:space="preserve">
User asks: "How to fix error where WebAssembly app does not load due to integrity issues?"</t>
        </r>
      </text>
    </comment>
    <comment ref="AE15" authorId="0" shapeId="0" xr:uid="{A6F4F6F8-2071-4BA9-A34E-B568B07D8029}">
      <text>
        <r>
          <rPr>
            <b/>
            <sz val="9"/>
            <color indexed="81"/>
            <rFont val="Tahoma"/>
            <family val="2"/>
          </rPr>
          <t>Pascal André:</t>
        </r>
        <r>
          <rPr>
            <sz val="9"/>
            <color indexed="81"/>
            <rFont val="Tahoma"/>
            <family val="2"/>
          </rPr>
          <t xml:space="preserve">
Owner answered: "By formating windows drive and installing windows and visual studio it finally worked."</t>
        </r>
      </text>
    </comment>
    <comment ref="AF15" authorId="0" shapeId="0" xr:uid="{E34CA4FA-4D48-4923-82EA-98E8A9855775}">
      <text>
        <r>
          <rPr>
            <b/>
            <sz val="9"/>
            <color indexed="81"/>
            <rFont val="Tahoma"/>
            <family val="2"/>
          </rPr>
          <t>Pascal André:</t>
        </r>
        <r>
          <rPr>
            <sz val="9"/>
            <color indexed="81"/>
            <rFont val="Tahoma"/>
            <family val="2"/>
          </rPr>
          <t xml:space="preserve">
User asks: "How to fix error where site can't be reached after adding IdentityServer authentication?"</t>
        </r>
      </text>
    </comment>
    <comment ref="AW15" authorId="0" shapeId="0" xr:uid="{6D2C2DAE-162C-44FB-95F6-19E119749025}">
      <text>
        <r>
          <rPr>
            <b/>
            <sz val="9"/>
            <color indexed="81"/>
            <rFont val="Tahoma"/>
            <family val="2"/>
          </rPr>
          <t>Pascal André:</t>
        </r>
        <r>
          <rPr>
            <sz val="9"/>
            <color indexed="81"/>
            <rFont val="Tahoma"/>
            <family val="2"/>
          </rPr>
          <t xml:space="preserve">
TRUE
Was answered by owner.</t>
        </r>
      </text>
    </comment>
    <comment ref="AF16" authorId="0" shapeId="0" xr:uid="{1981725C-18BB-4563-BA7C-B15A43DCA270}">
      <text>
        <r>
          <rPr>
            <b/>
            <sz val="9"/>
            <color indexed="81"/>
            <rFont val="Tahoma"/>
            <family val="2"/>
          </rPr>
          <t>Pascal André:</t>
        </r>
        <r>
          <rPr>
            <sz val="9"/>
            <color indexed="81"/>
            <rFont val="Tahoma"/>
            <family val="2"/>
          </rPr>
          <t xml:space="preserve">
How to fix issue/warning where Content Security Policy blocks use of 'eval' in JavaScript?</t>
        </r>
      </text>
    </comment>
    <comment ref="AJ16" authorId="0" shapeId="0" xr:uid="{29FEC511-4D70-4C01-978D-BA3367E74307}">
      <text>
        <r>
          <rPr>
            <b/>
            <sz val="9"/>
            <color indexed="81"/>
            <rFont val="Tahoma"/>
            <family val="2"/>
          </rPr>
          <t>Pascal André:</t>
        </r>
        <r>
          <rPr>
            <sz val="9"/>
            <color indexed="81"/>
            <rFont val="Tahoma"/>
            <family val="2"/>
          </rPr>
          <t xml:space="preserve">
NGINX config is set up correctly according to question owner. Does not understand why issues are present.</t>
        </r>
      </text>
    </comment>
    <comment ref="AW16" authorId="0" shapeId="0" xr:uid="{4416B59C-ED80-4B1D-8EAF-47823181E139}">
      <text>
        <r>
          <rPr>
            <b/>
            <sz val="9"/>
            <color indexed="81"/>
            <rFont val="Tahoma"/>
            <family val="2"/>
          </rPr>
          <t>Pascal André:</t>
        </r>
        <r>
          <rPr>
            <sz val="9"/>
            <color indexed="81"/>
            <rFont val="Tahoma"/>
            <family val="2"/>
          </rPr>
          <t xml:space="preserve">
Owner did not respond to one of the comments that might solve problem.</t>
        </r>
      </text>
    </comment>
    <comment ref="AE17" authorId="0" shapeId="0" xr:uid="{9CD554D8-6EBC-4BA9-B14D-0B8EA360B193}">
      <text>
        <r>
          <rPr>
            <b/>
            <sz val="9"/>
            <color indexed="81"/>
            <rFont val="Tahoma"/>
            <family val="2"/>
          </rPr>
          <t>Pascal André:</t>
        </r>
        <r>
          <rPr>
            <sz val="9"/>
            <color indexed="81"/>
            <rFont val="Tahoma"/>
            <family val="2"/>
          </rPr>
          <t xml:space="preserve">
Issue is resolved by changing settings/configuration of Azure AD.</t>
        </r>
      </text>
    </comment>
    <comment ref="AG17" authorId="0" shapeId="0" xr:uid="{B941CAE7-95B6-4A0B-B42B-B985E6CF6070}">
      <text>
        <r>
          <rPr>
            <b/>
            <sz val="9"/>
            <color indexed="81"/>
            <rFont val="Tahoma"/>
            <family val="2"/>
          </rPr>
          <t>Pascal André:</t>
        </r>
        <r>
          <rPr>
            <sz val="9"/>
            <color indexed="81"/>
            <rFont val="Tahoma"/>
            <family val="2"/>
          </rPr>
          <t xml:space="preserve">
User asks: "How to set permissions when registering server API app on Azure?"</t>
        </r>
      </text>
    </comment>
    <comment ref="AH17" authorId="0" shapeId="0" xr:uid="{AAD162A5-39FA-4A9C-99A1-16F379F0317C}">
      <text>
        <r>
          <rPr>
            <b/>
            <sz val="9"/>
            <color indexed="81"/>
            <rFont val="Tahoma"/>
            <family val="2"/>
          </rPr>
          <t>Pascal André:</t>
        </r>
        <r>
          <rPr>
            <sz val="9"/>
            <color indexed="81"/>
            <rFont val="Tahoma"/>
            <family val="2"/>
          </rPr>
          <t xml:space="preserve">
User asks if better solution is possible: "Is it right under my nose, or no longer needed, is the documentation out of date, or is there an easier approach?"</t>
        </r>
      </text>
    </comment>
    <comment ref="AD18" authorId="0" shapeId="0" xr:uid="{AF2F70B4-9B43-49C4-A586-517A1C4898D0}">
      <text>
        <r>
          <rPr>
            <b/>
            <sz val="9"/>
            <color indexed="81"/>
            <rFont val="Tahoma"/>
            <family val="2"/>
          </rPr>
          <t>Pascal André:</t>
        </r>
        <r>
          <rPr>
            <sz val="9"/>
            <color indexed="81"/>
            <rFont val="Tahoma"/>
            <family val="2"/>
          </rPr>
          <t xml:space="preserve">
User asks: "What are security risks associated with WASM?"</t>
        </r>
      </text>
    </comment>
    <comment ref="AW18" authorId="0" shapeId="0" xr:uid="{C16DF22E-5BDA-41EB-86D2-BBB7D19E573A}">
      <text>
        <r>
          <rPr>
            <b/>
            <sz val="9"/>
            <color indexed="81"/>
            <rFont val="Tahoma"/>
            <family val="2"/>
          </rPr>
          <t>Pascal André:</t>
        </r>
        <r>
          <rPr>
            <sz val="9"/>
            <color indexed="81"/>
            <rFont val="Tahoma"/>
            <family val="2"/>
          </rPr>
          <t xml:space="preserve">
- No response from owner
- Seems to have decent answer.</t>
        </r>
      </text>
    </comment>
    <comment ref="AD19" authorId="0" shapeId="0" xr:uid="{DA881638-5148-40C8-B8C0-3C947C8C8EBF}">
      <text>
        <r>
          <rPr>
            <b/>
            <sz val="9"/>
            <color indexed="81"/>
            <rFont val="Tahoma"/>
            <family val="2"/>
          </rPr>
          <t>Pascal André:</t>
        </r>
        <r>
          <rPr>
            <sz val="9"/>
            <color indexed="81"/>
            <rFont val="Tahoma"/>
            <family val="2"/>
          </rPr>
          <t xml:space="preserve">
User asks: "Is it possible to directly upload to a blob storage from a blazor app?"</t>
        </r>
      </text>
    </comment>
    <comment ref="AE19" authorId="0" shapeId="0" xr:uid="{E6E8F308-8C65-4453-AF86-74F9A3822A01}">
      <text>
        <r>
          <rPr>
            <b/>
            <sz val="9"/>
            <color indexed="81"/>
            <rFont val="Tahoma"/>
            <family val="2"/>
          </rPr>
          <t>Pascal André:</t>
        </r>
        <r>
          <rPr>
            <sz val="9"/>
            <color indexed="81"/>
            <rFont val="Tahoma"/>
            <family val="2"/>
          </rPr>
          <t xml:space="preserve">
Configuring CORS policies fixed issue.</t>
        </r>
      </text>
    </comment>
    <comment ref="AF19" authorId="0" shapeId="0" xr:uid="{54246EFF-8100-426A-8B67-C6B2F79F8BC1}">
      <text>
        <r>
          <rPr>
            <b/>
            <sz val="9"/>
            <color indexed="81"/>
            <rFont val="Tahoma"/>
            <family val="2"/>
          </rPr>
          <t>Pascal André:</t>
        </r>
        <r>
          <rPr>
            <sz val="9"/>
            <color indexed="81"/>
            <rFont val="Tahoma"/>
            <family val="2"/>
          </rPr>
          <t xml:space="preserve">
User experienced issues: The issues I was obtaining were usually related to security for example CORS (Although it had been fully set up), Authorization fails and System.PlatformNotSupportedException: System.Security.Cryptography.Algorithms is not supported on this platform.</t>
        </r>
      </text>
    </comment>
    <comment ref="AG19" authorId="0" shapeId="0" xr:uid="{B3094F2B-36A1-4AFC-AB0D-BF13ADE6F017}">
      <text>
        <r>
          <rPr>
            <b/>
            <sz val="9"/>
            <color indexed="81"/>
            <rFont val="Tahoma"/>
            <family val="2"/>
          </rPr>
          <t>Pascal André:</t>
        </r>
        <r>
          <rPr>
            <sz val="9"/>
            <color indexed="81"/>
            <rFont val="Tahoma"/>
            <family val="2"/>
          </rPr>
          <t xml:space="preserve">
User indirectly asks: "How to upload a file from WebAssembly app to Azure Blob storage?"</t>
        </r>
      </text>
    </comment>
    <comment ref="AF20" authorId="0" shapeId="0" xr:uid="{53299C98-77A2-437A-AE32-D3C969B499EC}">
      <text>
        <r>
          <rPr>
            <b/>
            <sz val="9"/>
            <color indexed="81"/>
            <rFont val="Tahoma"/>
            <family val="2"/>
          </rPr>
          <t>Pascal André:</t>
        </r>
        <r>
          <rPr>
            <sz val="9"/>
            <color indexed="81"/>
            <rFont val="Tahoma"/>
            <family val="2"/>
          </rPr>
          <t xml:space="preserve">
User has issues: "The problem is that the variable "token" in the AuthenticateRequestAsync method is always null."</t>
        </r>
      </text>
    </comment>
    <comment ref="AG21" authorId="0" shapeId="0" xr:uid="{86F6003B-F62E-40E7-9ADA-E6785A0098D3}">
      <text>
        <r>
          <rPr>
            <b/>
            <sz val="9"/>
            <color indexed="81"/>
            <rFont val="Tahoma"/>
            <family val="2"/>
          </rPr>
          <t>Pascal André:</t>
        </r>
        <r>
          <rPr>
            <sz val="9"/>
            <color indexed="81"/>
            <rFont val="Tahoma"/>
            <family val="2"/>
          </rPr>
          <t xml:space="preserve">
User asks: "How to connect to to a server via SSH from the client without middleware?"</t>
        </r>
      </text>
    </comment>
    <comment ref="AH21" authorId="0" shapeId="0" xr:uid="{97843B54-CBB0-4BEA-80D2-88131707A42F}">
      <text>
        <r>
          <rPr>
            <b/>
            <sz val="9"/>
            <color indexed="81"/>
            <rFont val="Tahoma"/>
            <family val="2"/>
          </rPr>
          <t>Pascal André:</t>
        </r>
        <r>
          <rPr>
            <sz val="9"/>
            <color indexed="81"/>
            <rFont val="Tahoma"/>
            <family val="2"/>
          </rPr>
          <t xml:space="preserve">
User is looking for ideal solution.</t>
        </r>
      </text>
    </comment>
    <comment ref="AE22" authorId="0" shapeId="0" xr:uid="{D9EAED1C-44AF-41C5-8415-44E2E019F0D4}">
      <text>
        <r>
          <rPr>
            <b/>
            <sz val="9"/>
            <color indexed="81"/>
            <rFont val="Tahoma"/>
            <family val="2"/>
          </rPr>
          <t>Pascal André:</t>
        </r>
        <r>
          <rPr>
            <sz val="9"/>
            <color indexed="81"/>
            <rFont val="Tahoma"/>
            <family val="2"/>
          </rPr>
          <t xml:space="preserve">
Issue is related to configurations.</t>
        </r>
      </text>
    </comment>
    <comment ref="AF22" authorId="0" shapeId="0" xr:uid="{B74B0EDC-3BB0-4886-B35B-C39C6607F64D}">
      <text>
        <r>
          <rPr>
            <b/>
            <sz val="9"/>
            <color indexed="81"/>
            <rFont val="Tahoma"/>
            <family val="2"/>
          </rPr>
          <t>Pascal André:</t>
        </r>
        <r>
          <rPr>
            <sz val="9"/>
            <color indexed="81"/>
            <rFont val="Tahoma"/>
            <family val="2"/>
          </rPr>
          <t xml:space="preserve">
User has issue: "Now the Problem: When I call the same url (that works in Browser) from my Blazor app with HttpClient.GetAsync I get an "401: Not Authorized" error."</t>
        </r>
      </text>
    </comment>
    <comment ref="AW22" authorId="0" shapeId="0" xr:uid="{0A493F93-B1E4-4840-B157-60B17C1C9F3F}">
      <text>
        <r>
          <rPr>
            <b/>
            <sz val="9"/>
            <color indexed="81"/>
            <rFont val="Tahoma"/>
            <family val="2"/>
          </rPr>
          <t>Pascal André:</t>
        </r>
        <r>
          <rPr>
            <sz val="9"/>
            <color indexed="81"/>
            <rFont val="Tahoma"/>
            <family val="2"/>
          </rPr>
          <t xml:space="preserve">
- Seems to have decent answer but not good enough.
- Owner was active</t>
        </r>
      </text>
    </comment>
    <comment ref="AF23" authorId="0" shapeId="0" xr:uid="{B7AB9AB0-C047-4EDD-AF22-2A6F388120C4}">
      <text>
        <r>
          <rPr>
            <b/>
            <sz val="9"/>
            <color indexed="81"/>
            <rFont val="Tahoma"/>
            <family val="2"/>
          </rPr>
          <t>Pascal André:</t>
        </r>
        <r>
          <rPr>
            <sz val="9"/>
            <color indexed="81"/>
            <rFont val="Tahoma"/>
            <family val="2"/>
          </rPr>
          <t xml:space="preserve">
User tried but has issues: "But I could not deploy the application after adding this config file."</t>
        </r>
      </text>
    </comment>
    <comment ref="AG23" authorId="0" shapeId="0" xr:uid="{DDDA7707-7697-4C25-9C2F-DC681E47C697}">
      <text>
        <r>
          <rPr>
            <b/>
            <sz val="9"/>
            <color indexed="81"/>
            <rFont val="Tahoma"/>
            <family val="2"/>
          </rPr>
          <t>Pascal André:</t>
        </r>
        <r>
          <rPr>
            <sz val="9"/>
            <color indexed="81"/>
            <rFont val="Tahoma"/>
            <family val="2"/>
          </rPr>
          <t xml:space="preserve">
User asks: "How to configure WebAssembly to enforce "strict-transport-security" in response headers?"</t>
        </r>
      </text>
    </comment>
    <comment ref="AW23" authorId="0" shapeId="0" xr:uid="{3D745ACE-D5A0-4981-8229-959524926725}">
      <text>
        <r>
          <rPr>
            <b/>
            <sz val="9"/>
            <color indexed="81"/>
            <rFont val="Tahoma"/>
            <family val="2"/>
          </rPr>
          <t>Pascal André:</t>
        </r>
        <r>
          <rPr>
            <sz val="9"/>
            <color indexed="81"/>
            <rFont val="Tahoma"/>
            <family val="2"/>
          </rPr>
          <t xml:space="preserve">
Owner did not respond to comments.</t>
        </r>
      </text>
    </comment>
    <comment ref="AE24" authorId="0" shapeId="0" xr:uid="{3A560FA0-5616-481D-964B-C3181B57A97D}">
      <text>
        <r>
          <rPr>
            <b/>
            <sz val="9"/>
            <color indexed="81"/>
            <rFont val="Tahoma"/>
            <family val="2"/>
          </rPr>
          <t>Pascal André:</t>
        </r>
        <r>
          <rPr>
            <sz val="9"/>
            <color indexed="81"/>
            <rFont val="Tahoma"/>
            <family val="2"/>
          </rPr>
          <t xml:space="preserve">
A different setup of the project solved issue.</t>
        </r>
      </text>
    </comment>
    <comment ref="AF24" authorId="0" shapeId="0" xr:uid="{594E7604-3352-4CC6-91F7-1FAB4E63BFAA}">
      <text>
        <r>
          <rPr>
            <b/>
            <sz val="9"/>
            <color indexed="81"/>
            <rFont val="Tahoma"/>
            <family val="2"/>
          </rPr>
          <t>Pascal André:</t>
        </r>
        <r>
          <rPr>
            <sz val="9"/>
            <color indexed="81"/>
            <rFont val="Tahoma"/>
            <family val="2"/>
          </rPr>
          <t xml:space="preserve">
User asks: "How to fix issue where app deployed to Azure does not load the certificate?"</t>
        </r>
      </text>
    </comment>
    <comment ref="AE25" authorId="0" shapeId="0" xr:uid="{D78B7A98-9AA9-48F7-B376-6AA9C8423F31}">
      <text>
        <r>
          <rPr>
            <b/>
            <sz val="9"/>
            <color indexed="81"/>
            <rFont val="Tahoma"/>
            <family val="2"/>
          </rPr>
          <t>Pascal André:</t>
        </r>
        <r>
          <rPr>
            <sz val="9"/>
            <color indexed="81"/>
            <rFont val="Tahoma"/>
            <family val="2"/>
          </rPr>
          <t xml:space="preserve">
Issues seems to be due to wrong configuration of the project.</t>
        </r>
      </text>
    </comment>
    <comment ref="AF25" authorId="0" shapeId="0" xr:uid="{80B9BFB9-C595-457D-AE8A-8E50D31B668C}">
      <text>
        <r>
          <rPr>
            <b/>
            <sz val="9"/>
            <color indexed="81"/>
            <rFont val="Tahoma"/>
            <family val="2"/>
          </rPr>
          <t>Pascal André:</t>
        </r>
        <r>
          <rPr>
            <sz val="9"/>
            <color indexed="81"/>
            <rFont val="Tahoma"/>
            <family val="2"/>
          </rPr>
          <t xml:space="preserve">
Has issues because authentication fails. Asks for help.</t>
        </r>
      </text>
    </comment>
    <comment ref="AW25" authorId="0" shapeId="0" xr:uid="{4E7B07E6-78BF-474D-9C00-1BCA63BE12E2}">
      <text>
        <r>
          <rPr>
            <b/>
            <sz val="9"/>
            <color indexed="81"/>
            <rFont val="Tahoma"/>
            <family val="2"/>
          </rPr>
          <t>Pascal André:</t>
        </r>
        <r>
          <rPr>
            <sz val="9"/>
            <color indexed="81"/>
            <rFont val="Tahoma"/>
            <family val="2"/>
          </rPr>
          <t xml:space="preserve">
- Seems to have decent answer.
- No reaction from owner</t>
        </r>
      </text>
    </comment>
    <comment ref="AF26" authorId="0" shapeId="0" xr:uid="{C71B5889-8BFD-416B-BA12-13B649A5DE83}">
      <text>
        <r>
          <rPr>
            <b/>
            <sz val="9"/>
            <color indexed="81"/>
            <rFont val="Tahoma"/>
            <family val="2"/>
          </rPr>
          <t>Pascal André:</t>
        </r>
        <r>
          <rPr>
            <sz val="9"/>
            <color indexed="81"/>
            <rFont val="Tahoma"/>
            <family val="2"/>
          </rPr>
          <t xml:space="preserve">
User tried, but got error: "I have been following the "ASP.NET Core Blazor WebAssembly additional security scenarios" documentation but after several attempts I keep coming back to the error"</t>
        </r>
      </text>
    </comment>
    <comment ref="AG26" authorId="0" shapeId="0" xr:uid="{97CD00ED-01FB-4887-BFBA-1939B7D8E4E8}">
      <text>
        <r>
          <rPr>
            <b/>
            <sz val="9"/>
            <color indexed="81"/>
            <rFont val="Tahoma"/>
            <family val="2"/>
          </rPr>
          <t>Pascal André:</t>
        </r>
        <r>
          <rPr>
            <sz val="9"/>
            <color indexed="81"/>
            <rFont val="Tahoma"/>
            <family val="2"/>
          </rPr>
          <t xml:space="preserve">
User asks: "How to call  Azure AAD secured functions API from Blazor WASM client?"</t>
        </r>
      </text>
    </comment>
    <comment ref="AW26" authorId="0" shapeId="0" xr:uid="{D92B931A-48F5-4F7F-AE40-5F6421FF24FC}">
      <text>
        <r>
          <rPr>
            <b/>
            <sz val="9"/>
            <color indexed="81"/>
            <rFont val="Tahoma"/>
            <family val="2"/>
          </rPr>
          <t>Pascal André:</t>
        </r>
        <r>
          <rPr>
            <sz val="9"/>
            <color indexed="81"/>
            <rFont val="Tahoma"/>
            <family val="2"/>
          </rPr>
          <t xml:space="preserve">
Seems to have a decent answer with no response from owner if it worked.</t>
        </r>
      </text>
    </comment>
    <comment ref="AG27" authorId="0" shapeId="0" xr:uid="{F32CC9B4-B98C-4263-8838-24E4124EB600}">
      <text>
        <r>
          <rPr>
            <b/>
            <sz val="9"/>
            <color indexed="81"/>
            <rFont val="Tahoma"/>
            <family val="2"/>
          </rPr>
          <t>Pascal André:</t>
        </r>
        <r>
          <rPr>
            <sz val="9"/>
            <color indexed="81"/>
            <rFont val="Tahoma"/>
            <family val="2"/>
          </rPr>
          <t xml:space="preserve">
User asks: "How to secure the server API side?"</t>
        </r>
      </text>
    </comment>
    <comment ref="AW27" authorId="0" shapeId="0" xr:uid="{1C93B8AC-A45D-4769-9355-471ED332E81E}">
      <text>
        <r>
          <rPr>
            <b/>
            <sz val="9"/>
            <color indexed="81"/>
            <rFont val="Tahoma"/>
            <family val="2"/>
          </rPr>
          <t>Pascal André:</t>
        </r>
        <r>
          <rPr>
            <sz val="9"/>
            <color indexed="81"/>
            <rFont val="Tahoma"/>
            <family val="2"/>
          </rPr>
          <t xml:space="preserve">
- Very few details</t>
        </r>
      </text>
    </comment>
    <comment ref="AF28" authorId="0" shapeId="0" xr:uid="{4BA3B7D0-F1CD-4A37-8E05-59FFAD11F252}">
      <text>
        <r>
          <rPr>
            <b/>
            <sz val="9"/>
            <color indexed="81"/>
            <rFont val="Tahoma"/>
            <family val="2"/>
          </rPr>
          <t>Pascal André:</t>
        </r>
        <r>
          <rPr>
            <sz val="9"/>
            <color indexed="81"/>
            <rFont val="Tahoma"/>
            <family val="2"/>
          </rPr>
          <t xml:space="preserve">
User ran into CORS issues.</t>
        </r>
      </text>
    </comment>
    <comment ref="AG28" authorId="0" shapeId="0" xr:uid="{7AA939E6-E696-4A12-95B8-5FEFEB5FA8E7}">
      <text>
        <r>
          <rPr>
            <b/>
            <sz val="9"/>
            <color indexed="81"/>
            <rFont val="Tahoma"/>
            <family val="2"/>
          </rPr>
          <t>Pascal André:</t>
        </r>
        <r>
          <rPr>
            <sz val="9"/>
            <color indexed="81"/>
            <rFont val="Tahoma"/>
            <family val="2"/>
          </rPr>
          <t xml:space="preserve">
User asks: "How to load a WASM module locally without setting up HTTP server or running into CORS-errors?"</t>
        </r>
      </text>
    </comment>
    <comment ref="AF29" authorId="0" shapeId="0" xr:uid="{54451991-7E2A-4197-80B9-9FEABD7DA5AD}">
      <text>
        <r>
          <rPr>
            <b/>
            <sz val="9"/>
            <color indexed="81"/>
            <rFont val="Tahoma"/>
            <family val="2"/>
          </rPr>
          <t>Pascal André:</t>
        </r>
        <r>
          <rPr>
            <sz val="9"/>
            <color indexed="81"/>
            <rFont val="Tahoma"/>
            <family val="2"/>
          </rPr>
          <t xml:space="preserve">
Has run into issues.</t>
        </r>
      </text>
    </comment>
    <comment ref="AG29" authorId="0" shapeId="0" xr:uid="{E8B3BC44-2134-489C-8C2C-4C69AAF01A09}">
      <text>
        <r>
          <rPr>
            <b/>
            <sz val="9"/>
            <color indexed="81"/>
            <rFont val="Tahoma"/>
            <family val="2"/>
          </rPr>
          <t>Pascal André:</t>
        </r>
        <r>
          <rPr>
            <sz val="9"/>
            <color indexed="81"/>
            <rFont val="Tahoma"/>
            <family val="2"/>
          </rPr>
          <t xml:space="preserve">
User asks: "How can I persist that exact object with its one-time generated CodeVerifier/CodeChallenge which must be the same when I try to call ProcessCodeFlowAsync after the Dropbox redirect back to my app?"</t>
        </r>
      </text>
    </comment>
    <comment ref="AW29" authorId="0" shapeId="0" xr:uid="{2C237446-80DD-47D9-B7DB-4B89495A7018}">
      <text>
        <r>
          <rPr>
            <b/>
            <sz val="9"/>
            <color indexed="81"/>
            <rFont val="Tahoma"/>
            <family val="2"/>
          </rPr>
          <t>Pascal André:</t>
        </r>
        <r>
          <rPr>
            <sz val="9"/>
            <color indexed="81"/>
            <rFont val="Tahoma"/>
            <family val="2"/>
          </rPr>
          <t xml:space="preserve">
- Specific issue regarding Dropbox Oauth2 and PKCE.</t>
        </r>
      </text>
    </comment>
    <comment ref="AF30" authorId="0" shapeId="0" xr:uid="{CA52D62A-F040-405C-B7BF-D7583C50CD58}">
      <text>
        <r>
          <rPr>
            <b/>
            <sz val="9"/>
            <color indexed="81"/>
            <rFont val="Tahoma"/>
            <family val="2"/>
          </rPr>
          <t>Pascal André:</t>
        </r>
        <r>
          <rPr>
            <sz val="9"/>
            <color indexed="81"/>
            <rFont val="Tahoma"/>
            <family val="2"/>
          </rPr>
          <t xml:space="preserve">
User has "security stamp" issues occuring.</t>
        </r>
      </text>
    </comment>
    <comment ref="AW30" authorId="0" shapeId="0" xr:uid="{E0FA7E6A-5263-4E01-90C8-8CBD0048B48D}">
      <text>
        <r>
          <rPr>
            <b/>
            <sz val="9"/>
            <color indexed="81"/>
            <rFont val="Tahoma"/>
            <family val="2"/>
          </rPr>
          <t>Pascal André:</t>
        </r>
        <r>
          <rPr>
            <sz val="9"/>
            <color indexed="81"/>
            <rFont val="Tahoma"/>
            <family val="2"/>
          </rPr>
          <t xml:space="preserve">
TRUE
Was answered by owner.</t>
        </r>
      </text>
    </comment>
    <comment ref="AG31" authorId="0" shapeId="0" xr:uid="{2892D81F-7A11-42A4-AF56-3B51446CA047}">
      <text>
        <r>
          <rPr>
            <b/>
            <sz val="9"/>
            <color indexed="81"/>
            <rFont val="Tahoma"/>
            <family val="2"/>
          </rPr>
          <t>Pascal André:</t>
        </r>
        <r>
          <rPr>
            <sz val="9"/>
            <color indexed="81"/>
            <rFont val="Tahoma"/>
            <family val="2"/>
          </rPr>
          <t xml:space="preserve">
User asks: "How to pass authentication headers to requests after changing it from locahost:5001?"</t>
        </r>
      </text>
    </comment>
    <comment ref="AG32" authorId="0" shapeId="0" xr:uid="{E2E28FCD-B631-4BBB-9B79-B8F67AFBE18C}">
      <text>
        <r>
          <rPr>
            <b/>
            <sz val="9"/>
            <color indexed="81"/>
            <rFont val="Tahoma"/>
            <family val="2"/>
          </rPr>
          <t>Pascal André:</t>
        </r>
        <r>
          <rPr>
            <sz val="9"/>
            <color indexed="81"/>
            <rFont val="Tahoma"/>
            <family val="2"/>
          </rPr>
          <t xml:space="preserve">
User asks amongst other how-to question: "How to customize identity login and register pages and logic using IdentityServer4?"</t>
        </r>
      </text>
    </comment>
    <comment ref="AE33" authorId="0" shapeId="0" xr:uid="{268C796E-F9FB-4CAE-BBE2-DF01333FC4F5}">
      <text>
        <r>
          <rPr>
            <b/>
            <sz val="9"/>
            <color indexed="81"/>
            <rFont val="Tahoma"/>
            <family val="2"/>
          </rPr>
          <t>Pascal André:</t>
        </r>
        <r>
          <rPr>
            <sz val="9"/>
            <color indexed="81"/>
            <rFont val="Tahoma"/>
            <family val="2"/>
          </rPr>
          <t xml:space="preserve">
Issue was in code regarding setup.</t>
        </r>
      </text>
    </comment>
    <comment ref="AF33" authorId="0" shapeId="0" xr:uid="{D5FF0210-BA49-43AB-B19B-58A843FE83AF}">
      <text>
        <r>
          <rPr>
            <b/>
            <sz val="9"/>
            <color indexed="81"/>
            <rFont val="Tahoma"/>
            <family val="2"/>
          </rPr>
          <t>Pascal André:</t>
        </r>
        <r>
          <rPr>
            <sz val="9"/>
            <color indexed="81"/>
            <rFont val="Tahoma"/>
            <family val="2"/>
          </rPr>
          <t xml:space="preserve">
User asks: "How to fix "insufficient permission" error during authentication using Azure B2C?"</t>
        </r>
      </text>
    </comment>
    <comment ref="AE34" authorId="0" shapeId="0" xr:uid="{42CA871E-8434-4987-9B14-14513DEEF283}">
      <text>
        <r>
          <rPr>
            <b/>
            <sz val="9"/>
            <color indexed="81"/>
            <rFont val="Tahoma"/>
            <family val="2"/>
          </rPr>
          <t>Pascal André:</t>
        </r>
        <r>
          <rPr>
            <sz val="9"/>
            <color indexed="81"/>
            <rFont val="Tahoma"/>
            <family val="2"/>
          </rPr>
          <t xml:space="preserve">
Issue was in a settings.json file.</t>
        </r>
      </text>
    </comment>
    <comment ref="AF34" authorId="0" shapeId="0" xr:uid="{48F66D67-9C1D-4DD8-A91E-9B6203CAB8DD}">
      <text>
        <r>
          <rPr>
            <b/>
            <sz val="9"/>
            <color indexed="81"/>
            <rFont val="Tahoma"/>
            <family val="2"/>
          </rPr>
          <t>Pascal André:</t>
        </r>
        <r>
          <rPr>
            <sz val="9"/>
            <color indexed="81"/>
            <rFont val="Tahoma"/>
            <family val="2"/>
          </rPr>
          <t xml:space="preserve">
User asked: "How to fix error on loading request B2C login screen when using Blazor WebAssembly app?"</t>
        </r>
      </text>
    </comment>
    <comment ref="AE35" authorId="0" shapeId="0" xr:uid="{BDD5BDA5-19D3-4E89-B755-3E8647B42C9E}">
      <text>
        <r>
          <rPr>
            <b/>
            <sz val="9"/>
            <color indexed="81"/>
            <rFont val="Tahoma"/>
            <family val="2"/>
          </rPr>
          <t>Pascal André:</t>
        </r>
        <r>
          <rPr>
            <sz val="9"/>
            <color indexed="81"/>
            <rFont val="Tahoma"/>
            <family val="2"/>
          </rPr>
          <t xml:space="preserve">
Issue was that an option was not set correctly in Azure AD.</t>
        </r>
      </text>
    </comment>
    <comment ref="AF35" authorId="0" shapeId="0" xr:uid="{71ECABEC-7DE1-44F0-8CC2-E14899346B10}">
      <text>
        <r>
          <rPr>
            <b/>
            <sz val="9"/>
            <color indexed="81"/>
            <rFont val="Tahoma"/>
            <family val="2"/>
          </rPr>
          <t>Pascal André:</t>
        </r>
        <r>
          <rPr>
            <sz val="9"/>
            <color indexed="81"/>
            <rFont val="Tahoma"/>
            <family val="2"/>
          </rPr>
          <t xml:space="preserve">
User asks: "How to fix issue where Blazor WebAssembly app with individual user accounts has no local accounts?"</t>
        </r>
      </text>
    </comment>
    <comment ref="AG36" authorId="0" shapeId="0" xr:uid="{4CFEB819-1535-4B42-932B-543F9788F99D}">
      <text>
        <r>
          <rPr>
            <b/>
            <sz val="9"/>
            <color indexed="81"/>
            <rFont val="Tahoma"/>
            <family val="2"/>
          </rPr>
          <t>Pascal André:</t>
        </r>
        <r>
          <rPr>
            <sz val="9"/>
            <color indexed="81"/>
            <rFont val="Tahoma"/>
            <family val="2"/>
          </rPr>
          <t xml:space="preserve">
User asks: "How to redirect a user after login using Azure AD B2C in Blazor WebAssembly?"</t>
        </r>
      </text>
    </comment>
    <comment ref="AE37" authorId="0" shapeId="0" xr:uid="{F74776B0-25A3-4DA7-8940-87992472096B}">
      <text>
        <r>
          <rPr>
            <b/>
            <sz val="9"/>
            <color indexed="81"/>
            <rFont val="Tahoma"/>
            <family val="2"/>
          </rPr>
          <t>Pascal André:</t>
        </r>
        <r>
          <rPr>
            <sz val="9"/>
            <color indexed="81"/>
            <rFont val="Tahoma"/>
            <family val="2"/>
          </rPr>
          <t xml:space="preserve">
Error was in Azure settings.</t>
        </r>
      </text>
    </comment>
    <comment ref="AF37" authorId="0" shapeId="0" xr:uid="{910F1551-6061-428F-B7D8-13E24F277096}">
      <text>
        <r>
          <rPr>
            <b/>
            <sz val="9"/>
            <color indexed="81"/>
            <rFont val="Tahoma"/>
            <family val="2"/>
          </rPr>
          <t>Pascal André:</t>
        </r>
        <r>
          <rPr>
            <sz val="9"/>
            <color indexed="81"/>
            <rFont val="Tahoma"/>
            <family val="2"/>
          </rPr>
          <t xml:space="preserve">
User asks: "How to fix error during login using Azure AD B2C and asp.net 5 in Blazor WebAssembly?"</t>
        </r>
      </text>
    </comment>
    <comment ref="AF38" authorId="0" shapeId="0" xr:uid="{16739743-4E83-42F0-91C0-E53B3028CDBF}">
      <text>
        <r>
          <rPr>
            <b/>
            <sz val="9"/>
            <color indexed="81"/>
            <rFont val="Tahoma"/>
            <family val="2"/>
          </rPr>
          <t>Pascal André:</t>
        </r>
        <r>
          <rPr>
            <sz val="9"/>
            <color indexed="81"/>
            <rFont val="Tahoma"/>
            <family val="2"/>
          </rPr>
          <t xml:space="preserve">
User tried on his own and gots errors only.</t>
        </r>
      </text>
    </comment>
    <comment ref="AG38" authorId="0" shapeId="0" xr:uid="{E6CD2008-2C86-44BA-9809-FE368237A852}">
      <text>
        <r>
          <rPr>
            <b/>
            <sz val="9"/>
            <color indexed="81"/>
            <rFont val="Tahoma"/>
            <family val="2"/>
          </rPr>
          <t>Pascal André:</t>
        </r>
        <r>
          <rPr>
            <sz val="9"/>
            <color indexed="81"/>
            <rFont val="Tahoma"/>
            <family val="2"/>
          </rPr>
          <t xml:space="preserve">
User asks: "How to add authentication to a SignalR hub connection?"</t>
        </r>
      </text>
    </comment>
    <comment ref="AF39" authorId="0" shapeId="0" xr:uid="{4BBC77B2-CA0E-4150-8224-0DA9598E11EE}">
      <text>
        <r>
          <rPr>
            <b/>
            <sz val="9"/>
            <color indexed="81"/>
            <rFont val="Tahoma"/>
            <family val="2"/>
          </rPr>
          <t>Pascal André:</t>
        </r>
        <r>
          <rPr>
            <sz val="9"/>
            <color indexed="81"/>
            <rFont val="Tahoma"/>
            <family val="2"/>
          </rPr>
          <t xml:space="preserve">
User asks: "How to fix error when linking external login providers to local accounts in Blazor WebAssembly?"</t>
        </r>
      </text>
    </comment>
    <comment ref="AW39" authorId="0" shapeId="0" xr:uid="{BA4B8E31-6036-4E2E-BCF3-85BE8130E6AD}">
      <text>
        <r>
          <rPr>
            <b/>
            <sz val="9"/>
            <color indexed="81"/>
            <rFont val="Tahoma"/>
            <family val="2"/>
          </rPr>
          <t>Pascal André:</t>
        </r>
        <r>
          <rPr>
            <sz val="9"/>
            <color indexed="81"/>
            <rFont val="Tahoma"/>
            <family val="2"/>
          </rPr>
          <t xml:space="preserve">
- Seems to give enough details.</t>
        </r>
      </text>
    </comment>
    <comment ref="AF40" authorId="0" shapeId="0" xr:uid="{DC55439C-2284-49E2-99C1-6C9FCBCF49C0}">
      <text>
        <r>
          <rPr>
            <b/>
            <sz val="9"/>
            <color indexed="81"/>
            <rFont val="Tahoma"/>
            <family val="2"/>
          </rPr>
          <t>Pascal André:</t>
        </r>
        <r>
          <rPr>
            <sz val="9"/>
            <color indexed="81"/>
            <rFont val="Tahoma"/>
            <family val="2"/>
          </rPr>
          <t xml:space="preserve">
User asks: "How to fix issue where Blazor WebAssembly does not use token when deployed on IIS?"</t>
        </r>
      </text>
    </comment>
    <comment ref="AJ40" authorId="0" shapeId="0" xr:uid="{7E398F84-C522-437E-BEDD-EA442538DE52}">
      <text>
        <r>
          <rPr>
            <b/>
            <sz val="9"/>
            <color indexed="81"/>
            <rFont val="Tahoma"/>
            <family val="2"/>
          </rPr>
          <t>Pascal André:</t>
        </r>
        <r>
          <rPr>
            <sz val="9"/>
            <color indexed="81"/>
            <rFont val="Tahoma"/>
            <family val="2"/>
          </rPr>
          <t xml:space="preserve">
User writes that issue is not present locally on server but only when used remotly: "Even stranger for me is that also locally on the IIS server this doesn't happen. I'm really confused on why only this happens for remote use on IIS and not on Azure"</t>
        </r>
      </text>
    </comment>
    <comment ref="AW40" authorId="0" shapeId="0" xr:uid="{F6227D2F-F84A-4E20-82CE-EFA34308ACF6}">
      <text>
        <r>
          <rPr>
            <b/>
            <sz val="9"/>
            <color indexed="81"/>
            <rFont val="Tahoma"/>
            <family val="2"/>
          </rPr>
          <t>Pascal André:</t>
        </r>
        <r>
          <rPr>
            <sz val="9"/>
            <color indexed="81"/>
            <rFont val="Tahoma"/>
            <family val="2"/>
          </rPr>
          <t xml:space="preserve">
TRUE
Was answered by owner.</t>
        </r>
      </text>
    </comment>
    <comment ref="AD41" authorId="0" shapeId="0" xr:uid="{58535276-B4FF-4DAA-8935-177EB96C8C52}">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t>
        </r>
      </text>
    </comment>
    <comment ref="AF42" authorId="0" shapeId="0" xr:uid="{9F98263D-5520-4EC7-ACDA-FA954E61FA87}">
      <text>
        <r>
          <rPr>
            <b/>
            <sz val="9"/>
            <color indexed="81"/>
            <rFont val="Tahoma"/>
            <family val="2"/>
          </rPr>
          <t>Pascal André:</t>
        </r>
        <r>
          <rPr>
            <sz val="9"/>
            <color indexed="81"/>
            <rFont val="Tahoma"/>
            <family val="2"/>
          </rPr>
          <t xml:space="preserve">
User asks: "How to fix issue where cookie is not being sent on the connection request to SignalR hub?"</t>
        </r>
      </text>
    </comment>
    <comment ref="AW42" authorId="0" shapeId="0" xr:uid="{B6C8774F-A023-4054-89B0-39EE24FAD8E8}">
      <text>
        <r>
          <rPr>
            <b/>
            <sz val="9"/>
            <color indexed="81"/>
            <rFont val="Tahoma"/>
            <family val="2"/>
          </rPr>
          <t>Pascal André:</t>
        </r>
        <r>
          <rPr>
            <sz val="9"/>
            <color indexed="81"/>
            <rFont val="Tahoma"/>
            <family val="2"/>
          </rPr>
          <t xml:space="preserve">
TRUE
Was answered by owner.</t>
        </r>
      </text>
    </comment>
    <comment ref="AF43" authorId="0" shapeId="0" xr:uid="{3A608F15-9564-475F-AAB4-B42E22BB1217}">
      <text>
        <r>
          <rPr>
            <b/>
            <sz val="9"/>
            <color indexed="81"/>
            <rFont val="Tahoma"/>
            <family val="2"/>
          </rPr>
          <t>Pascal André:</t>
        </r>
        <r>
          <rPr>
            <sz val="9"/>
            <color indexed="81"/>
            <rFont val="Tahoma"/>
            <family val="2"/>
          </rPr>
          <t xml:space="preserve">
User asks: "How to fix issue where AuthenticationTokenProvider crashes upon requesting a token?"</t>
        </r>
      </text>
    </comment>
    <comment ref="AE44" authorId="0" shapeId="0" xr:uid="{DB764F1C-7ECF-4E15-8A06-A38E0C3E50AF}">
      <text>
        <r>
          <rPr>
            <b/>
            <sz val="9"/>
            <color indexed="81"/>
            <rFont val="Tahoma"/>
            <family val="2"/>
          </rPr>
          <t>Pascal André:</t>
        </r>
        <r>
          <rPr>
            <sz val="9"/>
            <color indexed="81"/>
            <rFont val="Tahoma"/>
            <family val="2"/>
          </rPr>
          <t xml:space="preserve">
User was not correctly registered/configured in Azure.</t>
        </r>
      </text>
    </comment>
    <comment ref="AF44" authorId="0" shapeId="0" xr:uid="{97520FD8-4D1C-4C51-BFF4-ED576CCB80FC}">
      <text>
        <r>
          <rPr>
            <b/>
            <sz val="9"/>
            <color indexed="81"/>
            <rFont val="Tahoma"/>
            <family val="2"/>
          </rPr>
          <t>Pascal André:</t>
        </r>
        <r>
          <rPr>
            <sz val="9"/>
            <color indexed="81"/>
            <rFont val="Tahoma"/>
            <family val="2"/>
          </rPr>
          <t xml:space="preserve">
User asks: "How to fix issue where Blazor WebAssembly authentication is not working with Azure AD roles?"</t>
        </r>
      </text>
    </comment>
    <comment ref="AF45" authorId="0" shapeId="0" xr:uid="{EB02853C-7892-46FF-8957-0D9416820D95}">
      <text>
        <r>
          <rPr>
            <b/>
            <sz val="9"/>
            <color indexed="81"/>
            <rFont val="Tahoma"/>
            <family val="2"/>
          </rPr>
          <t>Pascal André:</t>
        </r>
        <r>
          <rPr>
            <sz val="9"/>
            <color indexed="81"/>
            <rFont val="Tahoma"/>
            <family val="2"/>
          </rPr>
          <t xml:space="preserve">
User asks: "How to fix issue where deployed WebAssembly Blazor app does not route authentication properly?"</t>
        </r>
      </text>
    </comment>
    <comment ref="AD46" authorId="0" shapeId="0" xr:uid="{F1AC1436-E6A2-4918-AB52-225A8E1CF9C9}">
      <text>
        <r>
          <rPr>
            <b/>
            <sz val="9"/>
            <color indexed="81"/>
            <rFont val="Tahoma"/>
            <family val="2"/>
          </rPr>
          <t>Pascal André:</t>
        </r>
        <r>
          <rPr>
            <sz val="9"/>
            <color indexed="81"/>
            <rFont val="Tahoma"/>
            <family val="2"/>
          </rPr>
          <t xml:space="preserve">
User asks: "Are there existing mechanisms which are capable of handling such a thing?"</t>
        </r>
      </text>
    </comment>
    <comment ref="AG46" authorId="0" shapeId="0" xr:uid="{B09DA572-5913-4E4E-8A52-0F10F11B22DF}">
      <text>
        <r>
          <rPr>
            <b/>
            <sz val="9"/>
            <color indexed="81"/>
            <rFont val="Tahoma"/>
            <family val="2"/>
          </rPr>
          <t>Pascal André:</t>
        </r>
        <r>
          <rPr>
            <sz val="9"/>
            <color indexed="81"/>
            <rFont val="Tahoma"/>
            <family val="2"/>
          </rPr>
          <t xml:space="preserve">
User asks: "How do you restrict a user from consuming an api endpoint for one location but not for the other?"</t>
        </r>
      </text>
    </comment>
    <comment ref="AH46" authorId="0" shapeId="0" xr:uid="{E3F2C84E-0925-480E-B3CA-903F7A872FC8}">
      <text>
        <r>
          <rPr>
            <b/>
            <sz val="9"/>
            <color indexed="81"/>
            <rFont val="Tahoma"/>
            <family val="2"/>
          </rPr>
          <t>Pascal André:</t>
        </r>
        <r>
          <rPr>
            <sz val="9"/>
            <color indexed="81"/>
            <rFont val="Tahoma"/>
            <family val="2"/>
          </rPr>
          <t xml:space="preserve">
User asks if his plans to approach the problem this way are suitable and looks for advice, sources and thoughts from other developers.</t>
        </r>
      </text>
    </comment>
    <comment ref="AW46" authorId="0" shapeId="0" xr:uid="{E3790175-2274-4F85-A42D-8EFC16A4286B}">
      <text>
        <r>
          <rPr>
            <b/>
            <sz val="9"/>
            <color indexed="81"/>
            <rFont val="Tahoma"/>
            <family val="2"/>
          </rPr>
          <t>Pascal André:</t>
        </r>
        <r>
          <rPr>
            <sz val="9"/>
            <color indexed="81"/>
            <rFont val="Tahoma"/>
            <family val="2"/>
          </rPr>
          <t xml:space="preserve">
- No interaction with answer giver
- Owner was just planning; no implementation yet</t>
        </r>
      </text>
    </comment>
    <comment ref="AD47" authorId="0" shapeId="0" xr:uid="{BC1C81A6-2728-4F0E-A8DF-2CE04E4E971F}">
      <text>
        <r>
          <rPr>
            <b/>
            <sz val="9"/>
            <color indexed="81"/>
            <rFont val="Tahoma"/>
            <family val="2"/>
          </rPr>
          <t>Pascal André:</t>
        </r>
        <r>
          <rPr>
            <sz val="9"/>
            <color indexed="81"/>
            <rFont val="Tahoma"/>
            <family val="2"/>
          </rPr>
          <t xml:space="preserve">
Is there a good example or a walkthrough of a Blazor standalone app calling a function app via an Azure Active Directory B2C passing in a claim with an identity to the function?</t>
        </r>
      </text>
    </comment>
    <comment ref="AF47" authorId="0" shapeId="0" xr:uid="{148F1C01-7D17-4856-90D7-1704ACE7E498}">
      <text>
        <r>
          <rPr>
            <b/>
            <sz val="9"/>
            <color indexed="81"/>
            <rFont val="Tahoma"/>
            <family val="2"/>
          </rPr>
          <t>Pascal André:</t>
        </r>
        <r>
          <rPr>
            <sz val="9"/>
            <color indexed="81"/>
            <rFont val="Tahoma"/>
            <family val="2"/>
          </rPr>
          <t xml:space="preserve">
Runs into 404 errors (CORS) during his attempts.</t>
        </r>
      </text>
    </comment>
    <comment ref="AG47" authorId="0" shapeId="0" xr:uid="{C4FCCA01-BA71-4697-8C4E-1F85BE69CF56}">
      <text>
        <r>
          <rPr>
            <b/>
            <sz val="9"/>
            <color indexed="81"/>
            <rFont val="Tahoma"/>
            <family val="2"/>
          </rPr>
          <t>Pascal André:</t>
        </r>
        <r>
          <rPr>
            <sz val="9"/>
            <color indexed="81"/>
            <rFont val="Tahoma"/>
            <family val="2"/>
          </rPr>
          <t xml:space="preserve">
Asks how to implement a standalone client calling a function via Azure B2C.</t>
        </r>
      </text>
    </comment>
    <comment ref="AW47" authorId="0" shapeId="0" xr:uid="{FC13E6A0-17D3-4A2B-B74A-5E5436347601}">
      <text>
        <r>
          <rPr>
            <b/>
            <sz val="9"/>
            <color indexed="81"/>
            <rFont val="Tahoma"/>
            <family val="2"/>
          </rPr>
          <t>Pascal André:</t>
        </r>
        <r>
          <rPr>
            <sz val="9"/>
            <color indexed="81"/>
            <rFont val="Tahoma"/>
            <family val="2"/>
          </rPr>
          <t xml:space="preserve">
Not very straight forward in where questioner needs help.</t>
        </r>
      </text>
    </comment>
    <comment ref="AD48" authorId="0" shapeId="0" xr:uid="{0829B674-AB49-46CE-AABB-5DAB0A866C58}">
      <text>
        <r>
          <rPr>
            <b/>
            <sz val="9"/>
            <color indexed="81"/>
            <rFont val="Tahoma"/>
            <family val="2"/>
          </rPr>
          <t>Pascal André:</t>
        </r>
        <r>
          <rPr>
            <sz val="9"/>
            <color indexed="81"/>
            <rFont val="Tahoma"/>
            <family val="2"/>
          </rPr>
          <t xml:space="preserve">
Asks various general questions about his project ideas.</t>
        </r>
      </text>
    </comment>
    <comment ref="AG48" authorId="0" shapeId="0" xr:uid="{9BB8B9AE-1088-4533-8B26-79202FF80B25}">
      <text>
        <r>
          <rPr>
            <b/>
            <sz val="9"/>
            <color indexed="81"/>
            <rFont val="Tahoma"/>
            <family val="2"/>
          </rPr>
          <t>Pascal André:</t>
        </r>
        <r>
          <rPr>
            <sz val="9"/>
            <color indexed="81"/>
            <rFont val="Tahoma"/>
            <family val="2"/>
          </rPr>
          <t xml:space="preserve">
User asks: "How to create a sandbox application that compiles C++ modules from untrusted sources online?"</t>
        </r>
      </text>
    </comment>
    <comment ref="AH48" authorId="0" shapeId="0" xr:uid="{9730DCEC-8391-476D-80E2-3898B35F172C}">
      <text>
        <r>
          <rPr>
            <b/>
            <sz val="9"/>
            <color indexed="81"/>
            <rFont val="Tahoma"/>
            <family val="2"/>
          </rPr>
          <t>Pascal André:</t>
        </r>
        <r>
          <rPr>
            <sz val="9"/>
            <color indexed="81"/>
            <rFont val="Tahoma"/>
            <family val="2"/>
          </rPr>
          <t xml:space="preserve">
Indirectly asks for best practices (looks for ideas) to approach his project.</t>
        </r>
      </text>
    </comment>
    <comment ref="AE49" authorId="0" shapeId="0" xr:uid="{CBB73201-A290-4546-BD66-588EBE38EF5E}">
      <text>
        <r>
          <rPr>
            <b/>
            <sz val="9"/>
            <color indexed="81"/>
            <rFont val="Tahoma"/>
            <family val="2"/>
          </rPr>
          <t>Pascal André:</t>
        </r>
        <r>
          <rPr>
            <sz val="9"/>
            <color indexed="81"/>
            <rFont val="Tahoma"/>
            <family val="2"/>
          </rPr>
          <t xml:space="preserve">
Issue was due to wrong configuration of project settings.</t>
        </r>
      </text>
    </comment>
    <comment ref="AF49" authorId="0" shapeId="0" xr:uid="{BC420152-40F8-46FD-8A8B-9C9864E79075}">
      <text>
        <r>
          <rPr>
            <b/>
            <sz val="9"/>
            <color indexed="81"/>
            <rFont val="Tahoma"/>
            <family val="2"/>
          </rPr>
          <t>Pascal André:</t>
        </r>
        <r>
          <rPr>
            <sz val="9"/>
            <color indexed="81"/>
            <rFont val="Tahoma"/>
            <family val="2"/>
          </rPr>
          <t xml:space="preserve">
User asks: "How do I use the Blazor Clientside AuthorizeView control policy feature with Azure Ad?"</t>
        </r>
      </text>
    </comment>
    <comment ref="AW49" authorId="0" shapeId="0" xr:uid="{4BA992E1-F7FA-4ADF-9AAD-65768653303C}">
      <text>
        <r>
          <rPr>
            <b/>
            <sz val="9"/>
            <color indexed="81"/>
            <rFont val="Tahoma"/>
            <family val="2"/>
          </rPr>
          <t>Pascal André:</t>
        </r>
        <r>
          <rPr>
            <sz val="9"/>
            <color indexed="81"/>
            <rFont val="Tahoma"/>
            <family val="2"/>
          </rPr>
          <t xml:space="preserve">
TRUE
Was answered by owner.</t>
        </r>
      </text>
    </comment>
    <comment ref="AF50" authorId="0" shapeId="0" xr:uid="{48ECB493-8C2E-425C-ACC8-24D6C2E022BC}">
      <text>
        <r>
          <rPr>
            <b/>
            <sz val="9"/>
            <color indexed="81"/>
            <rFont val="Tahoma"/>
            <family val="2"/>
          </rPr>
          <t>Pascal André:</t>
        </r>
        <r>
          <rPr>
            <sz val="9"/>
            <color indexed="81"/>
            <rFont val="Tahoma"/>
            <family val="2"/>
          </rPr>
          <t xml:space="preserve">
User asks: "How to fix issue where WebAssembly module refuses to compile/instantiate because 'wasm-eval' is not allowed source of script?"</t>
        </r>
      </text>
    </comment>
    <comment ref="AW50" authorId="0" shapeId="0" xr:uid="{6A152694-39C9-45EF-B49A-5B6C731BB800}">
      <text>
        <r>
          <rPr>
            <b/>
            <sz val="9"/>
            <color indexed="81"/>
            <rFont val="Tahoma"/>
            <family val="2"/>
          </rPr>
          <t>Pascal André:</t>
        </r>
        <r>
          <rPr>
            <sz val="9"/>
            <color indexed="81"/>
            <rFont val="Tahoma"/>
            <family val="2"/>
          </rPr>
          <t xml:space="preserve">
- Seems to give enough details (even with code snippet)</t>
        </r>
      </text>
    </comment>
    <comment ref="AD51" authorId="0" shapeId="0" xr:uid="{C6258E76-B639-4BF9-8EA9-EA7991DCC5E9}">
      <text>
        <r>
          <rPr>
            <b/>
            <sz val="9"/>
            <color indexed="81"/>
            <rFont val="Tahoma"/>
            <family val="2"/>
          </rPr>
          <t>Pascal André:</t>
        </r>
        <r>
          <rPr>
            <sz val="9"/>
            <color indexed="81"/>
            <rFont val="Tahoma"/>
            <family val="2"/>
          </rPr>
          <t xml:space="preserve">
User asks: "Will .Net Framework projects become cross-platform by .Net 5?"</t>
        </r>
      </text>
    </comment>
    <comment ref="AG52" authorId="0" shapeId="0" xr:uid="{F749C8B4-9FE2-4C84-985D-F4B279CDA776}">
      <text>
        <r>
          <rPr>
            <b/>
            <sz val="9"/>
            <color indexed="81"/>
            <rFont val="Tahoma"/>
            <family val="2"/>
          </rPr>
          <t>Pascal André:</t>
        </r>
        <r>
          <rPr>
            <sz val="9"/>
            <color indexed="81"/>
            <rFont val="Tahoma"/>
            <family val="2"/>
          </rPr>
          <t xml:space="preserve">
User asks: "How and where can we safely store secrets for a Blazor WebAssembly app (keys, licenses, password)?"</t>
        </r>
      </text>
    </comment>
    <comment ref="AH52" authorId="0" shapeId="0" xr:uid="{9C3D64E5-E7F1-4342-97E1-0FBACF473108}">
      <text>
        <r>
          <rPr>
            <b/>
            <sz val="9"/>
            <color indexed="81"/>
            <rFont val="Tahoma"/>
            <family val="2"/>
          </rPr>
          <t>Pascal André:</t>
        </r>
        <r>
          <rPr>
            <sz val="9"/>
            <color indexed="81"/>
            <rFont val="Tahoma"/>
            <family val="2"/>
          </rPr>
          <t xml:space="preserve">
User looks for best practice for given problem.</t>
        </r>
      </text>
    </comment>
    <comment ref="AE53" authorId="0" shapeId="0" xr:uid="{E51A6830-28D4-402E-8444-89388AC59349}">
      <text>
        <r>
          <rPr>
            <b/>
            <sz val="9"/>
            <color indexed="81"/>
            <rFont val="Tahoma"/>
            <family val="2"/>
          </rPr>
          <t>Pascal André:</t>
        </r>
        <r>
          <rPr>
            <sz val="9"/>
            <color indexed="81"/>
            <rFont val="Tahoma"/>
            <family val="2"/>
          </rPr>
          <t xml:space="preserve">
Issue seems to lie within the configuration of the project.</t>
        </r>
      </text>
    </comment>
    <comment ref="AF53" authorId="0" shapeId="0" xr:uid="{D9BCD3CD-6BBC-414B-AAC5-6F9BC6D95FE3}">
      <text>
        <r>
          <rPr>
            <b/>
            <sz val="9"/>
            <color indexed="81"/>
            <rFont val="Tahoma"/>
            <family val="2"/>
          </rPr>
          <t>Pascal André:</t>
        </r>
        <r>
          <rPr>
            <sz val="9"/>
            <color indexed="81"/>
            <rFont val="Tahoma"/>
            <family val="2"/>
          </rPr>
          <t xml:space="preserve">
User asks: "How to fix issue with URL of Blazor WebAssembly app that works locally but not when published?"</t>
        </r>
      </text>
    </comment>
    <comment ref="AW53" authorId="0" shapeId="0" xr:uid="{44D509A3-5C22-43E0-8FA3-412828E2B420}">
      <text>
        <r>
          <rPr>
            <b/>
            <sz val="9"/>
            <color indexed="81"/>
            <rFont val="Tahoma"/>
            <family val="2"/>
          </rPr>
          <t>Pascal André:</t>
        </r>
        <r>
          <rPr>
            <sz val="9"/>
            <color indexed="81"/>
            <rFont val="Tahoma"/>
            <family val="2"/>
          </rPr>
          <t xml:space="preserve">
- Seems to have enough details
- Was not resolved after interactive with developers</t>
        </r>
      </text>
    </comment>
    <comment ref="AE54" authorId="0" shapeId="0" xr:uid="{D6C0217E-7F47-4EF5-87A0-F3EB6A78D6E5}">
      <text>
        <r>
          <rPr>
            <b/>
            <sz val="9"/>
            <color indexed="81"/>
            <rFont val="Tahoma"/>
            <family val="2"/>
          </rPr>
          <t>Pascal André:</t>
        </r>
        <r>
          <rPr>
            <sz val="9"/>
            <color indexed="81"/>
            <rFont val="Tahoma"/>
            <family val="2"/>
          </rPr>
          <t xml:space="preserve">
Seems to be an issue with the setup/configuration of the token.</t>
        </r>
      </text>
    </comment>
    <comment ref="AF54" authorId="0" shapeId="0" xr:uid="{B880F665-5BF5-4EAF-AB7E-54D1CF85C1D5}">
      <text>
        <r>
          <rPr>
            <b/>
            <sz val="9"/>
            <color indexed="81"/>
            <rFont val="Tahoma"/>
            <family val="2"/>
          </rPr>
          <t>Pascal André:</t>
        </r>
        <r>
          <rPr>
            <sz val="9"/>
            <color indexed="81"/>
            <rFont val="Tahoma"/>
            <family val="2"/>
          </rPr>
          <t xml:space="preserve">
User asks: "How to fix error "failed to load resource" when setting up Blazor WebAssembly app?"</t>
        </r>
      </text>
    </comment>
    <comment ref="AW54" authorId="0" shapeId="0" xr:uid="{A8A78E36-FDE4-4231-B687-5137DDA22B00}">
      <text>
        <r>
          <rPr>
            <b/>
            <sz val="9"/>
            <color indexed="81"/>
            <rFont val="Tahoma"/>
            <family val="2"/>
          </rPr>
          <t>Pascal André:</t>
        </r>
        <r>
          <rPr>
            <sz val="9"/>
            <color indexed="81"/>
            <rFont val="Tahoma"/>
            <family val="2"/>
          </rPr>
          <t xml:space="preserve">
- Seems to give enough details
- Owner did not react to comment</t>
        </r>
      </text>
    </comment>
    <comment ref="AE55" authorId="0" shapeId="0" xr:uid="{6CBAA246-BA02-4820-B886-E7E0DC699D94}">
      <text>
        <r>
          <rPr>
            <b/>
            <sz val="9"/>
            <color indexed="81"/>
            <rFont val="Tahoma"/>
            <family val="2"/>
          </rPr>
          <t>Pascal André:</t>
        </r>
        <r>
          <rPr>
            <sz val="9"/>
            <color indexed="81"/>
            <rFont val="Tahoma"/>
            <family val="2"/>
          </rPr>
          <t xml:space="preserve">
App always tries to automatically authenticate user when page loads.</t>
        </r>
      </text>
    </comment>
    <comment ref="AG55" authorId="0" shapeId="0" xr:uid="{2E27C80B-F787-47D5-B2FD-FD1B1CF0DC99}">
      <text>
        <r>
          <rPr>
            <b/>
            <sz val="9"/>
            <color indexed="81"/>
            <rFont val="Tahoma"/>
            <family val="2"/>
          </rPr>
          <t>Pascal André:</t>
        </r>
        <r>
          <rPr>
            <sz val="9"/>
            <color indexed="81"/>
            <rFont val="Tahoma"/>
            <family val="2"/>
          </rPr>
          <t xml:space="preserve">
User asks: "How to avoid app from automatically authenticating user as soon as the page loads?"</t>
        </r>
      </text>
    </comment>
    <comment ref="AG56" authorId="0" shapeId="0" xr:uid="{2DE51870-4905-4F5A-BFE2-F83CB1A82378}">
      <text>
        <r>
          <rPr>
            <b/>
            <sz val="9"/>
            <color indexed="81"/>
            <rFont val="Tahoma"/>
            <family val="2"/>
          </rPr>
          <t>Pascal André:</t>
        </r>
        <r>
          <rPr>
            <sz val="9"/>
            <color indexed="81"/>
            <rFont val="Tahoma"/>
            <family val="2"/>
          </rPr>
          <t xml:space="preserve">
User asks: "How to add parameter to avoid automatic login after logout using Auth0?"</t>
        </r>
      </text>
    </comment>
    <comment ref="AF57" authorId="0" shapeId="0" xr:uid="{287E690F-D2A1-45EA-8F44-8859EF8A555F}">
      <text>
        <r>
          <rPr>
            <b/>
            <sz val="9"/>
            <color indexed="81"/>
            <rFont val="Tahoma"/>
            <family val="2"/>
          </rPr>
          <t>Pascal André:</t>
        </r>
        <r>
          <rPr>
            <sz val="9"/>
            <color indexed="81"/>
            <rFont val="Tahoma"/>
            <family val="2"/>
          </rPr>
          <t xml:space="preserve">
User wrote: "I feel/think the answer is somewhere in this article https://docs.microsoft.com/en-us/aspnet/core/security/blazor/webassembly/additional-scenarios?view=aspnetcore-3.1, but for the life of me, everything I try fails."</t>
        </r>
      </text>
    </comment>
    <comment ref="AG57" authorId="0" shapeId="0" xr:uid="{F1511603-C5BC-4461-9635-37B7A32F0979}">
      <text>
        <r>
          <rPr>
            <b/>
            <sz val="9"/>
            <color indexed="81"/>
            <rFont val="Tahoma"/>
            <family val="2"/>
          </rPr>
          <t>Pascal André:</t>
        </r>
        <r>
          <rPr>
            <sz val="9"/>
            <color indexed="81"/>
            <rFont val="Tahoma"/>
            <family val="2"/>
          </rPr>
          <t xml:space="preserve">
User asks: "How to respond to a successful login for a Blazor WebAssembly app with Azure Active Directory B2C?"</t>
        </r>
      </text>
    </comment>
    <comment ref="AE58" authorId="0" shapeId="0" xr:uid="{E87FECF2-AB0B-4ED1-A8FF-767B6EF6AE4D}">
      <text>
        <r>
          <rPr>
            <b/>
            <sz val="9"/>
            <color indexed="81"/>
            <rFont val="Tahoma"/>
            <family val="2"/>
          </rPr>
          <t>Pascal André:</t>
        </r>
        <r>
          <rPr>
            <sz val="9"/>
            <color indexed="81"/>
            <rFont val="Tahoma"/>
            <family val="2"/>
          </rPr>
          <t xml:space="preserve">
Issue was related to wrong ID in config of project.</t>
        </r>
      </text>
    </comment>
    <comment ref="AF58" authorId="0" shapeId="0" xr:uid="{9CAE50C7-8D05-4140-AAF2-54D7ED70FC4E}">
      <text>
        <r>
          <rPr>
            <b/>
            <sz val="9"/>
            <color indexed="81"/>
            <rFont val="Tahoma"/>
            <family val="2"/>
          </rPr>
          <t>Pascal André:</t>
        </r>
        <r>
          <rPr>
            <sz val="9"/>
            <color indexed="81"/>
            <rFont val="Tahoma"/>
            <family val="2"/>
          </rPr>
          <t xml:space="preserve">
User asks: "How to fix issue "invalid bearer token" when fetching data using Azure Active Directory?"</t>
        </r>
      </text>
    </comment>
    <comment ref="AF59" authorId="0" shapeId="0" xr:uid="{5A5CEBA4-289C-4F41-B840-906F8D479DCA}">
      <text>
        <r>
          <rPr>
            <b/>
            <sz val="9"/>
            <color indexed="81"/>
            <rFont val="Tahoma"/>
            <family val="2"/>
          </rPr>
          <t>Pascal André:</t>
        </r>
        <r>
          <rPr>
            <sz val="9"/>
            <color indexed="81"/>
            <rFont val="Tahoma"/>
            <family val="2"/>
          </rPr>
          <t xml:space="preserve">
User asks: "How to fix issue where Blazor WebAssembly app crashes on client side using HttpClient to call web service?"</t>
        </r>
      </text>
    </comment>
    <comment ref="AW59" authorId="0" shapeId="0" xr:uid="{62214018-12EA-4620-953C-533DA14C7BE7}">
      <text>
        <r>
          <rPr>
            <b/>
            <sz val="9"/>
            <color indexed="81"/>
            <rFont val="Tahoma"/>
            <family val="2"/>
          </rPr>
          <t>Pascal André:</t>
        </r>
        <r>
          <rPr>
            <sz val="9"/>
            <color indexed="81"/>
            <rFont val="Tahoma"/>
            <family val="2"/>
          </rPr>
          <t xml:space="preserve">
- Owner was active and seemed to give enough details.</t>
        </r>
      </text>
    </comment>
    <comment ref="AD60" authorId="0" shapeId="0" xr:uid="{F2897398-312B-453F-91A8-A379509012D5}">
      <text>
        <r>
          <rPr>
            <b/>
            <sz val="9"/>
            <color indexed="81"/>
            <rFont val="Tahoma"/>
            <family val="2"/>
          </rPr>
          <t>Pascal André:</t>
        </r>
        <r>
          <rPr>
            <sz val="9"/>
            <color indexed="81"/>
            <rFont val="Tahoma"/>
            <family val="2"/>
          </rPr>
          <t xml:space="preserve">
User asks: "Is anyone aware of a consortium that is curating a CDN for webassembly libraries?"</t>
        </r>
      </text>
    </comment>
    <comment ref="AD61" authorId="0" shapeId="0" xr:uid="{8F907C66-E1BA-4822-95CA-BC5E14D70F1D}">
      <text>
        <r>
          <rPr>
            <b/>
            <sz val="9"/>
            <color indexed="81"/>
            <rFont val="Tahoma"/>
            <family val="2"/>
          </rPr>
          <t>Pascal André:</t>
        </r>
        <r>
          <rPr>
            <sz val="9"/>
            <color indexed="81"/>
            <rFont val="Tahoma"/>
            <family val="2"/>
          </rPr>
          <t xml:space="preserve">
User asks: "Can I use WebAssembly to safely execute untrusted user code within my web app?"</t>
        </r>
      </text>
    </comment>
    <comment ref="AH61" authorId="0" shapeId="0" xr:uid="{F7A6A08A-ECF6-4A77-805F-D3B401A39F1A}">
      <text>
        <r>
          <rPr>
            <b/>
            <sz val="9"/>
            <color indexed="81"/>
            <rFont val="Tahoma"/>
            <family val="2"/>
          </rPr>
          <t>Pascal André:</t>
        </r>
        <r>
          <rPr>
            <sz val="9"/>
            <color indexed="81"/>
            <rFont val="Tahoma"/>
            <family val="2"/>
          </rPr>
          <t xml:space="preserve">
User indirectly asks for best practices regarding his question.</t>
        </r>
      </text>
    </comment>
    <comment ref="AD62" authorId="0" shapeId="0" xr:uid="{6DB756A6-9821-44A1-AB19-AB85D460C2BF}">
      <text>
        <r>
          <rPr>
            <b/>
            <sz val="9"/>
            <color indexed="81"/>
            <rFont val="Tahoma"/>
            <family val="2"/>
          </rPr>
          <t>Pascal André:</t>
        </r>
        <r>
          <rPr>
            <sz val="9"/>
            <color indexed="81"/>
            <rFont val="Tahoma"/>
            <family val="2"/>
          </rPr>
          <t xml:space="preserve">
User asks: "Is there a JavaScript runtime in WebAssembly?"</t>
        </r>
      </text>
    </comment>
    <comment ref="AD63" authorId="0" shapeId="0" xr:uid="{D73EAF98-3BEF-4AE1-A6D5-45AE0A9AEC6B}">
      <text>
        <r>
          <rPr>
            <b/>
            <sz val="9"/>
            <color indexed="81"/>
            <rFont val="Tahoma"/>
            <family val="2"/>
          </rPr>
          <t>Pascal André:</t>
        </r>
        <r>
          <rPr>
            <sz val="9"/>
            <color indexed="81"/>
            <rFont val="Tahoma"/>
            <family val="2"/>
          </rPr>
          <t xml:space="preserve">
User asks: "Does it matter what language is used when converting to WebAssembly?"</t>
        </r>
      </text>
    </comment>
    <comment ref="AE63" authorId="0" shapeId="0" xr:uid="{3F8B732B-3E78-402D-84EF-29ABBF164CDF}">
      <text>
        <r>
          <rPr>
            <b/>
            <sz val="9"/>
            <color indexed="81"/>
            <rFont val="Tahoma"/>
            <family val="2"/>
          </rPr>
          <t>Pascal André:</t>
        </r>
        <r>
          <rPr>
            <sz val="9"/>
            <color indexed="81"/>
            <rFont val="Tahoma"/>
            <family val="2"/>
          </rPr>
          <t xml:space="preserve">
Question in regard to project setups.</t>
        </r>
      </text>
    </comment>
    <comment ref="AE64" authorId="0" shapeId="0" xr:uid="{6B4A5024-6361-4AF8-A10A-FCC53867C593}">
      <text>
        <r>
          <rPr>
            <b/>
            <sz val="9"/>
            <color indexed="81"/>
            <rFont val="Tahoma"/>
            <family val="2"/>
          </rPr>
          <t>Pascal André:</t>
        </r>
        <r>
          <rPr>
            <sz val="9"/>
            <color indexed="81"/>
            <rFont val="Tahoma"/>
            <family val="2"/>
          </rPr>
          <t xml:space="preserve">
Question in regard to project setups.</t>
        </r>
      </text>
    </comment>
    <comment ref="AG64" authorId="0" shapeId="0" xr:uid="{F0271A51-F419-4719-9815-81913E60A0D5}">
      <text>
        <r>
          <rPr>
            <b/>
            <sz val="9"/>
            <color indexed="81"/>
            <rFont val="Tahoma"/>
            <family val="2"/>
          </rPr>
          <t>Pascal André:</t>
        </r>
        <r>
          <rPr>
            <sz val="9"/>
            <color indexed="81"/>
            <rFont val="Tahoma"/>
            <family val="2"/>
          </rPr>
          <t xml:space="preserve">
User asks: "How to achieve a secure IP websocket connection in the browser?"</t>
        </r>
      </text>
    </comment>
    <comment ref="AH64" authorId="0" shapeId="0" xr:uid="{858B24AB-BCF8-40D8-BCFF-5FE97E33BBE2}">
      <text>
        <r>
          <rPr>
            <b/>
            <sz val="9"/>
            <color indexed="81"/>
            <rFont val="Tahoma"/>
            <family val="2"/>
          </rPr>
          <t>Pascal André:</t>
        </r>
        <r>
          <rPr>
            <sz val="9"/>
            <color indexed="81"/>
            <rFont val="Tahoma"/>
            <family val="2"/>
          </rPr>
          <t xml:space="preserve">
User asks: "... is there a better compromise than what I've come up with? "</t>
        </r>
      </text>
    </comment>
    <comment ref="AW64" authorId="0" shapeId="0" xr:uid="{8AE70CAF-4BD3-409B-999B-66B7AC937BEF}">
      <text>
        <r>
          <rPr>
            <b/>
            <sz val="9"/>
            <color indexed="81"/>
            <rFont val="Tahoma"/>
            <family val="2"/>
          </rPr>
          <t>Pascal André:</t>
        </r>
        <r>
          <rPr>
            <sz val="9"/>
            <color indexed="81"/>
            <rFont val="Tahoma"/>
            <family val="2"/>
          </rPr>
          <t xml:space="preserve">
Quite broad question. Questioner was active in comments though.</t>
        </r>
      </text>
    </comment>
    <comment ref="AD65" authorId="0" shapeId="0" xr:uid="{56FBBC87-784C-40D5-A7E8-A60DFBC948CA}">
      <text>
        <r>
          <rPr>
            <b/>
            <sz val="9"/>
            <color indexed="81"/>
            <rFont val="Tahoma"/>
            <family val="2"/>
          </rPr>
          <t>Pascal André:</t>
        </r>
        <r>
          <rPr>
            <sz val="9"/>
            <color indexed="81"/>
            <rFont val="Tahoma"/>
            <family val="2"/>
          </rPr>
          <t xml:space="preserve">
User asks: "What is the valid procedure to secure blazor client side app?"</t>
        </r>
      </text>
    </comment>
    <comment ref="AD66" authorId="0" shapeId="0" xr:uid="{D1E3FC75-9F8D-4372-AE62-49FDF9A73E7C}">
      <text>
        <r>
          <rPr>
            <b/>
            <sz val="9"/>
            <color indexed="81"/>
            <rFont val="Tahoma"/>
            <family val="2"/>
          </rPr>
          <t>Pascal André:</t>
        </r>
        <r>
          <rPr>
            <sz val="9"/>
            <color indexed="81"/>
            <rFont val="Tahoma"/>
            <family val="2"/>
          </rPr>
          <t xml:space="preserve">
User asks: "Is WASM safe to store client side secrets?"</t>
        </r>
      </text>
    </comment>
    <comment ref="AD67" authorId="0" shapeId="0" xr:uid="{B6660B16-C130-48A0-9288-DB2DB7BF6BFD}">
      <text>
        <r>
          <rPr>
            <b/>
            <sz val="9"/>
            <color indexed="81"/>
            <rFont val="Tahoma"/>
            <family val="2"/>
          </rPr>
          <t>Pascal André:</t>
        </r>
        <r>
          <rPr>
            <sz val="9"/>
            <color indexed="81"/>
            <rFont val="Tahoma"/>
            <family val="2"/>
          </rPr>
          <t xml:space="preserve">
User asks: "How do browsers protect process memory from WebAssembly compiled code?"</t>
        </r>
      </text>
    </comment>
    <comment ref="AD68" authorId="0" shapeId="0" xr:uid="{13CC0072-8AB0-4A6B-90B8-AAAB73DD377F}">
      <text>
        <r>
          <rPr>
            <b/>
            <sz val="9"/>
            <color indexed="81"/>
            <rFont val="Tahoma"/>
            <family val="2"/>
          </rPr>
          <t>Pascal André:</t>
        </r>
        <r>
          <rPr>
            <sz val="9"/>
            <color indexed="81"/>
            <rFont val="Tahoma"/>
            <family val="2"/>
          </rPr>
          <t xml:space="preserve">
User asks: "Is the given approach a good solution regarding API Key security for our WebAssembly application?"</t>
        </r>
      </text>
    </comment>
    <comment ref="AH68" authorId="0" shapeId="0" xr:uid="{6BD851B1-AB90-4C1A-956C-2039387F6641}">
      <text>
        <r>
          <rPr>
            <b/>
            <sz val="9"/>
            <color indexed="81"/>
            <rFont val="Tahoma"/>
            <family val="2"/>
          </rPr>
          <t>Pascal André:</t>
        </r>
        <r>
          <rPr>
            <sz val="9"/>
            <color indexed="81"/>
            <rFont val="Tahoma"/>
            <family val="2"/>
          </rPr>
          <t xml:space="preserve">
User asks best practices regarding: "Is the given approach a good solution regarding API Key security for our WebAssembly application?"</t>
        </r>
      </text>
    </comment>
    <comment ref="AW68" authorId="0" shapeId="0" xr:uid="{53E187C2-5958-441E-A1DE-6D70A8312601}">
      <text>
        <r>
          <rPr>
            <b/>
            <sz val="9"/>
            <color indexed="81"/>
            <rFont val="Tahoma"/>
            <family val="2"/>
          </rPr>
          <t>Pascal André:</t>
        </r>
        <r>
          <rPr>
            <sz val="9"/>
            <color indexed="81"/>
            <rFont val="Tahoma"/>
            <family val="2"/>
          </rPr>
          <t xml:space="preserve">
Very broad question with few details and no code snippets.</t>
        </r>
      </text>
    </comment>
    <comment ref="AD69" authorId="0" shapeId="0" xr:uid="{821BB1E6-E8FC-4BA6-82F2-7433717AD895}">
      <text>
        <r>
          <rPr>
            <b/>
            <sz val="9"/>
            <color indexed="81"/>
            <rFont val="Tahoma"/>
            <family val="2"/>
          </rPr>
          <t>Pascal André:</t>
        </r>
        <r>
          <rPr>
            <sz val="9"/>
            <color indexed="81"/>
            <rFont val="Tahoma"/>
            <family val="2"/>
          </rPr>
          <t xml:space="preserve">
User asks: "Can you exploit emscripten-compiled Wasm to run arbitrary JavaScript?"</t>
        </r>
      </text>
    </comment>
    <comment ref="AW69" authorId="0" shapeId="0" xr:uid="{C89E2108-F397-4BC2-ACF0-2F6F49327E95}">
      <text>
        <r>
          <rPr>
            <b/>
            <sz val="9"/>
            <color indexed="81"/>
            <rFont val="Tahoma"/>
            <family val="2"/>
          </rPr>
          <t>Pascal André:</t>
        </r>
        <r>
          <rPr>
            <sz val="9"/>
            <color indexed="81"/>
            <rFont val="Tahoma"/>
            <family val="2"/>
          </rPr>
          <t xml:space="preserve">
TRUE
Was answered by owner.</t>
        </r>
      </text>
    </comment>
    <comment ref="AG70" authorId="0" shapeId="0" xr:uid="{AB358FBE-190C-4AF7-8931-9B44CD7707E5}">
      <text>
        <r>
          <rPr>
            <b/>
            <sz val="9"/>
            <color indexed="81"/>
            <rFont val="Tahoma"/>
            <family val="2"/>
          </rPr>
          <t>Pascal André:</t>
        </r>
        <r>
          <rPr>
            <sz val="9"/>
            <color indexed="81"/>
            <rFont val="Tahoma"/>
            <family val="2"/>
          </rPr>
          <t xml:space="preserve">
How to execute an untrusted function efficiently in a cross-platform way?</t>
        </r>
      </text>
    </comment>
    <comment ref="AH70" authorId="0" shapeId="0" xr:uid="{A2A85AD7-457C-4CE9-B7A1-BE131FC8E53C}">
      <text>
        <r>
          <rPr>
            <b/>
            <sz val="9"/>
            <color indexed="81"/>
            <rFont val="Tahoma"/>
            <family val="2"/>
          </rPr>
          <t>Pascal André:</t>
        </r>
        <r>
          <rPr>
            <sz val="9"/>
            <color indexed="81"/>
            <rFont val="Tahoma"/>
            <family val="2"/>
          </rPr>
          <t xml:space="preserve">
What is the best way to execute an untrusted function efficiently that works on Windows, Mac, and Linux?</t>
        </r>
      </text>
    </comment>
    <comment ref="AD71" authorId="0" shapeId="0" xr:uid="{50D139CF-B244-4099-98E6-4E7EB15054EC}">
      <text>
        <r>
          <rPr>
            <b/>
            <sz val="9"/>
            <color indexed="81"/>
            <rFont val="Tahoma"/>
            <family val="2"/>
          </rPr>
          <t>Pascal André:</t>
        </r>
        <r>
          <rPr>
            <sz val="9"/>
            <color indexed="81"/>
            <rFont val="Tahoma"/>
            <family val="2"/>
          </rPr>
          <t xml:space="preserve">
Could WASM be used to check integrity of a JS method?</t>
        </r>
      </text>
    </comment>
    <comment ref="AE72" authorId="0" shapeId="0" xr:uid="{D8046308-067F-4E6C-BDE9-51CB661A5F4B}">
      <text>
        <r>
          <rPr>
            <b/>
            <sz val="9"/>
            <color indexed="81"/>
            <rFont val="Tahoma"/>
            <family val="2"/>
          </rPr>
          <t>Pascal André:</t>
        </r>
        <r>
          <rPr>
            <sz val="9"/>
            <color indexed="81"/>
            <rFont val="Tahoma"/>
            <family val="2"/>
          </rPr>
          <t xml:space="preserve">
Found the cause of the issue, IIS setting was missed in one of the servers. We need to set "Load User Profile" to "true" in the application pool of the Identity Server. After making that application works without issues.</t>
        </r>
      </text>
    </comment>
    <comment ref="AF72" authorId="0" shapeId="0" xr:uid="{BB135FE8-132D-4FE9-8F0F-AA19139B7287}">
      <text>
        <r>
          <rPr>
            <b/>
            <sz val="9"/>
            <color indexed="81"/>
            <rFont val="Tahoma"/>
            <family val="2"/>
          </rPr>
          <t>Pascal André:</t>
        </r>
        <r>
          <rPr>
            <sz val="9"/>
            <color indexed="81"/>
            <rFont val="Tahoma"/>
            <family val="2"/>
          </rPr>
          <t xml:space="preserve">
How to fix CORS error on /connect/token endpoint?</t>
        </r>
      </text>
    </comment>
    <comment ref="AW72" authorId="0" shapeId="0" xr:uid="{281601A0-CED5-467D-B73B-0F71729155BE}">
      <text>
        <r>
          <rPr>
            <b/>
            <sz val="9"/>
            <color indexed="81"/>
            <rFont val="Tahoma"/>
            <family val="2"/>
          </rPr>
          <t>Pascal André:</t>
        </r>
        <r>
          <rPr>
            <sz val="9"/>
            <color indexed="81"/>
            <rFont val="Tahoma"/>
            <family val="2"/>
          </rPr>
          <t xml:space="preserve">
TRUE
Was answered by owner.</t>
        </r>
      </text>
    </comment>
    <comment ref="AG73" authorId="0" shapeId="0" xr:uid="{97D5E321-53BD-4F1F-8D91-4753A492D892}">
      <text>
        <r>
          <rPr>
            <b/>
            <sz val="9"/>
            <color indexed="81"/>
            <rFont val="Tahoma"/>
            <family val="2"/>
          </rPr>
          <t>Pascal André:</t>
        </r>
        <r>
          <rPr>
            <sz val="9"/>
            <color indexed="81"/>
            <rFont val="Tahoma"/>
            <family val="2"/>
          </rPr>
          <t xml:space="preserve">
How can I use OIDC authentication only to get the access token for Google Drive?</t>
        </r>
      </text>
    </comment>
    <comment ref="AF74" authorId="0" shapeId="0" xr:uid="{A50DEA4A-EB8A-490F-98A0-0DB33829EA72}">
      <text>
        <r>
          <rPr>
            <b/>
            <sz val="9"/>
            <color indexed="81"/>
            <rFont val="Tahoma"/>
            <family val="2"/>
          </rPr>
          <t>Pascal André:</t>
        </r>
        <r>
          <rPr>
            <sz val="9"/>
            <color indexed="81"/>
            <rFont val="Tahoma"/>
            <family val="2"/>
          </rPr>
          <t xml:space="preserve">
How to fix issue where Blazor WASM authorization state is logged multiple times?</t>
        </r>
      </text>
    </comment>
    <comment ref="AE75" authorId="0" shapeId="0" xr:uid="{63CE2715-A05F-4E6F-B41D-4937DF024523}">
      <text>
        <r>
          <rPr>
            <b/>
            <sz val="9"/>
            <color indexed="81"/>
            <rFont val="Tahoma"/>
            <family val="2"/>
          </rPr>
          <t>Pascal André:</t>
        </r>
        <r>
          <rPr>
            <sz val="9"/>
            <color indexed="81"/>
            <rFont val="Tahoma"/>
            <family val="2"/>
          </rPr>
          <t xml:space="preserve">
Configuring Startup.cs fixed issue..</t>
        </r>
      </text>
    </comment>
    <comment ref="AF75" authorId="0" shapeId="0" xr:uid="{F27AAB42-9762-40FD-9425-3F544D858006}">
      <text>
        <r>
          <rPr>
            <b/>
            <sz val="9"/>
            <color indexed="81"/>
            <rFont val="Tahoma"/>
            <family val="2"/>
          </rPr>
          <t>Pascal André:</t>
        </r>
        <r>
          <rPr>
            <sz val="9"/>
            <color indexed="81"/>
            <rFont val="Tahoma"/>
            <family val="2"/>
          </rPr>
          <t xml:space="preserve">
User tried on his own but failed.</t>
        </r>
      </text>
    </comment>
    <comment ref="AG75" authorId="0" shapeId="0" xr:uid="{3769B09C-D058-4023-B8FC-67A0A60D49D1}">
      <text>
        <r>
          <rPr>
            <b/>
            <sz val="9"/>
            <color indexed="81"/>
            <rFont val="Tahoma"/>
            <family val="2"/>
          </rPr>
          <t>Pascal André:</t>
        </r>
        <r>
          <rPr>
            <sz val="9"/>
            <color indexed="81"/>
            <rFont val="Tahoma"/>
            <family val="2"/>
          </rPr>
          <t xml:space="preserve">
How to host the Blazor WASM client app on a different port to the server API?</t>
        </r>
      </text>
    </comment>
    <comment ref="AG76" authorId="0" shapeId="0" xr:uid="{E529A4F5-A574-41AC-BD70-4DE243290438}">
      <text>
        <r>
          <rPr>
            <b/>
            <sz val="9"/>
            <color indexed="81"/>
            <rFont val="Tahoma"/>
            <family val="2"/>
          </rPr>
          <t>Pascal André:</t>
        </r>
        <r>
          <rPr>
            <sz val="9"/>
            <color indexed="81"/>
            <rFont val="Tahoma"/>
            <family val="2"/>
          </rPr>
          <t xml:space="preserve">
How can i make my Blazor WASM app Page and my API secure?</t>
        </r>
      </text>
    </comment>
    <comment ref="AG77" authorId="0" shapeId="0" xr:uid="{E4EDA6B7-5F70-464B-976C-B9C9FBC72A32}">
      <text>
        <r>
          <rPr>
            <b/>
            <sz val="9"/>
            <color indexed="81"/>
            <rFont val="Tahoma"/>
            <family val="2"/>
          </rPr>
          <t>Pascal André:</t>
        </r>
        <r>
          <rPr>
            <sz val="9"/>
            <color indexed="81"/>
            <rFont val="Tahoma"/>
            <family val="2"/>
          </rPr>
          <t xml:space="preserve">
How to customize the 'Authorizing…' message (top left corner) of a Blazor Wasm app?</t>
        </r>
      </text>
    </comment>
    <comment ref="AE78" authorId="0" shapeId="0" xr:uid="{021A10B9-506E-4B48-9FA4-599CA4F6C35D}">
      <text>
        <r>
          <rPr>
            <b/>
            <sz val="9"/>
            <color indexed="81"/>
            <rFont val="Tahoma"/>
            <family val="2"/>
          </rPr>
          <t>Pascal André:
Changing configuration of routes.json fixed issue.</t>
        </r>
      </text>
    </comment>
    <comment ref="AF78" authorId="0" shapeId="0" xr:uid="{682E0AA4-885F-446D-8F5D-6E353D10DA16}">
      <text>
        <r>
          <rPr>
            <b/>
            <sz val="9"/>
            <color indexed="81"/>
            <rFont val="Tahoma"/>
            <family val="2"/>
          </rPr>
          <t>Pascal André:</t>
        </r>
        <r>
          <rPr>
            <sz val="9"/>
            <color indexed="81"/>
            <rFont val="Tahoma"/>
            <family val="2"/>
          </rPr>
          <t xml:space="preserve">
How to fix issue where Blazor WebAssembly Oidc Authentication works fine locally, but on Azure Static Web Apps has 404 on authentication/login-callback?</t>
        </r>
      </text>
    </comment>
    <comment ref="AE79" authorId="0" shapeId="0" xr:uid="{2BE84D72-2996-47B5-82F3-CD8E216EC8DF}">
      <text>
        <r>
          <rPr>
            <b/>
            <sz val="9"/>
            <color indexed="81"/>
            <rFont val="Tahoma"/>
            <family val="2"/>
          </rPr>
          <t>Pascal André:</t>
        </r>
        <r>
          <rPr>
            <sz val="9"/>
            <color indexed="81"/>
            <rFont val="Tahoma"/>
            <family val="2"/>
          </rPr>
          <t xml:space="preserve">
Issue in project configuration</t>
        </r>
      </text>
    </comment>
    <comment ref="AF79" authorId="0" shapeId="0" xr:uid="{696AD7F7-0569-4766-B3A6-DE483390A33C}">
      <text>
        <r>
          <rPr>
            <b/>
            <sz val="9"/>
            <color indexed="81"/>
            <rFont val="Tahoma"/>
            <family val="2"/>
          </rPr>
          <t>Pascal André:</t>
        </r>
        <r>
          <rPr>
            <sz val="9"/>
            <color indexed="81"/>
            <rFont val="Tahoma"/>
            <family val="2"/>
          </rPr>
          <t xml:space="preserve">
Why am I getting “Graph API access token failure: 'Group.Read.All'”?</t>
        </r>
      </text>
    </comment>
    <comment ref="AW79" authorId="0" shapeId="0" xr:uid="{48C2BF31-766A-425D-9729-2ED1AFC9D1AC}">
      <text>
        <r>
          <rPr>
            <b/>
            <sz val="9"/>
            <color indexed="81"/>
            <rFont val="Tahoma"/>
            <family val="2"/>
          </rPr>
          <t>Pascal André:</t>
        </r>
        <r>
          <rPr>
            <sz val="9"/>
            <color indexed="81"/>
            <rFont val="Tahoma"/>
            <family val="2"/>
          </rPr>
          <t xml:space="preserve">
Seems to give enough details. Quesitoner responded to comments from other devs.</t>
        </r>
      </text>
    </comment>
    <comment ref="AD80" authorId="0" shapeId="0" xr:uid="{6C7B8613-C0F4-435B-BEC3-A3C383DA282C}">
      <text>
        <r>
          <rPr>
            <b/>
            <sz val="9"/>
            <color indexed="81"/>
            <rFont val="Tahoma"/>
            <family val="2"/>
          </rPr>
          <t>Pascal André:</t>
        </r>
        <r>
          <rPr>
            <sz val="9"/>
            <color indexed="81"/>
            <rFont val="Tahoma"/>
            <family val="2"/>
          </rPr>
          <t xml:space="preserve">
What is the best PayPal web app workflow for client-server scenario? Is this workflow correct? Am I missing something? Is it oversimplified or overcomplicated? Would you replace some steps with something else?</t>
        </r>
      </text>
    </comment>
    <comment ref="AH80" authorId="0" shapeId="0" xr:uid="{8EE2DA28-7A77-40AA-AC78-1F304334D5D8}">
      <text>
        <r>
          <rPr>
            <b/>
            <sz val="9"/>
            <color indexed="81"/>
            <rFont val="Tahoma"/>
            <family val="2"/>
          </rPr>
          <t>Pascal André:</t>
        </r>
        <r>
          <rPr>
            <sz val="9"/>
            <color indexed="81"/>
            <rFont val="Tahoma"/>
            <family val="2"/>
          </rPr>
          <t xml:space="preserve">
What is the best PayPal web app workflow for client-server scenario?</t>
        </r>
      </text>
    </comment>
    <comment ref="AE81" authorId="0" shapeId="0" xr:uid="{802C224A-1175-4C3C-AA13-B7A49D41D483}">
      <text>
        <r>
          <rPr>
            <b/>
            <sz val="9"/>
            <color indexed="81"/>
            <rFont val="Tahoma"/>
            <family val="2"/>
          </rPr>
          <t>Pascal André:</t>
        </r>
        <r>
          <rPr>
            <sz val="9"/>
            <color indexed="81"/>
            <rFont val="Tahoma"/>
            <family val="2"/>
          </rPr>
          <t xml:space="preserve">
Seems to be config related issue</t>
        </r>
      </text>
    </comment>
    <comment ref="AF81" authorId="0" shapeId="0" xr:uid="{91107C9E-E808-4E68-8CCB-319E259AC0AA}">
      <text>
        <r>
          <rPr>
            <b/>
            <sz val="9"/>
            <color indexed="81"/>
            <rFont val="Tahoma"/>
            <family val="2"/>
          </rPr>
          <t>Pascal André:</t>
        </r>
        <r>
          <rPr>
            <sz val="9"/>
            <color indexed="81"/>
            <rFont val="Tahoma"/>
            <family val="2"/>
          </rPr>
          <t xml:space="preserve">
Microsoft.AspNetCore.Authorization.DefaultAuthorizationService[2] Authorization failed. AuthenticationService.js:1 POST https://www.mydomain.online/connect/token 400</t>
        </r>
      </text>
    </comment>
    <comment ref="AW81" authorId="0" shapeId="0" xr:uid="{384ECC6C-DED2-4DBE-B49E-E3A28D936D67}">
      <text>
        <r>
          <rPr>
            <b/>
            <sz val="9"/>
            <color indexed="81"/>
            <rFont val="Tahoma"/>
            <family val="2"/>
          </rPr>
          <t>Pascal André:</t>
        </r>
        <r>
          <rPr>
            <sz val="9"/>
            <color indexed="81"/>
            <rFont val="Tahoma"/>
            <family val="2"/>
          </rPr>
          <t xml:space="preserve">
Missing proper code snippets.</t>
        </r>
      </text>
    </comment>
    <comment ref="AD82" authorId="0" shapeId="0" xr:uid="{84E7750F-3397-4BCA-9054-E2AECF07A301}">
      <text>
        <r>
          <rPr>
            <b/>
            <sz val="9"/>
            <color indexed="81"/>
            <rFont val="Tahoma"/>
            <family val="2"/>
          </rPr>
          <t>Pascal André:</t>
        </r>
        <r>
          <rPr>
            <sz val="9"/>
            <color indexed="81"/>
            <rFont val="Tahoma"/>
            <family val="2"/>
          </rPr>
          <t xml:space="preserve">
What are my choices beyond what is listed below, and what is the most ideal?</t>
        </r>
      </text>
    </comment>
    <comment ref="AH82" authorId="0" shapeId="0" xr:uid="{D5AE0099-9015-4351-994D-02FF1FAFBFF8}">
      <text>
        <r>
          <rPr>
            <b/>
            <sz val="9"/>
            <color indexed="81"/>
            <rFont val="Tahoma"/>
            <family val="2"/>
          </rPr>
          <t>Pascal André:</t>
        </r>
        <r>
          <rPr>
            <sz val="9"/>
            <color indexed="81"/>
            <rFont val="Tahoma"/>
            <family val="2"/>
          </rPr>
          <t xml:space="preserve">
What are my choices beyond what is listed below, and what is the most ideal?</t>
        </r>
      </text>
    </comment>
    <comment ref="AW82" authorId="0" shapeId="0" xr:uid="{35305CCD-59C5-4B08-967D-D4F83258DE6E}">
      <text>
        <r>
          <rPr>
            <b/>
            <sz val="9"/>
            <color indexed="81"/>
            <rFont val="Tahoma"/>
            <family val="2"/>
          </rPr>
          <t>Pascal André:</t>
        </r>
        <r>
          <rPr>
            <sz val="9"/>
            <color indexed="81"/>
            <rFont val="Tahoma"/>
            <family val="2"/>
          </rPr>
          <t xml:space="preserve">
Questioner did not respond to comment from other dev.</t>
        </r>
      </text>
    </comment>
    <comment ref="AE83" authorId="0" shapeId="0" xr:uid="{FD93F45D-5085-49B8-81AD-550B02888EF2}">
      <text>
        <r>
          <rPr>
            <b/>
            <sz val="9"/>
            <color indexed="81"/>
            <rFont val="Tahoma"/>
            <family val="2"/>
          </rPr>
          <t>Pascal André:</t>
        </r>
        <r>
          <rPr>
            <sz val="9"/>
            <color indexed="81"/>
            <rFont val="Tahoma"/>
            <family val="2"/>
          </rPr>
          <t xml:space="preserve">
Given the accepted answer it was config related issue.</t>
        </r>
      </text>
    </comment>
    <comment ref="AF83" authorId="0" shapeId="0" xr:uid="{4E02E727-77A8-4682-B73C-6CA04AC7C204}">
      <text>
        <r>
          <rPr>
            <b/>
            <sz val="9"/>
            <color indexed="81"/>
            <rFont val="Tahoma"/>
            <family val="2"/>
          </rPr>
          <t>Pascal André:</t>
        </r>
        <r>
          <rPr>
            <sz val="9"/>
            <color indexed="81"/>
            <rFont val="Tahoma"/>
            <family val="2"/>
          </rPr>
          <t xml:space="preserve">
How to fix exception Blazor Default constructor not found for type Microsoft.AspNetCore.Components.Authorization.AuthorizeRouteView?</t>
        </r>
      </text>
    </comment>
    <comment ref="AF84" authorId="0" shapeId="0" xr:uid="{DEDF1B94-D407-4912-A5E1-BC4884736A85}">
      <text>
        <r>
          <rPr>
            <b/>
            <sz val="9"/>
            <color indexed="81"/>
            <rFont val="Tahoma"/>
            <family val="2"/>
          </rPr>
          <t>Pascal André:</t>
        </r>
        <r>
          <rPr>
            <sz val="9"/>
            <color indexed="81"/>
            <rFont val="Tahoma"/>
            <family val="2"/>
          </rPr>
          <t xml:space="preserve">
User tried: But the app still loads without redirecting to a login screen first.</t>
        </r>
      </text>
    </comment>
    <comment ref="AG84" authorId="0" shapeId="0" xr:uid="{EA5C0239-4574-412E-8830-E8F726CDEBEA}">
      <text>
        <r>
          <rPr>
            <b/>
            <sz val="9"/>
            <color indexed="81"/>
            <rFont val="Tahoma"/>
            <family val="2"/>
          </rPr>
          <t>Pascal André:</t>
        </r>
        <r>
          <rPr>
            <sz val="9"/>
            <color indexed="81"/>
            <rFont val="Tahoma"/>
            <family val="2"/>
          </rPr>
          <t xml:space="preserve">
How can I use Azure AD B2C to authenticate users on the server before serving a hosted Blazor WebAssembly app?</t>
        </r>
      </text>
    </comment>
    <comment ref="AE85" authorId="0" shapeId="0" xr:uid="{8CEC57B0-5BEB-4432-B294-65B042531891}">
      <text>
        <r>
          <rPr>
            <b/>
            <sz val="9"/>
            <color indexed="81"/>
            <rFont val="Tahoma"/>
            <family val="2"/>
          </rPr>
          <t>Pascal André:</t>
        </r>
        <r>
          <rPr>
            <sz val="9"/>
            <color indexed="81"/>
            <rFont val="Tahoma"/>
            <family val="2"/>
          </rPr>
          <t xml:space="preserve">
In comment from questioner: But EventViewer revealed to me that i forgot to give permissions to the IIS_IUSR on the certificate I'm using... - login is working again.</t>
        </r>
      </text>
    </comment>
    <comment ref="AF85" authorId="0" shapeId="0" xr:uid="{B8FFAB42-3498-4418-9FB5-8B9C1C3BA273}">
      <text>
        <r>
          <rPr>
            <b/>
            <sz val="9"/>
            <color indexed="81"/>
            <rFont val="Tahoma"/>
            <family val="2"/>
          </rPr>
          <t>Pascal André:</t>
        </r>
        <r>
          <rPr>
            <sz val="9"/>
            <color indexed="81"/>
            <rFont val="Tahoma"/>
            <family val="2"/>
          </rPr>
          <t xml:space="preserve">
How to fix Blazor Webassembly Identity Server login error on production server only?</t>
        </r>
      </text>
    </comment>
    <comment ref="AW85" authorId="0" shapeId="0" xr:uid="{9A2C323E-71B1-40DB-8010-E45CCD447B25}">
      <text>
        <r>
          <rPr>
            <b/>
            <sz val="9"/>
            <color indexed="81"/>
            <rFont val="Tahoma"/>
            <family val="2"/>
          </rPr>
          <t>Pascal André:</t>
        </r>
        <r>
          <rPr>
            <sz val="9"/>
            <color indexed="81"/>
            <rFont val="Tahoma"/>
            <family val="2"/>
          </rPr>
          <t xml:space="preserve">
TRUE
Was answered by owner.</t>
        </r>
      </text>
    </comment>
    <comment ref="AE86" authorId="0" shapeId="0" xr:uid="{22752FD0-942B-4870-8DB7-0C48307D2D33}">
      <text>
        <r>
          <rPr>
            <b/>
            <sz val="9"/>
            <color indexed="81"/>
            <rFont val="Tahoma"/>
            <family val="2"/>
          </rPr>
          <t>Pascal André:</t>
        </r>
        <r>
          <rPr>
            <sz val="9"/>
            <color indexed="81"/>
            <rFont val="Tahoma"/>
            <family val="2"/>
          </rPr>
          <t xml:space="preserve">
Config issue.</t>
        </r>
      </text>
    </comment>
    <comment ref="AF86" authorId="0" shapeId="0" xr:uid="{8A84B75C-103F-4E66-89DA-16705E1A6DE5}">
      <text>
        <r>
          <rPr>
            <b/>
            <sz val="9"/>
            <color indexed="81"/>
            <rFont val="Tahoma"/>
            <family val="2"/>
          </rPr>
          <t>Pascal André:</t>
        </r>
        <r>
          <rPr>
            <sz val="9"/>
            <color indexed="81"/>
            <rFont val="Tahoma"/>
            <family val="2"/>
          </rPr>
          <t xml:space="preserve">
How to fix given error message in Blazor WASM app using AAD?</t>
        </r>
      </text>
    </comment>
    <comment ref="AD87" authorId="0" shapeId="0" xr:uid="{6FE8FE10-73E6-4ED0-B722-5681DFF7E17F}">
      <text>
        <r>
          <rPr>
            <b/>
            <sz val="9"/>
            <color indexed="81"/>
            <rFont val="Tahoma"/>
            <family val="2"/>
          </rPr>
          <t>Pascal André:</t>
        </r>
        <r>
          <rPr>
            <sz val="9"/>
            <color indexed="81"/>
            <rFont val="Tahoma"/>
            <family val="2"/>
          </rPr>
          <t xml:space="preserve">
"Is there an alternative way?"</t>
        </r>
      </text>
    </comment>
    <comment ref="AF87" authorId="0" shapeId="0" xr:uid="{B007BCAA-DBDB-438C-9AF8-A6D125CCB6D3}">
      <text>
        <r>
          <rPr>
            <b/>
            <sz val="9"/>
            <color indexed="81"/>
            <rFont val="Tahoma"/>
            <family val="2"/>
          </rPr>
          <t>Pascal André:</t>
        </r>
        <r>
          <rPr>
            <sz val="9"/>
            <color indexed="81"/>
            <rFont val="Tahoma"/>
            <family val="2"/>
          </rPr>
          <t xml:space="preserve">
However, adding the [Authorize] attribute to the controller blocks any attempts (even if logged in) to download the file. I want authorized people only to have access to download files.</t>
        </r>
      </text>
    </comment>
    <comment ref="AG87" authorId="0" shapeId="0" xr:uid="{49CCAC69-FA9F-4CFE-BD61-3B900A1FFA22}">
      <text>
        <r>
          <rPr>
            <b/>
            <sz val="9"/>
            <color indexed="81"/>
            <rFont val="Tahoma"/>
            <family val="2"/>
          </rPr>
          <t>Pascal André:</t>
        </r>
        <r>
          <rPr>
            <sz val="9"/>
            <color indexed="81"/>
            <rFont val="Tahoma"/>
            <family val="2"/>
          </rPr>
          <t xml:space="preserve">
How do I add JWT authentication to this file download feature?</t>
        </r>
      </text>
    </comment>
    <comment ref="AF88" authorId="0" shapeId="0" xr:uid="{1E1C24B7-3FBD-4EBF-AB56-60D350393FF8}">
      <text>
        <r>
          <rPr>
            <b/>
            <sz val="9"/>
            <color indexed="81"/>
            <rFont val="Tahoma"/>
            <family val="2"/>
          </rPr>
          <t>Pascal André:</t>
        </r>
        <r>
          <rPr>
            <sz val="9"/>
            <color indexed="81"/>
            <rFont val="Tahoma"/>
            <family val="2"/>
          </rPr>
          <t xml:space="preserve">
The problem may be in my role claim. Maybe the problem is this claim looks like an array? If so how do I fix it?</t>
        </r>
      </text>
    </comment>
    <comment ref="AE89" authorId="0" shapeId="0" xr:uid="{97037B12-3362-4A72-A255-0249483EB46F}">
      <text>
        <r>
          <rPr>
            <b/>
            <sz val="9"/>
            <color indexed="81"/>
            <rFont val="Tahoma"/>
            <family val="2"/>
          </rPr>
          <t>Pascal André:</t>
        </r>
        <r>
          <rPr>
            <sz val="9"/>
            <color indexed="81"/>
            <rFont val="Tahoma"/>
            <family val="2"/>
          </rPr>
          <t xml:space="preserve">
Changing config settings for auth0 fixed issue.</t>
        </r>
      </text>
    </comment>
    <comment ref="AF89" authorId="0" shapeId="0" xr:uid="{9956AA68-21D4-4FCB-A6B3-F60235BD0F59}">
      <text>
        <r>
          <rPr>
            <b/>
            <sz val="9"/>
            <color indexed="81"/>
            <rFont val="Tahoma"/>
            <family val="2"/>
          </rPr>
          <t>Pascal André:</t>
        </r>
        <r>
          <rPr>
            <sz val="9"/>
            <color indexed="81"/>
            <rFont val="Tahoma"/>
            <family val="2"/>
          </rPr>
          <t xml:space="preserve">
How to fix Exception occurred while processing message. System.InvalidOperationException: IDX20803: Unable to obtain configuration from: '[PII is hidden?</t>
        </r>
      </text>
    </comment>
    <comment ref="AG90" authorId="0" shapeId="0" xr:uid="{FF232729-C53D-4089-AF20-376AB05CA697}">
      <text>
        <r>
          <rPr>
            <b/>
            <sz val="9"/>
            <color indexed="81"/>
            <rFont val="Tahoma"/>
            <family val="2"/>
          </rPr>
          <t>Pascal André:</t>
        </r>
        <r>
          <rPr>
            <sz val="9"/>
            <color indexed="81"/>
            <rFont val="Tahoma"/>
            <family val="2"/>
          </rPr>
          <t xml:space="preserve">
How do I get the access token that was returned through Microsoft.AspNetCore.Components.Authorization?</t>
        </r>
      </text>
    </comment>
    <comment ref="AF91" authorId="0" shapeId="0" xr:uid="{9BFCFB9E-0A47-460E-B29F-CDC8B400F765}">
      <text>
        <r>
          <rPr>
            <b/>
            <sz val="9"/>
            <color indexed="81"/>
            <rFont val="Tahoma"/>
            <family val="2"/>
          </rPr>
          <t>Pascal André:</t>
        </r>
        <r>
          <rPr>
            <sz val="9"/>
            <color indexed="81"/>
            <rFont val="Tahoma"/>
            <family val="2"/>
          </rPr>
          <t xml:space="preserve">
Works in localhost but not when deployed</t>
        </r>
      </text>
    </comment>
    <comment ref="AW91" authorId="0" shapeId="0" xr:uid="{3C24C63D-A2C1-4464-B057-D4DE441EBFC1}">
      <text>
        <r>
          <rPr>
            <b/>
            <sz val="9"/>
            <color indexed="81"/>
            <rFont val="Tahoma"/>
            <family val="2"/>
          </rPr>
          <t>Pascal André:</t>
        </r>
        <r>
          <rPr>
            <sz val="9"/>
            <color indexed="81"/>
            <rFont val="Tahoma"/>
            <family val="2"/>
          </rPr>
          <t xml:space="preserve">
No code snippets, questioner was active in comments.</t>
        </r>
      </text>
    </comment>
    <comment ref="AG92" authorId="0" shapeId="0" xr:uid="{6A9E4777-14E1-4E2B-8160-B495990F0EC1}">
      <text>
        <r>
          <rPr>
            <b/>
            <sz val="9"/>
            <color indexed="81"/>
            <rFont val="Tahoma"/>
            <family val="2"/>
          </rPr>
          <t>Pascal André:</t>
        </r>
        <r>
          <rPr>
            <sz val="9"/>
            <color indexed="81"/>
            <rFont val="Tahoma"/>
            <family val="2"/>
          </rPr>
          <t xml:space="preserve">
How can I customize Blazor WebAssembly Msal auth to store token in localStorage instead of sessionStorage?</t>
        </r>
      </text>
    </comment>
    <comment ref="AG93" authorId="0" shapeId="0" xr:uid="{292F1723-E674-4145-A94F-7104A1C72BCE}">
      <text>
        <r>
          <rPr>
            <b/>
            <sz val="9"/>
            <color indexed="81"/>
            <rFont val="Tahoma"/>
            <family val="2"/>
          </rPr>
          <t>Pascal André:</t>
        </r>
        <r>
          <rPr>
            <sz val="9"/>
            <color indexed="81"/>
            <rFont val="Tahoma"/>
            <family val="2"/>
          </rPr>
          <t xml:space="preserve">
How to actually authenticate against the secure Azure Functions backend with the Blazor web assembly.</t>
        </r>
      </text>
    </comment>
    <comment ref="AW93" authorId="0" shapeId="0" xr:uid="{6E7E9954-E522-4065-9DE9-DF086B59ABA4}">
      <text>
        <r>
          <rPr>
            <b/>
            <sz val="9"/>
            <color indexed="81"/>
            <rFont val="Tahoma"/>
            <family val="2"/>
          </rPr>
          <t>Pascal André:</t>
        </r>
        <r>
          <rPr>
            <sz val="9"/>
            <color indexed="81"/>
            <rFont val="Tahoma"/>
            <family val="2"/>
          </rPr>
          <t xml:space="preserve">
Very broad question.</t>
        </r>
      </text>
    </comment>
    <comment ref="AF94" authorId="0" shapeId="0" xr:uid="{177CF8CD-9489-45D9-B2F4-73E6DDBBD4D6}">
      <text>
        <r>
          <rPr>
            <b/>
            <sz val="9"/>
            <color indexed="81"/>
            <rFont val="Tahoma"/>
            <family val="2"/>
          </rPr>
          <t>Pascal André:</t>
        </r>
        <r>
          <rPr>
            <sz val="9"/>
            <color indexed="81"/>
            <rFont val="Tahoma"/>
            <family val="2"/>
          </rPr>
          <t xml:space="preserve">
How to fix issue where Blazor authentication token is only expired on server side but not client side?</t>
        </r>
      </text>
    </comment>
    <comment ref="AG95" authorId="0" shapeId="0" xr:uid="{2F1A1DBC-B854-4B6F-B50E-BFA4FE8D98F5}">
      <text>
        <r>
          <rPr>
            <b/>
            <sz val="9"/>
            <color indexed="81"/>
            <rFont val="Tahoma"/>
            <family val="2"/>
          </rPr>
          <t>Pascal André:</t>
        </r>
        <r>
          <rPr>
            <sz val="9"/>
            <color indexed="81"/>
            <rFont val="Tahoma"/>
            <family val="2"/>
          </rPr>
          <t xml:space="preserve">
How can I use Windows Authentication with Blazor WebAssembly and ASP.NET Core server?</t>
        </r>
      </text>
    </comment>
    <comment ref="AW95" authorId="0" shapeId="0" xr:uid="{199E209D-46AF-41B5-A45F-525BDAD196B9}">
      <text>
        <r>
          <rPr>
            <b/>
            <sz val="9"/>
            <color indexed="81"/>
            <rFont val="Tahoma"/>
            <family val="2"/>
          </rPr>
          <t>Pascal André:</t>
        </r>
        <r>
          <rPr>
            <sz val="9"/>
            <color indexed="81"/>
            <rFont val="Tahoma"/>
            <family val="2"/>
          </rPr>
          <t xml:space="preserve">
Questioner did not respond to comment reference to similar question.</t>
        </r>
      </text>
    </comment>
    <comment ref="AG96" authorId="0" shapeId="0" xr:uid="{03B011C3-DF06-4350-B60D-1E968344A13B}">
      <text>
        <r>
          <rPr>
            <b/>
            <sz val="9"/>
            <color indexed="81"/>
            <rFont val="Tahoma"/>
            <family val="2"/>
          </rPr>
          <t>Pascal André:</t>
        </r>
        <r>
          <rPr>
            <sz val="9"/>
            <color indexed="81"/>
            <rFont val="Tahoma"/>
            <family val="2"/>
          </rPr>
          <t xml:space="preserve">
User asks: "How to change the configuration of a Blazor app so that only authenticated users can access compiled code?"</t>
        </r>
      </text>
    </comment>
    <comment ref="AH96" authorId="0" shapeId="0" xr:uid="{70E6B6FF-EA4A-4AC2-B371-377CA59E055D}">
      <text>
        <r>
          <rPr>
            <b/>
            <sz val="9"/>
            <color indexed="81"/>
            <rFont val="Tahoma"/>
            <family val="2"/>
          </rPr>
          <t>Pascal André:</t>
        </r>
        <r>
          <rPr>
            <sz val="9"/>
            <color indexed="81"/>
            <rFont val="Tahoma"/>
            <family val="2"/>
          </rPr>
          <t xml:space="preserve">
User indirectly asks for best practices regarding securing compiled code.</t>
        </r>
      </text>
    </comment>
    <comment ref="AD97" authorId="0" shapeId="0" xr:uid="{135135A2-B238-4CFE-922C-BAE2CF745246}">
      <text>
        <r>
          <rPr>
            <b/>
            <sz val="9"/>
            <color indexed="81"/>
            <rFont val="Tahoma"/>
            <family val="2"/>
          </rPr>
          <t>Pascal André:</t>
        </r>
        <r>
          <rPr>
            <sz val="9"/>
            <color indexed="81"/>
            <rFont val="Tahoma"/>
            <family val="2"/>
          </rPr>
          <t xml:space="preserve">
User wants to know if there is a way to directly access the URL from a WASM script without using JavaScript to send the URL as a parameter since it could be modified rather easily.</t>
        </r>
      </text>
    </comment>
    <comment ref="AG97" authorId="0" shapeId="0" xr:uid="{E9465151-7A18-4174-98A2-BFF453A7FD5B}">
      <text>
        <r>
          <rPr>
            <b/>
            <sz val="9"/>
            <color indexed="81"/>
            <rFont val="Tahoma"/>
            <family val="2"/>
          </rPr>
          <t>Pascal André:</t>
        </r>
        <r>
          <rPr>
            <sz val="9"/>
            <color indexed="81"/>
            <rFont val="Tahoma"/>
            <family val="2"/>
          </rPr>
          <t xml:space="preserve">
User asks: "How to access current URL directly from WASM script?"</t>
        </r>
      </text>
    </comment>
    <comment ref="AK97" authorId="0" shapeId="0" xr:uid="{39711471-717F-456B-B99E-B685076D4E78}">
      <text>
        <r>
          <rPr>
            <b/>
            <sz val="9"/>
            <color indexed="81"/>
            <rFont val="Tahoma"/>
            <family val="2"/>
          </rPr>
          <t>Pascal André:</t>
        </r>
        <r>
          <rPr>
            <sz val="9"/>
            <color indexed="81"/>
            <rFont val="Tahoma"/>
            <family val="2"/>
          </rPr>
          <t xml:space="preserve">
User tries to access URL directly from WASM script which is not possible.</t>
        </r>
      </text>
    </comment>
    <comment ref="AG98" authorId="0" shapeId="0" xr:uid="{B0EC9F53-3CFF-44C0-AD32-8F3B970E3A6D}">
      <text>
        <r>
          <rPr>
            <b/>
            <sz val="9"/>
            <color indexed="81"/>
            <rFont val="Tahoma"/>
            <family val="2"/>
          </rPr>
          <t>Pascal André:</t>
        </r>
        <r>
          <rPr>
            <sz val="9"/>
            <color indexed="81"/>
            <rFont val="Tahoma"/>
            <family val="2"/>
          </rPr>
          <t xml:space="preserve">
User asks multiple similar question regarding: "How to set up a secure Blazor WebAssembly game server?"</t>
        </r>
      </text>
    </comment>
    <comment ref="AH98" authorId="0" shapeId="0" xr:uid="{9B5F356E-6F9B-42D6-8E70-4B947BB0C7F7}">
      <text>
        <r>
          <rPr>
            <b/>
            <sz val="9"/>
            <color indexed="81"/>
            <rFont val="Tahoma"/>
            <family val="2"/>
          </rPr>
          <t>Pascal André:</t>
        </r>
        <r>
          <rPr>
            <sz val="9"/>
            <color indexed="81"/>
            <rFont val="Tahoma"/>
            <family val="2"/>
          </rPr>
          <t xml:space="preserve">
User indirectly is looking for best practices regarding using WebAssembly for a game server.</t>
        </r>
      </text>
    </comment>
    <comment ref="AW98" authorId="0" shapeId="0" xr:uid="{2E4CDA08-7921-4D6C-9078-84CC2934DC47}">
      <text>
        <r>
          <rPr>
            <b/>
            <sz val="9"/>
            <color indexed="81"/>
            <rFont val="Tahoma"/>
            <family val="2"/>
          </rPr>
          <t>Pascal André:</t>
        </r>
        <r>
          <rPr>
            <sz val="9"/>
            <color indexed="81"/>
            <rFont val="Tahoma"/>
            <family val="2"/>
          </rPr>
          <t xml:space="preserve">
- Owner did not react to some of the comments</t>
        </r>
      </text>
    </comment>
    <comment ref="AG99" authorId="0" shapeId="0" xr:uid="{7C622BE2-F0BE-408A-AAD4-CC805A3D0C37}">
      <text>
        <r>
          <rPr>
            <b/>
            <sz val="9"/>
            <color indexed="81"/>
            <rFont val="Tahoma"/>
            <family val="2"/>
          </rPr>
          <t>Pascal André:</t>
        </r>
        <r>
          <rPr>
            <sz val="9"/>
            <color indexed="81"/>
            <rFont val="Tahoma"/>
            <family val="2"/>
          </rPr>
          <t xml:space="preserve">
User asks: "How to securely consume private/restricted API?"</t>
        </r>
      </text>
    </comment>
    <comment ref="AD100" authorId="0" shapeId="0" xr:uid="{DF86091B-B062-4EE7-A807-EBA8F77197E9}">
      <text>
        <r>
          <rPr>
            <b/>
            <sz val="9"/>
            <color indexed="81"/>
            <rFont val="Tahoma"/>
            <family val="2"/>
          </rPr>
          <t>Pascal André:</t>
        </r>
        <r>
          <rPr>
            <sz val="9"/>
            <color indexed="81"/>
            <rFont val="Tahoma"/>
            <family val="2"/>
          </rPr>
          <t xml:space="preserve">
User asks: "Is there a way to ask for higher amount of local storage without making an extension?"</t>
        </r>
      </text>
    </comment>
    <comment ref="AG100" authorId="0" shapeId="0" xr:uid="{AA797EDC-67C3-4111-909A-94ECF6DEDBBA}">
      <text>
        <r>
          <rPr>
            <b/>
            <sz val="9"/>
            <color indexed="81"/>
            <rFont val="Tahoma"/>
            <family val="2"/>
          </rPr>
          <t>Pascal André:</t>
        </r>
        <r>
          <rPr>
            <sz val="9"/>
            <color indexed="81"/>
            <rFont val="Tahoma"/>
            <family val="2"/>
          </rPr>
          <t xml:space="preserve">
User wants to know how to extend localStorage size without an extension.</t>
        </r>
      </text>
    </comment>
    <comment ref="AE101" authorId="0" shapeId="0" xr:uid="{BDB94A58-C3ED-4220-B87D-0731678C9028}">
      <text>
        <r>
          <rPr>
            <b/>
            <sz val="9"/>
            <color indexed="81"/>
            <rFont val="Tahoma"/>
            <family val="2"/>
          </rPr>
          <t>Pascal André:</t>
        </r>
        <r>
          <rPr>
            <sz val="9"/>
            <color indexed="81"/>
            <rFont val="Tahoma"/>
            <family val="2"/>
          </rPr>
          <t xml:space="preserve">
Restarting computer fixed issue.</t>
        </r>
      </text>
    </comment>
    <comment ref="AF101" authorId="0" shapeId="0" xr:uid="{22AAA35B-8F68-4FF0-8348-33A97140B34E}">
      <text>
        <r>
          <rPr>
            <b/>
            <sz val="9"/>
            <color indexed="81"/>
            <rFont val="Tahoma"/>
            <family val="2"/>
          </rPr>
          <t>Pascal André:</t>
        </r>
        <r>
          <rPr>
            <sz val="9"/>
            <color indexed="81"/>
            <rFont val="Tahoma"/>
            <family val="2"/>
          </rPr>
          <t xml:space="preserve">
User asks: "How to fix issue where sign in is successful but user is not logged in?"</t>
        </r>
      </text>
    </comment>
    <comment ref="AJ101" authorId="0" shapeId="0" xr:uid="{06AFBCFB-6D69-4D0F-8B52-C039CA04D2B3}">
      <text>
        <r>
          <rPr>
            <b/>
            <sz val="9"/>
            <color indexed="81"/>
            <rFont val="Tahoma"/>
            <family val="2"/>
          </rPr>
          <t>Pascal André:</t>
        </r>
        <r>
          <rPr>
            <sz val="9"/>
            <color indexed="81"/>
            <rFont val="Tahoma"/>
            <family val="2"/>
          </rPr>
          <t xml:space="preserve">
User wrote: "What confuses me is that it worked before and still does on the server and it doesn't work locally if I checkout that history at the point deployed to the server. What do I miss?"</t>
        </r>
      </text>
    </comment>
    <comment ref="AD102" authorId="0" shapeId="0" xr:uid="{143C8B64-220C-435D-9CDC-6949502083EE}">
      <text>
        <r>
          <rPr>
            <b/>
            <sz val="9"/>
            <color indexed="81"/>
            <rFont val="Tahoma"/>
            <family val="2"/>
          </rPr>
          <t>Pascal André:</t>
        </r>
        <r>
          <rPr>
            <sz val="9"/>
            <color indexed="81"/>
            <rFont val="Tahoma"/>
            <family val="2"/>
          </rPr>
          <t xml:space="preserve">
User asks: "How private is my code in WebAssembly?"</t>
        </r>
      </text>
    </comment>
    <comment ref="AF103" authorId="0" shapeId="0" xr:uid="{522E5B78-19CC-42E3-A186-99B27239F14A}">
      <text>
        <r>
          <rPr>
            <b/>
            <sz val="9"/>
            <color indexed="81"/>
            <rFont val="Tahoma"/>
            <family val="2"/>
          </rPr>
          <t>Pascal André:</t>
        </r>
        <r>
          <rPr>
            <sz val="9"/>
            <color indexed="81"/>
            <rFont val="Tahoma"/>
            <family val="2"/>
          </rPr>
          <t xml:space="preserve">
User writes: "I get the following error: RuntimeError: memory access out of bounds"</t>
        </r>
      </text>
    </comment>
    <comment ref="AW103" authorId="0" shapeId="0" xr:uid="{188D1D68-E2E9-48A7-B9A9-FF307D0D1600}">
      <text>
        <r>
          <rPr>
            <b/>
            <sz val="9"/>
            <color indexed="81"/>
            <rFont val="Tahoma"/>
            <family val="2"/>
          </rPr>
          <t>Pascal André:</t>
        </r>
        <r>
          <rPr>
            <sz val="9"/>
            <color indexed="81"/>
            <rFont val="Tahoma"/>
            <family val="2"/>
          </rPr>
          <t xml:space="preserve">
- Very specific question
- In relation to LLVM</t>
        </r>
      </text>
    </comment>
    <comment ref="AD104" authorId="0" shapeId="0" xr:uid="{8E8E5746-D9D7-4B36-AE26-77303F25BF81}">
      <text>
        <r>
          <rPr>
            <b/>
            <sz val="9"/>
            <color indexed="81"/>
            <rFont val="Tahoma"/>
            <family val="2"/>
          </rPr>
          <t>Pascal André:</t>
        </r>
        <r>
          <rPr>
            <sz val="9"/>
            <color indexed="81"/>
            <rFont val="Tahoma"/>
            <family val="2"/>
          </rPr>
          <t xml:space="preserve">
Why is my WebAssembly function slower than the JavaScript equivalent?</t>
        </r>
      </text>
    </comment>
    <comment ref="AG105" authorId="0" shapeId="0" xr:uid="{76982F7C-F2B2-48D1-A70E-4712F7BADA29}">
      <text>
        <r>
          <rPr>
            <b/>
            <sz val="9"/>
            <color indexed="81"/>
            <rFont val="Tahoma"/>
            <family val="2"/>
          </rPr>
          <t>Pascal André:</t>
        </r>
        <r>
          <rPr>
            <sz val="9"/>
            <color indexed="81"/>
            <rFont val="Tahoma"/>
            <family val="2"/>
          </rPr>
          <t xml:space="preserve">
How to run code on login in Blazor WebAssembly?</t>
        </r>
      </text>
    </comment>
    <comment ref="AF106" authorId="0" shapeId="0" xr:uid="{33703DFF-2724-41C1-AA33-654C6BFEC375}">
      <text>
        <r>
          <rPr>
            <b/>
            <sz val="9"/>
            <color indexed="81"/>
            <rFont val="Tahoma"/>
            <family val="2"/>
          </rPr>
          <t>Pascal André:</t>
        </r>
        <r>
          <rPr>
            <sz val="9"/>
            <color indexed="81"/>
            <rFont val="Tahoma"/>
            <family val="2"/>
          </rPr>
          <t xml:space="preserve">
How to fix DenyAnonymousAuthorizationRequirement Error in Blazor WASM?</t>
        </r>
      </text>
    </comment>
    <comment ref="AW106" authorId="0" shapeId="0" xr:uid="{E2CC9319-258C-40CF-B92E-4A3F5FB0D2C8}">
      <text>
        <r>
          <rPr>
            <b/>
            <sz val="9"/>
            <color indexed="81"/>
            <rFont val="Tahoma"/>
            <family val="2"/>
          </rPr>
          <t>Pascal André:</t>
        </r>
        <r>
          <rPr>
            <sz val="9"/>
            <color indexed="81"/>
            <rFont val="Tahoma"/>
            <family val="2"/>
          </rPr>
          <t xml:space="preserve">
Seems to give enough details. Posted very recently.</t>
        </r>
      </text>
    </comment>
    <comment ref="AF107" authorId="0" shapeId="0" xr:uid="{317C03BC-5875-4292-9258-0B94E13CA790}">
      <text>
        <r>
          <rPr>
            <b/>
            <sz val="9"/>
            <color indexed="81"/>
            <rFont val="Tahoma"/>
            <family val="2"/>
          </rPr>
          <t>Pascal André:</t>
        </r>
        <r>
          <rPr>
            <sz val="9"/>
            <color indexed="81"/>
            <rFont val="Tahoma"/>
            <family val="2"/>
          </rPr>
          <t xml:space="preserve">
Developer ran into CORS error in his attempt.</t>
        </r>
      </text>
    </comment>
    <comment ref="AG107" authorId="0" shapeId="0" xr:uid="{658580A2-A321-4FC9-8A1A-5510E7C6FE38}">
      <text>
        <r>
          <rPr>
            <b/>
            <sz val="9"/>
            <color indexed="81"/>
            <rFont val="Tahoma"/>
            <family val="2"/>
          </rPr>
          <t>Pascal André:</t>
        </r>
        <r>
          <rPr>
            <sz val="9"/>
            <color indexed="81"/>
            <rFont val="Tahoma"/>
            <family val="2"/>
          </rPr>
          <t xml:space="preserve">
How can I bypass CORS to make a call to Firestore from Blazor WebAssembly? </t>
        </r>
      </text>
    </comment>
    <comment ref="AG108" authorId="0" shapeId="0" xr:uid="{DA307256-D677-4D4E-93EB-95737D26BD1A}">
      <text>
        <r>
          <rPr>
            <b/>
            <sz val="9"/>
            <color indexed="81"/>
            <rFont val="Tahoma"/>
            <family val="2"/>
          </rPr>
          <t>Pascal André:</t>
        </r>
        <r>
          <rPr>
            <sz val="9"/>
            <color indexed="81"/>
            <rFont val="Tahoma"/>
            <family val="2"/>
          </rPr>
          <t xml:space="preserve">
How to Authenticate Blazor WebAssembly using multiple identity providers?</t>
        </r>
      </text>
    </comment>
    <comment ref="AW108" authorId="0" shapeId="0" xr:uid="{688D3FD1-2092-4C98-BF8E-2A3A846E5FE3}">
      <text>
        <r>
          <rPr>
            <b/>
            <sz val="9"/>
            <color indexed="81"/>
            <rFont val="Tahoma"/>
            <family val="2"/>
          </rPr>
          <t>Pascal André:</t>
        </r>
        <r>
          <rPr>
            <sz val="9"/>
            <color indexed="81"/>
            <rFont val="Tahoma"/>
            <family val="2"/>
          </rPr>
          <t xml:space="preserve">
Seems to give enough details. Posted very recently.</t>
        </r>
      </text>
    </comment>
    <comment ref="AD109" authorId="0" shapeId="0" xr:uid="{72635823-AA84-4307-9E2E-44F67066729A}">
      <text>
        <r>
          <rPr>
            <b/>
            <sz val="9"/>
            <color indexed="81"/>
            <rFont val="Tahoma"/>
            <family val="2"/>
          </rPr>
          <t>Pascal André:</t>
        </r>
        <r>
          <rPr>
            <sz val="9"/>
            <color indexed="81"/>
            <rFont val="Tahoma"/>
            <family val="2"/>
          </rPr>
          <t xml:space="preserve">
What are the first steps in creating a website which will communicate with API using JWT authorization?</t>
        </r>
      </text>
    </comment>
    <comment ref="AG109" authorId="0" shapeId="0" xr:uid="{C56F8FF2-61F5-4ADE-AF8C-55BDA8EF1126}">
      <text>
        <r>
          <rPr>
            <b/>
            <sz val="9"/>
            <color indexed="81"/>
            <rFont val="Tahoma"/>
            <family val="2"/>
          </rPr>
          <t>Pascal André:</t>
        </r>
        <r>
          <rPr>
            <sz val="9"/>
            <color indexed="81"/>
            <rFont val="Tahoma"/>
            <family val="2"/>
          </rPr>
          <t xml:space="preserve">
Essentially asking how to create said web app.</t>
        </r>
      </text>
    </comment>
    <comment ref="AW109" authorId="0" shapeId="0" xr:uid="{6DD74148-E8AF-4029-B04B-DA9B88D237F4}">
      <text>
        <r>
          <rPr>
            <b/>
            <sz val="9"/>
            <color indexed="81"/>
            <rFont val="Tahoma"/>
            <family val="2"/>
          </rPr>
          <t>Pascal André:</t>
        </r>
        <r>
          <rPr>
            <sz val="9"/>
            <color indexed="81"/>
            <rFont val="Tahoma"/>
            <family val="2"/>
          </rPr>
          <t xml:space="preserve">
Extremely basic question. As mentioned in comments he could have looked up tutorials himself. Questioner did not respond to it. Posted very recently.</t>
        </r>
      </text>
    </comment>
    <comment ref="AF110" authorId="0" shapeId="0" xr:uid="{70C722EC-3079-42CA-A7C3-7905AAA17C77}">
      <text>
        <r>
          <rPr>
            <b/>
            <sz val="9"/>
            <color indexed="81"/>
            <rFont val="Tahoma"/>
            <family val="2"/>
          </rPr>
          <t>Pascal André:</t>
        </r>
        <r>
          <rPr>
            <sz val="9"/>
            <color indexed="81"/>
            <rFont val="Tahoma"/>
            <family val="2"/>
          </rPr>
          <t xml:space="preserve">
How to fix issue where logout only works after unregistering the service-worker in Blazor WASM app?</t>
        </r>
      </text>
    </comment>
    <comment ref="AW110" authorId="0" shapeId="0" xr:uid="{BCD44F04-B9F4-4D54-957E-D46AA8D4498B}">
      <text>
        <r>
          <rPr>
            <b/>
            <sz val="9"/>
            <color indexed="81"/>
            <rFont val="Tahoma"/>
            <family val="2"/>
          </rPr>
          <t>Pascal André:</t>
        </r>
        <r>
          <rPr>
            <sz val="9"/>
            <color indexed="81"/>
            <rFont val="Tahoma"/>
            <family val="2"/>
          </rPr>
          <t xml:space="preserve">
Seems to give enough details. Posted very recently.</t>
        </r>
      </text>
    </comment>
    <comment ref="AF111" authorId="0" shapeId="0" xr:uid="{6C8B62EE-1F26-4CA8-B99A-4159A9CB57C7}">
      <text>
        <r>
          <rPr>
            <b/>
            <sz val="9"/>
            <color indexed="81"/>
            <rFont val="Tahoma"/>
            <family val="2"/>
          </rPr>
          <t>Pascal André:</t>
        </r>
        <r>
          <rPr>
            <sz val="9"/>
            <color indexed="81"/>
            <rFont val="Tahoma"/>
            <family val="2"/>
          </rPr>
          <t xml:space="preserve">
How to fix login issue in Blazor WASM app?</t>
        </r>
      </text>
    </comment>
    <comment ref="AW111" authorId="0" shapeId="0" xr:uid="{3B55E60E-F012-42C2-BD21-3B5F1F977B1E}">
      <text>
        <r>
          <rPr>
            <b/>
            <sz val="9"/>
            <color indexed="81"/>
            <rFont val="Tahoma"/>
            <family val="2"/>
          </rPr>
          <t>Pascal André:</t>
        </r>
        <r>
          <rPr>
            <sz val="9"/>
            <color indexed="81"/>
            <rFont val="Tahoma"/>
            <family val="2"/>
          </rPr>
          <t xml:space="preserve">
Two decent answers but on response from questioner.</t>
        </r>
      </text>
    </comment>
    <comment ref="AG112" authorId="0" shapeId="0" xr:uid="{FCF942CE-E32A-4814-B398-DD2CA801DC97}">
      <text>
        <r>
          <rPr>
            <b/>
            <sz val="9"/>
            <color indexed="81"/>
            <rFont val="Tahoma"/>
            <family val="2"/>
          </rPr>
          <t>Pascal André:</t>
        </r>
        <r>
          <rPr>
            <sz val="9"/>
            <color indexed="81"/>
            <rFont val="Tahoma"/>
            <family val="2"/>
          </rPr>
          <t xml:space="preserve">
How to edit login page in WebAssembly project with Individual User Accounts?</t>
        </r>
      </text>
    </comment>
    <comment ref="AW112" authorId="0" shapeId="0" xr:uid="{9D45B30E-9819-4DBD-98DC-E9DBF87ED741}">
      <text>
        <r>
          <rPr>
            <b/>
            <sz val="9"/>
            <color indexed="81"/>
            <rFont val="Tahoma"/>
            <family val="2"/>
          </rPr>
          <t>Pascal André:</t>
        </r>
        <r>
          <rPr>
            <sz val="9"/>
            <color indexed="81"/>
            <rFont val="Tahoma"/>
            <family val="2"/>
          </rPr>
          <t xml:space="preserve">
Posted very recently.</t>
        </r>
      </text>
    </comment>
    <comment ref="AF113" authorId="0" shapeId="0" xr:uid="{AA3C408D-56C5-4F76-82CF-9D0142197614}">
      <text>
        <r>
          <rPr>
            <b/>
            <sz val="9"/>
            <color indexed="81"/>
            <rFont val="Tahoma"/>
            <family val="2"/>
          </rPr>
          <t>Pascal André:</t>
        </r>
        <r>
          <rPr>
            <sz val="9"/>
            <color indexed="81"/>
            <rFont val="Tahoma"/>
            <family val="2"/>
          </rPr>
          <t xml:space="preserve">
Current implementation has not expected behaviour.</t>
        </r>
      </text>
    </comment>
    <comment ref="AG113" authorId="0" shapeId="0" xr:uid="{BEE206C5-EDAE-4B32-AAD6-CB83A1547166}">
      <text>
        <r>
          <rPr>
            <b/>
            <sz val="9"/>
            <color indexed="81"/>
            <rFont val="Tahoma"/>
            <family val="2"/>
          </rPr>
          <t>Pascal André:</t>
        </r>
        <r>
          <rPr>
            <sz val="9"/>
            <color indexed="81"/>
            <rFont val="Tahoma"/>
            <family val="2"/>
          </rPr>
          <t xml:space="preserve">
How to configure persistent login for Blazor WebAssembly and IdentityServer 4?</t>
        </r>
      </text>
    </comment>
    <comment ref="AW113" authorId="0" shapeId="0" xr:uid="{9742AF32-3CEB-4436-A309-B465B54D8147}">
      <text>
        <r>
          <rPr>
            <b/>
            <sz val="9"/>
            <color indexed="81"/>
            <rFont val="Tahoma"/>
            <family val="2"/>
          </rPr>
          <t>Pascal André:</t>
        </r>
        <r>
          <rPr>
            <sz val="9"/>
            <color indexed="81"/>
            <rFont val="Tahoma"/>
            <family val="2"/>
          </rPr>
          <t xml:space="preserve">
Posted somewhat recently</t>
        </r>
      </text>
    </comment>
    <comment ref="AG114" authorId="0" shapeId="0" xr:uid="{5A16BFB8-D9DD-45BD-A850-93317C134199}">
      <text>
        <r>
          <rPr>
            <b/>
            <sz val="9"/>
            <color indexed="81"/>
            <rFont val="Tahoma"/>
            <family val="2"/>
          </rPr>
          <t>Pascal André:</t>
        </r>
        <r>
          <rPr>
            <sz val="9"/>
            <color indexed="81"/>
            <rFont val="Tahoma"/>
            <family val="2"/>
          </rPr>
          <t xml:space="preserve">
How can I configure my Blazor WebAssembly to require authenticated users for the entire app rather than mark each page or controllers with the [Authorize] attribute?</t>
        </r>
      </text>
    </comment>
    <comment ref="AW114" authorId="0" shapeId="0" xr:uid="{2C09634D-4AA1-4475-BD13-2C3F748AAB1C}">
      <text>
        <r>
          <rPr>
            <b/>
            <sz val="9"/>
            <color indexed="81"/>
            <rFont val="Tahoma"/>
            <family val="2"/>
          </rPr>
          <t>Pascal André:</t>
        </r>
        <r>
          <rPr>
            <sz val="9"/>
            <color indexed="81"/>
            <rFont val="Tahoma"/>
            <family val="2"/>
          </rPr>
          <t xml:space="preserve">
4 answers given but no interaction from questioner.</t>
        </r>
      </text>
    </comment>
    <comment ref="AF115" authorId="0" shapeId="0" xr:uid="{BECA25E7-4AB2-406B-8775-CCCBC764E611}">
      <text>
        <r>
          <rPr>
            <b/>
            <sz val="9"/>
            <color indexed="81"/>
            <rFont val="Tahoma"/>
            <family val="2"/>
          </rPr>
          <t>Pascal André:</t>
        </r>
        <r>
          <rPr>
            <sz val="9"/>
            <color indexed="81"/>
            <rFont val="Tahoma"/>
            <family val="2"/>
          </rPr>
          <t xml:space="preserve">
How to fix Issue with Password Reset Flow for Blazor with Azure AD B2C?</t>
        </r>
      </text>
    </comment>
    <comment ref="AD116" authorId="0" shapeId="0" xr:uid="{0F981F97-9D03-4679-994D-819EE3F3CB9C}">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AF116" authorId="0" shapeId="0" xr:uid="{DA419599-7EF6-4261-B1F5-4BD7B4685C14}">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AW116" authorId="0" shapeId="0" xr:uid="{7A10E9FC-E0D2-41F6-90B0-2B6C93E874DB}">
      <text>
        <r>
          <rPr>
            <b/>
            <sz val="9"/>
            <color indexed="81"/>
            <rFont val="Tahoma"/>
            <family val="2"/>
          </rPr>
          <t>Pascal André:</t>
        </r>
        <r>
          <rPr>
            <sz val="9"/>
            <color indexed="81"/>
            <rFont val="Tahoma"/>
            <family val="2"/>
          </rPr>
          <t xml:space="preserve">
Questioner did not respond to latest comments</t>
        </r>
      </text>
    </comment>
    <comment ref="AD117" authorId="0" shapeId="0" xr:uid="{B60C53E4-E0AA-4129-801A-DAE416C4657C}">
      <text>
        <r>
          <rPr>
            <b/>
            <sz val="9"/>
            <color indexed="81"/>
            <rFont val="Tahoma"/>
            <family val="2"/>
          </rPr>
          <t>Pascal André:</t>
        </r>
        <r>
          <rPr>
            <sz val="9"/>
            <color indexed="81"/>
            <rFont val="Tahoma"/>
            <family val="2"/>
          </rPr>
          <t xml:space="preserve">
Where is login page defined in Blazor WebAssembly?</t>
        </r>
      </text>
    </comment>
    <comment ref="AE118" authorId="0" shapeId="0" xr:uid="{9AA48192-3027-4F80-8D7E-7BD52C13D191}">
      <text>
        <r>
          <rPr>
            <b/>
            <sz val="9"/>
            <color indexed="81"/>
            <rFont val="Tahoma"/>
            <family val="2"/>
          </rPr>
          <t>Pascal André:</t>
        </r>
        <r>
          <rPr>
            <sz val="9"/>
            <color indexed="81"/>
            <rFont val="Tahoma"/>
            <family val="2"/>
          </rPr>
          <t xml:space="preserve">
From questioner's answer: I found an answer to this problem, what i need to do is quite simple. I create the gRPC server without Identity Server UI and configuration, i just need to add the UI for it to work.
Install IdentityServer4 UI template</t>
        </r>
      </text>
    </comment>
    <comment ref="AF118" authorId="0" shapeId="0" xr:uid="{100E1B2C-44EE-4FD7-BE41-9F519A8FBC04}">
      <text>
        <r>
          <rPr>
            <b/>
            <sz val="9"/>
            <color indexed="81"/>
            <rFont val="Tahoma"/>
            <family val="2"/>
          </rPr>
          <t>Pascal André:</t>
        </r>
        <r>
          <rPr>
            <sz val="9"/>
            <color indexed="81"/>
            <rFont val="Tahoma"/>
            <family val="2"/>
          </rPr>
          <t xml:space="preserve">
How to fix gRPC IdentityServer4 Error: Can't sign in with google auth?</t>
        </r>
      </text>
    </comment>
    <comment ref="AF119" authorId="0" shapeId="0" xr:uid="{4FEF4752-4B83-4C78-AF29-CDDF1BC0A862}">
      <text>
        <r>
          <rPr>
            <b/>
            <sz val="9"/>
            <color indexed="81"/>
            <rFont val="Tahoma"/>
            <family val="2"/>
          </rPr>
          <t>Pascal André:</t>
        </r>
        <r>
          <rPr>
            <sz val="9"/>
            <color indexed="81"/>
            <rFont val="Tahoma"/>
            <family val="2"/>
          </rPr>
          <t xml:space="preserve">
How to fix Blazor WASM app login redirect loopback?</t>
        </r>
      </text>
    </comment>
    <comment ref="AF120" authorId="0" shapeId="0" xr:uid="{C7F57BED-2B57-4843-A98A-1EE78FCF0881}">
      <text>
        <r>
          <rPr>
            <b/>
            <sz val="9"/>
            <color indexed="81"/>
            <rFont val="Tahoma"/>
            <family val="2"/>
          </rPr>
          <t>Pascal André:</t>
        </r>
        <r>
          <rPr>
            <sz val="9"/>
            <color indexed="81"/>
            <rFont val="Tahoma"/>
            <family val="2"/>
          </rPr>
          <t xml:space="preserve">
User had errors during his own first attempts.</t>
        </r>
      </text>
    </comment>
    <comment ref="AG120" authorId="0" shapeId="0" xr:uid="{E6918CD2-6B79-4FC5-AA20-EB3B37A6336A}">
      <text>
        <r>
          <rPr>
            <b/>
            <sz val="9"/>
            <color indexed="81"/>
            <rFont val="Tahoma"/>
            <family val="2"/>
          </rPr>
          <t>Pascal André:</t>
        </r>
        <r>
          <rPr>
            <sz val="9"/>
            <color indexed="81"/>
            <rFont val="Tahoma"/>
            <family val="2"/>
          </rPr>
          <t xml:space="preserve">
How to authorize user's role in client side of Blazor WASM?</t>
        </r>
      </text>
    </comment>
    <comment ref="AW120" authorId="0" shapeId="0" xr:uid="{C2328869-7E36-4BBD-B88F-4721D6F2BED6}">
      <text>
        <r>
          <rPr>
            <b/>
            <sz val="9"/>
            <color indexed="81"/>
            <rFont val="Tahoma"/>
            <family val="2"/>
          </rPr>
          <t>Pascal André:</t>
        </r>
        <r>
          <rPr>
            <sz val="9"/>
            <color indexed="81"/>
            <rFont val="Tahoma"/>
            <family val="2"/>
          </rPr>
          <t xml:space="preserve">
Well structured question.</t>
        </r>
      </text>
    </comment>
    <comment ref="AF121" authorId="0" shapeId="0" xr:uid="{44584990-79F8-46E9-BEE5-55724C75F85B}">
      <text>
        <r>
          <rPr>
            <b/>
            <sz val="9"/>
            <color indexed="81"/>
            <rFont val="Tahoma"/>
            <family val="2"/>
          </rPr>
          <t>Pascal André:</t>
        </r>
        <r>
          <rPr>
            <sz val="9"/>
            <color indexed="81"/>
            <rFont val="Tahoma"/>
            <family val="2"/>
          </rPr>
          <t xml:space="preserve">
User made attempts on his own but had issues.</t>
        </r>
      </text>
    </comment>
    <comment ref="AG121" authorId="0" shapeId="0" xr:uid="{0AD8BB4B-C6F5-4BD1-BFF1-73F09B09FFE4}">
      <text>
        <r>
          <rPr>
            <b/>
            <sz val="9"/>
            <color indexed="81"/>
            <rFont val="Tahoma"/>
            <family val="2"/>
          </rPr>
          <t>Pascal André:</t>
        </r>
        <r>
          <rPr>
            <sz val="9"/>
            <color indexed="81"/>
            <rFont val="Tahoma"/>
            <family val="2"/>
          </rPr>
          <t xml:space="preserve">
How to authenticate and authorize a Blazor app with a WebAPI?</t>
        </r>
      </text>
    </comment>
    <comment ref="AW121" authorId="0" shapeId="0" xr:uid="{28E67488-4C68-4E95-980B-F001830410B4}">
      <text>
        <r>
          <rPr>
            <b/>
            <sz val="9"/>
            <color indexed="81"/>
            <rFont val="Tahoma"/>
            <family val="2"/>
          </rPr>
          <t>Pascal André:</t>
        </r>
        <r>
          <rPr>
            <sz val="9"/>
            <color indexed="81"/>
            <rFont val="Tahoma"/>
            <family val="2"/>
          </rPr>
          <t xml:space="preserve">
Questioner did not respond to the single answer that was given.</t>
        </r>
      </text>
    </comment>
    <comment ref="AG122" authorId="0" shapeId="0" xr:uid="{7111559C-00F4-46C0-A33B-6C08D34EC86A}">
      <text>
        <r>
          <rPr>
            <b/>
            <sz val="9"/>
            <color indexed="81"/>
            <rFont val="Tahoma"/>
            <family val="2"/>
          </rPr>
          <t>Pascal André:</t>
        </r>
        <r>
          <rPr>
            <sz val="9"/>
            <color indexed="81"/>
            <rFont val="Tahoma"/>
            <family val="2"/>
          </rPr>
          <t xml:space="preserve">
How to redirect a user to the login page of a Blazor app if he is not authenticated?</t>
        </r>
      </text>
    </comment>
    <comment ref="AH122" authorId="0" shapeId="0" xr:uid="{97BACA2C-4396-4037-BC3A-6C6C7C8D1779}">
      <text>
        <r>
          <rPr>
            <b/>
            <sz val="9"/>
            <color indexed="81"/>
            <rFont val="Tahoma"/>
            <family val="2"/>
          </rPr>
          <t>Pascal André:</t>
        </r>
        <r>
          <rPr>
            <sz val="9"/>
            <color indexed="81"/>
            <rFont val="Tahoma"/>
            <family val="2"/>
          </rPr>
          <t xml:space="preserve">
Has a working solution where on each page he checks if user is authenticated but tries to centralize it.</t>
        </r>
      </text>
    </comment>
    <comment ref="AW122" authorId="0" shapeId="0" xr:uid="{417BB7E8-D898-4C54-80BD-09799D31DFA5}">
      <text>
        <r>
          <rPr>
            <b/>
            <sz val="9"/>
            <color indexed="81"/>
            <rFont val="Tahoma"/>
            <family val="2"/>
          </rPr>
          <t>Pascal André:</t>
        </r>
        <r>
          <rPr>
            <sz val="9"/>
            <color indexed="81"/>
            <rFont val="Tahoma"/>
            <family val="2"/>
          </rPr>
          <t xml:space="preserve">
Seems like a common problem with high chance of getting an answer since many devs responded.</t>
        </r>
      </text>
    </comment>
    <comment ref="AE123" authorId="0" shapeId="0" xr:uid="{AB3C5BDA-EF22-4FDF-9191-B3426A91DC8B}">
      <text>
        <r>
          <rPr>
            <b/>
            <sz val="9"/>
            <color indexed="81"/>
            <rFont val="Tahoma"/>
            <family val="2"/>
          </rPr>
          <t>Pascal André:</t>
        </r>
        <r>
          <rPr>
            <sz val="9"/>
            <color indexed="81"/>
            <rFont val="Tahoma"/>
            <family val="2"/>
          </rPr>
          <t xml:space="preserve">
Seems like it was an issue with a security certificate that was not set up correctly.</t>
        </r>
      </text>
    </comment>
    <comment ref="AF123" authorId="0" shapeId="0" xr:uid="{2E0EDB24-126A-49E7-BEB2-223FFDF3A5BC}">
      <text>
        <r>
          <rPr>
            <b/>
            <sz val="9"/>
            <color indexed="81"/>
            <rFont val="Tahoma"/>
            <family val="2"/>
          </rPr>
          <t>Pascal André:</t>
        </r>
        <r>
          <rPr>
            <sz val="9"/>
            <color indexed="81"/>
            <rFont val="Tahoma"/>
            <family val="2"/>
          </rPr>
          <t xml:space="preserve">
How to fix issue where app works locally but fails as soon as a production build has been uploaded to the server?</t>
        </r>
      </text>
    </comment>
    <comment ref="AW123" authorId="0" shapeId="0" xr:uid="{156DE5DB-E94C-4A65-809F-79A8F68A6799}">
      <text>
        <r>
          <rPr>
            <b/>
            <sz val="9"/>
            <color indexed="81"/>
            <rFont val="Tahoma"/>
            <family val="2"/>
          </rPr>
          <t>Pascal André:</t>
        </r>
        <r>
          <rPr>
            <sz val="9"/>
            <color indexed="81"/>
            <rFont val="Tahoma"/>
            <family val="2"/>
          </rPr>
          <t xml:space="preserve">
TRUE
Was answered by owner.</t>
        </r>
      </text>
    </comment>
    <comment ref="AD124" authorId="0" shapeId="0" xr:uid="{D2B51112-15F2-42AA-85F5-383B7B131D62}">
      <text>
        <r>
          <rPr>
            <b/>
            <sz val="9"/>
            <color indexed="81"/>
            <rFont val="Tahoma"/>
            <family val="2"/>
          </rPr>
          <t>Pascal André:</t>
        </r>
        <r>
          <rPr>
            <sz val="9"/>
            <color indexed="81"/>
            <rFont val="Tahoma"/>
            <family val="2"/>
          </rPr>
          <t xml:space="preserve">
What is the idp_access_token in Azure B2C login when accessing Microsoft Graph?</t>
        </r>
      </text>
    </comment>
    <comment ref="AG124" authorId="0" shapeId="0" xr:uid="{41DBA208-41CF-4566-9BE9-8114CBBB521A}">
      <text>
        <r>
          <rPr>
            <b/>
            <sz val="9"/>
            <color indexed="81"/>
            <rFont val="Tahoma"/>
            <family val="2"/>
          </rPr>
          <t>Pascal André:</t>
        </r>
        <r>
          <rPr>
            <sz val="9"/>
            <color indexed="81"/>
            <rFont val="Tahoma"/>
            <family val="2"/>
          </rPr>
          <t xml:space="preserve">
How to use idp_access_token to access Microsoft Graph and request additional scopes?</t>
        </r>
      </text>
    </comment>
    <comment ref="AD125" authorId="0" shapeId="0" xr:uid="{D1AD55AB-56BC-4B14-A889-3778B1D428DA}">
      <text>
        <r>
          <rPr>
            <b/>
            <sz val="9"/>
            <color indexed="81"/>
            <rFont val="Tahoma"/>
            <family val="2"/>
          </rPr>
          <t>Pascal André:</t>
        </r>
        <r>
          <rPr>
            <sz val="9"/>
            <color indexed="81"/>
            <rFont val="Tahoma"/>
            <family val="2"/>
          </rPr>
          <t xml:space="preserve">
User wants to know why: "In the Blazor WASM authentication template, how does the system resolve "authentication/login" to "/Areas/Identity/Pages/Account/Login?"</t>
        </r>
      </text>
    </comment>
    <comment ref="AF126" authorId="0" shapeId="0" xr:uid="{A27D330A-4A6D-40A9-A407-D341A6039EF8}">
      <text>
        <r>
          <rPr>
            <b/>
            <sz val="9"/>
            <color indexed="81"/>
            <rFont val="Tahoma"/>
            <family val="2"/>
          </rPr>
          <t>Pascal André:</t>
        </r>
        <r>
          <rPr>
            <sz val="9"/>
            <color indexed="81"/>
            <rFont val="Tahoma"/>
            <family val="2"/>
          </rPr>
          <t xml:space="preserve">
How to fix issue "There was an error trying to log you in" in Blazor WASM using IdentityServer authentication?</t>
        </r>
      </text>
    </comment>
    <comment ref="AE127" authorId="0" shapeId="0" xr:uid="{744F5E1D-81A7-4742-A556-0C0E6D19D974}">
      <text>
        <r>
          <rPr>
            <b/>
            <sz val="9"/>
            <color indexed="81"/>
            <rFont val="Tahoma"/>
            <family val="2"/>
          </rPr>
          <t>Pascal André:</t>
        </r>
        <r>
          <rPr>
            <sz val="9"/>
            <color indexed="81"/>
            <rFont val="Tahoma"/>
            <family val="2"/>
          </rPr>
          <t xml:space="preserve">
How to setup project to reuse component</t>
        </r>
      </text>
    </comment>
    <comment ref="AG127" authorId="0" shapeId="0" xr:uid="{0E99AD4A-8A1B-40CD-8190-ED5128973F8A}">
      <text>
        <r>
          <rPr>
            <b/>
            <sz val="9"/>
            <color indexed="81"/>
            <rFont val="Tahoma"/>
            <family val="2"/>
          </rPr>
          <t>Pascal André:</t>
        </r>
        <r>
          <rPr>
            <sz val="9"/>
            <color indexed="81"/>
            <rFont val="Tahoma"/>
            <family val="2"/>
          </rPr>
          <t xml:space="preserve">
How to use same login page in multiple projects in blazor webassembly?</t>
        </r>
      </text>
    </comment>
    <comment ref="AW127" authorId="0" shapeId="0" xr:uid="{7F068DA0-1E79-4F40-8FF3-7EDE8D2BADA3}">
      <text>
        <r>
          <rPr>
            <b/>
            <sz val="9"/>
            <color indexed="81"/>
            <rFont val="Tahoma"/>
            <family val="2"/>
          </rPr>
          <t>Pascal André:</t>
        </r>
        <r>
          <rPr>
            <sz val="9"/>
            <color indexed="81"/>
            <rFont val="Tahoma"/>
            <family val="2"/>
          </rPr>
          <t xml:space="preserve">
Questioner did not respond to comment or answer from other dev.</t>
        </r>
      </text>
    </comment>
    <comment ref="AF128" authorId="0" shapeId="0" xr:uid="{F5523B0B-CCDE-4A10-98C0-FC44561349DF}">
      <text>
        <r>
          <rPr>
            <b/>
            <sz val="9"/>
            <color indexed="81"/>
            <rFont val="Tahoma"/>
            <family val="2"/>
          </rPr>
          <t>Pascal André:</t>
        </r>
        <r>
          <rPr>
            <sz val="9"/>
            <color indexed="81"/>
            <rFont val="Tahoma"/>
            <family val="2"/>
          </rPr>
          <t xml:space="preserve">
How to fix issue where Blazor WASM hosted AuthorizeView does not recognize roles?</t>
        </r>
      </text>
    </comment>
    <comment ref="AW128" authorId="0" shapeId="0" xr:uid="{10F66FBD-2E14-4943-BFCC-451C97CDEA09}">
      <text>
        <r>
          <rPr>
            <b/>
            <sz val="9"/>
            <color indexed="81"/>
            <rFont val="Tahoma"/>
            <family val="2"/>
          </rPr>
          <t>Pascal André:</t>
        </r>
        <r>
          <rPr>
            <sz val="9"/>
            <color indexed="81"/>
            <rFont val="Tahoma"/>
            <family val="2"/>
          </rPr>
          <t xml:space="preserve">
Seems to give enough details</t>
        </r>
      </text>
    </comment>
    <comment ref="AF129" authorId="0" shapeId="0" xr:uid="{8074E4E0-9F08-4436-894A-39394F061404}">
      <text>
        <r>
          <rPr>
            <b/>
            <sz val="9"/>
            <color indexed="81"/>
            <rFont val="Tahoma"/>
            <family val="2"/>
          </rPr>
          <t>Pascal André:</t>
        </r>
        <r>
          <rPr>
            <sz val="9"/>
            <color indexed="81"/>
            <rFont val="Tahoma"/>
            <family val="2"/>
          </rPr>
          <t xml:space="preserve">
How to fix issue where Blazor WebAssembly PWA app not correctly redirecting to controller on IIS?</t>
        </r>
      </text>
    </comment>
    <comment ref="AF130" authorId="0" shapeId="0" xr:uid="{FB8DBA78-70CD-4CE3-B47E-4731A324FD27}">
      <text>
        <r>
          <rPr>
            <b/>
            <sz val="9"/>
            <color indexed="81"/>
            <rFont val="Tahoma"/>
            <family val="2"/>
          </rPr>
          <t>Pascal André:</t>
        </r>
        <r>
          <rPr>
            <sz val="9"/>
            <color indexed="81"/>
            <rFont val="Tahoma"/>
            <family val="2"/>
          </rPr>
          <t xml:space="preserve">
How can I enter the login form without emptying the cache and loading forcefully in Blazor WASM app?</t>
        </r>
      </text>
    </comment>
    <comment ref="AW130" authorId="0" shapeId="0" xr:uid="{CB814EB8-CFFD-497D-9FA8-F7E00F464133}">
      <text>
        <r>
          <rPr>
            <b/>
            <sz val="9"/>
            <color indexed="81"/>
            <rFont val="Tahoma"/>
            <family val="2"/>
          </rPr>
          <t>Pascal André:</t>
        </r>
        <r>
          <rPr>
            <sz val="9"/>
            <color indexed="81"/>
            <rFont val="Tahoma"/>
            <family val="2"/>
          </rPr>
          <t xml:space="preserve">
Questioner was active in comments but issue remained unsolved.</t>
        </r>
      </text>
    </comment>
    <comment ref="AE131" authorId="0" shapeId="0" xr:uid="{2D76F1D5-5DA0-4334-A190-2F69BBAFFAA5}">
      <text>
        <r>
          <rPr>
            <b/>
            <sz val="9"/>
            <color indexed="81"/>
            <rFont val="Tahoma"/>
            <family val="2"/>
          </rPr>
          <t>Pascal André:</t>
        </r>
        <r>
          <rPr>
            <sz val="9"/>
            <color indexed="81"/>
            <rFont val="Tahoma"/>
            <family val="2"/>
          </rPr>
          <t xml:space="preserve">
Chaning configuration options for Azure AD fixed issue.</t>
        </r>
      </text>
    </comment>
    <comment ref="AF131" authorId="0" shapeId="0" xr:uid="{8865B01F-8C43-462A-A384-23EDB23C2965}">
      <text>
        <r>
          <rPr>
            <b/>
            <sz val="9"/>
            <color indexed="81"/>
            <rFont val="Tahoma"/>
            <family val="2"/>
          </rPr>
          <t>Pascal André:</t>
        </r>
        <r>
          <rPr>
            <sz val="9"/>
            <color indexed="81"/>
            <rFont val="Tahoma"/>
            <family val="2"/>
          </rPr>
          <t xml:space="preserve">
How to fix issue where Blazor Client side get CORS error when accessing Azure Function using Azure Active directory?</t>
        </r>
      </text>
    </comment>
    <comment ref="AG132" authorId="0" shapeId="0" xr:uid="{E3493170-0504-4343-BFFE-832629BC0B61}">
      <text>
        <r>
          <rPr>
            <b/>
            <sz val="9"/>
            <color indexed="81"/>
            <rFont val="Tahoma"/>
            <family val="2"/>
          </rPr>
          <t>Pascal André:</t>
        </r>
        <r>
          <rPr>
            <sz val="9"/>
            <color indexed="81"/>
            <rFont val="Tahoma"/>
            <family val="2"/>
          </rPr>
          <t xml:space="preserve">
How to create custom user claims for a Blazor WebAssembly project?</t>
        </r>
      </text>
    </comment>
    <comment ref="AG133" authorId="0" shapeId="0" xr:uid="{8A0E4394-4FBE-490E-BFA0-C8073274F389}">
      <text>
        <r>
          <rPr>
            <b/>
            <sz val="9"/>
            <color indexed="81"/>
            <rFont val="Tahoma"/>
            <family val="2"/>
          </rPr>
          <t>Pascal André:</t>
        </r>
        <r>
          <rPr>
            <sz val="9"/>
            <color indexed="81"/>
            <rFont val="Tahoma"/>
            <family val="2"/>
          </rPr>
          <t xml:space="preserve">
How to implement custom properties in ApplicationUser in Blazor 3.2 Webassembly Hosted in .NetCore?</t>
        </r>
      </text>
    </comment>
    <comment ref="AG134" authorId="0" shapeId="0" xr:uid="{97745E9E-B80E-40A8-998E-D7CFF7993D6B}">
      <text>
        <r>
          <rPr>
            <b/>
            <sz val="9"/>
            <color indexed="81"/>
            <rFont val="Tahoma"/>
            <family val="2"/>
          </rPr>
          <t>Pascal André:</t>
        </r>
        <r>
          <rPr>
            <sz val="9"/>
            <color indexed="81"/>
            <rFont val="Tahoma"/>
            <family val="2"/>
          </rPr>
          <t xml:space="preserve">
How to login using frontend UI from Blazor WASM on same domain in given example?</t>
        </r>
      </text>
    </comment>
    <comment ref="AE135" authorId="0" shapeId="0" xr:uid="{5A084D2A-5DFF-4877-83C3-4E7E456D07B2}">
      <text>
        <r>
          <rPr>
            <b/>
            <sz val="9"/>
            <color indexed="81"/>
            <rFont val="Tahoma"/>
            <family val="2"/>
          </rPr>
          <t>Pascal André:</t>
        </r>
        <r>
          <rPr>
            <sz val="9"/>
            <color indexed="81"/>
            <rFont val="Tahoma"/>
            <family val="2"/>
          </rPr>
          <t xml:space="preserve">
Had to add server origin to identity server 4 extensions.</t>
        </r>
      </text>
    </comment>
    <comment ref="AF135" authorId="0" shapeId="0" xr:uid="{4032405F-51D1-4D94-9641-30602C5AF2DD}">
      <text>
        <r>
          <rPr>
            <b/>
            <sz val="9"/>
            <color indexed="81"/>
            <rFont val="Tahoma"/>
            <family val="2"/>
          </rPr>
          <t>Pascal André:</t>
        </r>
        <r>
          <rPr>
            <sz val="9"/>
            <color indexed="81"/>
            <rFont val="Tahoma"/>
            <family val="2"/>
          </rPr>
          <t xml:space="preserve">
User had tried on his own but failed.</t>
        </r>
      </text>
    </comment>
    <comment ref="AG135" authorId="0" shapeId="0" xr:uid="{11A7EFDE-8A6E-4931-AEFA-AF5D7BAA062A}">
      <text>
        <r>
          <rPr>
            <b/>
            <sz val="9"/>
            <color indexed="81"/>
            <rFont val="Tahoma"/>
            <family val="2"/>
          </rPr>
          <t>Pascal André:</t>
        </r>
        <r>
          <rPr>
            <sz val="9"/>
            <color indexed="81"/>
            <rFont val="Tahoma"/>
            <family val="2"/>
          </rPr>
          <t xml:space="preserve">
How to configure Blazor WASM login to give localhost URL instead of public URL?</t>
        </r>
      </text>
    </comment>
    <comment ref="AE136" authorId="0" shapeId="0" xr:uid="{DC1C47EB-8DDF-476A-A99B-F0577559A7E2}">
      <text>
        <r>
          <rPr>
            <b/>
            <sz val="9"/>
            <color indexed="81"/>
            <rFont val="Tahoma"/>
            <family val="2"/>
          </rPr>
          <t>Pascal André:</t>
        </r>
        <r>
          <rPr>
            <sz val="9"/>
            <color indexed="81"/>
            <rFont val="Tahoma"/>
            <family val="2"/>
          </rPr>
          <t xml:space="preserve">
Changing ConfigureService class fixed issue</t>
        </r>
      </text>
    </comment>
    <comment ref="AF136" authorId="0" shapeId="0" xr:uid="{B13C798B-5A85-4CBE-B1B0-17E565ECFBB4}">
      <text>
        <r>
          <rPr>
            <b/>
            <sz val="9"/>
            <color indexed="81"/>
            <rFont val="Tahoma"/>
            <family val="2"/>
          </rPr>
          <t>Pascal André:</t>
        </r>
        <r>
          <rPr>
            <sz val="9"/>
            <color indexed="81"/>
            <rFont val="Tahoma"/>
            <family val="2"/>
          </rPr>
          <t xml:space="preserve">
How to fix Network Error in Blazor WebAssembly site with ASP.Net Core Identity login link?</t>
        </r>
      </text>
    </comment>
    <comment ref="AE137" authorId="0" shapeId="0" xr:uid="{D56F68A3-4946-4067-A741-42905437FF73}">
      <text>
        <r>
          <rPr>
            <b/>
            <sz val="9"/>
            <color indexed="81"/>
            <rFont val="Tahoma"/>
            <family val="2"/>
          </rPr>
          <t>Pascal André:</t>
        </r>
        <r>
          <rPr>
            <sz val="9"/>
            <color indexed="81"/>
            <rFont val="Tahoma"/>
            <family val="2"/>
          </rPr>
          <t xml:space="preserve">
Changing setup of login procedure/option fixed issue.</t>
        </r>
      </text>
    </comment>
    <comment ref="AG137" authorId="0" shapeId="0" xr:uid="{65F41CCC-6840-4420-B379-065F35AF2DAD}">
      <text>
        <r>
          <rPr>
            <b/>
            <sz val="9"/>
            <color indexed="81"/>
            <rFont val="Tahoma"/>
            <family val="2"/>
          </rPr>
          <t>Pascal André:</t>
        </r>
        <r>
          <rPr>
            <sz val="9"/>
            <color indexed="81"/>
            <rFont val="Tahoma"/>
            <family val="2"/>
          </rPr>
          <t xml:space="preserve">
How to redirect to login page as opposed to pop-up login in Blazor WASM app?</t>
        </r>
      </text>
    </comment>
    <comment ref="AG138" authorId="0" shapeId="0" xr:uid="{D5F8B40D-E1C2-4262-9CC9-F692A2B9CF56}">
      <text>
        <r>
          <rPr>
            <b/>
            <sz val="9"/>
            <color indexed="81"/>
            <rFont val="Tahoma"/>
            <family val="2"/>
          </rPr>
          <t>Pascal André:</t>
        </r>
        <r>
          <rPr>
            <sz val="9"/>
            <color indexed="81"/>
            <rFont val="Tahoma"/>
            <family val="2"/>
          </rPr>
          <t xml:space="preserve">
How to change policy requirements based on user selection/role?</t>
        </r>
      </text>
    </comment>
    <comment ref="AW138" authorId="0" shapeId="0" xr:uid="{9E78FE42-5057-4A52-9771-683E70E14D20}">
      <text>
        <r>
          <rPr>
            <b/>
            <sz val="9"/>
            <color indexed="81"/>
            <rFont val="Tahoma"/>
            <family val="2"/>
          </rPr>
          <t>Pascal André:</t>
        </r>
        <r>
          <rPr>
            <sz val="9"/>
            <color indexed="81"/>
            <rFont val="Tahoma"/>
            <family val="2"/>
          </rPr>
          <t xml:space="preserve">
Questioner was active in comments with other dev but later got no response.</t>
        </r>
      </text>
    </comment>
    <comment ref="AD139" authorId="0" shapeId="0" xr:uid="{097CC8E9-DA30-4BD0-A1CB-D371DD33B02A}">
      <text>
        <r>
          <rPr>
            <b/>
            <sz val="9"/>
            <color indexed="81"/>
            <rFont val="Tahoma"/>
            <family val="2"/>
          </rPr>
          <t>Pascal André:</t>
        </r>
        <r>
          <rPr>
            <sz val="9"/>
            <color indexed="81"/>
            <rFont val="Tahoma"/>
            <family val="2"/>
          </rPr>
          <t xml:space="preserve">
How to add role claims to JWT with custom authentication in Blazor?</t>
        </r>
      </text>
    </comment>
    <comment ref="AW139" authorId="0" shapeId="0" xr:uid="{32DA579F-2697-4D00-9FD1-70EAB61C239D}">
      <text>
        <r>
          <rPr>
            <b/>
            <sz val="9"/>
            <color indexed="81"/>
            <rFont val="Tahoma"/>
            <family val="2"/>
          </rPr>
          <t>Pascal André:</t>
        </r>
        <r>
          <rPr>
            <sz val="9"/>
            <color indexed="81"/>
            <rFont val="Tahoma"/>
            <family val="2"/>
          </rPr>
          <t xml:space="preserve">
Questioner did not respond to later comment. Issue can be very dependent to the questioner's setup/hardware.</t>
        </r>
      </text>
    </comment>
    <comment ref="AG140" authorId="0" shapeId="0" xr:uid="{4870494C-4B42-4FBD-8B93-3CE87A476E25}">
      <text>
        <r>
          <rPr>
            <b/>
            <sz val="9"/>
            <color indexed="81"/>
            <rFont val="Tahoma"/>
            <family val="2"/>
          </rPr>
          <t>Pascal André:</t>
        </r>
        <r>
          <rPr>
            <sz val="9"/>
            <color indexed="81"/>
            <rFont val="Tahoma"/>
            <family val="2"/>
          </rPr>
          <t xml:space="preserve">
How to add role claims to JWT with custom authentication in Blazor?</t>
        </r>
      </text>
    </comment>
    <comment ref="AW140" authorId="0" shapeId="0" xr:uid="{A0B00A7D-721A-4319-B096-4357078A5350}">
      <text>
        <r>
          <rPr>
            <b/>
            <sz val="9"/>
            <color indexed="81"/>
            <rFont val="Tahoma"/>
            <family val="2"/>
          </rPr>
          <t>Pascal André:</t>
        </r>
        <r>
          <rPr>
            <sz val="9"/>
            <color indexed="81"/>
            <rFont val="Tahoma"/>
            <family val="2"/>
          </rPr>
          <t xml:space="preserve">
Seems to give enough details.</t>
        </r>
      </text>
    </comment>
    <comment ref="AD141" authorId="0" shapeId="0" xr:uid="{3467AB8B-C80A-443A-BB44-21CD35AAD488}">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AG141" authorId="0" shapeId="0" xr:uid="{AE5376E1-D75C-4842-A102-8FFB255B5A35}">
      <text>
        <r>
          <rPr>
            <b/>
            <sz val="9"/>
            <color indexed="81"/>
            <rFont val="Tahoma"/>
            <family val="2"/>
          </rPr>
          <t>Pascal André:</t>
        </r>
        <r>
          <rPr>
            <sz val="9"/>
            <color indexed="81"/>
            <rFont val="Tahoma"/>
            <family val="2"/>
          </rPr>
          <t xml:space="preserve">
If I want code to execute after the user logs in, using their login data, how is one supposed to do that? </t>
        </r>
      </text>
    </comment>
    <comment ref="AH141" authorId="0" shapeId="0" xr:uid="{B6BA926E-A56D-4B19-8A1E-33C2E070F81D}">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AW141" authorId="0" shapeId="0" xr:uid="{36328F4F-17E9-457A-81A7-52570256C383}">
      <text>
        <r>
          <rPr>
            <b/>
            <sz val="9"/>
            <color indexed="81"/>
            <rFont val="Tahoma"/>
            <family val="2"/>
          </rPr>
          <t xml:space="preserve">Pascal André:
</t>
        </r>
        <r>
          <rPr>
            <sz val="9"/>
            <color indexed="81"/>
            <rFont val="Tahoma"/>
            <family val="2"/>
          </rPr>
          <t>Multiple quesitons in one post. Quite general</t>
        </r>
      </text>
    </comment>
    <comment ref="AE142" authorId="0" shapeId="0" xr:uid="{BF986904-4968-4300-A05A-4B9E1562F4DC}">
      <text>
        <r>
          <rPr>
            <b/>
            <sz val="9"/>
            <color indexed="81"/>
            <rFont val="Tahoma"/>
            <family val="2"/>
          </rPr>
          <t>Pascal André:</t>
        </r>
        <r>
          <rPr>
            <sz val="9"/>
            <color indexed="81"/>
            <rFont val="Tahoma"/>
            <family val="2"/>
          </rPr>
          <t xml:space="preserve">
Config related project issue.</t>
        </r>
      </text>
    </comment>
    <comment ref="AF142" authorId="0" shapeId="0" xr:uid="{A616726D-3DE5-4BAB-A9DE-A1C7C4BF1590}">
      <text>
        <r>
          <rPr>
            <b/>
            <sz val="9"/>
            <color indexed="81"/>
            <rFont val="Tahoma"/>
            <family val="2"/>
          </rPr>
          <t>Pascal André:</t>
        </r>
        <r>
          <rPr>
            <sz val="9"/>
            <color indexed="81"/>
            <rFont val="Tahoma"/>
            <family val="2"/>
          </rPr>
          <t xml:space="preserve">
How to fix error when trying to enter page that requires login (works locally but not deployed on server)?</t>
        </r>
      </text>
    </comment>
    <comment ref="AF143" authorId="0" shapeId="0" xr:uid="{D102B83A-F6C9-4E8F-9A19-308AB7FD58BB}">
      <text>
        <r>
          <rPr>
            <b/>
            <sz val="9"/>
            <color indexed="81"/>
            <rFont val="Tahoma"/>
            <family val="2"/>
          </rPr>
          <t>Pascal André:</t>
        </r>
        <r>
          <rPr>
            <sz val="9"/>
            <color indexed="81"/>
            <rFont val="Tahoma"/>
            <family val="2"/>
          </rPr>
          <t xml:space="preserve">
User had error when he attempted it.</t>
        </r>
      </text>
    </comment>
    <comment ref="AG143" authorId="0" shapeId="0" xr:uid="{0A500485-5538-49FE-AC3B-A9A4E6DAE237}">
      <text>
        <r>
          <rPr>
            <b/>
            <sz val="9"/>
            <color indexed="81"/>
            <rFont val="Tahoma"/>
            <family val="2"/>
          </rPr>
          <t>Pascal André:</t>
        </r>
        <r>
          <rPr>
            <sz val="9"/>
            <color indexed="81"/>
            <rFont val="Tahoma"/>
            <family val="2"/>
          </rPr>
          <t xml:space="preserve">
How to call blazor server app(login webapi) in blazor webassembly app(client side)?</t>
        </r>
      </text>
    </comment>
    <comment ref="AW143" authorId="0" shapeId="0" xr:uid="{4E3A9EAD-2446-4A9C-95F2-F77975022870}">
      <text>
        <r>
          <rPr>
            <b/>
            <sz val="9"/>
            <color indexed="81"/>
            <rFont val="Tahoma"/>
            <family val="2"/>
          </rPr>
          <t>Pascal André:</t>
        </r>
        <r>
          <rPr>
            <sz val="9"/>
            <color indexed="81"/>
            <rFont val="Tahoma"/>
            <family val="2"/>
          </rPr>
          <t xml:space="preserve">
Questioner was active in comments but problem remained unanswered.</t>
        </r>
      </text>
    </comment>
    <comment ref="AD144" authorId="0" shapeId="0" xr:uid="{4E6B753B-FE8F-4404-98E7-FFE6A5B5579D}">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AE144" authorId="0" shapeId="0" xr:uid="{170A1B3A-3B51-41BE-9F8C-58494719CCCE}">
      <text>
        <r>
          <rPr>
            <b/>
            <sz val="9"/>
            <color indexed="81"/>
            <rFont val="Tahoma"/>
            <family val="2"/>
          </rPr>
          <t>Pascal André:</t>
        </r>
        <r>
          <rPr>
            <sz val="9"/>
            <color indexed="81"/>
            <rFont val="Tahoma"/>
            <family val="2"/>
          </rPr>
          <t xml:space="preserve">
User had issues during his attempt due to wrong configurations.</t>
        </r>
      </text>
    </comment>
    <comment ref="AF144" authorId="0" shapeId="0" xr:uid="{5E2FD698-3B87-490C-89D2-3EAE308C7F5A}">
      <text>
        <r>
          <rPr>
            <b/>
            <sz val="9"/>
            <color indexed="81"/>
            <rFont val="Tahoma"/>
            <family val="2"/>
          </rPr>
          <t>Pascal André:</t>
        </r>
        <r>
          <rPr>
            <sz val="9"/>
            <color indexed="81"/>
            <rFont val="Tahoma"/>
            <family val="2"/>
          </rPr>
          <t xml:space="preserve">
User had issues during his attempt due to wrong configurations.</t>
        </r>
      </text>
    </comment>
    <comment ref="AG144" authorId="0" shapeId="0" xr:uid="{5FD5491E-0F59-4108-A782-8C3AF73F7661}">
      <text>
        <r>
          <rPr>
            <b/>
            <sz val="9"/>
            <color indexed="81"/>
            <rFont val="Tahoma"/>
            <family val="2"/>
          </rPr>
          <t>Pascal André:</t>
        </r>
        <r>
          <rPr>
            <sz val="9"/>
            <color indexed="81"/>
            <rFont val="Tahoma"/>
            <family val="2"/>
          </rPr>
          <t xml:space="preserve">
How to deploy Blazor untouched DemoApp BUT with working Authorization (BlazorServer)?</t>
        </r>
      </text>
    </comment>
    <comment ref="AG145" authorId="0" shapeId="0" xr:uid="{84BEEF19-EB25-43FF-9E54-A5409EA00585}">
      <text>
        <r>
          <rPr>
            <b/>
            <sz val="9"/>
            <color indexed="81"/>
            <rFont val="Tahoma"/>
            <family val="2"/>
          </rPr>
          <t>Pascal André:</t>
        </r>
        <r>
          <rPr>
            <sz val="9"/>
            <color indexed="81"/>
            <rFont val="Tahoma"/>
            <family val="2"/>
          </rPr>
          <t xml:space="preserve">
How to create Blazor WebAssembly Authentication with IdentityServer4, Asp.Net Core Identity and custom provider without Entity Framework?</t>
        </r>
      </text>
    </comment>
    <comment ref="AH145" authorId="0" shapeId="0" xr:uid="{239FDA36-174F-4773-8269-6108BA3D15AC}">
      <text>
        <r>
          <rPr>
            <b/>
            <sz val="9"/>
            <color indexed="81"/>
            <rFont val="Tahoma"/>
            <family val="2"/>
          </rPr>
          <t>Pascal André:</t>
        </r>
        <r>
          <rPr>
            <sz val="9"/>
            <color indexed="81"/>
            <rFont val="Tahoma"/>
            <family val="2"/>
          </rPr>
          <t xml:space="preserve">
Asks which solution would serve best</t>
        </r>
      </text>
    </comment>
    <comment ref="AD146" authorId="0" shapeId="0" xr:uid="{678C6645-84CA-4E6C-AEE5-5906838173DA}">
      <text>
        <r>
          <rPr>
            <b/>
            <sz val="9"/>
            <color indexed="81"/>
            <rFont val="Tahoma"/>
            <family val="2"/>
          </rPr>
          <t>Pascal André:</t>
        </r>
        <r>
          <rPr>
            <sz val="9"/>
            <color indexed="81"/>
            <rFont val="Tahoma"/>
            <family val="2"/>
          </rPr>
          <t xml:space="preserve">
Is there any setting that can be adjusted to get around this? Could this possibly have something to do with refresh tokens?</t>
        </r>
      </text>
    </comment>
    <comment ref="AF146" authorId="0" shapeId="0" xr:uid="{1CFA39E2-1D01-48C3-AACB-CD1EE52AF6FC}">
      <text>
        <r>
          <rPr>
            <b/>
            <sz val="9"/>
            <color indexed="81"/>
            <rFont val="Tahoma"/>
            <family val="2"/>
          </rPr>
          <t>Pascal André:</t>
        </r>
        <r>
          <rPr>
            <sz val="9"/>
            <color indexed="81"/>
            <rFont val="Tahoma"/>
            <family val="2"/>
          </rPr>
          <t xml:space="preserve">
How to fix issue where Blazor WebAssembly with IdentityServer4 hangs on navigating to the login/register pages?</t>
        </r>
      </text>
    </comment>
    <comment ref="AW146" authorId="0" shapeId="0" xr:uid="{8E9C672D-B12F-4E5D-BA6E-C19BAE5EA453}">
      <text>
        <r>
          <rPr>
            <b/>
            <sz val="9"/>
            <color indexed="81"/>
            <rFont val="Tahoma"/>
            <family val="2"/>
          </rPr>
          <t>Pascal André:</t>
        </r>
        <r>
          <rPr>
            <sz val="9"/>
            <color indexed="81"/>
            <rFont val="Tahoma"/>
            <family val="2"/>
          </rPr>
          <t xml:space="preserve">
No code snippets or concrete error messages etc.</t>
        </r>
      </text>
    </comment>
    <comment ref="AF147" authorId="0" shapeId="0" xr:uid="{7BD82719-A4F8-403B-B842-91E69984E07D}">
      <text>
        <r>
          <rPr>
            <b/>
            <sz val="9"/>
            <color indexed="81"/>
            <rFont val="Tahoma"/>
            <family val="2"/>
          </rPr>
          <t>Pascal André:</t>
        </r>
        <r>
          <rPr>
            <sz val="9"/>
            <color indexed="81"/>
            <rFont val="Tahoma"/>
            <family val="2"/>
          </rPr>
          <t xml:space="preserve">
"But the Solution is not working. The app still redirects to default path /Account/Login:"</t>
        </r>
      </text>
    </comment>
    <comment ref="AG147" authorId="0" shapeId="0" xr:uid="{361A4AA0-6029-4C12-A6D0-92B22572B01D}">
      <text>
        <r>
          <rPr>
            <b/>
            <sz val="9"/>
            <color indexed="81"/>
            <rFont val="Tahoma"/>
            <family val="2"/>
          </rPr>
          <t>Pascal André:</t>
        </r>
        <r>
          <rPr>
            <sz val="9"/>
            <color indexed="81"/>
            <rFont val="Tahoma"/>
            <family val="2"/>
          </rPr>
          <t xml:space="preserve">
"How can I return 403 Forbidden instead redirect in Blazor Web Assembly app?"</t>
        </r>
      </text>
    </comment>
    <comment ref="AG148" authorId="0" shapeId="0" xr:uid="{8A8D0B70-F109-463F-B6EB-F217632F3DA5}">
      <text>
        <r>
          <rPr>
            <b/>
            <sz val="9"/>
            <color indexed="81"/>
            <rFont val="Tahoma"/>
            <family val="2"/>
          </rPr>
          <t>Pascal André:</t>
        </r>
        <r>
          <rPr>
            <sz val="9"/>
            <color indexed="81"/>
            <rFont val="Tahoma"/>
            <family val="2"/>
          </rPr>
          <t xml:space="preserve">
How to pass the data from the AuthCookie to the ClaimsPrincipal in the custom CustomAuthStateProvider?</t>
        </r>
      </text>
    </comment>
    <comment ref="AW148" authorId="0" shapeId="0" xr:uid="{71BA0BDC-7B44-43F2-810B-E407D5087E3A}">
      <text>
        <r>
          <rPr>
            <b/>
            <sz val="9"/>
            <color indexed="81"/>
            <rFont val="Tahoma"/>
            <family val="2"/>
          </rPr>
          <t>Pascal André:</t>
        </r>
        <r>
          <rPr>
            <sz val="9"/>
            <color indexed="81"/>
            <rFont val="Tahoma"/>
            <family val="2"/>
          </rPr>
          <t xml:space="preserve">
Seems to give a lot of details.</t>
        </r>
      </text>
    </comment>
    <comment ref="AG149" authorId="0" shapeId="0" xr:uid="{C756326F-A1E7-4274-B875-FC1265043762}">
      <text>
        <r>
          <rPr>
            <b/>
            <sz val="9"/>
            <color indexed="81"/>
            <rFont val="Tahoma"/>
            <family val="2"/>
          </rPr>
          <t>Pascal André:</t>
        </r>
        <r>
          <rPr>
            <sz val="9"/>
            <color indexed="81"/>
            <rFont val="Tahoma"/>
            <family val="2"/>
          </rPr>
          <t xml:space="preserve">
How do I get the id_token in Blazor WebAssembly after authenticating with OpenId (Cognito)?</t>
        </r>
      </text>
    </comment>
    <comment ref="AG150" authorId="0" shapeId="0" xr:uid="{D979A10A-AFBB-4710-991A-B7E055A3331F}">
      <text>
        <r>
          <rPr>
            <b/>
            <sz val="9"/>
            <color indexed="81"/>
            <rFont val="Tahoma"/>
            <family val="2"/>
          </rPr>
          <t>Pascal André:</t>
        </r>
        <r>
          <rPr>
            <sz val="9"/>
            <color indexed="81"/>
            <rFont val="Tahoma"/>
            <family val="2"/>
          </rPr>
          <t xml:space="preserve">
How do I pass OpenID authentication from Blazor WebAssembly to a .NET Core WebApi backend, both using Cognito as the OpenID provider?</t>
        </r>
      </text>
    </comment>
    <comment ref="AE151" authorId="0" shapeId="0" xr:uid="{03ED4DAA-0AA8-4FCA-BB64-F4939422570E}">
      <text>
        <r>
          <rPr>
            <b/>
            <sz val="9"/>
            <color indexed="81"/>
            <rFont val="Tahoma"/>
            <family val="2"/>
          </rPr>
          <t>Pascal André:</t>
        </r>
        <r>
          <rPr>
            <sz val="9"/>
            <color indexed="81"/>
            <rFont val="Tahoma"/>
            <family val="2"/>
          </rPr>
          <t xml:space="preserve">
Issue due to incorrect settings.</t>
        </r>
      </text>
    </comment>
    <comment ref="AF151" authorId="0" shapeId="0" xr:uid="{5EE2B63B-DDDC-4EC0-9A91-A274859CE62A}">
      <text>
        <r>
          <rPr>
            <b/>
            <sz val="9"/>
            <color indexed="81"/>
            <rFont val="Tahoma"/>
            <family val="2"/>
          </rPr>
          <t>Pascal André:</t>
        </r>
        <r>
          <rPr>
            <sz val="9"/>
            <color indexed="81"/>
            <rFont val="Tahoma"/>
            <family val="2"/>
          </rPr>
          <t xml:space="preserve">
How to fix Login error using Blazor Web Assembly and Identity Server 4?</t>
        </r>
      </text>
    </comment>
    <comment ref="AE152" authorId="0" shapeId="0" xr:uid="{582A44AA-876C-44CD-886F-4DDD8FACAD4C}">
      <text>
        <r>
          <rPr>
            <b/>
            <sz val="9"/>
            <color indexed="81"/>
            <rFont val="Tahoma"/>
            <family val="2"/>
          </rPr>
          <t>Pascal André:</t>
        </r>
        <r>
          <rPr>
            <sz val="9"/>
            <color indexed="81"/>
            <rFont val="Tahoma"/>
            <family val="2"/>
          </rPr>
          <t xml:space="preserve">
Chaning setup settings fixed issue.</t>
        </r>
      </text>
    </comment>
    <comment ref="AF152" authorId="0" shapeId="0" xr:uid="{BA3C9C01-AEEB-44B0-B118-ED29FA8EAF8D}">
      <text>
        <r>
          <rPr>
            <b/>
            <sz val="9"/>
            <color indexed="81"/>
            <rFont val="Tahoma"/>
            <family val="2"/>
          </rPr>
          <t>Pascal André:</t>
        </r>
        <r>
          <rPr>
            <sz val="9"/>
            <color indexed="81"/>
            <rFont val="Tahoma"/>
            <family val="2"/>
          </rPr>
          <t xml:space="preserve">
How to fix Blazor getting error by clicking Login menu on webassembly server project?</t>
        </r>
      </text>
    </comment>
    <comment ref="AD153" authorId="0" shapeId="0" xr:uid="{F93E1A55-C3FB-4B5C-B688-8BA46892F960}">
      <text>
        <r>
          <rPr>
            <b/>
            <sz val="9"/>
            <color indexed="81"/>
            <rFont val="Tahoma"/>
            <family val="2"/>
          </rPr>
          <t>Pascal André:</t>
        </r>
        <r>
          <rPr>
            <sz val="9"/>
            <color indexed="81"/>
            <rFont val="Tahoma"/>
            <family val="2"/>
          </rPr>
          <t xml:space="preserve">
s there any way to add this additional field so that it goes to the identity provider alongside the existing query-string parameters such as the returnUrl?</t>
        </r>
      </text>
    </comment>
    <comment ref="AG153" authorId="0" shapeId="0" xr:uid="{583D1EAF-9846-4673-AD6C-9A1907877D86}">
      <text>
        <r>
          <rPr>
            <b/>
            <sz val="9"/>
            <color indexed="81"/>
            <rFont val="Tahoma"/>
            <family val="2"/>
          </rPr>
          <t>Pascal André:</t>
        </r>
        <r>
          <rPr>
            <sz val="9"/>
            <color indexed="81"/>
            <rFont val="Tahoma"/>
            <family val="2"/>
          </rPr>
          <t xml:space="preserve">
How to…"s there any way to add this additional field so that it goes to the identity provider alongside the existing query-string parameters such as the returnUrl?"</t>
        </r>
      </text>
    </comment>
    <comment ref="AD154" authorId="0" shapeId="0" xr:uid="{F4404770-A732-4144-B38A-75B8E6DB77B6}">
      <text>
        <r>
          <rPr>
            <b/>
            <sz val="9"/>
            <color indexed="81"/>
            <rFont val="Tahoma"/>
            <family val="2"/>
          </rPr>
          <t>Pascal André:</t>
        </r>
        <r>
          <rPr>
            <sz val="9"/>
            <color indexed="81"/>
            <rFont val="Tahoma"/>
            <family val="2"/>
          </rPr>
          <t xml:space="preserve">
Is it possible to configure Blazor WebAssembly oidc with a custom login component/page?</t>
        </r>
      </text>
    </comment>
    <comment ref="AG154" authorId="0" shapeId="0" xr:uid="{0D81725C-2E23-4D42-A851-B62120246577}">
      <text>
        <r>
          <rPr>
            <b/>
            <sz val="9"/>
            <color indexed="81"/>
            <rFont val="Tahoma"/>
            <family val="2"/>
          </rPr>
          <t>Pascal André:</t>
        </r>
        <r>
          <rPr>
            <sz val="9"/>
            <color indexed="81"/>
            <rFont val="Tahoma"/>
            <family val="2"/>
          </rPr>
          <t xml:space="preserve">
How to…"Is it possible to configure Blazor WebAssembly oidc with a custom login component/page"</t>
        </r>
      </text>
    </comment>
    <comment ref="AE155" authorId="0" shapeId="0" xr:uid="{673645F6-4B9B-4510-BCA5-984998464C27}">
      <text>
        <r>
          <rPr>
            <b/>
            <sz val="9"/>
            <color indexed="81"/>
            <rFont val="Tahoma"/>
            <family val="2"/>
          </rPr>
          <t>Pascal André:</t>
        </r>
        <r>
          <rPr>
            <sz val="9"/>
            <color indexed="81"/>
            <rFont val="Tahoma"/>
            <family val="2"/>
          </rPr>
          <t xml:space="preserve">
Questioner fixed issue after properly configuring middleware.</t>
        </r>
      </text>
    </comment>
    <comment ref="AF155" authorId="0" shapeId="0" xr:uid="{C8624E49-0D4A-4544-8E16-D72931E46ACC}">
      <text>
        <r>
          <rPr>
            <b/>
            <sz val="9"/>
            <color indexed="81"/>
            <rFont val="Tahoma"/>
            <family val="2"/>
          </rPr>
          <t>Pascal André:</t>
        </r>
        <r>
          <rPr>
            <sz val="9"/>
            <color indexed="81"/>
            <rFont val="Tahoma"/>
            <family val="2"/>
          </rPr>
          <t xml:space="preserve">
How to fix issue where after ClientAuthentificationSuccess event, the identity is always anonymous?</t>
        </r>
      </text>
    </comment>
    <comment ref="AE156" authorId="0" shapeId="0" xr:uid="{73583DF8-65FE-464A-BF45-6FD73E39BBDA}">
      <text>
        <r>
          <rPr>
            <b/>
            <sz val="9"/>
            <color indexed="81"/>
            <rFont val="Tahoma"/>
            <family val="2"/>
          </rPr>
          <t>Pascal André:</t>
        </r>
        <r>
          <rPr>
            <sz val="9"/>
            <color indexed="81"/>
            <rFont val="Tahoma"/>
            <family val="2"/>
          </rPr>
          <t xml:space="preserve">
Configuring app fixed issue</t>
        </r>
      </text>
    </comment>
    <comment ref="AF156" authorId="0" shapeId="0" xr:uid="{73634027-56EF-499C-9229-3542BB96E57F}">
      <text>
        <r>
          <rPr>
            <b/>
            <sz val="9"/>
            <color indexed="81"/>
            <rFont val="Tahoma"/>
            <family val="2"/>
          </rPr>
          <t>Pascal André:</t>
        </r>
        <r>
          <rPr>
            <sz val="9"/>
            <color indexed="81"/>
            <rFont val="Tahoma"/>
            <family val="2"/>
          </rPr>
          <t xml:space="preserve">
How to fix correct Wrong redirect when login in blazor application?</t>
        </r>
      </text>
    </comment>
    <comment ref="AE157" authorId="0" shapeId="0" xr:uid="{33216891-95E6-4F2A-AB70-24750463BEC4}">
      <text>
        <r>
          <rPr>
            <b/>
            <sz val="9"/>
            <color indexed="81"/>
            <rFont val="Tahoma"/>
            <family val="2"/>
          </rPr>
          <t>Pascal André:</t>
        </r>
        <r>
          <rPr>
            <sz val="9"/>
            <color indexed="81"/>
            <rFont val="Tahoma"/>
            <family val="2"/>
          </rPr>
          <t xml:space="preserve">
Setup related</t>
        </r>
      </text>
    </comment>
    <comment ref="AF157" authorId="0" shapeId="0" xr:uid="{8BF07E64-A372-4383-B5A9-E922495FDC9A}">
      <text>
        <r>
          <rPr>
            <b/>
            <sz val="9"/>
            <color indexed="81"/>
            <rFont val="Tahoma"/>
            <family val="2"/>
          </rPr>
          <t>Pascal André:</t>
        </r>
        <r>
          <rPr>
            <sz val="9"/>
            <color indexed="81"/>
            <rFont val="Tahoma"/>
            <family val="2"/>
          </rPr>
          <t xml:space="preserve">
How to fix issue where app pool crahes IIS 10 ASP.Net Core 3.2 Blazor App EF Core?</t>
        </r>
      </text>
    </comment>
    <comment ref="AW157" authorId="0" shapeId="0" xr:uid="{853055DC-6046-4CAD-B843-F97D96488762}">
      <text>
        <r>
          <rPr>
            <b/>
            <sz val="9"/>
            <color indexed="81"/>
            <rFont val="Tahoma"/>
            <family val="2"/>
          </rPr>
          <t>Pascal André:</t>
        </r>
        <r>
          <rPr>
            <sz val="9"/>
            <color indexed="81"/>
            <rFont val="Tahoma"/>
            <family val="2"/>
          </rPr>
          <t xml:space="preserve">
No code snippets. Difficult to reproduce.
Questioner responded to only answer.</t>
        </r>
      </text>
    </comment>
    <comment ref="AD158" authorId="0" shapeId="0" xr:uid="{5FDF6FCB-2481-4E75-B99F-DDA0F4FEFF47}">
      <text>
        <r>
          <rPr>
            <b/>
            <sz val="9"/>
            <color indexed="81"/>
            <rFont val="Tahoma"/>
            <family val="2"/>
          </rPr>
          <t>Pascal André:</t>
        </r>
        <r>
          <rPr>
            <sz val="9"/>
            <color indexed="81"/>
            <rFont val="Tahoma"/>
            <family val="2"/>
          </rPr>
          <t xml:space="preserve">
Why is all content in my app visible at all times regardless of whether I'm authenticated or not?</t>
        </r>
      </text>
    </comment>
    <comment ref="AF158" authorId="0" shapeId="0" xr:uid="{8508B7B6-6DC3-4A7D-AFC2-5FFC27E4B039}">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AG158" authorId="0" shapeId="0" xr:uid="{DA1C3B5F-5315-48B5-889A-1D07D03C0EE5}">
      <text>
        <r>
          <rPr>
            <b/>
            <sz val="9"/>
            <color indexed="81"/>
            <rFont val="Tahoma"/>
            <family val="2"/>
          </rPr>
          <t>Pascal André:</t>
        </r>
        <r>
          <rPr>
            <sz val="9"/>
            <color indexed="81"/>
            <rFont val="Tahoma"/>
            <family val="2"/>
          </rPr>
          <t xml:space="preserve">
How to remove delay?</t>
        </r>
      </text>
    </comment>
    <comment ref="AF159" authorId="0" shapeId="0" xr:uid="{AA421FFA-579A-4AA8-B936-D3026D7EC102}">
      <text>
        <r>
          <rPr>
            <b/>
            <sz val="9"/>
            <color indexed="81"/>
            <rFont val="Tahoma"/>
            <family val="2"/>
          </rPr>
          <t>Pascal André:</t>
        </r>
        <r>
          <rPr>
            <sz val="9"/>
            <color indexed="81"/>
            <rFont val="Tahoma"/>
            <family val="2"/>
          </rPr>
          <t xml:space="preserve">
User got error during his attempt to implement it.</t>
        </r>
      </text>
    </comment>
    <comment ref="AG159" authorId="0" shapeId="0" xr:uid="{2E1D8FAD-C83D-4073-827B-A827E58124E3}">
      <text>
        <r>
          <rPr>
            <b/>
            <sz val="9"/>
            <color indexed="81"/>
            <rFont val="Tahoma"/>
            <family val="2"/>
          </rPr>
          <t>Pascal André:</t>
        </r>
        <r>
          <rPr>
            <sz val="9"/>
            <color indexed="81"/>
            <rFont val="Tahoma"/>
            <family val="2"/>
          </rPr>
          <t xml:space="preserve">
How do I declare an WebAPI function to be accessable from the HttpClient without Login. Microsoft.AspNetCore.Components.WebAssembly.Server 3.2.0.-rc1.20223.4</t>
        </r>
      </text>
    </comment>
    <comment ref="AD160" authorId="0" shapeId="0" xr:uid="{FBDAC2EE-6306-4D7F-B200-F22710236C85}">
      <text>
        <r>
          <rPr>
            <b/>
            <sz val="9"/>
            <color indexed="81"/>
            <rFont val="Tahoma"/>
            <family val="2"/>
          </rPr>
          <t>Pascal André:</t>
        </r>
        <r>
          <rPr>
            <sz val="9"/>
            <color indexed="81"/>
            <rFont val="Tahoma"/>
            <family val="2"/>
          </rPr>
          <t xml:space="preserve">
Blazor WebAssembly was released with token auth for the client side, does anyone know the REST URLs for login, register etc.?</t>
        </r>
      </text>
    </comment>
    <comment ref="AW160" authorId="0" shapeId="0" xr:uid="{402F3727-26FF-48EE-A250-069695936BEE}">
      <text>
        <r>
          <rPr>
            <b/>
            <sz val="9"/>
            <color indexed="81"/>
            <rFont val="Tahoma"/>
            <family val="2"/>
          </rPr>
          <t>Pascal André:</t>
        </r>
        <r>
          <rPr>
            <sz val="9"/>
            <color indexed="81"/>
            <rFont val="Tahoma"/>
            <family val="2"/>
          </rPr>
          <t xml:space="preserve">
No response from questioner to comments that somewhat seem to answer question.</t>
        </r>
      </text>
    </comment>
    <comment ref="AD161" authorId="0" shapeId="0" xr:uid="{3E1767EF-46F2-4501-A730-89052BE1E807}">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G161" authorId="0" shapeId="0" xr:uid="{A4D10E9E-51CE-4CC5-B313-87E4FA28777F}">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E162" authorId="0" shapeId="0" xr:uid="{9A0729B9-5805-45AB-A49E-FA8F99B66A1F}">
      <text>
        <r>
          <rPr>
            <b/>
            <sz val="9"/>
            <color indexed="81"/>
            <rFont val="Tahoma"/>
            <family val="2"/>
          </rPr>
          <t>Pascal André:</t>
        </r>
        <r>
          <rPr>
            <sz val="9"/>
            <color indexed="81"/>
            <rFont val="Tahoma"/>
            <family val="2"/>
          </rPr>
          <t xml:space="preserve">
Config related issue.</t>
        </r>
      </text>
    </comment>
    <comment ref="AF162" authorId="0" shapeId="0" xr:uid="{67628D76-A11C-467D-9D6F-4FA8196C2555}">
      <text>
        <r>
          <rPr>
            <b/>
            <sz val="9"/>
            <color indexed="81"/>
            <rFont val="Tahoma"/>
            <family val="2"/>
          </rPr>
          <t>Pascal André:</t>
        </r>
        <r>
          <rPr>
            <sz val="9"/>
            <color indexed="81"/>
            <rFont val="Tahoma"/>
            <family val="2"/>
          </rPr>
          <t xml:space="preserve">
So I tried to use actions profile and register.
    profile shows me Editing the profile is not supported. message
    register redirects me back to homepage with a ?returnUrl=%2Fauthentication%2Flogin query parameter
</t>
        </r>
      </text>
    </comment>
    <comment ref="AW162" authorId="0" shapeId="0" xr:uid="{AB8AA2AA-C12A-4C83-B667-EA0FAD05FF68}">
      <text>
        <r>
          <rPr>
            <b/>
            <sz val="9"/>
            <color indexed="81"/>
            <rFont val="Tahoma"/>
            <family val="2"/>
          </rPr>
          <t>Pascal André:</t>
        </r>
        <r>
          <rPr>
            <sz val="9"/>
            <color indexed="81"/>
            <rFont val="Tahoma"/>
            <family val="2"/>
          </rPr>
          <t xml:space="preserve">
Questioner did respond to devs in comments but issue was not resolved yet.</t>
        </r>
      </text>
    </comment>
    <comment ref="AG163" authorId="0" shapeId="0" xr:uid="{0D1EAAE1-EC8A-4C06-BD35-CE0A30FF8492}">
      <text>
        <r>
          <rPr>
            <b/>
            <sz val="9"/>
            <color indexed="81"/>
            <rFont val="Tahoma"/>
            <family val="2"/>
          </rPr>
          <t>Pascal André:</t>
        </r>
        <r>
          <rPr>
            <sz val="9"/>
            <color indexed="81"/>
            <rFont val="Tahoma"/>
            <family val="2"/>
          </rPr>
          <t xml:space="preserv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t>
        </r>
      </text>
    </comment>
    <comment ref="AD164" authorId="0" shapeId="0" xr:uid="{6BC26D0D-5A1E-487D-8C65-A627B395D985}">
      <text>
        <r>
          <rPr>
            <b/>
            <sz val="9"/>
            <color indexed="81"/>
            <rFont val="Tahoma"/>
            <family val="2"/>
          </rPr>
          <t>Pascal André:</t>
        </r>
        <r>
          <rPr>
            <sz val="9"/>
            <color indexed="81"/>
            <rFont val="Tahoma"/>
            <family val="2"/>
          </rPr>
          <t xml:space="preserve">
I have to use my own server and middleware so I wont use Identity? Or maybe I should create hybrit way to use both of them. What is your suggestion?</t>
        </r>
      </text>
    </comment>
    <comment ref="AG164" authorId="0" shapeId="0" xr:uid="{7A10E677-8038-4BC0-8DD1-10DC38C7F35E}">
      <text>
        <r>
          <rPr>
            <b/>
            <sz val="9"/>
            <color indexed="81"/>
            <rFont val="Tahoma"/>
            <family val="2"/>
          </rPr>
          <t>Pascal André:</t>
        </r>
        <r>
          <rPr>
            <sz val="9"/>
            <color indexed="81"/>
            <rFont val="Tahoma"/>
            <family val="2"/>
          </rPr>
          <t xml:space="preserve">
How can I add token to each requests.</t>
        </r>
      </text>
    </comment>
    <comment ref="AW164" authorId="0" shapeId="0" xr:uid="{D39A0441-3BFA-4F52-BB97-0600B45E3678}">
      <text>
        <r>
          <rPr>
            <b/>
            <sz val="9"/>
            <color indexed="81"/>
            <rFont val="Tahoma"/>
            <family val="2"/>
          </rPr>
          <t>Pascal André:</t>
        </r>
        <r>
          <rPr>
            <sz val="9"/>
            <color indexed="81"/>
            <rFont val="Tahoma"/>
            <family val="2"/>
          </rPr>
          <t xml:space="preserve">
Seems to only give few details (no code snippets)</t>
        </r>
      </text>
    </comment>
    <comment ref="AF165" authorId="0" shapeId="0" xr:uid="{3C4A4B11-E95C-4F1E-A2C2-38E4CEEC85FC}">
      <text>
        <r>
          <rPr>
            <b/>
            <sz val="9"/>
            <color indexed="81"/>
            <rFont val="Tahoma"/>
            <family val="2"/>
          </rPr>
          <t>Pascal André:</t>
        </r>
        <r>
          <rPr>
            <sz val="9"/>
            <color indexed="81"/>
            <rFont val="Tahoma"/>
            <family val="2"/>
          </rPr>
          <t xml:space="preserve">
The problem I need help with: in development mode, all services work (login, registration and Get which returns only one string, accessed in "api/account"). However, when I publish my project, only that Get service works. When I try to access the login API, I get a 404 Not Found response.</t>
        </r>
      </text>
    </comment>
    <comment ref="AF166" authorId="0" shapeId="0" xr:uid="{F3FEF5D9-7892-4DEA-823A-818E5A97DED9}">
      <text>
        <r>
          <rPr>
            <b/>
            <sz val="9"/>
            <color indexed="81"/>
            <rFont val="Tahoma"/>
            <family val="2"/>
          </rPr>
          <t>Pascal André:</t>
        </r>
        <r>
          <rPr>
            <sz val="9"/>
            <color indexed="81"/>
            <rFont val="Tahoma"/>
            <family val="2"/>
          </rPr>
          <t xml:space="preserve">
How to fix “An unhandled error has occurred.” when using Identity scaffold elements in a Blazor application?</t>
        </r>
      </text>
    </comment>
    <comment ref="AE167" authorId="0" shapeId="0" xr:uid="{2DD36315-C644-4AC7-9BF7-25E713A9863B}">
      <text>
        <r>
          <rPr>
            <b/>
            <sz val="9"/>
            <color indexed="81"/>
            <rFont val="Tahoma"/>
            <family val="2"/>
          </rPr>
          <t>Pascal André:</t>
        </r>
        <r>
          <rPr>
            <sz val="9"/>
            <color indexed="81"/>
            <rFont val="Tahoma"/>
            <family val="2"/>
          </rPr>
          <t xml:space="preserve">
Chaning Blazor WASM preview version answered question.</t>
        </r>
      </text>
    </comment>
    <comment ref="AF167" authorId="0" shapeId="0" xr:uid="{8F25AC3B-FB33-4A49-9565-CAE7D263EC6B}">
      <text>
        <r>
          <rPr>
            <b/>
            <sz val="9"/>
            <color indexed="81"/>
            <rFont val="Tahoma"/>
            <family val="2"/>
          </rPr>
          <t>Pascal André:</t>
        </r>
        <r>
          <rPr>
            <sz val="9"/>
            <color indexed="81"/>
            <rFont val="Tahoma"/>
            <family val="2"/>
          </rPr>
          <t xml:space="preserve">
I'm trying to enable CORS on the server side as explained here, but I had no success yet. What am I missing?</t>
        </r>
      </text>
    </comment>
    <comment ref="AG167" authorId="0" shapeId="0" xr:uid="{D1999B01-1924-41E5-A3E4-E83E878564E9}">
      <text>
        <r>
          <rPr>
            <b/>
            <sz val="9"/>
            <color indexed="81"/>
            <rFont val="Tahoma"/>
            <family val="2"/>
          </rPr>
          <t>Pascal André:</t>
        </r>
        <r>
          <rPr>
            <sz val="9"/>
            <color indexed="81"/>
            <rFont val="Tahoma"/>
            <family val="2"/>
          </rPr>
          <t xml:space="preserve">
How to fix… "I'm trying to enable CORS on the server side as explained here, but I had no success yet. What am I missing?"</t>
        </r>
      </text>
    </comment>
    <comment ref="AD168" authorId="0" shapeId="0" xr:uid="{E77D05EA-60D6-40C4-BD0C-1FD2D02DF076}">
      <text>
        <r>
          <rPr>
            <b/>
            <sz val="9"/>
            <color indexed="81"/>
            <rFont val="Tahoma"/>
            <family val="2"/>
          </rPr>
          <t>Pascal André:</t>
        </r>
        <r>
          <rPr>
            <sz val="9"/>
            <color indexed="81"/>
            <rFont val="Tahoma"/>
            <family val="2"/>
          </rPr>
          <t xml:space="preserve">
Can you get Blazor WebAssembly to update a component using navigation?</t>
        </r>
      </text>
    </comment>
    <comment ref="AH168" authorId="0" shapeId="0" xr:uid="{574862AC-B174-4A41-AFEB-F20637E73E3E}">
      <text>
        <r>
          <rPr>
            <b/>
            <sz val="9"/>
            <color indexed="81"/>
            <rFont val="Tahoma"/>
            <family val="2"/>
          </rPr>
          <t>Pascal André:</t>
        </r>
        <r>
          <rPr>
            <sz val="9"/>
            <color indexed="81"/>
            <rFont val="Tahoma"/>
            <family val="2"/>
          </rPr>
          <t xml:space="preserve">
I can think of different ways I probably could get it to work but I am hoping to figure out what the proper way to do it would be and follow code conventions. I suspect I am missing some basic way to do stuff like this even though I have been looking into this.</t>
        </r>
      </text>
    </comment>
    <comment ref="AE169" authorId="0" shapeId="0" xr:uid="{4862EB92-E888-4838-95B4-5738FAAFD816}">
      <text>
        <r>
          <rPr>
            <b/>
            <sz val="9"/>
            <color indexed="81"/>
            <rFont val="Tahoma"/>
            <family val="2"/>
          </rPr>
          <t>Pascal André:</t>
        </r>
        <r>
          <rPr>
            <sz val="9"/>
            <color indexed="81"/>
            <rFont val="Tahoma"/>
            <family val="2"/>
          </rPr>
          <t xml:space="preserve">
I managed to solve this error in my project by adding the "Audience" value into the server's appsettings.json file</t>
        </r>
      </text>
    </comment>
    <comment ref="AF169" authorId="0" shapeId="0" xr:uid="{7371C9B1-44FE-44A3-B1E8-74CD0A3B55DB}">
      <text>
        <r>
          <rPr>
            <b/>
            <sz val="9"/>
            <color indexed="81"/>
            <rFont val="Tahoma"/>
            <family val="2"/>
          </rPr>
          <t>Pascal André:</t>
        </r>
        <r>
          <rPr>
            <sz val="9"/>
            <color indexed="81"/>
            <rFont val="Tahoma"/>
            <family val="2"/>
          </rPr>
          <t xml:space="preserve">
How to fix issue where Fresh Blazor Webassembly Template CLI v5.0.100 produces “Unauthorized” error?</t>
        </r>
      </text>
    </comment>
    <comment ref="AE170" authorId="0" shapeId="0" xr:uid="{04A2106C-7F31-4D59-A939-F31B62135471}">
      <text>
        <r>
          <rPr>
            <b/>
            <sz val="9"/>
            <color indexed="81"/>
            <rFont val="Tahoma"/>
            <family val="2"/>
          </rPr>
          <t>Pascal André:</t>
        </r>
        <r>
          <rPr>
            <sz val="9"/>
            <color indexed="81"/>
            <rFont val="Tahoma"/>
            <family val="2"/>
          </rPr>
          <t xml:space="preserve">
Config related issue.</t>
        </r>
      </text>
    </comment>
    <comment ref="AF170" authorId="0" shapeId="0" xr:uid="{EBF51F7F-1BBC-4B23-9902-79B489069C79}">
      <text>
        <r>
          <rPr>
            <b/>
            <sz val="9"/>
            <color indexed="81"/>
            <rFont val="Tahoma"/>
            <family val="2"/>
          </rPr>
          <t>Pascal André:</t>
        </r>
        <r>
          <rPr>
            <sz val="9"/>
            <color indexed="81"/>
            <rFont val="Tahoma"/>
            <family val="2"/>
          </rPr>
          <t xml:space="preserve">
How to fix issue where Blazor WebAssembly Application Performs OIDC Silent Sign-in Multiple Times a Second?</t>
        </r>
      </text>
    </comment>
    <comment ref="AW170" authorId="0" shapeId="0" xr:uid="{2767EC66-8B99-4F44-888C-85DC5E07ED28}">
      <text>
        <r>
          <rPr>
            <b/>
            <sz val="9"/>
            <color indexed="81"/>
            <rFont val="Tahoma"/>
            <family val="2"/>
          </rPr>
          <t>Pascal André:</t>
        </r>
        <r>
          <rPr>
            <sz val="9"/>
            <color indexed="81"/>
            <rFont val="Tahoma"/>
            <family val="2"/>
          </rPr>
          <t xml:space="preserve">
TRUE
Was answered by owner.</t>
        </r>
      </text>
    </comment>
    <comment ref="AE171" authorId="0" shapeId="0" xr:uid="{A00CDF85-C5BE-47F9-8710-406CFEDE0CF7}">
      <text>
        <r>
          <rPr>
            <b/>
            <sz val="9"/>
            <color indexed="81"/>
            <rFont val="Tahoma"/>
            <family val="2"/>
          </rPr>
          <t>Pascal André:</t>
        </r>
        <r>
          <rPr>
            <sz val="9"/>
            <color indexed="81"/>
            <rFont val="Tahoma"/>
            <family val="2"/>
          </rPr>
          <t xml:space="preserve">
Changing setup of project fixed issue.</t>
        </r>
      </text>
    </comment>
    <comment ref="AF171" authorId="0" shapeId="0" xr:uid="{A5D860BD-3F7B-4EB0-A1FA-1CD825CE3A8D}">
      <text>
        <r>
          <rPr>
            <b/>
            <sz val="9"/>
            <color indexed="81"/>
            <rFont val="Tahoma"/>
            <family val="2"/>
          </rPr>
          <t>Pascal André:</t>
        </r>
        <r>
          <rPr>
            <sz val="9"/>
            <color indexed="81"/>
            <rFont val="Tahoma"/>
            <family val="2"/>
          </rPr>
          <t xml:space="preserve">
How to fix issue where connection to SignalR in Blazor WASM app failes due to CORS?</t>
        </r>
      </text>
    </comment>
    <comment ref="AD172" authorId="0" shapeId="0" xr:uid="{CA74145F-97F6-404C-8271-B97CF796967B}">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AE172" authorId="0" shapeId="0" xr:uid="{C54EA5BB-EB5B-423C-96E2-C93C3D8FF0DD}">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AF172" authorId="0" shapeId="0" xr:uid="{0F0D60FA-7823-4918-BE1D-178363A02BBD}">
      <text>
        <r>
          <rPr>
            <b/>
            <sz val="9"/>
            <color indexed="81"/>
            <rFont val="Tahoma"/>
            <family val="2"/>
          </rPr>
          <t>Pascal André:</t>
        </r>
        <r>
          <rPr>
            <sz val="9"/>
            <color indexed="81"/>
            <rFont val="Tahoma"/>
            <family val="2"/>
          </rPr>
          <t xml:space="preserve">
How to fix issue where I Can't access Azure Function Api locally from Blazor WebAssembly app?</t>
        </r>
      </text>
    </comment>
    <comment ref="AE173" authorId="0" shapeId="0" xr:uid="{8EA2E5E3-4B8D-4305-9794-5DBF19BE6AD2}">
      <text>
        <r>
          <rPr>
            <b/>
            <sz val="9"/>
            <color indexed="81"/>
            <rFont val="Tahoma"/>
            <family val="2"/>
          </rPr>
          <t>Pascal André:</t>
        </r>
        <r>
          <rPr>
            <sz val="9"/>
            <color indexed="81"/>
            <rFont val="Tahoma"/>
            <family val="2"/>
          </rPr>
          <t xml:space="preserve">
Questioner did not understand setup of container structure correctly.</t>
        </r>
      </text>
    </comment>
    <comment ref="AF173" authorId="0" shapeId="0" xr:uid="{AFD76227-3830-416D-951E-DEDD89263DAF}">
      <text>
        <r>
          <rPr>
            <b/>
            <sz val="9"/>
            <color indexed="81"/>
            <rFont val="Tahoma"/>
            <family val="2"/>
          </rPr>
          <t>Pascal André:</t>
        </r>
        <r>
          <rPr>
            <sz val="9"/>
            <color indexed="81"/>
            <rFont val="Tahoma"/>
            <family val="2"/>
          </rPr>
          <t xml:space="preserve">
How to fix issue where API call to another container doesn't work in blazor WASM?</t>
        </r>
      </text>
    </comment>
    <comment ref="AG174" authorId="0" shapeId="0" xr:uid="{E618BA0B-88CB-4BAD-95B0-91F1148C2081}">
      <text>
        <r>
          <rPr>
            <b/>
            <sz val="9"/>
            <color indexed="81"/>
            <rFont val="Tahoma"/>
            <family val="2"/>
          </rPr>
          <t>Pascal André:</t>
        </r>
        <r>
          <rPr>
            <sz val="9"/>
            <color indexed="81"/>
            <rFont val="Tahoma"/>
            <family val="2"/>
          </rPr>
          <t xml:space="preserve">
How to switch between different layouts in Blazor for different types of users?</t>
        </r>
      </text>
    </comment>
    <comment ref="AD175" authorId="0" shapeId="0" xr:uid="{D178BE50-5752-4360-81C5-1B3BAFDDAAFC}">
      <text>
        <r>
          <rPr>
            <b/>
            <sz val="9"/>
            <color indexed="81"/>
            <rFont val="Tahoma"/>
            <family val="2"/>
          </rPr>
          <t>Pascal André:</t>
        </r>
        <r>
          <rPr>
            <sz val="9"/>
            <color indexed="81"/>
            <rFont val="Tahoma"/>
            <family val="2"/>
          </rPr>
          <t xml:space="preserve">
What are these GC Minor Nursery Full log messages in my Blazor WebAssembly app trying to tell me?</t>
        </r>
      </text>
    </comment>
    <comment ref="AG176" authorId="0" shapeId="0" xr:uid="{701AC06E-5660-4FFF-A2B9-A9AC49A412E1}">
      <text>
        <r>
          <rPr>
            <b/>
            <sz val="9"/>
            <color indexed="81"/>
            <rFont val="Tahoma"/>
            <family val="2"/>
          </rPr>
          <t>Pascal André:</t>
        </r>
        <r>
          <rPr>
            <sz val="9"/>
            <color indexed="81"/>
            <rFont val="Tahoma"/>
            <family val="2"/>
          </rPr>
          <t xml:space="preserve">
In a Blazor Webassembly application on the client side app that is hosted on ASP.NET Core (latest, blazor), when/how to call an action every time a user is authenticated?</t>
        </r>
      </text>
    </comment>
    <comment ref="AE177" authorId="0" shapeId="0" xr:uid="{51FAE08B-2BBF-4148-845B-5DF225282327}">
      <text>
        <r>
          <rPr>
            <b/>
            <sz val="9"/>
            <color indexed="81"/>
            <rFont val="Tahoma"/>
            <family val="2"/>
          </rPr>
          <t>Pascal André:</t>
        </r>
        <r>
          <rPr>
            <sz val="9"/>
            <color indexed="81"/>
            <rFont val="Tahoma"/>
            <family val="2"/>
          </rPr>
          <t xml:space="preserve">
Changing ConfigureService fixed issue.</t>
        </r>
      </text>
    </comment>
    <comment ref="AF177" authorId="0" shapeId="0" xr:uid="{B07E7B85-EF6E-498E-8BC0-7631FF0C0D1F}">
      <text>
        <r>
          <rPr>
            <b/>
            <sz val="9"/>
            <color indexed="81"/>
            <rFont val="Tahoma"/>
            <family val="2"/>
          </rPr>
          <t>Pascal André:</t>
        </r>
        <r>
          <rPr>
            <sz val="9"/>
            <color indexed="81"/>
            <rFont val="Tahoma"/>
            <family val="2"/>
          </rPr>
          <t xml:space="preserve">
Why is my session storage working locally but does it remove the oidc.user key pair after a redirect, Causing the user to be logged out.</t>
        </r>
      </text>
    </comment>
    <comment ref="AD178" authorId="0" shapeId="0" xr:uid="{3AB4F92F-0A49-4E40-AA72-A760E56C76C4}">
      <text>
        <r>
          <rPr>
            <b/>
            <sz val="9"/>
            <color indexed="81"/>
            <rFont val="Tahoma"/>
            <family val="2"/>
          </rPr>
          <t>Pascal André:</t>
        </r>
        <r>
          <rPr>
            <sz val="9"/>
            <color indexed="81"/>
            <rFont val="Tahoma"/>
            <family val="2"/>
          </rPr>
          <t xml:space="preserve">
Why am I getting a 500?!?</t>
        </r>
      </text>
    </comment>
    <comment ref="AE178" authorId="0" shapeId="0" xr:uid="{1A64EEA8-4116-4970-810E-58CE395F1554}">
      <text>
        <r>
          <rPr>
            <b/>
            <sz val="9"/>
            <color indexed="81"/>
            <rFont val="Tahoma"/>
            <family val="2"/>
          </rPr>
          <t>Pascal André:</t>
        </r>
        <r>
          <rPr>
            <sz val="9"/>
            <color indexed="81"/>
            <rFont val="Tahoma"/>
            <family val="2"/>
          </rPr>
          <t xml:space="preserve">
Config related issue.</t>
        </r>
      </text>
    </comment>
    <comment ref="AF178" authorId="0" shapeId="0" xr:uid="{97C6E325-2A00-4F6F-A0C9-DF2F646EF330}">
      <text>
        <r>
          <rPr>
            <b/>
            <sz val="9"/>
            <color indexed="81"/>
            <rFont val="Tahoma"/>
            <family val="2"/>
          </rPr>
          <t>Pascal André:</t>
        </r>
        <r>
          <rPr>
            <sz val="9"/>
            <color indexed="81"/>
            <rFont val="Tahoma"/>
            <family val="2"/>
          </rPr>
          <t xml:space="preserve">
How to fix issue where on deployed Blazor WASM app when the page launches, It shows a 500 Error?</t>
        </r>
      </text>
    </comment>
    <comment ref="AW178" authorId="0" shapeId="0" xr:uid="{928B431F-A144-4A3E-81D3-6303CB9364B1}">
      <text>
        <r>
          <rPr>
            <b/>
            <sz val="9"/>
            <color indexed="81"/>
            <rFont val="Tahoma"/>
            <family val="2"/>
          </rPr>
          <t>Pascal André:</t>
        </r>
        <r>
          <rPr>
            <sz val="9"/>
            <color indexed="81"/>
            <rFont val="Tahoma"/>
            <family val="2"/>
          </rPr>
          <t xml:space="preserve">
Maybe difficult to reproduce. Questioner was active in comments and suggestions.</t>
        </r>
      </text>
    </comment>
    <comment ref="AG179" authorId="0" shapeId="0" xr:uid="{4699DDFE-0FA8-4176-94F3-48BF46ECC7A7}">
      <text>
        <r>
          <rPr>
            <b/>
            <sz val="9"/>
            <color indexed="81"/>
            <rFont val="Tahoma"/>
            <family val="2"/>
          </rPr>
          <t>Pascal André:</t>
        </r>
        <r>
          <rPr>
            <sz val="9"/>
            <color indexed="81"/>
            <rFont val="Tahoma"/>
            <family val="2"/>
          </rPr>
          <t xml:space="preserve">
How to Add Identity Authentication in my existing solution?</t>
        </r>
      </text>
    </comment>
    <comment ref="AW179" authorId="0" shapeId="0" xr:uid="{11FA7D60-1893-436B-B1C9-04DF9C3A6F19}">
      <text>
        <r>
          <rPr>
            <b/>
            <sz val="9"/>
            <color indexed="81"/>
            <rFont val="Tahoma"/>
            <family val="2"/>
          </rPr>
          <t>Pascal André:</t>
        </r>
        <r>
          <rPr>
            <sz val="9"/>
            <color indexed="81"/>
            <rFont val="Tahoma"/>
            <family val="2"/>
          </rPr>
          <t xml:space="preserve">
Another dev posted link in comments to a useful ressource which seems to have helped the questioner a lot and maybe even resolved issue.</t>
        </r>
      </text>
    </comment>
    <comment ref="AF180" authorId="0" shapeId="0" xr:uid="{D13E31B3-5A3F-4A36-B3AB-B7ABF5DA0F92}">
      <text>
        <r>
          <rPr>
            <b/>
            <sz val="9"/>
            <color indexed="81"/>
            <rFont val="Tahoma"/>
            <family val="2"/>
          </rPr>
          <t>Pascal André:</t>
        </r>
        <r>
          <rPr>
            <sz val="9"/>
            <color indexed="81"/>
            <rFont val="Tahoma"/>
            <family val="2"/>
          </rPr>
          <t xml:space="preserve">
How to fix issue where it does not provide a value for property 'AuthenticationStateProvider'?</t>
        </r>
      </text>
    </comment>
    <comment ref="AW180" authorId="0" shapeId="0" xr:uid="{443F7624-30CF-4043-86F4-D076D6E25213}">
      <text>
        <r>
          <rPr>
            <b/>
            <sz val="9"/>
            <color indexed="81"/>
            <rFont val="Tahoma"/>
            <family val="2"/>
          </rPr>
          <t>Pascal André:</t>
        </r>
        <r>
          <rPr>
            <sz val="9"/>
            <color indexed="81"/>
            <rFont val="Tahoma"/>
            <family val="2"/>
          </rPr>
          <t xml:space="preserve">
Seems to have a good answer but no response from questioner.</t>
        </r>
      </text>
    </comment>
    <comment ref="AD181" authorId="0" shapeId="0" xr:uid="{9B4ACD4C-8CE6-4FEB-A041-03A587392AC6}">
      <text>
        <r>
          <rPr>
            <b/>
            <sz val="9"/>
            <color indexed="81"/>
            <rFont val="Tahoma"/>
            <family val="2"/>
          </rPr>
          <t>Pascal André:</t>
        </r>
        <r>
          <rPr>
            <sz val="9"/>
            <color indexed="81"/>
            <rFont val="Tahoma"/>
            <family val="2"/>
          </rPr>
          <t xml:space="preserve">
How does Blazor Webassembly app know which user has been logged in server side?</t>
        </r>
      </text>
    </comment>
    <comment ref="AH181" authorId="0" shapeId="0" xr:uid="{1AFC6EC3-A520-4015-9B74-698D25AE4097}">
      <text>
        <r>
          <rPr>
            <b/>
            <sz val="9"/>
            <color indexed="81"/>
            <rFont val="Tahoma"/>
            <family val="2"/>
          </rPr>
          <t>Pascal André:</t>
        </r>
        <r>
          <rPr>
            <sz val="9"/>
            <color indexed="81"/>
            <rFont val="Tahoma"/>
            <family val="2"/>
          </rPr>
          <t xml:space="preserve">
Does anyone have any guidance or best practices on this please?</t>
        </r>
      </text>
    </comment>
    <comment ref="AW181" authorId="0" shapeId="0" xr:uid="{31181B25-8682-422F-9FF7-8AB6A7FC5205}">
      <text>
        <r>
          <rPr>
            <b/>
            <sz val="9"/>
            <color indexed="81"/>
            <rFont val="Tahoma"/>
            <family val="2"/>
          </rPr>
          <t>Pascal André:</t>
        </r>
        <r>
          <rPr>
            <sz val="9"/>
            <color indexed="81"/>
            <rFont val="Tahoma"/>
            <family val="2"/>
          </rPr>
          <t xml:space="preserve">
Seems to have a good answer but no response from questioner.</t>
        </r>
      </text>
    </comment>
    <comment ref="AF182" authorId="0" shapeId="0" xr:uid="{C06D468E-7D83-43FA-9C92-9F0461481D5B}">
      <text>
        <r>
          <rPr>
            <b/>
            <sz val="9"/>
            <color indexed="81"/>
            <rFont val="Tahoma"/>
            <family val="2"/>
          </rPr>
          <t>Pascal André:</t>
        </r>
        <r>
          <rPr>
            <sz val="9"/>
            <color indexed="81"/>
            <rFont val="Tahoma"/>
            <family val="2"/>
          </rPr>
          <t xml:space="preserve">
How to fix issue where dev is Unable to debug Blazor hosted webassembly 3.2.0 from Visual Studio 2019 16.6.2?</t>
        </r>
      </text>
    </comment>
    <comment ref="AI182" authorId="0" shapeId="0" xr:uid="{70358CCE-6982-4A92-9A36-459350BE6C92}">
      <text>
        <r>
          <rPr>
            <b/>
            <sz val="9"/>
            <color indexed="81"/>
            <rFont val="Tahoma"/>
            <family val="2"/>
          </rPr>
          <t>Pascal André:</t>
        </r>
        <r>
          <rPr>
            <sz val="9"/>
            <color indexed="81"/>
            <rFont val="Tahoma"/>
            <family val="2"/>
          </rPr>
          <t xml:space="preserve">
Questioner created issue on Github with ASP.NET core team</t>
        </r>
      </text>
    </comment>
    <comment ref="AF183" authorId="0" shapeId="0" xr:uid="{21B0FAE6-21E3-4D98-9BE2-8E52DD442D2C}">
      <text>
        <r>
          <rPr>
            <b/>
            <sz val="9"/>
            <color indexed="81"/>
            <rFont val="Tahoma"/>
            <family val="2"/>
          </rPr>
          <t>Pascal André:</t>
        </r>
        <r>
          <rPr>
            <sz val="9"/>
            <color indexed="81"/>
            <rFont val="Tahoma"/>
            <family val="2"/>
          </rPr>
          <t xml:space="preserve">
"Failed to load resource: the server responded with a status of 401 (unauthorized)"</t>
        </r>
      </text>
    </comment>
    <comment ref="AG183" authorId="0" shapeId="0" xr:uid="{B59D9337-8079-4B76-BE40-4B3A802DDF0B}">
      <text>
        <r>
          <rPr>
            <b/>
            <sz val="9"/>
            <color indexed="81"/>
            <rFont val="Tahoma"/>
            <family val="2"/>
          </rPr>
          <t>Pascal André:</t>
        </r>
        <r>
          <rPr>
            <sz val="9"/>
            <color indexed="81"/>
            <rFont val="Tahoma"/>
            <family val="2"/>
          </rPr>
          <t xml:space="preserve">
401 How to configure the simultaneous operation of the site by domain name and IP address in blazor wasm + identityserver?</t>
        </r>
      </text>
    </comment>
    <comment ref="AW183" authorId="0" shapeId="0" xr:uid="{2BAE4E8C-B0FC-4BE2-B9B1-8EE9332B8315}">
      <text>
        <r>
          <rPr>
            <b/>
            <sz val="9"/>
            <color indexed="81"/>
            <rFont val="Tahoma"/>
            <family val="2"/>
          </rPr>
          <t>Pascal André:</t>
        </r>
        <r>
          <rPr>
            <sz val="9"/>
            <color indexed="81"/>
            <rFont val="Tahoma"/>
            <family val="2"/>
          </rPr>
          <t xml:space="preserve">
TRUE
Was answered by owner.</t>
        </r>
      </text>
    </comment>
    <comment ref="AF184" authorId="0" shapeId="0" xr:uid="{B09C9355-55F8-4004-8956-25FB4D2E4EE5}">
      <text>
        <r>
          <rPr>
            <b/>
            <sz val="9"/>
            <color indexed="81"/>
            <rFont val="Tahoma"/>
            <family val="2"/>
          </rPr>
          <t>Pascal André:</t>
        </r>
        <r>
          <rPr>
            <sz val="9"/>
            <color indexed="81"/>
            <rFont val="Tahoma"/>
            <family val="2"/>
          </rPr>
          <t xml:space="preserve">
I suspect the problem is in the EmailBasedUserIdProvider which is unable to find the Email claim because it is not there on the connection.User object. What needs to be done to make this available?</t>
        </r>
      </text>
    </comment>
    <comment ref="AW184" authorId="0" shapeId="0" xr:uid="{C2CA74C2-9788-41E5-A6CC-715BD1F5D855}">
      <text>
        <r>
          <rPr>
            <b/>
            <sz val="9"/>
            <color indexed="81"/>
            <rFont val="Tahoma"/>
            <family val="2"/>
          </rPr>
          <t>Pascal André:</t>
        </r>
        <r>
          <rPr>
            <sz val="9"/>
            <color indexed="81"/>
            <rFont val="Tahoma"/>
            <family val="2"/>
          </rPr>
          <t xml:space="preserve">
Seems to give enough details.</t>
        </r>
      </text>
    </comment>
    <comment ref="AF185" authorId="0" shapeId="0" xr:uid="{689AECCB-72EB-4EA6-83B6-CCEBD668F501}">
      <text>
        <r>
          <rPr>
            <b/>
            <sz val="9"/>
            <color indexed="81"/>
            <rFont val="Tahoma"/>
            <family val="2"/>
          </rPr>
          <t>Pascal André:</t>
        </r>
        <r>
          <rPr>
            <sz val="9"/>
            <color indexed="81"/>
            <rFont val="Tahoma"/>
            <family val="2"/>
          </rPr>
          <t xml:space="preserve">
User tried on his own without success / faced issues.</t>
        </r>
      </text>
    </comment>
    <comment ref="AG185" authorId="0" shapeId="0" xr:uid="{7AEBEDD1-15D0-4E8C-958E-B964FE6D3D7C}">
      <text>
        <r>
          <rPr>
            <b/>
            <sz val="9"/>
            <color indexed="81"/>
            <rFont val="Tahoma"/>
            <family val="2"/>
          </rPr>
          <t>Pascal André:</t>
        </r>
        <r>
          <rPr>
            <sz val="9"/>
            <color indexed="81"/>
            <rFont val="Tahoma"/>
            <family val="2"/>
          </rPr>
          <t xml:space="preserve">
How to navigate user after login in Blazor WASM app?</t>
        </r>
      </text>
    </comment>
    <comment ref="AW185" authorId="0" shapeId="0" xr:uid="{0CD09BBB-17EA-4594-9DD0-E173CDCF4E4B}">
      <text>
        <r>
          <rPr>
            <b/>
            <sz val="9"/>
            <color indexed="81"/>
            <rFont val="Tahoma"/>
            <family val="2"/>
          </rPr>
          <t>Pascal André:</t>
        </r>
        <r>
          <rPr>
            <sz val="9"/>
            <color indexed="81"/>
            <rFont val="Tahoma"/>
            <family val="2"/>
          </rPr>
          <t xml:space="preserve">
Questioner did not respond to any comments or answer.</t>
        </r>
      </text>
    </comment>
    <comment ref="AF186" authorId="0" shapeId="0" xr:uid="{1C5FDBEE-D2D6-4C25-9AAA-AB29A2634D54}">
      <text>
        <r>
          <rPr>
            <b/>
            <sz val="9"/>
            <color indexed="81"/>
            <rFont val="Tahoma"/>
            <family val="2"/>
          </rPr>
          <t>Pascal André:</t>
        </r>
        <r>
          <rPr>
            <sz val="9"/>
            <color indexed="81"/>
            <rFont val="Tahoma"/>
            <family val="2"/>
          </rPr>
          <t xml:space="preserve">
How to fix issue in Blazor WASM app where authentication/logout results in "There was an error trying to log you out"?</t>
        </r>
      </text>
    </comment>
    <comment ref="AE187" authorId="0" shapeId="0" xr:uid="{6E88407A-0DA6-49DD-BF59-6067F120A0CF}">
      <text>
        <r>
          <rPr>
            <b/>
            <sz val="9"/>
            <color indexed="81"/>
            <rFont val="Tahoma"/>
            <family val="2"/>
          </rPr>
          <t>Pascal André:</t>
        </r>
        <r>
          <rPr>
            <sz val="9"/>
            <color indexed="81"/>
            <rFont val="Tahoma"/>
            <family val="2"/>
          </rPr>
          <t xml:space="preserve">
User had to migrate to asp.net core 5.0 for LoginMode to be supported.</t>
        </r>
      </text>
    </comment>
    <comment ref="AF187" authorId="0" shapeId="0" xr:uid="{7EF07147-18B0-477F-80E8-3276EE462C90}">
      <text>
        <r>
          <rPr>
            <b/>
            <sz val="9"/>
            <color indexed="81"/>
            <rFont val="Tahoma"/>
            <family val="2"/>
          </rPr>
          <t>Pascal André:</t>
        </r>
        <r>
          <rPr>
            <sz val="9"/>
            <color indexed="81"/>
            <rFont val="Tahoma"/>
            <family val="2"/>
          </rPr>
          <t xml:space="preserve">
User had issues trying to redirect user instead of popup when logging in.</t>
        </r>
      </text>
    </comment>
    <comment ref="AG187" authorId="0" shapeId="0" xr:uid="{504592E9-E0BE-4BF2-9887-6E48D305C277}">
      <text>
        <r>
          <rPr>
            <b/>
            <sz val="9"/>
            <color indexed="81"/>
            <rFont val="Tahoma"/>
            <family val="2"/>
          </rPr>
          <t>Pascal André:</t>
        </r>
        <r>
          <rPr>
            <sz val="9"/>
            <color indexed="81"/>
            <rFont val="Tahoma"/>
            <family val="2"/>
          </rPr>
          <t xml:space="preserve">
How to redirect a user upon logging in instead of default popup in Blazor WASM app?</t>
        </r>
      </text>
    </comment>
    <comment ref="AH188" authorId="0" shapeId="0" xr:uid="{BC623C63-A99B-4E80-A750-156A868B091F}">
      <text>
        <r>
          <rPr>
            <b/>
            <sz val="9"/>
            <color indexed="81"/>
            <rFont val="Tahoma"/>
            <family val="2"/>
          </rPr>
          <t>Pascal André:</t>
        </r>
        <r>
          <rPr>
            <sz val="9"/>
            <color indexed="81"/>
            <rFont val="Tahoma"/>
            <family val="2"/>
          </rPr>
          <t xml:space="preserve">
Which field from AzureB2C is the best practice to use as the authorized user's primary key?</t>
        </r>
      </text>
    </comment>
    <comment ref="AH189" authorId="0" shapeId="0" xr:uid="{7E34BFA0-B7A2-4762-9B74-95A4C49CD5E3}">
      <text>
        <r>
          <rPr>
            <b/>
            <sz val="9"/>
            <color indexed="81"/>
            <rFont val="Tahoma"/>
            <family val="2"/>
          </rPr>
          <t>Pascal André:</t>
        </r>
        <r>
          <rPr>
            <sz val="9"/>
            <color indexed="81"/>
            <rFont val="Tahoma"/>
            <family val="2"/>
          </rPr>
          <t xml:space="preserve">
Is it okay security wise to check it [info in code example] in the code (WASM in browser) for the page or if this should be done by calling the server through a HTTP get/post call?</t>
        </r>
      </text>
    </comment>
    <comment ref="AE190" authorId="0" shapeId="0" xr:uid="{286AEAF3-4251-45B1-8EFE-3E02F94DAACA}">
      <text>
        <r>
          <rPr>
            <b/>
            <sz val="9"/>
            <color indexed="81"/>
            <rFont val="Tahoma"/>
            <family val="2"/>
          </rPr>
          <t>Pascal André:</t>
        </r>
        <r>
          <rPr>
            <sz val="9"/>
            <color indexed="81"/>
            <rFont val="Tahoma"/>
            <family val="2"/>
          </rPr>
          <t xml:space="preserve">
Chaning options when setting up services fixed issue.</t>
        </r>
      </text>
    </comment>
    <comment ref="AF190" authorId="0" shapeId="0" xr:uid="{DACD8B69-1C49-4B34-B86F-6F7D1E880226}">
      <text>
        <r>
          <rPr>
            <b/>
            <sz val="9"/>
            <color indexed="81"/>
            <rFont val="Tahoma"/>
            <family val="2"/>
          </rPr>
          <t>Pascal André:</t>
        </r>
        <r>
          <rPr>
            <sz val="9"/>
            <color indexed="81"/>
            <rFont val="Tahoma"/>
            <family val="2"/>
          </rPr>
          <t xml:space="preserve">
How to fix issue '401 unauthorized' in Blazor WASM app when accessing server side razor page?</t>
        </r>
      </text>
    </comment>
    <comment ref="AF191" authorId="0" shapeId="0" xr:uid="{DF8DAC0A-EFE4-49C4-8271-73AC54350DDD}">
      <text>
        <r>
          <rPr>
            <b/>
            <sz val="9"/>
            <color indexed="81"/>
            <rFont val="Tahoma"/>
            <family val="2"/>
          </rPr>
          <t>Pascal André:</t>
        </r>
        <r>
          <rPr>
            <sz val="9"/>
            <color indexed="81"/>
            <rFont val="Tahoma"/>
            <family val="2"/>
          </rPr>
          <t xml:space="preserve">
Why on initial load am I getting a WebSocket error, but don't when I perform a Ctrl+F5?</t>
        </r>
      </text>
    </comment>
    <comment ref="AW191" authorId="0" shapeId="0" xr:uid="{33717D05-C310-42C5-B21E-1982CFDB64DD}">
      <text>
        <r>
          <rPr>
            <b/>
            <sz val="9"/>
            <color indexed="81"/>
            <rFont val="Tahoma"/>
            <family val="2"/>
          </rPr>
          <t>Pascal André:</t>
        </r>
        <r>
          <rPr>
            <sz val="9"/>
            <color indexed="81"/>
            <rFont val="Tahoma"/>
            <family val="2"/>
          </rPr>
          <t xml:space="preserve">
Seems to give enough details.</t>
        </r>
      </text>
    </comment>
    <comment ref="AF192" authorId="0" shapeId="0" xr:uid="{48FF5EE8-0B0D-4876-BE71-411D6221A5F0}">
      <text>
        <r>
          <rPr>
            <b/>
            <sz val="9"/>
            <color indexed="81"/>
            <rFont val="Tahoma"/>
            <family val="2"/>
          </rPr>
          <t>Pascal André:</t>
        </r>
        <r>
          <rPr>
            <sz val="9"/>
            <color indexed="81"/>
            <rFont val="Tahoma"/>
            <family val="2"/>
          </rPr>
          <t xml:space="preserve">
Any ideas of why PostAsJsonAsync call is not returning and continuing with the rest of the statements in my CreateEvent method?</t>
        </r>
      </text>
    </comment>
    <comment ref="AW192" authorId="0" shapeId="0" xr:uid="{E8AF3D8E-7F2C-4F3B-91B1-A08B8FA419E4}">
      <text>
        <r>
          <rPr>
            <b/>
            <sz val="9"/>
            <color indexed="81"/>
            <rFont val="Tahoma"/>
            <family val="2"/>
          </rPr>
          <t>Pascal André:</t>
        </r>
        <r>
          <rPr>
            <sz val="9"/>
            <color indexed="81"/>
            <rFont val="Tahoma"/>
            <family val="2"/>
          </rPr>
          <t xml:space="preserve">
Seems to give enough details. Questioner did not respond to latest comment.</t>
        </r>
      </text>
    </comment>
    <comment ref="AD193" authorId="0" shapeId="0" xr:uid="{1D576FFC-920B-4F81-8744-A454363D1236}">
      <text>
        <r>
          <rPr>
            <b/>
            <sz val="9"/>
            <color indexed="81"/>
            <rFont val="Tahoma"/>
            <family val="2"/>
          </rPr>
          <t>Pascal André:</t>
        </r>
        <r>
          <rPr>
            <sz val="9"/>
            <color indexed="81"/>
            <rFont val="Tahoma"/>
            <family val="2"/>
          </rPr>
          <t xml:space="preserve">
 Can anyone explain to me why that is? Is the AddIdentityServerJwt() middleware incompatible with Controllers that returns views?</t>
        </r>
      </text>
    </comment>
    <comment ref="AG193" authorId="0" shapeId="0" xr:uid="{C1B26341-664F-4083-931B-A942457CC772}">
      <text>
        <r>
          <rPr>
            <b/>
            <sz val="9"/>
            <color indexed="81"/>
            <rFont val="Tahoma"/>
            <family val="2"/>
          </rPr>
          <t>Pascal André:</t>
        </r>
        <r>
          <rPr>
            <sz val="9"/>
            <color indexed="81"/>
            <rFont val="Tahoma"/>
            <family val="2"/>
          </rPr>
          <t xml:space="preserve">
How do I authenticate a user in serverside controller in a blazor webassembly project?</t>
        </r>
      </text>
    </comment>
    <comment ref="AE194" authorId="0" shapeId="0" xr:uid="{825B37D4-FEF9-4B5A-82DD-8E54E2096125}">
      <text>
        <r>
          <rPr>
            <b/>
            <sz val="9"/>
            <color indexed="81"/>
            <rFont val="Tahoma"/>
            <family val="2"/>
          </rPr>
          <t>Pascal André:</t>
        </r>
        <r>
          <rPr>
            <sz val="9"/>
            <color indexed="81"/>
            <rFont val="Tahoma"/>
            <family val="2"/>
          </rPr>
          <t xml:space="preserve">
From questioner's answer: The issue was that removing/not having the "api://" scheme prepended to the client ID caused this to not populate the claims for some reason. Very odd. </t>
        </r>
      </text>
    </comment>
    <comment ref="AF194" authorId="0" shapeId="0" xr:uid="{E2BEAE6C-D2A6-4151-8AAE-DB9686779F26}">
      <text>
        <r>
          <rPr>
            <b/>
            <sz val="9"/>
            <color indexed="81"/>
            <rFont val="Tahoma"/>
            <family val="2"/>
          </rPr>
          <t>Pascal André:</t>
        </r>
        <r>
          <rPr>
            <sz val="9"/>
            <color indexed="81"/>
            <rFont val="Tahoma"/>
            <family val="2"/>
          </rPr>
          <t xml:space="preserve">
How to fix issue where HttpContext.User.Claims are empty when using AzureAD auth?</t>
        </r>
      </text>
    </comment>
    <comment ref="AF195" authorId="0" shapeId="0" xr:uid="{F5C9C9AB-198A-44F1-9FA1-B695ED5181E4}">
      <text>
        <r>
          <rPr>
            <b/>
            <sz val="9"/>
            <color indexed="81"/>
            <rFont val="Tahoma"/>
            <family val="2"/>
          </rPr>
          <t>Pascal André:</t>
        </r>
        <r>
          <rPr>
            <sz val="9"/>
            <color indexed="81"/>
            <rFont val="Tahoma"/>
            <family val="2"/>
          </rPr>
          <t xml:space="preserve">
How to fix issue where context.User.Identity.Name is not available in Blazor ASP.NET Core hosted?</t>
        </r>
      </text>
    </comment>
    <comment ref="AW195" authorId="0" shapeId="0" xr:uid="{2702369C-476A-41E0-8069-A8B6A3DAF935}">
      <text>
        <r>
          <rPr>
            <b/>
            <sz val="9"/>
            <color indexed="81"/>
            <rFont val="Tahoma"/>
            <family val="2"/>
          </rPr>
          <t>Pascal André:</t>
        </r>
        <r>
          <rPr>
            <sz val="9"/>
            <color indexed="81"/>
            <rFont val="Tahoma"/>
            <family val="2"/>
          </rPr>
          <t xml:space="preserve">
Seems to provide enough details.</t>
        </r>
      </text>
    </comment>
    <comment ref="AF196" authorId="0" shapeId="0" xr:uid="{4EFDDF30-2F42-4626-BC6E-E2DA344A7386}">
      <text>
        <r>
          <rPr>
            <b/>
            <sz val="9"/>
            <color indexed="81"/>
            <rFont val="Tahoma"/>
            <family val="2"/>
          </rPr>
          <t>Pascal André:</t>
        </r>
        <r>
          <rPr>
            <sz val="9"/>
            <color indexed="81"/>
            <rFont val="Tahoma"/>
            <family val="2"/>
          </rPr>
          <t xml:space="preserve">
How to fix issue where Azure App Service (Windows) and Blazor WebAssembly ASP.NET Core hosted with Oid and Identity Server can't log User in?</t>
        </r>
      </text>
    </comment>
    <comment ref="AW196" authorId="0" shapeId="0" xr:uid="{46665C78-6C0E-4BDB-BA1C-D4BD9E9B18CD}">
      <text>
        <r>
          <rPr>
            <b/>
            <sz val="9"/>
            <color indexed="81"/>
            <rFont val="Tahoma"/>
            <family val="2"/>
          </rPr>
          <t>Pascal André:</t>
        </r>
        <r>
          <rPr>
            <sz val="9"/>
            <color indexed="81"/>
            <rFont val="Tahoma"/>
            <family val="2"/>
          </rPr>
          <t xml:space="preserve">
Very bad effort from questioner in giving details about his problem or what the source of it might be. Pretty much only error message.</t>
        </r>
      </text>
    </comment>
    <comment ref="AE197" authorId="0" shapeId="0" xr:uid="{51251AE0-4CA7-4814-A8B9-7AE9A556140B}">
      <text>
        <r>
          <rPr>
            <b/>
            <sz val="9"/>
            <color indexed="81"/>
            <rFont val="Tahoma"/>
            <family val="2"/>
          </rPr>
          <t>Pascal André:</t>
        </r>
        <r>
          <rPr>
            <sz val="9"/>
            <color indexed="81"/>
            <rFont val="Tahoma"/>
            <family val="2"/>
          </rPr>
          <t xml:space="preserve">
Questioner answered that it was config issue.</t>
        </r>
      </text>
    </comment>
    <comment ref="AF197" authorId="0" shapeId="0" xr:uid="{2D7D4B46-FDD8-4C5E-9D62-CC35EF75A0CE}">
      <text>
        <r>
          <rPr>
            <b/>
            <sz val="9"/>
            <color indexed="81"/>
            <rFont val="Tahoma"/>
            <family val="2"/>
          </rPr>
          <t>Pascal André:</t>
        </r>
        <r>
          <rPr>
            <sz val="9"/>
            <color indexed="81"/>
            <rFont val="Tahoma"/>
            <family val="2"/>
          </rPr>
          <t xml:space="preserve">
How to fix IdentityServer4 authorization error where redirect URI is not matching?</t>
        </r>
      </text>
    </comment>
    <comment ref="AD198" authorId="0" shapeId="0" xr:uid="{D50D5158-A350-4869-BA1D-65EA6C967791}">
      <text>
        <r>
          <rPr>
            <b/>
            <sz val="9"/>
            <color indexed="81"/>
            <rFont val="Tahoma"/>
            <family val="2"/>
          </rPr>
          <t>Pascal André:</t>
        </r>
        <r>
          <rPr>
            <sz val="9"/>
            <color indexed="81"/>
            <rFont val="Tahoma"/>
            <family val="2"/>
          </rPr>
          <t xml:space="preserve">
If the server part of the application is running on IIS with windows authentication, can I get the windows username and add that to a claim (to be shown on the webpage)? And other questions.</t>
        </r>
      </text>
    </comment>
    <comment ref="AW198" authorId="0" shapeId="0" xr:uid="{AD1555ED-34B3-4CDB-8D1A-F4FDF50754F4}">
      <text>
        <r>
          <rPr>
            <b/>
            <sz val="9"/>
            <color indexed="81"/>
            <rFont val="Tahoma"/>
            <family val="2"/>
          </rPr>
          <t>Pascal André:</t>
        </r>
        <r>
          <rPr>
            <sz val="9"/>
            <color indexed="81"/>
            <rFont val="Tahoma"/>
            <family val="2"/>
          </rPr>
          <t xml:space="preserve">
Questions seem okay. Quite broad</t>
        </r>
      </text>
    </comment>
    <comment ref="AF199" authorId="0" shapeId="0" xr:uid="{68FEC322-FBF0-4D3C-AE9D-A462C8222528}">
      <text>
        <r>
          <rPr>
            <b/>
            <sz val="9"/>
            <color indexed="81"/>
            <rFont val="Tahoma"/>
            <family val="2"/>
          </rPr>
          <t>Pascal André:</t>
        </r>
        <r>
          <rPr>
            <sz val="9"/>
            <color indexed="81"/>
            <rFont val="Tahoma"/>
            <family val="2"/>
          </rPr>
          <t xml:space="preserve">
After logout pressing back button shows "confidential" details.</t>
        </r>
      </text>
    </comment>
    <comment ref="AG199" authorId="0" shapeId="0" xr:uid="{A6DE7AEF-A150-4E68-8FD0-6098EB4FA59C}">
      <text>
        <r>
          <rPr>
            <b/>
            <sz val="9"/>
            <color indexed="81"/>
            <rFont val="Tahoma"/>
            <family val="2"/>
          </rPr>
          <t>Pascal André:</t>
        </r>
        <r>
          <rPr>
            <sz val="9"/>
            <color indexed="81"/>
            <rFont val="Tahoma"/>
            <family val="2"/>
          </rPr>
          <t xml:space="preserve">
How to properly log out a user in a Blazor WASM app using Azure Active Directory B2C?</t>
        </r>
      </text>
    </comment>
    <comment ref="AH200" authorId="0" shapeId="0" xr:uid="{F759E444-B3C9-4230-81C2-D708DE51C172}">
      <text>
        <r>
          <rPr>
            <b/>
            <sz val="9"/>
            <color indexed="81"/>
            <rFont val="Tahoma"/>
            <family val="2"/>
          </rPr>
          <t>Pascal André:</t>
        </r>
        <r>
          <rPr>
            <sz val="9"/>
            <color indexed="81"/>
            <rFont val="Tahoma"/>
            <family val="2"/>
          </rPr>
          <t xml:space="preserve">
Is this [given example] bad practice, is there any other similar way I could make this work?</t>
        </r>
      </text>
    </comment>
    <comment ref="AW200" authorId="0" shapeId="0" xr:uid="{147258F4-8390-4C1F-89F6-93F0A220105C}">
      <text>
        <r>
          <rPr>
            <b/>
            <sz val="9"/>
            <color indexed="81"/>
            <rFont val="Tahoma"/>
            <family val="2"/>
          </rPr>
          <t>Pascal André:</t>
        </r>
        <r>
          <rPr>
            <sz val="9"/>
            <color indexed="81"/>
            <rFont val="Tahoma"/>
            <family val="2"/>
          </rPr>
          <t xml:space="preserve">
Questioner did not respond to answer.</t>
        </r>
      </text>
    </comment>
    <comment ref="AF201" authorId="0" shapeId="0" xr:uid="{52517F2E-38AD-4547-9297-88178800A96A}">
      <text>
        <r>
          <rPr>
            <b/>
            <sz val="9"/>
            <color indexed="81"/>
            <rFont val="Tahoma"/>
            <family val="2"/>
          </rPr>
          <t>Pascal André:</t>
        </r>
        <r>
          <rPr>
            <sz val="9"/>
            <color indexed="81"/>
            <rFont val="Tahoma"/>
            <family val="2"/>
          </rPr>
          <t xml:space="preserve">
User tried on his own but failed (provides error messages).</t>
        </r>
      </text>
    </comment>
    <comment ref="AG201" authorId="0" shapeId="0" xr:uid="{B455363F-9150-456C-9B23-8A8522588ECB}">
      <text>
        <r>
          <rPr>
            <b/>
            <sz val="9"/>
            <color indexed="81"/>
            <rFont val="Tahoma"/>
            <family val="2"/>
          </rPr>
          <t>Pascal André:</t>
        </r>
        <r>
          <rPr>
            <sz val="9"/>
            <color indexed="81"/>
            <rFont val="Tahoma"/>
            <family val="2"/>
          </rPr>
          <t xml:space="preserve">
Is it possible to launch applications (cmd.exe) from a Blazor WASM app?</t>
        </r>
      </text>
    </comment>
    <comment ref="AK201" authorId="0" shapeId="0" xr:uid="{965C1119-E288-4CB7-A81C-5A535508E4D2}">
      <text>
        <r>
          <rPr>
            <b/>
            <sz val="9"/>
            <color indexed="81"/>
            <rFont val="Tahoma"/>
            <family val="2"/>
          </rPr>
          <t>Pascal André:</t>
        </r>
        <r>
          <rPr>
            <sz val="9"/>
            <color indexed="81"/>
            <rFont val="Tahoma"/>
            <family val="2"/>
          </rPr>
          <t xml:space="preserve">
The permissions of blazor are limited by the browser javascript sandbox, so you cannot do anything you also cannot do in javascript. Starting processes is one of them.</t>
        </r>
      </text>
    </comment>
    <comment ref="AD202" authorId="0" shapeId="0" xr:uid="{179B1D2F-3B3B-4F68-B054-258CB43984CF}">
      <text>
        <r>
          <rPr>
            <b/>
            <sz val="9"/>
            <color indexed="81"/>
            <rFont val="Tahoma"/>
            <family val="2"/>
          </rPr>
          <t>Pascal André:</t>
        </r>
        <r>
          <rPr>
            <sz val="9"/>
            <color indexed="81"/>
            <rFont val="Tahoma"/>
            <family val="2"/>
          </rPr>
          <t xml:space="preserve">
What (if any) JavaScript operations are guaranteed not to cause stackoverflow RangeErrors?</t>
        </r>
      </text>
    </comment>
    <comment ref="AE203" authorId="0" shapeId="0" xr:uid="{DF3F9ED4-BCB1-4780-8413-41E2F0B6DFEC}">
      <text>
        <r>
          <rPr>
            <b/>
            <sz val="9"/>
            <color indexed="81"/>
            <rFont val="Tahoma"/>
            <family val="2"/>
          </rPr>
          <t>Pascal André:</t>
        </r>
        <r>
          <rPr>
            <sz val="9"/>
            <color indexed="81"/>
            <rFont val="Tahoma"/>
            <family val="2"/>
          </rPr>
          <t xml:space="preserve">
Issue was that a wrong key was decrypted during authentication.
To fix the issue the ConfigureServices had to be updated accordingly.</t>
        </r>
      </text>
    </comment>
    <comment ref="AF203" authorId="0" shapeId="0" xr:uid="{F43D12B5-4A44-45DD-8D17-793DCF662BC0}">
      <text>
        <r>
          <rPr>
            <b/>
            <sz val="9"/>
            <color indexed="81"/>
            <rFont val="Tahoma"/>
            <family val="2"/>
          </rPr>
          <t>Pascal André:</t>
        </r>
        <r>
          <rPr>
            <sz val="9"/>
            <color indexed="81"/>
            <rFont val="Tahoma"/>
            <family val="2"/>
          </rPr>
          <t xml:space="preserve">
Altough no error messages were added the user described the issues he had during the setup of the application. So he tried himself but encountered problems.</t>
        </r>
      </text>
    </comment>
    <comment ref="AG203" authorId="0" shapeId="0" xr:uid="{54A388CA-FA95-496F-A96D-2532695A63D8}">
      <text>
        <r>
          <rPr>
            <b/>
            <sz val="9"/>
            <color indexed="81"/>
            <rFont val="Tahoma"/>
            <family val="2"/>
          </rPr>
          <t>Pascal André:</t>
        </r>
        <r>
          <rPr>
            <sz val="9"/>
            <color indexed="81"/>
            <rFont val="Tahoma"/>
            <family val="2"/>
          </rPr>
          <t xml:space="preserve">
User asks: How to configure a Blazor Server application using Azure AD in a load balanced environment?</t>
        </r>
      </text>
    </comment>
    <comment ref="AE204" authorId="0" shapeId="0" xr:uid="{C9EEBA31-0E98-4A08-8864-E73F8014B4AE}">
      <text>
        <r>
          <rPr>
            <b/>
            <sz val="9"/>
            <color indexed="81"/>
            <rFont val="Tahoma"/>
            <family val="2"/>
          </rPr>
          <t>Pascal André:</t>
        </r>
        <r>
          <rPr>
            <sz val="9"/>
            <color indexed="81"/>
            <rFont val="Tahoma"/>
            <family val="2"/>
          </rPr>
          <t xml:space="preserve">
Small export configuration fixed it.</t>
        </r>
      </text>
    </comment>
    <comment ref="AF204" authorId="0" shapeId="0" xr:uid="{67BE2E2F-97B7-42F8-A632-0E66745D8CD0}">
      <text>
        <r>
          <rPr>
            <b/>
            <sz val="9"/>
            <color indexed="81"/>
            <rFont val="Tahoma"/>
            <family val="2"/>
          </rPr>
          <t>Pascal André:</t>
        </r>
        <r>
          <rPr>
            <sz val="9"/>
            <color indexed="81"/>
            <rFont val="Tahoma"/>
            <family val="2"/>
          </rPr>
          <t xml:space="preserve">
Tried on his own but did not succeed.</t>
        </r>
      </text>
    </comment>
    <comment ref="AG204" authorId="0" shapeId="0" xr:uid="{D8890E4C-0CE0-4452-AF05-26F56E015590}">
      <text>
        <r>
          <rPr>
            <b/>
            <sz val="9"/>
            <color indexed="81"/>
            <rFont val="Tahoma"/>
            <family val="2"/>
          </rPr>
          <t>Pascal André:</t>
        </r>
        <r>
          <rPr>
            <sz val="9"/>
            <color indexed="81"/>
            <rFont val="Tahoma"/>
            <family val="2"/>
          </rPr>
          <t xml:space="preserve">
How do I access the File System API of emscripten when compiled with MODULARIZE option?</t>
        </r>
      </text>
    </comment>
    <comment ref="AF205" authorId="0" shapeId="0" xr:uid="{1908E8B6-B928-4302-8AFF-B41F8B4C8AEC}">
      <text>
        <r>
          <rPr>
            <b/>
            <sz val="9"/>
            <color indexed="81"/>
            <rFont val="Tahoma"/>
            <family val="2"/>
          </rPr>
          <t>Pascal André:</t>
        </r>
        <r>
          <rPr>
            <sz val="9"/>
            <color indexed="81"/>
            <rFont val="Tahoma"/>
            <family val="2"/>
          </rPr>
          <t xml:space="preserve">
How to fix issue: Blazor Webassembly with IdentityServer4 logout missing id_token_hint?</t>
        </r>
      </text>
    </comment>
    <comment ref="AW205" authorId="0" shapeId="0" xr:uid="{EC927040-3B04-4DA4-83F7-73EF66AC9C94}">
      <text>
        <r>
          <rPr>
            <b/>
            <sz val="9"/>
            <color indexed="81"/>
            <rFont val="Tahoma"/>
            <family val="2"/>
          </rPr>
          <t>Pascal André:</t>
        </r>
        <r>
          <rPr>
            <sz val="9"/>
            <color indexed="81"/>
            <rFont val="Tahoma"/>
            <family val="2"/>
          </rPr>
          <t xml:space="preserve">
Seems to give lots of details but is missing code snippets.</t>
        </r>
      </text>
    </comment>
    <comment ref="AG206" authorId="0" shapeId="0" xr:uid="{C8E3E4D1-9653-4E36-97C7-C6B9807E0AA2}">
      <text>
        <r>
          <rPr>
            <b/>
            <sz val="9"/>
            <color indexed="81"/>
            <rFont val="Tahoma"/>
            <family val="2"/>
          </rPr>
          <t>Pascal André:</t>
        </r>
        <r>
          <rPr>
            <sz val="9"/>
            <color indexed="81"/>
            <rFont val="Tahoma"/>
            <family val="2"/>
          </rPr>
          <t xml:space="preserve">
How to clean up in WebWorker when page is closed?</t>
        </r>
      </text>
    </comment>
    <comment ref="AH206" authorId="0" shapeId="0" xr:uid="{6307ACAC-A3C5-4C80-9340-9659A71E7C74}">
      <text>
        <r>
          <rPr>
            <b/>
            <sz val="9"/>
            <color indexed="81"/>
            <rFont val="Tahoma"/>
            <family val="2"/>
          </rPr>
          <t>Pascal André:</t>
        </r>
        <r>
          <rPr>
            <sz val="9"/>
            <color indexed="81"/>
            <rFont val="Tahoma"/>
            <family val="2"/>
          </rPr>
          <t xml:space="preserve">
Has ideas on his own but is looking for better and more reliable solution.</t>
        </r>
      </text>
    </comment>
    <comment ref="AW206" authorId="0" shapeId="0" xr:uid="{F70D40E2-76A0-4F6C-A3AA-5FEF82253398}">
      <text>
        <r>
          <rPr>
            <b/>
            <sz val="9"/>
            <color indexed="81"/>
            <rFont val="Tahoma"/>
            <family val="2"/>
          </rPr>
          <t>Pascal André:</t>
        </r>
        <r>
          <rPr>
            <sz val="9"/>
            <color indexed="81"/>
            <rFont val="Tahoma"/>
            <family val="2"/>
          </rPr>
          <t xml:space="preserve">
Very brief description. Related to WebWorker</t>
        </r>
      </text>
    </comment>
    <comment ref="AD207" authorId="0" shapeId="0" xr:uid="{F205AEEA-900F-41B2-B51A-33B00652C621}">
      <text>
        <r>
          <rPr>
            <b/>
            <sz val="9"/>
            <color indexed="81"/>
            <rFont val="Tahoma"/>
            <family val="2"/>
          </rPr>
          <t>Pascal André:</t>
        </r>
        <r>
          <rPr>
            <sz val="9"/>
            <color indexed="81"/>
            <rFont val="Tahoma"/>
            <family val="2"/>
          </rPr>
          <t xml:space="preserve">
Will it go through the RemoteAuthenticatorView?</t>
        </r>
      </text>
    </comment>
    <comment ref="AG207" authorId="0" shapeId="0" xr:uid="{1AAA7A64-0149-4BAD-B397-C1712700AC84}">
      <text>
        <r>
          <rPr>
            <b/>
            <sz val="9"/>
            <color indexed="81"/>
            <rFont val="Tahoma"/>
            <family val="2"/>
          </rPr>
          <t>Pascal André:</t>
        </r>
        <r>
          <rPr>
            <sz val="9"/>
            <color indexed="81"/>
            <rFont val="Tahoma"/>
            <family val="2"/>
          </rPr>
          <t xml:space="preserve">
How can I navigate from the Blazor WebAssembly to a page on the Server?</t>
        </r>
      </text>
    </comment>
    <comment ref="AW207" authorId="0" shapeId="0" xr:uid="{1A037F18-6F96-4FD8-B954-BFA4D2AE6BC2}">
      <text>
        <r>
          <rPr>
            <b/>
            <sz val="9"/>
            <color indexed="81"/>
            <rFont val="Tahoma"/>
            <family val="2"/>
          </rPr>
          <t>Pascal André:</t>
        </r>
        <r>
          <rPr>
            <sz val="9"/>
            <color indexed="81"/>
            <rFont val="Tahoma"/>
            <family val="2"/>
          </rPr>
          <t xml:space="preserve">
Not very clear description of problem and achieved behaviour. </t>
        </r>
      </text>
    </comment>
    <comment ref="AD208" authorId="0" shapeId="0" xr:uid="{191F4EB4-87ED-4B03-82E6-12E82C0EB80D}">
      <text>
        <r>
          <rPr>
            <b/>
            <sz val="9"/>
            <color indexed="81"/>
            <rFont val="Tahoma"/>
            <family val="2"/>
          </rPr>
          <t>Pascal André:</t>
        </r>
        <r>
          <rPr>
            <sz val="9"/>
            <color indexed="81"/>
            <rFont val="Tahoma"/>
            <family val="2"/>
          </rPr>
          <t xml:space="preserve">
Is the SQL Lite database downloaded to the user or how does he access it?</t>
        </r>
      </text>
    </comment>
    <comment ref="AG209" authorId="0" shapeId="0" xr:uid="{5DA66291-F3E1-4659-9755-4CE3CCABA847}">
      <text>
        <r>
          <rPr>
            <b/>
            <sz val="9"/>
            <color indexed="81"/>
            <rFont val="Tahoma"/>
            <family val="2"/>
          </rPr>
          <t>Pascal André:</t>
        </r>
        <r>
          <rPr>
            <sz val="9"/>
            <color indexed="81"/>
            <rFont val="Tahoma"/>
            <family val="2"/>
          </rPr>
          <t xml:space="preserve">
Is there a way to combine these and provide an authenticated grpc channel via injection?</t>
        </r>
      </text>
    </comment>
    <comment ref="AD210" authorId="0" shapeId="0" xr:uid="{F3EDCC79-3908-44A7-A1FA-0DE843B91351}">
      <text>
        <r>
          <rPr>
            <b/>
            <sz val="9"/>
            <color indexed="81"/>
            <rFont val="Tahoma"/>
            <family val="2"/>
          </rPr>
          <t>Pascal André:</t>
        </r>
        <r>
          <rPr>
            <sz val="9"/>
            <color indexed="81"/>
            <rFont val="Tahoma"/>
            <family val="2"/>
          </rPr>
          <t xml:space="preserve">
Is there a consistent method to generate or detect a login?</t>
        </r>
      </text>
    </comment>
    <comment ref="AG210" authorId="0" shapeId="0" xr:uid="{074767C2-744E-429A-B392-ACABAE44D18E}">
      <text>
        <r>
          <rPr>
            <b/>
            <sz val="9"/>
            <color indexed="81"/>
            <rFont val="Tahoma"/>
            <family val="2"/>
          </rPr>
          <t>Pascal André:</t>
        </r>
        <r>
          <rPr>
            <sz val="9"/>
            <color indexed="81"/>
            <rFont val="Tahoma"/>
            <family val="2"/>
          </rPr>
          <t xml:space="preserve">
How to detect a login/logout?</t>
        </r>
      </text>
    </comment>
    <comment ref="AH210" authorId="0" shapeId="0" xr:uid="{D96B601A-85A2-4340-A3C0-54C8E7939D20}">
      <text>
        <r>
          <rPr>
            <b/>
            <sz val="9"/>
            <color indexed="81"/>
            <rFont val="Tahoma"/>
            <family val="2"/>
          </rPr>
          <t>Pascal André:</t>
        </r>
        <r>
          <rPr>
            <sz val="9"/>
            <color indexed="81"/>
            <rFont val="Tahoma"/>
            <family val="2"/>
          </rPr>
          <t xml:space="preserve">
Has an implementation but is looking for a better/proper solution</t>
        </r>
      </text>
    </comment>
    <comment ref="AW210" authorId="0" shapeId="0" xr:uid="{49BCCC0A-6514-423A-9835-409AFD71400E}">
      <text>
        <r>
          <rPr>
            <b/>
            <sz val="9"/>
            <color indexed="81"/>
            <rFont val="Tahoma"/>
            <family val="2"/>
          </rPr>
          <t>Pascal André:</t>
        </r>
        <r>
          <rPr>
            <sz val="9"/>
            <color indexed="81"/>
            <rFont val="Tahoma"/>
            <family val="2"/>
          </rPr>
          <t xml:space="preserve">
TRUE
Was answered by owner.</t>
        </r>
      </text>
    </comment>
    <comment ref="AF211" authorId="0" shapeId="0" xr:uid="{3FA6325F-147E-42CF-BACE-515C0A90A430}">
      <text>
        <r>
          <rPr>
            <b/>
            <sz val="9"/>
            <color indexed="81"/>
            <rFont val="Tahoma"/>
            <family val="2"/>
          </rPr>
          <t>Pascal André:</t>
        </r>
        <r>
          <rPr>
            <sz val="9"/>
            <color indexed="81"/>
            <rFont val="Tahoma"/>
            <family val="2"/>
          </rPr>
          <t xml:space="preserve">
How to fix Error when attempting to decode JSON Web Token returned from own backend API?</t>
        </r>
      </text>
    </comment>
    <comment ref="AF212" authorId="0" shapeId="0" xr:uid="{D6882A7B-0483-45E1-99CD-F5EC5F4D2CB6}">
      <text>
        <r>
          <rPr>
            <b/>
            <sz val="9"/>
            <color indexed="81"/>
            <rFont val="Tahoma"/>
            <family val="2"/>
          </rPr>
          <t>Pascal André:</t>
        </r>
        <r>
          <rPr>
            <sz val="9"/>
            <color indexed="81"/>
            <rFont val="Tahoma"/>
            <family val="2"/>
          </rPr>
          <t xml:space="preserve">
How to fix given error message when trying to embed Power BI to authenticate a Blazor WASM app?</t>
        </r>
      </text>
    </comment>
    <comment ref="AW212" authorId="0" shapeId="0" xr:uid="{A55546DE-B795-4016-9345-B16AF98C501E}">
      <text>
        <r>
          <rPr>
            <b/>
            <sz val="9"/>
            <color indexed="81"/>
            <rFont val="Tahoma"/>
            <family val="2"/>
          </rPr>
          <t>Pascal André:</t>
        </r>
        <r>
          <rPr>
            <sz val="9"/>
            <color indexed="81"/>
            <rFont val="Tahoma"/>
            <family val="2"/>
          </rPr>
          <t xml:space="preserve">
Questioner did not respond to a comment that looks promising.</t>
        </r>
      </text>
    </comment>
    <comment ref="AD213" authorId="0" shapeId="0" xr:uid="{2DDC6092-C938-4D47-B5F6-0C979DEBF1D3}">
      <text>
        <r>
          <rPr>
            <b/>
            <sz val="9"/>
            <color indexed="81"/>
            <rFont val="Tahoma"/>
            <family val="2"/>
          </rPr>
          <t>Pascal André:</t>
        </r>
        <r>
          <rPr>
            <sz val="9"/>
            <color indexed="81"/>
            <rFont val="Tahoma"/>
            <family val="2"/>
          </rPr>
          <t xml:space="preserve">
i known that windows auth is not implemented/availible by now - will be in future?</t>
        </r>
      </text>
    </comment>
    <comment ref="AG213" authorId="0" shapeId="0" xr:uid="{1F3F99C3-9827-462D-BB82-9E6523233E78}">
      <text>
        <r>
          <rPr>
            <b/>
            <sz val="9"/>
            <color indexed="81"/>
            <rFont val="Tahoma"/>
            <family val="2"/>
          </rPr>
          <t>Pascal André:</t>
        </r>
        <r>
          <rPr>
            <sz val="9"/>
            <color indexed="81"/>
            <rFont val="Tahoma"/>
            <family val="2"/>
          </rPr>
          <t xml:space="preserve">
How to implement Blazor WASM Windows authentication with .netcore hosted?</t>
        </r>
      </text>
    </comment>
    <comment ref="AF214" authorId="0" shapeId="0" xr:uid="{8ADF2703-A2E0-4BDA-9F0D-CEDB2A291152}">
      <text>
        <r>
          <rPr>
            <b/>
            <sz val="9"/>
            <color indexed="81"/>
            <rFont val="Tahoma"/>
            <family val="2"/>
          </rPr>
          <t>Pascal André:</t>
        </r>
        <r>
          <rPr>
            <sz val="9"/>
            <color indexed="81"/>
            <rFont val="Tahoma"/>
            <family val="2"/>
          </rPr>
          <t xml:space="preserve">
How to fix error "Specified cast is not valid" on IHttpClientFactory.CreateClient?</t>
        </r>
      </text>
    </comment>
    <comment ref="AW214" authorId="0" shapeId="0" xr:uid="{E80474D8-1305-4887-9E7A-5550DCF153B5}">
      <text>
        <r>
          <rPr>
            <b/>
            <sz val="9"/>
            <color indexed="81"/>
            <rFont val="Tahoma"/>
            <family val="2"/>
          </rPr>
          <t>Pascal André:</t>
        </r>
        <r>
          <rPr>
            <sz val="9"/>
            <color indexed="81"/>
            <rFont val="Tahoma"/>
            <family val="2"/>
          </rPr>
          <t xml:space="preserve">
Seems to give enough details.</t>
        </r>
      </text>
    </comment>
    <comment ref="AG215" authorId="0" shapeId="0" xr:uid="{F430B603-FD69-4B1D-A47A-9387D16465B3}">
      <text>
        <r>
          <rPr>
            <b/>
            <sz val="9"/>
            <color indexed="81"/>
            <rFont val="Tahoma"/>
            <family val="2"/>
          </rPr>
          <t>Pascal André:</t>
        </r>
        <r>
          <rPr>
            <sz val="9"/>
            <color indexed="81"/>
            <rFont val="Tahoma"/>
            <family val="2"/>
          </rPr>
          <t xml:space="preserve">
How to override LoginDisplay in Blazor Identity Server 4 in ASP.NET Core WebAssembly .NET 5?</t>
        </r>
      </text>
    </comment>
    <comment ref="AW215" authorId="0" shapeId="0" xr:uid="{017166AE-AD3A-4AA6-8565-113624D3E9E2}">
      <text>
        <r>
          <rPr>
            <b/>
            <sz val="9"/>
            <color indexed="81"/>
            <rFont val="Tahoma"/>
            <family val="2"/>
          </rPr>
          <t>Pascal André:</t>
        </r>
        <r>
          <rPr>
            <sz val="9"/>
            <color indexed="81"/>
            <rFont val="Tahoma"/>
            <family val="2"/>
          </rPr>
          <t xml:space="preserve">
Seems to give enough details.</t>
        </r>
      </text>
    </comment>
    <comment ref="AG216" authorId="0" shapeId="0" xr:uid="{05C4A80B-21C7-4ECB-97FF-EC18CB905408}">
      <text>
        <r>
          <rPr>
            <b/>
            <sz val="9"/>
            <color indexed="81"/>
            <rFont val="Tahoma"/>
            <family val="2"/>
          </rPr>
          <t>Pascal André:</t>
        </r>
        <r>
          <rPr>
            <sz val="9"/>
            <color indexed="81"/>
            <rFont val="Tahoma"/>
            <family val="2"/>
          </rPr>
          <t xml:space="preserve">
How to make anynomous call to server in ASP.NET core hosted Blazor WASM app?</t>
        </r>
      </text>
    </comment>
    <comment ref="AD217" authorId="0" shapeId="0" xr:uid="{66F96C60-9D4A-409B-A91E-5AEC4636FDA4}">
      <text>
        <r>
          <rPr>
            <b/>
            <sz val="9"/>
            <color indexed="81"/>
            <rFont val="Tahoma"/>
            <family val="2"/>
          </rPr>
          <t>Pascal André:</t>
        </r>
        <r>
          <rPr>
            <sz val="9"/>
            <color indexed="81"/>
            <rFont val="Tahoma"/>
            <family val="2"/>
          </rPr>
          <t xml:space="preserve">
Any advice on this or a good alternative library?</t>
        </r>
      </text>
    </comment>
    <comment ref="AG217" authorId="0" shapeId="0" xr:uid="{1694B3E8-67D4-4B87-B62E-E17DA8D1D00A}">
      <text>
        <r>
          <rPr>
            <b/>
            <sz val="9"/>
            <color indexed="81"/>
            <rFont val="Tahoma"/>
            <family val="2"/>
          </rPr>
          <t>Pascal André:</t>
        </r>
        <r>
          <rPr>
            <sz val="9"/>
            <color indexed="81"/>
            <rFont val="Tahoma"/>
            <family val="2"/>
          </rPr>
          <t xml:space="preserve">
How to add a token to the GraphQLHttpClient once I have authenticated my user and received the jwt token from the third party auth provider prior to making a request?</t>
        </r>
      </text>
    </comment>
    <comment ref="AW217" authorId="0" shapeId="0" xr:uid="{A6B50234-48E1-4617-97FD-C051FDD5E918}">
      <text>
        <r>
          <rPr>
            <b/>
            <sz val="9"/>
            <color indexed="81"/>
            <rFont val="Tahoma"/>
            <family val="2"/>
          </rPr>
          <t>Pascal André:</t>
        </r>
        <r>
          <rPr>
            <sz val="9"/>
            <color indexed="81"/>
            <rFont val="Tahoma"/>
            <family val="2"/>
          </rPr>
          <t xml:space="preserve">
Related to specific libraries (dgraph, slash graph).</t>
        </r>
      </text>
    </comment>
    <comment ref="AG218" authorId="0" shapeId="0" xr:uid="{A0C2AE71-E167-49CA-9416-DAFAE568BCDC}">
      <text>
        <r>
          <rPr>
            <b/>
            <sz val="9"/>
            <color indexed="81"/>
            <rFont val="Tahoma"/>
            <family val="2"/>
          </rPr>
          <t>Pascal André:</t>
        </r>
        <r>
          <rPr>
            <sz val="9"/>
            <color indexed="81"/>
            <rFont val="Tahoma"/>
            <family val="2"/>
          </rPr>
          <t xml:space="preserve">
How to use Blazor WASM custom authentication in APController Authoraizel?</t>
        </r>
      </text>
    </comment>
    <comment ref="AW218" authorId="0" shapeId="0" xr:uid="{817D0957-F287-4194-8F14-DDEFAC22B02D}">
      <text>
        <r>
          <rPr>
            <b/>
            <sz val="9"/>
            <color indexed="81"/>
            <rFont val="Tahoma"/>
            <family val="2"/>
          </rPr>
          <t>Pascal André:</t>
        </r>
        <r>
          <rPr>
            <sz val="9"/>
            <color indexed="81"/>
            <rFont val="Tahoma"/>
            <family val="2"/>
          </rPr>
          <t xml:space="preserve">
Question looks confusing.</t>
        </r>
      </text>
    </comment>
    <comment ref="AF219" authorId="0" shapeId="0" xr:uid="{A6C4FA40-03FC-4335-BD87-965A0BEB1196}">
      <text>
        <r>
          <rPr>
            <b/>
            <sz val="9"/>
            <color indexed="81"/>
            <rFont val="Tahoma"/>
            <family val="2"/>
          </rPr>
          <t>Pascal André:</t>
        </r>
        <r>
          <rPr>
            <sz val="9"/>
            <color indexed="81"/>
            <rFont val="Tahoma"/>
            <family val="2"/>
          </rPr>
          <t xml:space="preserve">
How to fix issue where HttpClient doesn't include cookies with requests in Blazor Webassembly app?</t>
        </r>
      </text>
    </comment>
    <comment ref="AE220" authorId="0" shapeId="0" xr:uid="{046F2642-798E-45F0-BB19-F3A3798DBBBB}">
      <text>
        <r>
          <rPr>
            <b/>
            <sz val="9"/>
            <color indexed="81"/>
            <rFont val="Tahoma"/>
            <family val="2"/>
          </rPr>
          <t>Pascal André:</t>
        </r>
        <r>
          <rPr>
            <sz val="9"/>
            <color indexed="81"/>
            <rFont val="Tahoma"/>
            <family val="2"/>
          </rPr>
          <t xml:space="preserve">
Required additional packages to retrieve token.</t>
        </r>
      </text>
    </comment>
    <comment ref="AF220" authorId="0" shapeId="0" xr:uid="{9DB8C4C8-7906-435D-B509-64231301B303}">
      <text>
        <r>
          <rPr>
            <b/>
            <sz val="9"/>
            <color indexed="81"/>
            <rFont val="Tahoma"/>
            <family val="2"/>
          </rPr>
          <t>Pascal André:</t>
        </r>
        <r>
          <rPr>
            <sz val="9"/>
            <color indexed="81"/>
            <rFont val="Tahoma"/>
            <family val="2"/>
          </rPr>
          <t xml:space="preserve">
User tried on his own but failed (ran into errors).</t>
        </r>
      </text>
    </comment>
    <comment ref="AG220" authorId="0" shapeId="0" xr:uid="{3F40CC87-2C56-4DB5-8F78-5C58334DE30B}">
      <text>
        <r>
          <rPr>
            <b/>
            <sz val="9"/>
            <color indexed="81"/>
            <rFont val="Tahoma"/>
            <family val="2"/>
          </rPr>
          <t>Pascal André:</t>
        </r>
        <r>
          <rPr>
            <sz val="9"/>
            <color indexed="81"/>
            <rFont val="Tahoma"/>
            <family val="2"/>
          </rPr>
          <t xml:space="preserve">
How to  get AAD access token from current logged in user in Blazor WASM app?</t>
        </r>
      </text>
    </comment>
    <comment ref="AD221" authorId="0" shapeId="0" xr:uid="{CF7416DD-814E-4D61-BC5A-9E1EDE3DDFAA}">
      <text>
        <r>
          <rPr>
            <b/>
            <sz val="9"/>
            <color indexed="81"/>
            <rFont val="Tahoma"/>
            <family val="2"/>
          </rPr>
          <t>Pascal André:</t>
        </r>
        <r>
          <rPr>
            <sz val="9"/>
            <color indexed="81"/>
            <rFont val="Tahoma"/>
            <family val="2"/>
          </rPr>
          <t xml:space="preserve">
What services can I register in the Server startup.cs to Register the necessary services?</t>
        </r>
      </text>
    </comment>
    <comment ref="AF221" authorId="0" shapeId="0" xr:uid="{AFB7F4D1-2445-4809-8E77-504A6B7CD5F8}">
      <text>
        <r>
          <rPr>
            <b/>
            <sz val="9"/>
            <color indexed="81"/>
            <rFont val="Tahoma"/>
            <family val="2"/>
          </rPr>
          <t>Pascal André:</t>
        </r>
        <r>
          <rPr>
            <sz val="9"/>
            <color indexed="81"/>
            <rFont val="Tahoma"/>
            <family val="2"/>
          </rPr>
          <t xml:space="preserve">
How to fix issue where Blazor WASM hosted Prerender with Authentication, AuthenticationStateProvider not registered?</t>
        </r>
      </text>
    </comment>
    <comment ref="AF222" authorId="0" shapeId="0" xr:uid="{0DCD3C59-DE42-48A2-86D3-488FB15DE3F3}">
      <text>
        <r>
          <rPr>
            <b/>
            <sz val="9"/>
            <color indexed="81"/>
            <rFont val="Tahoma"/>
            <family val="2"/>
          </rPr>
          <t>Pascal André:</t>
        </r>
        <r>
          <rPr>
            <sz val="9"/>
            <color indexed="81"/>
            <rFont val="Tahoma"/>
            <family val="2"/>
          </rPr>
          <t xml:space="preserve">
Current implementation not working as expected.</t>
        </r>
      </text>
    </comment>
    <comment ref="AH222" authorId="0" shapeId="0" xr:uid="{80595EE3-3F16-4E86-B637-B321748A1105}">
      <text>
        <r>
          <rPr>
            <b/>
            <sz val="9"/>
            <color indexed="81"/>
            <rFont val="Tahoma"/>
            <family val="2"/>
          </rPr>
          <t>Pascal André:</t>
        </r>
        <r>
          <rPr>
            <sz val="9"/>
            <color indexed="81"/>
            <rFont val="Tahoma"/>
            <family val="2"/>
          </rPr>
          <t xml:space="preserve">
Looking for best practice for: [Given example] makes me think that this isn't the best approach to this, but has anyone else attempted to sort this out using the service worker, or via another method?</t>
        </r>
      </text>
    </comment>
    <comment ref="AW222" authorId="0" shapeId="0" xr:uid="{11FB6FFF-B863-4B9F-87BF-A094AAD0DD9E}">
      <text>
        <r>
          <rPr>
            <b/>
            <sz val="9"/>
            <color indexed="81"/>
            <rFont val="Tahoma"/>
            <family val="2"/>
          </rPr>
          <t>Pascal André:</t>
        </r>
        <r>
          <rPr>
            <sz val="9"/>
            <color indexed="81"/>
            <rFont val="Tahoma"/>
            <family val="2"/>
          </rPr>
          <t xml:space="preserve">
Not very clear question.</t>
        </r>
      </text>
    </comment>
    <comment ref="AE223" authorId="0" shapeId="0" xr:uid="{9CDE71E5-E020-486A-8149-EC27D7C18BED}">
      <text>
        <r>
          <rPr>
            <b/>
            <sz val="9"/>
            <color indexed="81"/>
            <rFont val="Tahoma"/>
            <family val="2"/>
          </rPr>
          <t>Pascal André:</t>
        </r>
        <r>
          <rPr>
            <sz val="9"/>
            <color indexed="81"/>
            <rFont val="Tahoma"/>
            <family val="2"/>
          </rPr>
          <t xml:space="preserve">
Issue after migrating to .net5</t>
        </r>
      </text>
    </comment>
    <comment ref="AF223" authorId="0" shapeId="0" xr:uid="{D98F2EC3-D3E9-4ED3-B6F3-5EA69269A9DA}">
      <text>
        <r>
          <rPr>
            <b/>
            <sz val="9"/>
            <color indexed="81"/>
            <rFont val="Tahoma"/>
            <family val="2"/>
          </rPr>
          <t>Pascal André:</t>
        </r>
        <r>
          <rPr>
            <sz val="9"/>
            <color indexed="81"/>
            <rFont val="Tahoma"/>
            <family val="2"/>
          </rPr>
          <t xml:space="preserve">
How to fix Blazor WASM Azure AD authentication issue after migrating to .net5?</t>
        </r>
      </text>
    </comment>
    <comment ref="AW223" authorId="0" shapeId="0" xr:uid="{66BCCADF-C8DB-4434-AD93-5EA3826AE565}">
      <text>
        <r>
          <rPr>
            <b/>
            <sz val="9"/>
            <color indexed="81"/>
            <rFont val="Tahoma"/>
            <family val="2"/>
          </rPr>
          <t>Pascal André:</t>
        </r>
        <r>
          <rPr>
            <sz val="9"/>
            <color indexed="81"/>
            <rFont val="Tahoma"/>
            <family val="2"/>
          </rPr>
          <t xml:space="preserve">
Questioner responded to only answer. Very brief problem description.</t>
        </r>
      </text>
    </comment>
    <comment ref="AG224" authorId="0" shapeId="0" xr:uid="{9751CF91-E292-40BB-A413-ABAF8A14195C}">
      <text>
        <r>
          <rPr>
            <b/>
            <sz val="9"/>
            <color indexed="81"/>
            <rFont val="Tahoma"/>
            <family val="2"/>
          </rPr>
          <t>Pascal André:</t>
        </r>
        <r>
          <rPr>
            <sz val="9"/>
            <color indexed="81"/>
            <rFont val="Tahoma"/>
            <family val="2"/>
          </rPr>
          <t xml:space="preserve">
How can I make my ASP.NET Core website with Blazor webassembly load faster?</t>
        </r>
      </text>
    </comment>
    <comment ref="AH224" authorId="0" shapeId="0" xr:uid="{B709EFD5-91F4-4AE1-AF32-B75B53FB6537}">
      <text>
        <r>
          <rPr>
            <b/>
            <sz val="9"/>
            <color indexed="81"/>
            <rFont val="Tahoma"/>
            <family val="2"/>
          </rPr>
          <t>Pascal André:</t>
        </r>
        <r>
          <rPr>
            <sz val="9"/>
            <color indexed="81"/>
            <rFont val="Tahoma"/>
            <family val="2"/>
          </rPr>
          <t xml:space="preserve">
Improve current version/implementation to make it faster</t>
        </r>
      </text>
    </comment>
    <comment ref="AW224" authorId="0" shapeId="0" xr:uid="{7CD3ED22-D4E1-4F92-95C8-2A4B0AF4AD9D}">
      <text>
        <r>
          <rPr>
            <b/>
            <sz val="9"/>
            <color indexed="81"/>
            <rFont val="Tahoma"/>
            <family val="2"/>
          </rPr>
          <t>Pascal André:</t>
        </r>
        <r>
          <rPr>
            <sz val="9"/>
            <color indexed="81"/>
            <rFont val="Tahoma"/>
            <family val="2"/>
          </rPr>
          <t xml:space="preserve">
Given comments from other devs it is difficult to measure and validate.</t>
        </r>
      </text>
    </comment>
    <comment ref="AF225" authorId="0" shapeId="0" xr:uid="{A4AAFEAF-BB5C-45AA-ADCA-296007EC17C3}">
      <text>
        <r>
          <rPr>
            <b/>
            <sz val="9"/>
            <color indexed="81"/>
            <rFont val="Tahoma"/>
            <family val="2"/>
          </rPr>
          <t>Pascal André:</t>
        </r>
        <r>
          <rPr>
            <sz val="9"/>
            <color indexed="81"/>
            <rFont val="Tahoma"/>
            <family val="2"/>
          </rPr>
          <t xml:space="preserve">
User wrote: "It seems that somehow this configuration requires authentication for everything, even the pages/controllers that are marked AllowAnonymous. So, when I try to authenticate, it gives me an error telling me the user must be authenticated: DenyAnonymousAuthorizationRequirement. The policy, "ApiScope" is only intended for the clientcredentials client, not for the Blazor client. If removed, the RequireAuthenticatedUser call doesn't make a difference, same error."</t>
        </r>
      </text>
    </comment>
    <comment ref="AG225" authorId="0" shapeId="0" xr:uid="{91015DF3-C0E7-41D0-A9FC-FD258F25D7F2}">
      <text>
        <r>
          <rPr>
            <b/>
            <sz val="9"/>
            <color indexed="81"/>
            <rFont val="Tahoma"/>
            <family val="2"/>
          </rPr>
          <t>Pascal André:</t>
        </r>
        <r>
          <rPr>
            <sz val="9"/>
            <color indexed="81"/>
            <rFont val="Tahoma"/>
            <family val="2"/>
          </rPr>
          <t xml:space="preserve">
How to combine multiple authentication schemes for different types of clients (user/pass and client/secret) in a Blazor WASM project?</t>
        </r>
      </text>
    </comment>
    <comment ref="AW225" authorId="0" shapeId="0" xr:uid="{11A4568A-4932-42D1-9461-64B5907DA75A}">
      <text>
        <r>
          <rPr>
            <b/>
            <sz val="9"/>
            <color indexed="81"/>
            <rFont val="Tahoma"/>
            <family val="2"/>
          </rPr>
          <t>Pascal André:</t>
        </r>
        <r>
          <rPr>
            <sz val="9"/>
            <color indexed="81"/>
            <rFont val="Tahoma"/>
            <family val="2"/>
          </rPr>
          <t xml:space="preserve">
Seems to give enough details.</t>
        </r>
      </text>
    </comment>
    <comment ref="AG226" authorId="0" shapeId="0" xr:uid="{4F8B89D8-6F9F-468D-BAB1-41FAB5B296A4}">
      <text>
        <r>
          <rPr>
            <b/>
            <sz val="9"/>
            <color indexed="81"/>
            <rFont val="Tahoma"/>
            <family val="2"/>
          </rPr>
          <t>Pascal André:</t>
        </r>
        <r>
          <rPr>
            <sz val="9"/>
            <color indexed="81"/>
            <rFont val="Tahoma"/>
            <family val="2"/>
          </rPr>
          <t xml:space="preserve">
I would like to enable authentication using social identity providers Facebook and Twitter. Anyone got experience with doing this for this kind of architecture?</t>
        </r>
      </text>
    </comment>
    <comment ref="AH226" authorId="0" shapeId="0" xr:uid="{1F723532-FB1E-479A-8586-7F681CCD8932}">
      <text>
        <r>
          <rPr>
            <b/>
            <sz val="9"/>
            <color indexed="81"/>
            <rFont val="Tahoma"/>
            <family val="2"/>
          </rPr>
          <t>Pascal André:</t>
        </r>
        <r>
          <rPr>
            <sz val="9"/>
            <color indexed="81"/>
            <rFont val="Tahoma"/>
            <family val="2"/>
          </rPr>
          <t xml:space="preserve">
Questioner has ideas but is looking for what is better.</t>
        </r>
      </text>
    </comment>
    <comment ref="AW226" authorId="0" shapeId="0" xr:uid="{25B8DB72-BF62-499F-AD21-8866EDE0F01E}">
      <text>
        <r>
          <rPr>
            <b/>
            <sz val="9"/>
            <color indexed="81"/>
            <rFont val="Tahoma"/>
            <family val="2"/>
          </rPr>
          <t>Pascal André:</t>
        </r>
        <r>
          <rPr>
            <sz val="9"/>
            <color indexed="81"/>
            <rFont val="Tahoma"/>
            <family val="2"/>
          </rPr>
          <t xml:space="preserve">
Questioner responded to commend from other dev to give more details but did not receive a response.</t>
        </r>
      </text>
    </comment>
    <comment ref="AF227" authorId="0" shapeId="0" xr:uid="{624D50E7-4333-4DB1-A362-5A02EB940462}">
      <text>
        <r>
          <rPr>
            <b/>
            <sz val="9"/>
            <color indexed="81"/>
            <rFont val="Tahoma"/>
            <family val="2"/>
          </rPr>
          <t>Pascal André:</t>
        </r>
        <r>
          <rPr>
            <sz val="9"/>
            <color indexed="81"/>
            <rFont val="Tahoma"/>
            <family val="2"/>
          </rPr>
          <t xml:space="preserve">
"fails with the error "Cannot wait on monitors on this runtime""</t>
        </r>
      </text>
    </comment>
    <comment ref="AG227" authorId="0" shapeId="0" xr:uid="{404BE36B-A093-4D27-B0D7-57D24D35758D}">
      <text>
        <r>
          <rPr>
            <b/>
            <sz val="9"/>
            <color indexed="81"/>
            <rFont val="Tahoma"/>
            <family val="2"/>
          </rPr>
          <t>Pascal André:</t>
        </r>
        <r>
          <rPr>
            <sz val="9"/>
            <color indexed="81"/>
            <rFont val="Tahoma"/>
            <family val="2"/>
          </rPr>
          <t xml:space="preserve">
How do I use functions within a class injected as a task without using calling .Result?</t>
        </r>
      </text>
    </comment>
    <comment ref="AE228" authorId="0" shapeId="0" xr:uid="{3285377D-6F9F-4107-9622-7E22EC4CCFD1}">
      <text>
        <r>
          <rPr>
            <b/>
            <sz val="9"/>
            <color indexed="81"/>
            <rFont val="Tahoma"/>
            <family val="2"/>
          </rPr>
          <t>Pascal André:</t>
        </r>
        <r>
          <rPr>
            <sz val="9"/>
            <color indexed="81"/>
            <rFont val="Tahoma"/>
            <family val="2"/>
          </rPr>
          <t xml:space="preserve">
Changing option in accounts fixes issue.</t>
        </r>
      </text>
    </comment>
    <comment ref="AF228" authorId="0" shapeId="0" xr:uid="{DB011F04-1964-4F53-8384-4EAEBE2D35C0}">
      <text>
        <r>
          <rPr>
            <b/>
            <sz val="9"/>
            <color indexed="81"/>
            <rFont val="Tahoma"/>
            <family val="2"/>
          </rPr>
          <t>Pascal André:</t>
        </r>
        <r>
          <rPr>
            <sz val="9"/>
            <color indexed="81"/>
            <rFont val="Tahoma"/>
            <family val="2"/>
          </rPr>
          <t xml:space="preserve">
How to fix issue where user claims do show that they have the correct role, but they are still not authorized?</t>
        </r>
      </text>
    </comment>
    <comment ref="AF229" authorId="0" shapeId="0" xr:uid="{305214C0-3993-4D69-B110-42866B55FCF6}">
      <text>
        <r>
          <rPr>
            <b/>
            <sz val="9"/>
            <color indexed="81"/>
            <rFont val="Tahoma"/>
            <family val="2"/>
          </rPr>
          <t>Pascal André:</t>
        </r>
        <r>
          <rPr>
            <sz val="9"/>
            <color indexed="81"/>
            <rFont val="Tahoma"/>
            <family val="2"/>
          </rPr>
          <t xml:space="preserve">
How to fix error "cannot convert from 'Grpc.Core.Metadata' to 'Grpc.Core.ServerCallContext'" in Blazor WASM app using Azure AD authentication with gRPC-Web and protobuf-net?</t>
        </r>
      </text>
    </comment>
    <comment ref="AG230" authorId="0" shapeId="0" xr:uid="{8E1F40CD-8C37-4C40-874C-1FF0E891E898}">
      <text>
        <r>
          <rPr>
            <b/>
            <sz val="9"/>
            <color indexed="81"/>
            <rFont val="Tahoma"/>
            <family val="2"/>
          </rPr>
          <t>Pascal André:</t>
        </r>
        <r>
          <rPr>
            <sz val="9"/>
            <color indexed="81"/>
            <rFont val="Tahoma"/>
            <family val="2"/>
          </rPr>
          <t xml:space="preserve">
How can I use a JWT which is issued upstream of my application (Webassembly hosted by ASP.NET Core)?</t>
        </r>
      </text>
    </comment>
    <comment ref="AW230" authorId="0" shapeId="0" xr:uid="{DB24F160-E55D-47A0-8A2B-5F01575DCEAA}">
      <text>
        <r>
          <rPr>
            <b/>
            <sz val="9"/>
            <color indexed="81"/>
            <rFont val="Tahoma"/>
            <family val="2"/>
          </rPr>
          <t>Pascal André:</t>
        </r>
        <r>
          <rPr>
            <sz val="9"/>
            <color indexed="81"/>
            <rFont val="Tahoma"/>
            <family val="2"/>
          </rPr>
          <t xml:space="preserve">
Quite basic issue that could be looked up in tutorial to begin with.</t>
        </r>
      </text>
    </comment>
    <comment ref="AD231" authorId="0" shapeId="0" xr:uid="{60502CEA-DD72-4813-9DA3-1767891F5A5E}">
      <text>
        <r>
          <rPr>
            <b/>
            <sz val="9"/>
            <color indexed="81"/>
            <rFont val="Tahoma"/>
            <family val="2"/>
          </rPr>
          <t>Pascal André:</t>
        </r>
        <r>
          <rPr>
            <sz val="9"/>
            <color indexed="81"/>
            <rFont val="Tahoma"/>
            <family val="2"/>
          </rPr>
          <t xml:space="preserve">
Is there a way to supply a domain hint for single sign-on using MSAL.NET on a Blazor WebAssembly Client?</t>
        </r>
      </text>
    </comment>
    <comment ref="AG231" authorId="0" shapeId="0" xr:uid="{540F21DD-A7DE-4220-8A00-FD6580EB1027}">
      <text>
        <r>
          <rPr>
            <b/>
            <sz val="9"/>
            <color indexed="81"/>
            <rFont val="Tahoma"/>
            <family val="2"/>
          </rPr>
          <t>Pascal André:</t>
        </r>
        <r>
          <rPr>
            <sz val="9"/>
            <color indexed="81"/>
            <rFont val="Tahoma"/>
            <family val="2"/>
          </rPr>
          <t xml:space="preserve">
In other words asking: "How to do…"</t>
        </r>
      </text>
    </comment>
    <comment ref="AK231" authorId="0" shapeId="0" xr:uid="{62FAADA8-72DB-485D-A86D-3236CCF7089A}">
      <text>
        <r>
          <rPr>
            <b/>
            <sz val="9"/>
            <color indexed="81"/>
            <rFont val="Tahoma"/>
            <family val="2"/>
          </rPr>
          <t>Pascal André:</t>
        </r>
        <r>
          <rPr>
            <sz val="9"/>
            <color indexed="81"/>
            <rFont val="Tahoma"/>
            <family val="2"/>
          </rPr>
          <t xml:space="preserve">
From answer: "
4
+100
Sending the domain_hint with Blazor web assembly is not supported currently. "</t>
        </r>
      </text>
    </comment>
    <comment ref="AE232" authorId="0" shapeId="0" xr:uid="{CD68806A-1EFD-42BD-AAF6-8128E5D520F6}">
      <text>
        <r>
          <rPr>
            <b/>
            <sz val="9"/>
            <color indexed="81"/>
            <rFont val="Tahoma"/>
            <family val="2"/>
          </rPr>
          <t>Pascal André:</t>
        </r>
        <r>
          <rPr>
            <sz val="9"/>
            <color indexed="81"/>
            <rFont val="Tahoma"/>
            <family val="2"/>
          </rPr>
          <t xml:space="preserve">
Related to project setup/configuration</t>
        </r>
      </text>
    </comment>
    <comment ref="AF232" authorId="0" shapeId="0" xr:uid="{00517C15-A32D-4285-9F8A-118934BCEB7D}">
      <text>
        <r>
          <rPr>
            <b/>
            <sz val="9"/>
            <color indexed="81"/>
            <rFont val="Tahoma"/>
            <family val="2"/>
          </rPr>
          <t>Pascal André:</t>
        </r>
        <r>
          <rPr>
            <sz val="9"/>
            <color indexed="81"/>
            <rFont val="Tahoma"/>
            <family val="2"/>
          </rPr>
          <t xml:space="preserve">
How to fix issue where debbuger starts Chrome, but doesn't go to application URL?</t>
        </r>
      </text>
    </comment>
    <comment ref="AW232" authorId="0" shapeId="0" xr:uid="{A57453AA-3C78-4B3F-B7EF-B51409D7D420}">
      <text>
        <r>
          <rPr>
            <b/>
            <sz val="9"/>
            <color indexed="81"/>
            <rFont val="Tahoma"/>
            <family val="2"/>
          </rPr>
          <t>Pascal André:</t>
        </r>
        <r>
          <rPr>
            <sz val="9"/>
            <color indexed="81"/>
            <rFont val="Tahoma"/>
            <family val="2"/>
          </rPr>
          <t xml:space="preserve">
Difficult to reproduce. Related to chrome?</t>
        </r>
      </text>
    </comment>
    <comment ref="AD233" authorId="0" shapeId="0" xr:uid="{CB5E3643-7000-42A6-B2F7-0F1D33497E29}">
      <text>
        <r>
          <rPr>
            <b/>
            <sz val="9"/>
            <color indexed="81"/>
            <rFont val="Tahoma"/>
            <family val="2"/>
          </rPr>
          <t>Pascal André:</t>
        </r>
        <r>
          <rPr>
            <sz val="9"/>
            <color indexed="81"/>
            <rFont val="Tahoma"/>
            <family val="2"/>
          </rPr>
          <t xml:space="preserv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r>
      </text>
    </comment>
    <comment ref="AF233" authorId="0" shapeId="0" xr:uid="{2357B845-56D1-405F-BDE0-10B963509E12}">
      <text>
        <r>
          <rPr>
            <b/>
            <sz val="9"/>
            <color indexed="81"/>
            <rFont val="Tahoma"/>
            <family val="2"/>
          </rPr>
          <t>Pascal André:</t>
        </r>
        <r>
          <rPr>
            <sz val="9"/>
            <color indexed="81"/>
            <rFont val="Tahoma"/>
            <family val="2"/>
          </rPr>
          <t xml:space="preserve">
What I tried to do is to create an identical -almost- project with Individual User Accounts projects but my Users class inherits IdentityUser and my DbContext inherits ApiAuthorizationDbContext but problem starts here.
I cannot add ApiAuthorization package from NuGet because it says Shared project does not compatible with .NetStandard 2.1.</t>
        </r>
      </text>
    </comment>
    <comment ref="AH233" authorId="0" shapeId="0" xr:uid="{E322F0ED-B127-4986-B0AC-5EEB3A16735F}">
      <text>
        <r>
          <rPr>
            <b/>
            <sz val="9"/>
            <color indexed="81"/>
            <rFont val="Tahoma"/>
            <family val="2"/>
          </rPr>
          <t>Pascal André:</t>
        </r>
        <r>
          <rPr>
            <sz val="9"/>
            <color indexed="81"/>
            <rFont val="Tahoma"/>
            <family val="2"/>
          </rPr>
          <t xml:space="preserve">
Asks for guidance on how to do it.</t>
        </r>
      </text>
    </comment>
    <comment ref="AD234" authorId="0" shapeId="0" xr:uid="{40FB6D7D-7B37-48F9-82C1-46E18F017BA9}">
      <text>
        <r>
          <rPr>
            <b/>
            <sz val="9"/>
            <color indexed="81"/>
            <rFont val="Tahoma"/>
            <family val="2"/>
          </rPr>
          <t>Pascal André:</t>
        </r>
        <r>
          <rPr>
            <sz val="9"/>
            <color indexed="81"/>
            <rFont val="Tahoma"/>
            <family val="2"/>
          </rPr>
          <t xml:space="preserve">
Is JWT used for such scenarios or how does it work?</t>
        </r>
      </text>
    </comment>
    <comment ref="AG234" authorId="0" shapeId="0" xr:uid="{539A38F3-DF19-4418-A3BD-9E677C1BD4F2}">
      <text>
        <r>
          <rPr>
            <b/>
            <sz val="9"/>
            <color indexed="81"/>
            <rFont val="Tahoma"/>
            <family val="2"/>
          </rPr>
          <t>Pascal André:</t>
        </r>
        <r>
          <rPr>
            <sz val="9"/>
            <color indexed="81"/>
            <rFont val="Tahoma"/>
            <family val="2"/>
          </rPr>
          <t xml:space="preserve">
How to implement third party authentication with multiple providers in Blazor WASM app?</t>
        </r>
      </text>
    </comment>
    <comment ref="AH234" authorId="0" shapeId="0" xr:uid="{7F823700-FEA4-4C35-97B2-CB73BAE5FF8B}">
      <text>
        <r>
          <rPr>
            <b/>
            <sz val="9"/>
            <color indexed="81"/>
            <rFont val="Tahoma"/>
            <family val="2"/>
          </rPr>
          <t>Pascal André:</t>
        </r>
        <r>
          <rPr>
            <sz val="9"/>
            <color indexed="81"/>
            <rFont val="Tahoma"/>
            <family val="2"/>
          </rPr>
          <t xml:space="preserve">
I am trying to figure out what is the mainstream way of doing this, I searched a lot but hard to figure out what is outdated methods and what is best practice today.</t>
        </r>
      </text>
    </comment>
    <comment ref="AW234" authorId="0" shapeId="0" xr:uid="{4FCC8EAF-419F-46A5-AE6F-3CEA4D72B0CA}">
      <text>
        <r>
          <rPr>
            <b/>
            <sz val="9"/>
            <color indexed="81"/>
            <rFont val="Tahoma"/>
            <family val="2"/>
          </rPr>
          <t>Pascal André:</t>
        </r>
        <r>
          <rPr>
            <sz val="9"/>
            <color indexed="81"/>
            <rFont val="Tahoma"/>
            <family val="2"/>
          </rPr>
          <t xml:space="preserve">
Basic question. Questioner should first read a tutorial to implement what he asks for. This should answer his question.</t>
        </r>
      </text>
    </comment>
    <comment ref="AE235" authorId="0" shapeId="0" xr:uid="{54F54494-D094-4C27-8AA2-0D732ED466C2}">
      <text>
        <r>
          <rPr>
            <b/>
            <sz val="9"/>
            <color indexed="81"/>
            <rFont val="Tahoma"/>
            <family val="2"/>
          </rPr>
          <t>Pascal André:</t>
        </r>
        <r>
          <rPr>
            <sz val="9"/>
            <color indexed="81"/>
            <rFont val="Tahoma"/>
            <family val="2"/>
          </rPr>
          <t xml:space="preserve">
Issue related to project setup.</t>
        </r>
      </text>
    </comment>
    <comment ref="AF235" authorId="0" shapeId="0" xr:uid="{9F0F8172-E9AD-4BF6-85EC-B60ADE18CB59}">
      <text>
        <r>
          <rPr>
            <b/>
            <sz val="9"/>
            <color indexed="81"/>
            <rFont val="Tahoma"/>
            <family val="2"/>
          </rPr>
          <t>Pascal André:</t>
        </r>
        <r>
          <rPr>
            <sz val="9"/>
            <color indexed="81"/>
            <rFont val="Tahoma"/>
            <family val="2"/>
          </rPr>
          <t xml:space="preserve">
How to fix issue where Blazor WebAssembly Hosted Proxy crashes on successful authentication?</t>
        </r>
      </text>
    </comment>
    <comment ref="AJ235" authorId="0" shapeId="0" xr:uid="{15A543E9-FA5C-4069-BA80-720EF807A9C4}">
      <text>
        <r>
          <rPr>
            <b/>
            <sz val="9"/>
            <color indexed="81"/>
            <rFont val="Tahoma"/>
            <family val="2"/>
          </rPr>
          <t>Pascal André:</t>
        </r>
        <r>
          <rPr>
            <sz val="9"/>
            <color indexed="81"/>
            <rFont val="Tahoma"/>
            <family val="2"/>
          </rPr>
          <t xml:space="preserve">
From questioner's answer: "
Ok so something that has caused the debug browser NOT to crash is: Not using the password autocomplete for the login page. If I enter the password manually the browser doesn't crash on successful login. I have no idea how or why this works but it seems it does in some weird way.
If anyone has an idea or so please post it so I can mark it as the actual answer to this problem. This here is more of a weird workaround."</t>
        </r>
      </text>
    </comment>
    <comment ref="AG236" authorId="0" shapeId="0" xr:uid="{65A5C780-AD59-47F5-B6C7-3F68971DE3B2}">
      <text>
        <r>
          <rPr>
            <b/>
            <sz val="9"/>
            <color indexed="81"/>
            <rFont val="Tahoma"/>
            <family val="2"/>
          </rPr>
          <t>Pascal André:</t>
        </r>
        <r>
          <rPr>
            <sz val="9"/>
            <color indexed="81"/>
            <rFont val="Tahoma"/>
            <family val="2"/>
          </rPr>
          <t xml:space="preserve">
Do you know how to handle the 403 error in Blazor WebAssembly in a centralized way? Do you have any suggests on how to handle the 403 error on Blazor WebAssembly? - How to do this...</t>
        </r>
      </text>
    </comment>
    <comment ref="AH236" authorId="0" shapeId="0" xr:uid="{F1EC8240-075B-4FB3-9F1C-FC2145F69C1A}">
      <text>
        <r>
          <rPr>
            <b/>
            <sz val="9"/>
            <color indexed="81"/>
            <rFont val="Tahoma"/>
            <family val="2"/>
          </rPr>
          <t>Pascal André:</t>
        </r>
        <r>
          <rPr>
            <sz val="9"/>
            <color indexed="81"/>
            <rFont val="Tahoma"/>
            <family val="2"/>
          </rPr>
          <t xml:space="preserve">
Looks for best way how to implement it in centralized way.</t>
        </r>
      </text>
    </comment>
    <comment ref="AG237" authorId="0" shapeId="0" xr:uid="{923212AA-97C7-4027-9286-CCEF21A954C1}">
      <text>
        <r>
          <rPr>
            <b/>
            <sz val="9"/>
            <color indexed="81"/>
            <rFont val="Tahoma"/>
            <family val="2"/>
          </rPr>
          <t>Pascal André:</t>
        </r>
        <r>
          <rPr>
            <sz val="9"/>
            <color indexed="81"/>
            <rFont val="Tahoma"/>
            <family val="2"/>
          </rPr>
          <t xml:space="preserve">
How to add additional claims to Blazor WebAssembly 3.2.0 Preview 3 application?</t>
        </r>
      </text>
    </comment>
    <comment ref="AE238" authorId="0" shapeId="0" xr:uid="{FE0CBF09-F954-40ED-B8F3-1D3B5F07A29A}">
      <text>
        <r>
          <rPr>
            <b/>
            <sz val="9"/>
            <color indexed="81"/>
            <rFont val="Tahoma"/>
            <family val="2"/>
          </rPr>
          <t>Pascal André:</t>
        </r>
        <r>
          <rPr>
            <sz val="9"/>
            <color indexed="81"/>
            <rFont val="Tahoma"/>
            <family val="2"/>
          </rPr>
          <t xml:space="preserve">
Once issue was fixed by updating Visual Studio to later version.</t>
        </r>
      </text>
    </comment>
    <comment ref="AF238" authorId="0" shapeId="0" xr:uid="{D13B66E3-FCFE-4926-A5B2-31C1B2BA46F0}">
      <text>
        <r>
          <rPr>
            <b/>
            <sz val="9"/>
            <color indexed="81"/>
            <rFont val="Tahoma"/>
            <family val="2"/>
          </rPr>
          <t>Pascal André:</t>
        </r>
        <r>
          <rPr>
            <sz val="9"/>
            <color indexed="81"/>
            <rFont val="Tahoma"/>
            <family val="2"/>
          </rPr>
          <t xml:space="preserve">
How to fix given console errors including jQuery not defined in Blazor WASM template app?</t>
        </r>
      </text>
    </comment>
    <comment ref="AW238" authorId="0" shapeId="0" xr:uid="{F5954E2C-DC5F-42D6-822B-861589FFCAD5}">
      <text>
        <r>
          <rPr>
            <b/>
            <sz val="9"/>
            <color indexed="81"/>
            <rFont val="Tahoma"/>
            <family val="2"/>
          </rPr>
          <t>Pascal André:</t>
        </r>
        <r>
          <rPr>
            <sz val="9"/>
            <color indexed="81"/>
            <rFont val="Tahoma"/>
            <family val="2"/>
          </rPr>
          <t xml:space="preserve">
Seems to give enough details. Maybe difficult to reproduce.</t>
        </r>
      </text>
    </comment>
    <comment ref="AG239" authorId="0" shapeId="0" xr:uid="{E6129BBE-73EB-4EDA-96AC-863B712DA83D}">
      <text>
        <r>
          <rPr>
            <b/>
            <sz val="9"/>
            <color indexed="81"/>
            <rFont val="Tahoma"/>
            <family val="2"/>
          </rPr>
          <t>Pascal André:</t>
        </r>
        <r>
          <rPr>
            <sz val="9"/>
            <color indexed="81"/>
            <rFont val="Tahoma"/>
            <family val="2"/>
          </rPr>
          <t xml:space="preserve">
How to read user name in Blazor WebAssembly App template?</t>
        </r>
      </text>
    </comment>
    <comment ref="AW239" authorId="0" shapeId="0" xr:uid="{10FA20E5-9F95-41FD-B399-E0212409BF15}">
      <text>
        <r>
          <rPr>
            <b/>
            <sz val="9"/>
            <color indexed="81"/>
            <rFont val="Tahoma"/>
            <family val="2"/>
          </rPr>
          <t>Pascal André:</t>
        </r>
        <r>
          <rPr>
            <sz val="9"/>
            <color indexed="81"/>
            <rFont val="Tahoma"/>
            <family val="2"/>
          </rPr>
          <t xml:space="preserve">
Seems to have decent answer or reference to article but questioner responded that it did not solve his question.</t>
        </r>
      </text>
    </comment>
    <comment ref="AF240" authorId="0" shapeId="0" xr:uid="{EC407982-FB08-4072-AD2C-F3040E442FFB}">
      <text>
        <r>
          <rPr>
            <b/>
            <sz val="9"/>
            <color indexed="81"/>
            <rFont val="Tahoma"/>
            <family val="2"/>
          </rPr>
          <t>Pascal André:</t>
        </r>
        <r>
          <rPr>
            <sz val="9"/>
            <color indexed="81"/>
            <rFont val="Tahoma"/>
            <family val="2"/>
          </rPr>
          <t xml:space="preserve">
Did not achieve intended result.</t>
        </r>
      </text>
    </comment>
    <comment ref="AG240" authorId="0" shapeId="0" xr:uid="{D2274C83-7D65-4166-8EF3-1848580775C1}">
      <text>
        <r>
          <rPr>
            <b/>
            <sz val="9"/>
            <color indexed="81"/>
            <rFont val="Tahoma"/>
            <family val="2"/>
          </rPr>
          <t>Pascal André:</t>
        </r>
        <r>
          <rPr>
            <sz val="9"/>
            <color indexed="81"/>
            <rFont val="Tahoma"/>
            <family val="2"/>
          </rPr>
          <t xml:space="preserve">
How to add authorize attribute at layout level in Blazor WASM app?</t>
        </r>
      </text>
    </comment>
    <comment ref="AE241" authorId="0" shapeId="0" xr:uid="{4E6F3775-108C-41A4-BB34-2C33A965BA46}">
      <text>
        <r>
          <rPr>
            <b/>
            <sz val="9"/>
            <color indexed="81"/>
            <rFont val="Tahoma"/>
            <family val="2"/>
          </rPr>
          <t>Pascal André:</t>
        </r>
        <r>
          <rPr>
            <sz val="9"/>
            <color indexed="81"/>
            <rFont val="Tahoma"/>
            <family val="2"/>
          </rPr>
          <t xml:space="preserve">
Config issue from accepted answer: "What is important is configuring of a function to get the token on Hub start. The hub connection can use whatever transport mechanism it needs to send the access token."</t>
        </r>
      </text>
    </comment>
    <comment ref="AF241" authorId="0" shapeId="0" xr:uid="{3E27E47C-0443-4FC8-8F2C-6AF6332DAAE8}">
      <text>
        <r>
          <rPr>
            <b/>
            <sz val="9"/>
            <color indexed="81"/>
            <rFont val="Tahoma"/>
            <family val="2"/>
          </rPr>
          <t>Pascal André:</t>
        </r>
        <r>
          <rPr>
            <sz val="9"/>
            <color indexed="81"/>
            <rFont val="Tahoma"/>
            <family val="2"/>
          </rPr>
          <t xml:space="preserve">
Why is SignalR Hub Authorization for Blazor WASM app using identity no authorizing?</t>
        </r>
      </text>
    </comment>
    <comment ref="AE242" authorId="0" shapeId="0" xr:uid="{004777E3-FFB3-492A-9EF1-85D901C33CC4}">
      <text>
        <r>
          <rPr>
            <b/>
            <sz val="9"/>
            <color indexed="81"/>
            <rFont val="Tahoma"/>
            <family val="2"/>
          </rPr>
          <t>Pascal André:</t>
        </r>
        <r>
          <rPr>
            <sz val="9"/>
            <color indexed="81"/>
            <rFont val="Tahoma"/>
            <family val="2"/>
          </rPr>
          <t xml:space="preserve">
Config issue related to routing.</t>
        </r>
      </text>
    </comment>
    <comment ref="AF242" authorId="0" shapeId="0" xr:uid="{23F923D2-862C-4D42-9746-5E27D301F1ED}">
      <text>
        <r>
          <rPr>
            <b/>
            <sz val="9"/>
            <color indexed="81"/>
            <rFont val="Tahoma"/>
            <family val="2"/>
          </rPr>
          <t>Pascal André:</t>
        </r>
        <r>
          <rPr>
            <sz val="9"/>
            <color indexed="81"/>
            <rFont val="Tahoma"/>
            <family val="2"/>
          </rPr>
          <t xml:space="preserve">
Why is Authentication not working for any razor pages under /Server/Pages?</t>
        </r>
      </text>
    </comment>
    <comment ref="AW242" authorId="0" shapeId="0" xr:uid="{D1DA956A-AE20-4FE7-8E84-6E9EA0868183}">
      <text>
        <r>
          <rPr>
            <b/>
            <sz val="9"/>
            <color indexed="81"/>
            <rFont val="Tahoma"/>
            <family val="2"/>
          </rPr>
          <t>Pascal André:</t>
        </r>
        <r>
          <rPr>
            <sz val="9"/>
            <color indexed="81"/>
            <rFont val="Tahoma"/>
            <family val="2"/>
          </rPr>
          <t xml:space="preserve">
Seems to give enough details with link to repo (but no direct code snippets included)</t>
        </r>
      </text>
    </comment>
    <comment ref="AE243" authorId="0" shapeId="0" xr:uid="{9DAEC57C-F35A-48EB-AED4-085D1F28689D}">
      <text>
        <r>
          <rPr>
            <b/>
            <sz val="9"/>
            <color indexed="81"/>
            <rFont val="Tahoma"/>
            <family val="2"/>
          </rPr>
          <t>Pascal André:</t>
        </r>
        <r>
          <rPr>
            <sz val="9"/>
            <color indexed="81"/>
            <rFont val="Tahoma"/>
            <family val="2"/>
          </rPr>
          <t xml:space="preserve">
Not properly configured auth middleware.</t>
        </r>
      </text>
    </comment>
    <comment ref="AF243" authorId="0" shapeId="0" xr:uid="{7C21D335-152F-447D-AF3B-B49DF5FFB272}">
      <text>
        <r>
          <rPr>
            <b/>
            <sz val="9"/>
            <color indexed="81"/>
            <rFont val="Tahoma"/>
            <family val="2"/>
          </rPr>
          <t>Pascal André:</t>
        </r>
        <r>
          <rPr>
            <sz val="9"/>
            <color indexed="81"/>
            <rFont val="Tahoma"/>
            <family val="2"/>
          </rPr>
          <t xml:space="preserve">
Why is the Authentication Cookie not working against the [Authorize] attribute?</t>
        </r>
      </text>
    </comment>
    <comment ref="AG244" authorId="0" shapeId="0" xr:uid="{07A644EA-9566-4DD9-985C-3DEE61188CDC}">
      <text>
        <r>
          <rPr>
            <b/>
            <sz val="9"/>
            <color indexed="81"/>
            <rFont val="Tahoma"/>
            <family val="2"/>
          </rPr>
          <t>Pascal André:</t>
        </r>
        <r>
          <rPr>
            <sz val="9"/>
            <color indexed="81"/>
            <rFont val="Tahoma"/>
            <family val="2"/>
          </rPr>
          <t xml:space="preserve">
How to get the id_token in blazor web assembly?</t>
        </r>
      </text>
    </comment>
    <comment ref="AH244" authorId="0" shapeId="0" xr:uid="{1F06ED5F-9ADB-4D4E-A649-1CDB581AAD39}">
      <text>
        <r>
          <rPr>
            <b/>
            <sz val="9"/>
            <color indexed="81"/>
            <rFont val="Tahoma"/>
            <family val="2"/>
          </rPr>
          <t>Pascal André:</t>
        </r>
        <r>
          <rPr>
            <sz val="9"/>
            <color indexed="81"/>
            <rFont val="Tahoma"/>
            <family val="2"/>
          </rPr>
          <t xml:space="preserve">
What would be best way to access it?</t>
        </r>
      </text>
    </comment>
    <comment ref="AD245" authorId="0" shapeId="0" xr:uid="{B92EFDDE-5F65-4F3B-8689-E43333B8B05D}">
      <text>
        <r>
          <rPr>
            <b/>
            <sz val="9"/>
            <color indexed="81"/>
            <rFont val="Tahoma"/>
            <family val="2"/>
          </rPr>
          <t>Pascal André:</t>
        </r>
        <r>
          <rPr>
            <sz val="9"/>
            <color indexed="81"/>
            <rFont val="Tahoma"/>
            <family val="2"/>
          </rPr>
          <t xml:space="preserve">
Is there a way to add several app registers to my service provider for federation log in?</t>
        </r>
      </text>
    </comment>
    <comment ref="AW245" authorId="0" shapeId="0" xr:uid="{BA6898E1-0CE5-418A-A577-013C5A96C41B}">
      <text>
        <r>
          <rPr>
            <b/>
            <sz val="9"/>
            <color indexed="81"/>
            <rFont val="Tahoma"/>
            <family val="2"/>
          </rPr>
          <t>Pascal André:</t>
        </r>
        <r>
          <rPr>
            <sz val="9"/>
            <color indexed="81"/>
            <rFont val="Tahoma"/>
            <family val="2"/>
          </rPr>
          <t xml:space="preserve">
Quite specific large-scaled use case.</t>
        </r>
      </text>
    </comment>
    <comment ref="AG246" authorId="0" shapeId="0" xr:uid="{C821D631-FC19-4682-A435-83A4F40CDCC8}">
      <text>
        <r>
          <rPr>
            <b/>
            <sz val="9"/>
            <color indexed="81"/>
            <rFont val="Tahoma"/>
            <family val="2"/>
          </rPr>
          <t>Pascal André:</t>
        </r>
        <r>
          <rPr>
            <sz val="9"/>
            <color indexed="81"/>
            <rFont val="Tahoma"/>
            <family val="2"/>
          </rPr>
          <t xml:space="preserve">
How to fix Problem previewing component data with Blazor Client Authentication?</t>
        </r>
      </text>
    </comment>
    <comment ref="AW246" authorId="0" shapeId="0" xr:uid="{45DFC179-E900-4C52-BD74-57A0E553856B}">
      <text>
        <r>
          <rPr>
            <b/>
            <sz val="9"/>
            <color indexed="81"/>
            <rFont val="Tahoma"/>
            <family val="2"/>
          </rPr>
          <t>Pascal André:</t>
        </r>
        <r>
          <rPr>
            <sz val="9"/>
            <color indexed="81"/>
            <rFont val="Tahoma"/>
            <family val="2"/>
          </rPr>
          <t xml:space="preserve">
Only added linked images but no code snippets or further details.</t>
        </r>
      </text>
    </comment>
    <comment ref="AD247" authorId="0" shapeId="0" xr:uid="{5F8CE2E8-4396-4A5A-9E0D-F00B64235B38}">
      <text>
        <r>
          <rPr>
            <b/>
            <sz val="9"/>
            <color indexed="81"/>
            <rFont val="Tahoma"/>
            <family val="2"/>
          </rPr>
          <t>Pascal André:</t>
        </r>
        <r>
          <rPr>
            <sz val="9"/>
            <color indexed="81"/>
            <rFont val="Tahoma"/>
            <family val="2"/>
          </rPr>
          <t xml:space="preserve">
How secure is the authentication when it is hosted in one package on the same machine?</t>
        </r>
      </text>
    </comment>
    <comment ref="AF248" authorId="0" shapeId="0" xr:uid="{85171B5B-DB9A-4D43-8A4E-1F7ACAB66408}">
      <text>
        <r>
          <rPr>
            <b/>
            <sz val="9"/>
            <color indexed="81"/>
            <rFont val="Tahoma"/>
            <family val="2"/>
          </rPr>
          <t>Pascal André:</t>
        </r>
        <r>
          <rPr>
            <sz val="9"/>
            <color indexed="81"/>
            <rFont val="Tahoma"/>
            <family val="2"/>
          </rPr>
          <t xml:space="preserve">
Roles did not appear.</t>
        </r>
      </text>
    </comment>
    <comment ref="AG248" authorId="0" shapeId="0" xr:uid="{D090F9E7-4F3C-4B6A-B042-774DC08BBD66}">
      <text>
        <r>
          <rPr>
            <b/>
            <sz val="9"/>
            <color indexed="81"/>
            <rFont val="Tahoma"/>
            <family val="2"/>
          </rPr>
          <t>Pascal André:</t>
        </r>
        <r>
          <rPr>
            <sz val="9"/>
            <color indexed="81"/>
            <rFont val="Tahoma"/>
            <family val="2"/>
          </rPr>
          <t xml:space="preserve">
How can I add roles in JWT with new version of Blazor?</t>
        </r>
      </text>
    </comment>
    <comment ref="AD249" authorId="0" shapeId="0" xr:uid="{3F4C959B-3C0D-4204-8861-DA9D0DDE6354}">
      <text>
        <r>
          <rPr>
            <b/>
            <sz val="9"/>
            <color indexed="81"/>
            <rFont val="Tahoma"/>
            <family val="2"/>
          </rPr>
          <t>Pascal André:</t>
        </r>
        <r>
          <rPr>
            <sz val="9"/>
            <color indexed="81"/>
            <rFont val="Tahoma"/>
            <family val="2"/>
          </rPr>
          <t xml:space="preserve">
Why is all content in app visible at all times regardless of whether one is authenticated or not?</t>
        </r>
      </text>
    </comment>
    <comment ref="AF249" authorId="0" shapeId="0" xr:uid="{80D2FC89-89D2-40F2-8BA1-EF741D7FB93E}">
      <text>
        <r>
          <rPr>
            <b/>
            <sz val="9"/>
            <color indexed="81"/>
            <rFont val="Tahoma"/>
            <family val="2"/>
          </rPr>
          <t>Pascal André:</t>
        </r>
        <r>
          <rPr>
            <sz val="9"/>
            <color indexed="81"/>
            <rFont val="Tahoma"/>
            <family val="2"/>
          </rPr>
          <t xml:space="preserve">
How can I get rid of errors and have app redirect to Cognito login page without delay?</t>
        </r>
      </text>
    </comment>
    <comment ref="AG249" authorId="0" shapeId="0" xr:uid="{3A5B571B-083F-4EB0-8D95-93F4EC01F223}">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AE250" authorId="0" shapeId="0" xr:uid="{939ED9E1-9791-4F6D-A75F-0959693E964D}">
      <text>
        <r>
          <rPr>
            <b/>
            <sz val="9"/>
            <color indexed="81"/>
            <rFont val="Tahoma"/>
            <family val="2"/>
          </rPr>
          <t>Pascal André:</t>
        </r>
        <r>
          <rPr>
            <sz val="9"/>
            <color indexed="81"/>
            <rFont val="Tahoma"/>
            <family val="2"/>
          </rPr>
          <t xml:space="preserve">
Config issue according to answer</t>
        </r>
      </text>
    </comment>
    <comment ref="AF250" authorId="0" shapeId="0" xr:uid="{21CEF859-AC08-431F-A8C6-64CA118C70BE}">
      <text>
        <r>
          <rPr>
            <b/>
            <sz val="9"/>
            <color indexed="81"/>
            <rFont val="Tahoma"/>
            <family val="2"/>
          </rPr>
          <t>Pascal André:</t>
        </r>
        <r>
          <rPr>
            <sz val="9"/>
            <color indexed="81"/>
            <rFont val="Tahoma"/>
            <family val="2"/>
          </rPr>
          <t xml:space="preserve">
Given the error, is docker deployment supported in Blazor at this moment and how can error get fixed?</t>
        </r>
      </text>
    </comment>
    <comment ref="AG251" authorId="0" shapeId="0" xr:uid="{60D88E66-7801-424D-BE12-80FDAA6E73F8}">
      <text>
        <r>
          <rPr>
            <b/>
            <sz val="9"/>
            <color indexed="81"/>
            <rFont val="Tahoma"/>
            <family val="2"/>
          </rPr>
          <t>Pascal André:</t>
        </r>
        <r>
          <rPr>
            <sz val="9"/>
            <color indexed="81"/>
            <rFont val="Tahoma"/>
            <family val="2"/>
          </rPr>
          <t xml:space="preserve">
How to use Blazor components from a Shared Library in an ASP.NET Core Web Application (IdentityServer project)?</t>
        </r>
      </text>
    </comment>
    <comment ref="AW251" authorId="0" shapeId="0" xr:uid="{A8D20304-9E3A-4040-847D-B797F891733D}">
      <text>
        <r>
          <rPr>
            <b/>
            <sz val="9"/>
            <color indexed="81"/>
            <rFont val="Tahoma"/>
            <family val="2"/>
          </rPr>
          <t>Pascal André:</t>
        </r>
        <r>
          <rPr>
            <sz val="9"/>
            <color indexed="81"/>
            <rFont val="Tahoma"/>
            <family val="2"/>
          </rPr>
          <t xml:space="preserve">
Quite specific large-scaled use case.</t>
        </r>
      </text>
    </comment>
    <comment ref="AD252" authorId="0" shapeId="0" xr:uid="{25CC3F7A-97B9-412D-B2FD-A70B674D984C}">
      <text>
        <r>
          <rPr>
            <b/>
            <sz val="9"/>
            <color indexed="81"/>
            <rFont val="Tahoma"/>
            <family val="2"/>
          </rPr>
          <t>Pascal André:</t>
        </r>
        <r>
          <rPr>
            <sz val="9"/>
            <color indexed="81"/>
            <rFont val="Tahoma"/>
            <family val="2"/>
          </rPr>
          <t xml:space="preserve">
Is it possible to use the same client id instead of the 2 separate mentioned in the document, since it really is 1 project/artifact (containing the static blazor site + web api) that will be deployed into Azure. Will there be an issue if only 1 app registration is used?</t>
        </r>
      </text>
    </comment>
    <comment ref="AG253" authorId="0" shapeId="0" xr:uid="{95A81434-C733-48A4-A80F-A33557987420}">
      <text>
        <r>
          <rPr>
            <b/>
            <sz val="9"/>
            <color indexed="81"/>
            <rFont val="Tahoma"/>
            <family val="2"/>
          </rPr>
          <t>Pascal André:</t>
        </r>
        <r>
          <rPr>
            <sz val="9"/>
            <color indexed="81"/>
            <rFont val="Tahoma"/>
            <family val="2"/>
          </rPr>
          <t xml:space="preserve">
How to get the raw oauth token in my Blazor pages?</t>
        </r>
      </text>
    </comment>
    <comment ref="AG254" authorId="0" shapeId="0" xr:uid="{DB0DFC72-602F-4ABD-A46C-A7FEC2782C40}">
      <text>
        <r>
          <rPr>
            <b/>
            <sz val="9"/>
            <color indexed="81"/>
            <rFont val="Tahoma"/>
            <family val="2"/>
          </rPr>
          <t>Pascal André:</t>
        </r>
        <r>
          <rPr>
            <sz val="9"/>
            <color indexed="81"/>
            <rFont val="Tahoma"/>
            <family val="2"/>
          </rPr>
          <t xml:space="preserve">
How do I implement OIDC authentication in Blazor WebAssembly?</t>
        </r>
      </text>
    </comment>
    <comment ref="AF255" authorId="0" shapeId="0" xr:uid="{A0CD76F2-6A87-49C1-8871-C68237C810FD}">
      <text>
        <r>
          <rPr>
            <b/>
            <sz val="9"/>
            <color indexed="81"/>
            <rFont val="Tahoma"/>
            <family val="2"/>
          </rPr>
          <t>Pascal André:</t>
        </r>
        <r>
          <rPr>
            <sz val="9"/>
            <color indexed="81"/>
            <rFont val="Tahoma"/>
            <family val="2"/>
          </rPr>
          <t xml:space="preserve">
User got 401 not authorised problems.</t>
        </r>
      </text>
    </comment>
    <comment ref="AG255" authorId="0" shapeId="0" xr:uid="{2A3DA589-3B14-47B7-8FA3-B1FF2116022E}">
      <text>
        <r>
          <rPr>
            <b/>
            <sz val="9"/>
            <color indexed="81"/>
            <rFont val="Tahoma"/>
            <family val="2"/>
          </rPr>
          <t>Pascal André:</t>
        </r>
        <r>
          <rPr>
            <sz val="9"/>
            <color indexed="81"/>
            <rFont val="Tahoma"/>
            <family val="2"/>
          </rPr>
          <t xml:space="preserve">
Asking for other ways to pass bearer token on.</t>
        </r>
      </text>
    </comment>
    <comment ref="AH255" authorId="0" shapeId="0" xr:uid="{784A5833-23D2-4D8F-A0B3-B982A09504CF}">
      <text>
        <r>
          <rPr>
            <b/>
            <sz val="9"/>
            <color indexed="81"/>
            <rFont val="Tahoma"/>
            <family val="2"/>
          </rPr>
          <t>Pascal André:</t>
        </r>
        <r>
          <rPr>
            <sz val="9"/>
            <color indexed="81"/>
            <rFont val="Tahoma"/>
            <family val="2"/>
          </rPr>
          <t xml:space="preserve">
What's the best way to get the Bearer token and pass it on?</t>
        </r>
      </text>
    </comment>
    <comment ref="AG256" authorId="0" shapeId="0" xr:uid="{A3785D44-CB43-4D67-954F-FED0F913FB60}">
      <text>
        <r>
          <rPr>
            <b/>
            <sz val="9"/>
            <color indexed="81"/>
            <rFont val="Tahoma"/>
            <family val="2"/>
          </rPr>
          <t>Pascal André:</t>
        </r>
        <r>
          <rPr>
            <sz val="9"/>
            <color indexed="81"/>
            <rFont val="Tahoma"/>
            <family val="2"/>
          </rPr>
          <t xml:space="preserve">
How to authorize a Blazor WebAssembly SPA app using Identity Server?</t>
        </r>
      </text>
    </comment>
    <comment ref="AF257" authorId="0" shapeId="0" xr:uid="{E41D5D12-C7A0-4FAD-96B2-3F9785CFC96C}">
      <text>
        <r>
          <rPr>
            <b/>
            <sz val="9"/>
            <color indexed="81"/>
            <rFont val="Tahoma"/>
            <family val="2"/>
          </rPr>
          <t>Pascal André:</t>
        </r>
        <r>
          <rPr>
            <sz val="9"/>
            <color indexed="81"/>
            <rFont val="Tahoma"/>
            <family val="2"/>
          </rPr>
          <t xml:space="preserve">
If i try to load the above page directly i get the error: crit: Microsoft.AspNetCore.Components.WebAssembly.Rendering.WebAssemblyRenderer[100] Unhandled exception rendering component: The AuthorizationPolicy named: 'FinanceTransaction' was not found</t>
        </r>
      </text>
    </comment>
    <comment ref="AG257" authorId="0" shapeId="0" xr:uid="{EC024D0C-2379-4DEE-BFA7-43AAB764292A}">
      <text>
        <r>
          <rPr>
            <b/>
            <sz val="9"/>
            <color indexed="81"/>
            <rFont val="Tahoma"/>
            <family val="2"/>
          </rPr>
          <t>Pascal André:</t>
        </r>
        <r>
          <rPr>
            <sz val="9"/>
            <color indexed="81"/>
            <rFont val="Tahoma"/>
            <family val="2"/>
          </rPr>
          <t xml:space="preserve">
How to check if policy exists?</t>
        </r>
      </text>
    </comment>
    <comment ref="AW257" authorId="0" shapeId="0" xr:uid="{EF34B4FF-4A77-4A23-96EB-AA9CD90E8D3D}">
      <text>
        <r>
          <rPr>
            <b/>
            <sz val="9"/>
            <color indexed="81"/>
            <rFont val="Tahoma"/>
            <family val="2"/>
          </rPr>
          <t>Pascal André:</t>
        </r>
        <r>
          <rPr>
            <sz val="9"/>
            <color indexed="81"/>
            <rFont val="Tahoma"/>
            <family val="2"/>
          </rPr>
          <t xml:space="preserve">
Questioner was active with other devs in comments but none could help.</t>
        </r>
      </text>
    </comment>
    <comment ref="AE258" authorId="0" shapeId="0" xr:uid="{C836E2C9-74F3-465B-A915-11EB21CA92A8}">
      <text>
        <r>
          <rPr>
            <b/>
            <sz val="9"/>
            <color indexed="81"/>
            <rFont val="Tahoma"/>
            <family val="2"/>
          </rPr>
          <t>Pascal André:</t>
        </r>
        <r>
          <rPr>
            <sz val="9"/>
            <color indexed="81"/>
            <rFont val="Tahoma"/>
            <family val="2"/>
          </rPr>
          <t xml:space="preserve">
Service was not set up correctly (config error)</t>
        </r>
      </text>
    </comment>
    <comment ref="AF258" authorId="0" shapeId="0" xr:uid="{6DA00B03-211A-46D7-A31A-E0288AF4FD53}">
      <text>
        <r>
          <rPr>
            <b/>
            <sz val="9"/>
            <color indexed="81"/>
            <rFont val="Tahoma"/>
            <family val="2"/>
          </rPr>
          <t>Pascal André:</t>
        </r>
        <r>
          <rPr>
            <sz val="9"/>
            <color indexed="81"/>
            <rFont val="Tahoma"/>
            <family val="2"/>
          </rPr>
          <t xml:space="preserve">
How to fix issue where Authorize on API Always returns UnAuthorized?</t>
        </r>
      </text>
    </comment>
    <comment ref="AF259" authorId="0" shapeId="0" xr:uid="{1EA39098-F4F3-47E9-BBDC-D475F2AFB093}">
      <text>
        <r>
          <rPr>
            <b/>
            <sz val="9"/>
            <color indexed="81"/>
            <rFont val="Tahoma"/>
            <family val="2"/>
          </rPr>
          <t>Pascal André:</t>
        </r>
        <r>
          <rPr>
            <sz val="9"/>
            <color indexed="81"/>
            <rFont val="Tahoma"/>
            <family val="2"/>
          </rPr>
          <t xml:space="preserve">
How to fix configuration of ASP.Net core application with Hangfire authorization?</t>
        </r>
      </text>
    </comment>
    <comment ref="AW259" authorId="0" shapeId="0" xr:uid="{D96E7DCE-60FD-464C-87DA-E6E2489E216A}">
      <text>
        <r>
          <rPr>
            <b/>
            <sz val="9"/>
            <color indexed="81"/>
            <rFont val="Tahoma"/>
            <family val="2"/>
          </rPr>
          <t>Pascal André:</t>
        </r>
        <r>
          <rPr>
            <sz val="9"/>
            <color indexed="81"/>
            <rFont val="Tahoma"/>
            <family val="2"/>
          </rPr>
          <t xml:space="preserve">
Related to Hangfire. No response at all. Seems to give enough details.</t>
        </r>
      </text>
    </comment>
    <comment ref="AF260" authorId="0" shapeId="0" xr:uid="{3CEBEE1D-368A-480B-A327-9F67B60A352A}">
      <text>
        <r>
          <rPr>
            <b/>
            <sz val="9"/>
            <color indexed="81"/>
            <rFont val="Tahoma"/>
            <family val="2"/>
          </rPr>
          <t>Pascal André:</t>
        </r>
        <r>
          <rPr>
            <sz val="9"/>
            <color indexed="81"/>
            <rFont val="Tahoma"/>
            <family val="2"/>
          </rPr>
          <t xml:space="preserve">
How to fix error regarding configuring IdentityServerJwt Authentication with Authorization?</t>
        </r>
      </text>
    </comment>
    <comment ref="AW260" authorId="0" shapeId="0" xr:uid="{26837970-5FAD-42C7-97DE-9BB91B275607}">
      <text>
        <r>
          <rPr>
            <b/>
            <sz val="9"/>
            <color indexed="81"/>
            <rFont val="Tahoma"/>
            <family val="2"/>
          </rPr>
          <t>Pascal André:</t>
        </r>
        <r>
          <rPr>
            <sz val="9"/>
            <color indexed="81"/>
            <rFont val="Tahoma"/>
            <family val="2"/>
          </rPr>
          <t xml:space="preserve">
Questioner did not respond to comment that looks promising.</t>
        </r>
      </text>
    </comment>
    <comment ref="AE261" authorId="0" shapeId="0" xr:uid="{B8AEE720-A4FD-48B0-BE5F-2DAE87B64585}">
      <text>
        <r>
          <rPr>
            <b/>
            <sz val="9"/>
            <color indexed="81"/>
            <rFont val="Tahoma"/>
            <family val="2"/>
          </rPr>
          <t>Pascal André:</t>
        </r>
        <r>
          <rPr>
            <sz val="9"/>
            <color indexed="81"/>
            <rFont val="Tahoma"/>
            <family val="2"/>
          </rPr>
          <t xml:space="preserve">
Config related</t>
        </r>
      </text>
    </comment>
    <comment ref="AF261" authorId="0" shapeId="0" xr:uid="{5B4EEFAE-8223-4A73-8BB5-B74A9CFD3BC8}">
      <text>
        <r>
          <rPr>
            <b/>
            <sz val="9"/>
            <color indexed="81"/>
            <rFont val="Tahoma"/>
            <family val="2"/>
          </rPr>
          <t>Pascal André:</t>
        </r>
        <r>
          <rPr>
            <sz val="9"/>
            <color indexed="81"/>
            <rFont val="Tahoma"/>
            <family val="2"/>
          </rPr>
          <t xml:space="preserve">
How to fix error "could not load settings from configuration/TestApp.Client' in Blazor WASM app?</t>
        </r>
      </text>
    </comment>
    <comment ref="AG262" authorId="0" shapeId="0" xr:uid="{49B2A977-B178-49E2-9DC8-F677DCE94C08}">
      <text>
        <r>
          <rPr>
            <b/>
            <sz val="9"/>
            <color indexed="81"/>
            <rFont val="Tahoma"/>
            <family val="2"/>
          </rPr>
          <t>Pascal André:</t>
        </r>
        <r>
          <rPr>
            <sz val="9"/>
            <color indexed="81"/>
            <rFont val="Tahoma"/>
            <family val="2"/>
          </rPr>
          <t xml:space="preserve">
How to authorize JWT Bearer tokens as an authorization system to use Authorize tags and attributes in Blazor WASM?</t>
        </r>
      </text>
    </comment>
    <comment ref="AW262" authorId="0" shapeId="0" xr:uid="{A07A2B30-6C9F-41D6-828B-E8B76DDFE4C7}">
      <text>
        <r>
          <rPr>
            <b/>
            <sz val="9"/>
            <color indexed="81"/>
            <rFont val="Tahoma"/>
            <family val="2"/>
          </rPr>
          <t>Pascal André:</t>
        </r>
        <r>
          <rPr>
            <sz val="9"/>
            <color indexed="81"/>
            <rFont val="Tahoma"/>
            <family val="2"/>
          </rPr>
          <t xml:space="preserve">
Another dev referred to documentation with URL. Seems like quite a basic issue where he just did not know where to start.</t>
        </r>
      </text>
    </comment>
    <comment ref="AF263" authorId="0" shapeId="0" xr:uid="{E343F0A1-EB37-4849-A103-C2B0ACBF6F0A}">
      <text>
        <r>
          <rPr>
            <b/>
            <sz val="9"/>
            <color indexed="81"/>
            <rFont val="Tahoma"/>
            <family val="2"/>
          </rPr>
          <t>Pascal André:</t>
        </r>
        <r>
          <rPr>
            <sz val="9"/>
            <color indexed="81"/>
            <rFont val="Tahoma"/>
            <family val="2"/>
          </rPr>
          <t xml:space="preserve">
"Here the server side code works fine, but the client side throws AccessTokenNotAvailableException:"</t>
        </r>
      </text>
    </comment>
    <comment ref="AG263" authorId="0" shapeId="0" xr:uid="{6428D565-B371-4CC0-9208-1579F00E553F}">
      <text>
        <r>
          <rPr>
            <b/>
            <sz val="9"/>
            <color indexed="81"/>
            <rFont val="Tahoma"/>
            <family val="2"/>
          </rPr>
          <t>Pascal André:</t>
        </r>
        <r>
          <rPr>
            <sz val="9"/>
            <color indexed="81"/>
            <rFont val="Tahoma"/>
            <family val="2"/>
          </rPr>
          <t xml:space="preserve">
How to implement policy based authorization in Blazor WASM app?</t>
        </r>
      </text>
    </comment>
    <comment ref="AF264" authorId="0" shapeId="0" xr:uid="{A372BB5E-5787-41D4-BE90-DB7740E61517}">
      <text>
        <r>
          <rPr>
            <b/>
            <sz val="9"/>
            <color indexed="81"/>
            <rFont val="Tahoma"/>
            <family val="2"/>
          </rPr>
          <t>Pascal André:</t>
        </r>
        <r>
          <rPr>
            <sz val="9"/>
            <color indexed="81"/>
            <rFont val="Tahoma"/>
            <family val="2"/>
          </rPr>
          <t xml:space="preserve">
Questioner: "However, when I try to use an AuthorizeView in App.Client and view the page with an administrator, it does not show the link."</t>
        </r>
      </text>
    </comment>
    <comment ref="AG264" authorId="0" shapeId="0" xr:uid="{73281F5C-E935-4D5F-96D7-80D10F3F63E1}">
      <text>
        <r>
          <rPr>
            <b/>
            <sz val="9"/>
            <color indexed="81"/>
            <rFont val="Tahoma"/>
            <family val="2"/>
          </rPr>
          <t>Pascal André:</t>
        </r>
        <r>
          <rPr>
            <sz val="9"/>
            <color indexed="81"/>
            <rFont val="Tahoma"/>
            <family val="2"/>
          </rPr>
          <t xml:space="preserve">
How can I enable roles and policies in my Blazor WebAssembly application?</t>
        </r>
      </text>
    </comment>
    <comment ref="AG265" authorId="0" shapeId="0" xr:uid="{65C130FE-7DEB-4533-B731-4ED8DB56AB4B}">
      <text>
        <r>
          <rPr>
            <b/>
            <sz val="9"/>
            <color indexed="81"/>
            <rFont val="Tahoma"/>
            <family val="2"/>
          </rPr>
          <t>Pascal André:</t>
        </r>
        <r>
          <rPr>
            <sz val="9"/>
            <color indexed="81"/>
            <rFont val="Tahoma"/>
            <family val="2"/>
          </rPr>
          <t xml:space="preserve">
How can I get access to this value within an AuthorizationHandler to validate that the JWT has a claim with this value?</t>
        </r>
      </text>
    </comment>
    <comment ref="AF266" authorId="0" shapeId="0" xr:uid="{9C0D765E-949D-4CF3-9402-5989A9A7C2DC}">
      <text>
        <r>
          <rPr>
            <b/>
            <sz val="9"/>
            <color indexed="81"/>
            <rFont val="Tahoma"/>
            <family val="2"/>
          </rPr>
          <t>Pascal André:</t>
        </r>
        <r>
          <rPr>
            <sz val="9"/>
            <color indexed="81"/>
            <rFont val="Tahoma"/>
            <family val="2"/>
          </rPr>
          <t xml:space="preserve">
How to fix issue where custom authorize attribute is not working - received error "The breakpoint cannot be hit. Unbound breakpoint"?</t>
        </r>
      </text>
    </comment>
    <comment ref="AW266" authorId="0" shapeId="0" xr:uid="{B4A3C321-2114-4D97-963A-2148443469B6}">
      <text>
        <r>
          <rPr>
            <b/>
            <sz val="9"/>
            <color indexed="81"/>
            <rFont val="Tahoma"/>
            <family val="2"/>
          </rPr>
          <t>Pascal André:</t>
        </r>
        <r>
          <rPr>
            <sz val="9"/>
            <color indexed="81"/>
            <rFont val="Tahoma"/>
            <family val="2"/>
          </rPr>
          <t xml:space="preserve">
Linke/example from questioner was in french.</t>
        </r>
      </text>
    </comment>
    <comment ref="AG267" authorId="0" shapeId="0" xr:uid="{13E26DDC-E83C-4257-ACE9-2F38E195EDC2}">
      <text>
        <r>
          <rPr>
            <b/>
            <sz val="9"/>
            <color indexed="81"/>
            <rFont val="Tahoma"/>
            <family val="2"/>
          </rPr>
          <t>Pascal André:</t>
        </r>
        <r>
          <rPr>
            <sz val="9"/>
            <color indexed="81"/>
            <rFont val="Tahoma"/>
            <family val="2"/>
          </rPr>
          <t xml:space="preserve">
How do I restrict page access on user properties?</t>
        </r>
      </text>
    </comment>
    <comment ref="AG268" authorId="0" shapeId="0" xr:uid="{C2E79F82-1D95-4AB4-8EB1-BF71BDD8DF7F}">
      <text>
        <r>
          <rPr>
            <b/>
            <sz val="9"/>
            <color indexed="81"/>
            <rFont val="Tahoma"/>
            <family val="2"/>
          </rPr>
          <t>Pascal André:</t>
        </r>
        <r>
          <rPr>
            <sz val="9"/>
            <color indexed="81"/>
            <rFont val="Tahoma"/>
            <family val="2"/>
          </rPr>
          <t xml:space="preserve">
How to pass windows auth to web API when calling endpoint?</t>
        </r>
      </text>
    </comment>
    <comment ref="AW268" authorId="0" shapeId="0" xr:uid="{CE8DC955-29DA-46D0-BA6D-053FD234386C}">
      <text>
        <r>
          <rPr>
            <b/>
            <sz val="9"/>
            <color indexed="81"/>
            <rFont val="Tahoma"/>
            <family val="2"/>
          </rPr>
          <t>Pascal André:</t>
        </r>
        <r>
          <rPr>
            <sz val="9"/>
            <color indexed="81"/>
            <rFont val="Tahoma"/>
            <family val="2"/>
          </rPr>
          <t xml:space="preserve">
Questioner did not respond to a comment that gave hint….</t>
        </r>
      </text>
    </comment>
    <comment ref="AD269" authorId="0" shapeId="0" xr:uid="{5509717A-CB1F-4142-9570-15C2227C1E64}">
      <text>
        <r>
          <rPr>
            <b/>
            <sz val="9"/>
            <color indexed="81"/>
            <rFont val="Tahoma"/>
            <family val="2"/>
          </rPr>
          <t>Pascal André:</t>
        </r>
        <r>
          <rPr>
            <sz val="9"/>
            <color indexed="81"/>
            <rFont val="Tahoma"/>
            <family val="2"/>
          </rPr>
          <t xml:space="preserve">
"so if I want to show data from api to anonymous users (guest users that for fist time visit web site) what should I do? all web site visitors must sign-in? all data from api (server) need to user authorize?"</t>
        </r>
      </text>
    </comment>
    <comment ref="AF269" authorId="0" shapeId="0" xr:uid="{09D2B95D-EB74-4CD9-81C5-439BDD0B785E}">
      <text>
        <r>
          <rPr>
            <b/>
            <sz val="9"/>
            <color indexed="81"/>
            <rFont val="Tahoma"/>
            <family val="2"/>
          </rPr>
          <t>Pascal André:</t>
        </r>
        <r>
          <rPr>
            <sz val="9"/>
            <color indexed="81"/>
            <rFont val="Tahoma"/>
            <family val="2"/>
          </rPr>
          <t xml:space="preserve">
Seems to not work according to questioners intentions.</t>
        </r>
      </text>
    </comment>
    <comment ref="AG269" authorId="0" shapeId="0" xr:uid="{5CE10D32-B9A4-417F-86EB-C2A66217CE13}">
      <text>
        <r>
          <rPr>
            <b/>
            <sz val="9"/>
            <color indexed="81"/>
            <rFont val="Tahoma"/>
            <family val="2"/>
          </rPr>
          <t>Pascal André:</t>
        </r>
        <r>
          <rPr>
            <sz val="9"/>
            <color indexed="81"/>
            <rFont val="Tahoma"/>
            <family val="2"/>
          </rPr>
          <t xml:space="preserve">
Intensions not too obvious but he wants to know what the issue is and how to resolve it.</t>
        </r>
      </text>
    </comment>
    <comment ref="AF270" authorId="0" shapeId="0" xr:uid="{C96659D9-01BB-47FD-BD93-556CF59F2074}">
      <text>
        <r>
          <rPr>
            <b/>
            <sz val="9"/>
            <color indexed="81"/>
            <rFont val="Tahoma"/>
            <family val="2"/>
          </rPr>
          <t>Pascal André:</t>
        </r>
        <r>
          <rPr>
            <sz val="9"/>
            <color indexed="81"/>
            <rFont val="Tahoma"/>
            <family val="2"/>
          </rPr>
          <t xml:space="preserve">
How to fix issue where Blazor WebAssembly 401 Unauthorized even when I am authorized?</t>
        </r>
      </text>
    </comment>
    <comment ref="AF271" authorId="0" shapeId="0" xr:uid="{7C51DB1A-8BFA-4286-9339-1D81A7FCD635}">
      <text>
        <r>
          <rPr>
            <b/>
            <sz val="9"/>
            <color indexed="81"/>
            <rFont val="Tahoma"/>
            <family val="2"/>
          </rPr>
          <t>Pascal André:</t>
        </r>
        <r>
          <rPr>
            <sz val="9"/>
            <color indexed="81"/>
            <rFont val="Tahoma"/>
            <family val="2"/>
          </rPr>
          <t xml:space="preserve">
How to fix issue where Blazor Webassembly ASP.NET Core Hosted cannot authorize via Facebook?</t>
        </r>
      </text>
    </comment>
    <comment ref="AW271" authorId="0" shapeId="0" xr:uid="{C7AAD036-581D-4CD8-A252-3EED4CCA5E23}">
      <text>
        <r>
          <rPr>
            <b/>
            <sz val="9"/>
            <color indexed="81"/>
            <rFont val="Tahoma"/>
            <family val="2"/>
          </rPr>
          <t>Pascal André:</t>
        </r>
        <r>
          <rPr>
            <sz val="9"/>
            <color indexed="81"/>
            <rFont val="Tahoma"/>
            <family val="2"/>
          </rPr>
          <t xml:space="preserve">
Questioner did not respond to only answer.</t>
        </r>
      </text>
    </comment>
    <comment ref="AF272" authorId="0" shapeId="0" xr:uid="{5F25577E-95BB-472F-BFB0-9AF7E7BF1EEA}">
      <text>
        <r>
          <rPr>
            <b/>
            <sz val="9"/>
            <color indexed="81"/>
            <rFont val="Tahoma"/>
            <family val="2"/>
          </rPr>
          <t>Pascal André:</t>
        </r>
        <r>
          <rPr>
            <sz val="9"/>
            <color indexed="81"/>
            <rFont val="Tahoma"/>
            <family val="2"/>
          </rPr>
          <t xml:space="preserve">
How to fix issue where CRUD operation in created WebAPI is not working?</t>
        </r>
      </text>
    </comment>
    <comment ref="AE273" authorId="0" shapeId="0" xr:uid="{4707AEEF-24B7-43E0-9810-938DDAE03B64}">
      <text>
        <r>
          <rPr>
            <b/>
            <sz val="9"/>
            <color indexed="81"/>
            <rFont val="Tahoma"/>
            <family val="2"/>
          </rPr>
          <t>Pascal André:</t>
        </r>
        <r>
          <rPr>
            <sz val="9"/>
            <color indexed="81"/>
            <rFont val="Tahoma"/>
            <family val="2"/>
          </rPr>
          <t xml:space="preserve">
Changing certificate options in setup fixed issue.</t>
        </r>
      </text>
    </comment>
    <comment ref="AF273" authorId="0" shapeId="0" xr:uid="{EC1AF83E-A257-4666-9759-BADFA4FC53D3}">
      <text>
        <r>
          <rPr>
            <b/>
            <sz val="9"/>
            <color indexed="81"/>
            <rFont val="Tahoma"/>
            <family val="2"/>
          </rPr>
          <t>Pascal André:</t>
        </r>
        <r>
          <rPr>
            <sz val="9"/>
            <color indexed="81"/>
            <rFont val="Tahoma"/>
            <family val="2"/>
          </rPr>
          <t xml:space="preserve">
How to fix issue where LetsEncrypt certificate in Blazor WASM app published to ISS in Windows Server does not work properly?</t>
        </r>
      </text>
    </comment>
    <comment ref="AW273" authorId="0" shapeId="0" xr:uid="{D94CB1C1-91FA-4709-8AFA-8257BB977811}">
      <text>
        <r>
          <rPr>
            <b/>
            <sz val="9"/>
            <color indexed="81"/>
            <rFont val="Tahoma"/>
            <family val="2"/>
          </rPr>
          <t>Pascal André:</t>
        </r>
        <r>
          <rPr>
            <sz val="9"/>
            <color indexed="81"/>
            <rFont val="Tahoma"/>
            <family val="2"/>
          </rPr>
          <t xml:space="preserve">
TRUE
Was answered by owner.</t>
        </r>
      </text>
    </comment>
    <comment ref="AF274" authorId="0" shapeId="0" xr:uid="{5F212BDD-5FD3-43B0-9BBB-872395AC2E15}">
      <text>
        <r>
          <rPr>
            <b/>
            <sz val="9"/>
            <color indexed="81"/>
            <rFont val="Tahoma"/>
            <family val="2"/>
          </rPr>
          <t>Pascal André:</t>
        </r>
        <r>
          <rPr>
            <sz val="9"/>
            <color indexed="81"/>
            <rFont val="Tahoma"/>
            <family val="2"/>
          </rPr>
          <t xml:space="preserve">
Questioner got compilation error in his attempt.</t>
        </r>
      </text>
    </comment>
    <comment ref="AG274" authorId="0" shapeId="0" xr:uid="{34314C79-2CF4-42FD-A545-B712813A66DB}">
      <text>
        <r>
          <rPr>
            <b/>
            <sz val="9"/>
            <color indexed="81"/>
            <rFont val="Tahoma"/>
            <family val="2"/>
          </rPr>
          <t>Pascal André:</t>
        </r>
        <r>
          <rPr>
            <sz val="9"/>
            <color indexed="81"/>
            <rFont val="Tahoma"/>
            <family val="2"/>
          </rPr>
          <t xml:space="preserve">
How to use two way data binding in Blazor Component Library Project?</t>
        </r>
      </text>
    </comment>
    <comment ref="AG275" authorId="0" shapeId="0" xr:uid="{51BF8432-F0D8-4629-BEA0-2D0B3358D714}">
      <text>
        <r>
          <rPr>
            <b/>
            <sz val="9"/>
            <color indexed="81"/>
            <rFont val="Tahoma"/>
            <family val="2"/>
          </rPr>
          <t>Pascal André:</t>
        </r>
        <r>
          <rPr>
            <sz val="9"/>
            <color indexed="81"/>
            <rFont val="Tahoma"/>
            <family val="2"/>
          </rPr>
          <t xml:space="preserve">
How to connect to a local mongodb instance from wasm module?</t>
        </r>
      </text>
    </comment>
    <comment ref="AF276" authorId="0" shapeId="0" xr:uid="{DA9096D2-3B47-4724-80B4-19269094BAC7}">
      <text>
        <r>
          <rPr>
            <b/>
            <sz val="9"/>
            <color indexed="81"/>
            <rFont val="Tahoma"/>
            <family val="2"/>
          </rPr>
          <t>Pascal André:</t>
        </r>
        <r>
          <rPr>
            <sz val="9"/>
            <color indexed="81"/>
            <rFont val="Tahoma"/>
            <family val="2"/>
          </rPr>
          <t xml:space="preserve">
How to fix Access denied exception | Deployment of ASP.NET Core hosted Blazor Webassembly Application?</t>
        </r>
      </text>
    </comment>
    <comment ref="AW276" authorId="0" shapeId="0" xr:uid="{24209817-93DB-4F11-9EE8-7B7B329FC05A}">
      <text>
        <r>
          <rPr>
            <b/>
            <sz val="9"/>
            <color indexed="81"/>
            <rFont val="Tahoma"/>
            <family val="2"/>
          </rPr>
          <t>Pascal André:</t>
        </r>
        <r>
          <rPr>
            <sz val="9"/>
            <color indexed="81"/>
            <rFont val="Tahoma"/>
            <family val="2"/>
          </rPr>
          <t xml:space="preserve">
Very little details regarding error message and other project information as mentioned by user in comments.</t>
        </r>
      </text>
    </comment>
    <comment ref="AD277" authorId="0" shapeId="0" xr:uid="{66B84037-99F9-4F63-A815-44345F32B768}">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AD278" authorId="0" shapeId="0" xr:uid="{D76F1A45-E17A-418B-8FBF-55796829F39E}">
      <text>
        <r>
          <rPr>
            <b/>
            <sz val="9"/>
            <color indexed="81"/>
            <rFont val="Tahoma"/>
            <family val="2"/>
          </rPr>
          <t>Pascal André:</t>
        </r>
        <r>
          <rPr>
            <sz val="9"/>
            <color indexed="81"/>
            <rFont val="Tahoma"/>
            <family val="2"/>
          </rPr>
          <t xml:space="preserve">
I could not find any sources of the Chrome DevTools WebAssembly Extension so I can't judge what exactly fails, but I am puzzled about the wasm:// vs file:// schema change between the two scenarios. Can anyone please give some guidance?</t>
        </r>
      </text>
    </comment>
    <comment ref="AF278" authorId="0" shapeId="0" xr:uid="{57D6BC65-7A31-4C0D-9355-52ECA7BF8CAD}">
      <text>
        <r>
          <rPr>
            <b/>
            <sz val="9"/>
            <color indexed="81"/>
            <rFont val="Tahoma"/>
            <family val="2"/>
          </rPr>
          <t>Pascal André:</t>
        </r>
        <r>
          <rPr>
            <sz val="9"/>
            <color indexed="81"/>
            <rFont val="Tahoma"/>
            <family val="2"/>
          </rPr>
          <t xml:space="preserve">
User received errors - failed to implement it himself.</t>
        </r>
      </text>
    </comment>
    <comment ref="AW278" authorId="0" shapeId="0" xr:uid="{EBF6920B-3574-4C5F-9A86-E800295256A6}">
      <text>
        <r>
          <rPr>
            <b/>
            <sz val="9"/>
            <color indexed="81"/>
            <rFont val="Tahoma"/>
            <family val="2"/>
          </rPr>
          <t>Pascal André:</t>
        </r>
        <r>
          <rPr>
            <sz val="9"/>
            <color indexed="81"/>
            <rFont val="Tahoma"/>
            <family val="2"/>
          </rPr>
          <t xml:space="preserve">
Questioner did not respond to only answer.</t>
        </r>
      </text>
    </comment>
    <comment ref="AD279" authorId="0" shapeId="0" xr:uid="{56A7B03F-2331-4083-B766-EADAB834D22C}">
      <text>
        <r>
          <rPr>
            <b/>
            <sz val="9"/>
            <color indexed="81"/>
            <rFont val="Tahoma"/>
            <family val="2"/>
          </rPr>
          <t>Pascal André:</t>
        </r>
        <r>
          <rPr>
            <sz val="9"/>
            <color indexed="81"/>
            <rFont val="Tahoma"/>
            <family val="2"/>
          </rPr>
          <t xml:space="preserve">
Is there any global POST actions interceptor in Blazor or anything "global".</t>
        </r>
      </text>
    </comment>
    <comment ref="AF279" authorId="0" shapeId="0" xr:uid="{AEC90215-D16C-44AF-8B8B-57B197442FAA}">
      <text>
        <r>
          <rPr>
            <b/>
            <sz val="9"/>
            <color indexed="81"/>
            <rFont val="Tahoma"/>
            <family val="2"/>
          </rPr>
          <t>Pascal André:</t>
        </r>
        <r>
          <rPr>
            <sz val="9"/>
            <color indexed="81"/>
            <rFont val="Tahoma"/>
            <family val="2"/>
          </rPr>
          <t xml:space="preserve">
Questioner tried on his own but failed.</t>
        </r>
      </text>
    </comment>
    <comment ref="AG279" authorId="0" shapeId="0" xr:uid="{92B1C5B1-6779-415D-B2A7-516CFBB91552}">
      <text>
        <r>
          <rPr>
            <b/>
            <sz val="9"/>
            <color indexed="81"/>
            <rFont val="Tahoma"/>
            <family val="2"/>
          </rPr>
          <t>Pascal André:</t>
        </r>
        <r>
          <rPr>
            <sz val="9"/>
            <color indexed="81"/>
            <rFont val="Tahoma"/>
            <family val="2"/>
          </rPr>
          <t xml:space="preserve">
How to prevent POST requests for unauthorized users in Blazor WASM app?</t>
        </r>
      </text>
    </comment>
    <comment ref="AD280" authorId="0" shapeId="0" xr:uid="{C5A937F2-E660-4BD9-B99E-9C47C7F880E2}">
      <text>
        <r>
          <rPr>
            <b/>
            <sz val="9"/>
            <color indexed="81"/>
            <rFont val="Tahoma"/>
            <family val="2"/>
          </rPr>
          <t>Pascal André:</t>
        </r>
        <r>
          <rPr>
            <sz val="9"/>
            <color indexed="81"/>
            <rFont val="Tahoma"/>
            <family val="2"/>
          </rPr>
          <t xml:space="preserve">
Is there anything else I need to do so that IIS will find the index file in the wwwroot sub-directory?</t>
        </r>
      </text>
    </comment>
    <comment ref="AE280" authorId="0" shapeId="0" xr:uid="{16FE8713-1C58-44C5-BCCA-19BAF978E1C2}">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AF280" authorId="0" shapeId="0" xr:uid="{C4A13C91-A958-46B4-AEA7-6DA8C235AAF1}">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AG280" authorId="0" shapeId="0" xr:uid="{454EBADA-ACDB-4D98-85AF-2449CC3F3714}">
      <text>
        <r>
          <rPr>
            <b/>
            <sz val="9"/>
            <color indexed="81"/>
            <rFont val="Tahoma"/>
            <family val="2"/>
          </rPr>
          <t>Pascal André:</t>
        </r>
        <r>
          <rPr>
            <sz val="9"/>
            <color indexed="81"/>
            <rFont val="Tahoma"/>
            <family val="2"/>
          </rPr>
          <t xml:space="preserve">
How do I deploy Blazor WebAssembly Core Hosted Self-Contained App to IIS?</t>
        </r>
      </text>
    </comment>
    <comment ref="AE281" authorId="0" shapeId="0" xr:uid="{C6956277-7409-4A1C-BD58-377E374E2368}">
      <text>
        <r>
          <rPr>
            <b/>
            <sz val="9"/>
            <color indexed="81"/>
            <rFont val="Tahoma"/>
            <family val="2"/>
          </rPr>
          <t>Pascal André:</t>
        </r>
        <r>
          <rPr>
            <sz val="9"/>
            <color indexed="81"/>
            <rFont val="Tahoma"/>
            <family val="2"/>
          </rPr>
          <t xml:space="preserve">
Seems to be certificate issue. Questioner fixed problem by hosting on Azure.</t>
        </r>
      </text>
    </comment>
    <comment ref="AF281" authorId="0" shapeId="0" xr:uid="{2EBC3361-EDA3-4E5A-A802-B17A146838BA}">
      <text>
        <r>
          <rPr>
            <b/>
            <sz val="9"/>
            <color indexed="81"/>
            <rFont val="Tahoma"/>
            <family val="2"/>
          </rPr>
          <t>Pascal André:</t>
        </r>
        <r>
          <rPr>
            <sz val="9"/>
            <color indexed="81"/>
            <rFont val="Tahoma"/>
            <family val="2"/>
          </rPr>
          <t xml:space="preserve">
How to fix issue where default Blazor PWA project cannot be hosted into IIS?</t>
        </r>
      </text>
    </comment>
    <comment ref="AF282" authorId="0" shapeId="0" xr:uid="{B8445C42-A044-4F73-A369-E73BF9538052}">
      <text>
        <r>
          <rPr>
            <b/>
            <sz val="9"/>
            <color indexed="81"/>
            <rFont val="Tahoma"/>
            <family val="2"/>
          </rPr>
          <t>Pascal André:</t>
        </r>
        <r>
          <rPr>
            <sz val="9"/>
            <color indexed="81"/>
            <rFont val="Tahoma"/>
            <family val="2"/>
          </rPr>
          <t xml:space="preserve">
How to fix issue where calling WASM module causes CORS error?
Gets error message related to CORS.</t>
        </r>
      </text>
    </comment>
    <comment ref="AD283" authorId="0" shapeId="0" xr:uid="{2156B85F-A909-4010-93BF-4D157E8AB23E}">
      <text>
        <r>
          <rPr>
            <b/>
            <sz val="9"/>
            <color indexed="81"/>
            <rFont val="Tahoma"/>
            <family val="2"/>
          </rPr>
          <t>Pascal André:</t>
        </r>
        <r>
          <rPr>
            <sz val="9"/>
            <color indexed="81"/>
            <rFont val="Tahoma"/>
            <family val="2"/>
          </rPr>
          <t xml:space="preserve">
Can I read files from the disk by using Webassembly?</t>
        </r>
      </text>
    </comment>
    <comment ref="AG283" authorId="0" shapeId="0" xr:uid="{BCC1EE79-9ACE-4382-B910-4AA8B4E37582}">
      <text>
        <r>
          <rPr>
            <b/>
            <sz val="9"/>
            <color indexed="81"/>
            <rFont val="Tahoma"/>
            <family val="2"/>
          </rPr>
          <t>Pascal André:</t>
        </r>
        <r>
          <rPr>
            <sz val="9"/>
            <color indexed="81"/>
            <rFont val="Tahoma"/>
            <family val="2"/>
          </rPr>
          <t xml:space="preserve">
also meaning: How to read file...</t>
        </r>
      </text>
    </comment>
    <comment ref="AW283" authorId="0" shapeId="0" xr:uid="{AA020B8D-7C58-4C0A-AB78-F5393589A77C}">
      <text>
        <r>
          <rPr>
            <b/>
            <sz val="9"/>
            <color indexed="81"/>
            <rFont val="Tahoma"/>
            <family val="2"/>
          </rPr>
          <t>Pascal André:</t>
        </r>
        <r>
          <rPr>
            <sz val="9"/>
            <color indexed="81"/>
            <rFont val="Tahoma"/>
            <family val="2"/>
          </rPr>
          <t xml:space="preserve">
Questioner did not respond to any answer. Question and answers with many upvotes though.</t>
        </r>
      </text>
    </comment>
    <comment ref="AD284" authorId="0" shapeId="0" xr:uid="{CE470FC4-B9FD-4773-BA46-87CC3A7F2ABD}">
      <text>
        <r>
          <rPr>
            <b/>
            <sz val="9"/>
            <color indexed="81"/>
            <rFont val="Tahoma"/>
            <family val="2"/>
          </rPr>
          <t>Pascal André:</t>
        </r>
        <r>
          <rPr>
            <sz val="9"/>
            <color indexed="81"/>
            <rFont val="Tahoma"/>
            <family val="2"/>
          </rPr>
          <t xml:space="preserve">
Is There a Way of Providing asm.js or WebAssembly Code to V8 Turbofan?</t>
        </r>
      </text>
    </comment>
    <comment ref="AG285" authorId="0" shapeId="0" xr:uid="{05BC4B85-AF9C-4B4F-874E-5B090BC1FB1B}">
      <text>
        <r>
          <rPr>
            <b/>
            <sz val="9"/>
            <color indexed="81"/>
            <rFont val="Tahoma"/>
            <family val="2"/>
          </rPr>
          <t>Pascal André:</t>
        </r>
        <r>
          <rPr>
            <sz val="9"/>
            <color indexed="81"/>
            <rFont val="Tahoma"/>
            <family val="2"/>
          </rPr>
          <t xml:space="preserve">
How to encrypt a tflite file in C++?</t>
        </r>
      </text>
    </comment>
    <comment ref="AW285" authorId="0" shapeId="0" xr:uid="{AE0DB6A9-BD38-4594-B1C9-CB30D35C7DD0}">
      <text>
        <r>
          <rPr>
            <b/>
            <sz val="9"/>
            <color indexed="81"/>
            <rFont val="Tahoma"/>
            <family val="2"/>
          </rPr>
          <t>Pascal André:</t>
        </r>
        <r>
          <rPr>
            <sz val="9"/>
            <color indexed="81"/>
            <rFont val="Tahoma"/>
            <family val="2"/>
          </rPr>
          <t xml:space="preserve">
Related to tflite; FlatBuffer</t>
        </r>
      </text>
    </comment>
    <comment ref="AD286" authorId="0" shapeId="0" xr:uid="{EE5DF963-369D-44B8-B98F-6800956334F3}">
      <text>
        <r>
          <rPr>
            <b/>
            <sz val="9"/>
            <color indexed="81"/>
            <rFont val="Tahoma"/>
            <family val="2"/>
          </rPr>
          <t>Pascal André:</t>
        </r>
        <r>
          <rPr>
            <sz val="9"/>
            <color indexed="81"/>
            <rFont val="Tahoma"/>
            <family val="2"/>
          </rPr>
          <t xml:space="preserve">
User asks: "Would an efficient C++ implementation of a WASM encryption module outperform e.g. WebCrypto's AES?"</t>
        </r>
      </text>
    </comment>
    <comment ref="AG287" authorId="0" shapeId="0" xr:uid="{7B9D18A0-7744-4099-8C1D-66416C0F4975}">
      <text>
        <r>
          <rPr>
            <b/>
            <sz val="9"/>
            <color indexed="81"/>
            <rFont val="Tahoma"/>
            <family val="2"/>
          </rPr>
          <t>Pascal André:</t>
        </r>
        <r>
          <rPr>
            <sz val="9"/>
            <color indexed="81"/>
            <rFont val="Tahoma"/>
            <family val="2"/>
          </rPr>
          <t xml:space="preserve">
User asks: "How to protect/encrypt data stored in session/local storage in Blazor WebAssembly?"</t>
        </r>
      </text>
    </comment>
    <comment ref="AW287" authorId="0" shapeId="0" xr:uid="{8D2CC21B-B1A1-4518-A9BB-35A104C24E0D}">
      <text>
        <r>
          <rPr>
            <b/>
            <sz val="9"/>
            <color indexed="81"/>
            <rFont val="Tahoma"/>
            <family val="2"/>
          </rPr>
          <t>Pascal André:</t>
        </r>
        <r>
          <rPr>
            <sz val="9"/>
            <color indexed="81"/>
            <rFont val="Tahoma"/>
            <family val="2"/>
          </rPr>
          <t xml:space="preserve">
Questioner did not respond to a comment that was upvoted and that seems promising.</t>
        </r>
      </text>
    </comment>
    <comment ref="AF288" authorId="0" shapeId="0" xr:uid="{15A344E5-226C-4933-B2C8-190200150E9C}">
      <text>
        <r>
          <rPr>
            <b/>
            <sz val="9"/>
            <color indexed="81"/>
            <rFont val="Tahoma"/>
            <family val="2"/>
          </rPr>
          <t>Pascal André:</t>
        </r>
        <r>
          <rPr>
            <sz val="9"/>
            <color indexed="81"/>
            <rFont val="Tahoma"/>
            <family val="2"/>
          </rPr>
          <t xml:space="preserve">
He gets errors when decompiling WASM module using WABT.</t>
        </r>
      </text>
    </comment>
    <comment ref="AG288" authorId="0" shapeId="0" xr:uid="{380DDC72-5F62-4E7D-88C8-938923EC25E4}">
      <text>
        <r>
          <rPr>
            <b/>
            <sz val="9"/>
            <color indexed="81"/>
            <rFont val="Tahoma"/>
            <family val="2"/>
          </rPr>
          <t>Pascal André:</t>
        </r>
        <r>
          <rPr>
            <sz val="9"/>
            <color indexed="81"/>
            <rFont val="Tahoma"/>
            <family val="2"/>
          </rPr>
          <t xml:space="preserve">
User asks: "How to analyze a WASM module to find out what it does?"
</t>
        </r>
      </text>
    </comment>
    <comment ref="AW288" authorId="0" shapeId="0" xr:uid="{BC412849-862E-4746-9E34-693B5D3472D5}">
      <text>
        <r>
          <rPr>
            <b/>
            <sz val="9"/>
            <color indexed="81"/>
            <rFont val="Tahoma"/>
            <family val="2"/>
          </rPr>
          <t>Pascal André:</t>
        </r>
        <r>
          <rPr>
            <sz val="9"/>
            <color indexed="81"/>
            <rFont val="Tahoma"/>
            <family val="2"/>
          </rPr>
          <t xml:space="preserve">
Seems to give enough details. Questioner was active in comments but later no one responded to him.</t>
        </r>
      </text>
    </comment>
    <comment ref="AD289" authorId="0" shapeId="0" xr:uid="{A53279AD-CD5F-4EFC-9625-4C8F76DC4C5E}">
      <text>
        <r>
          <rPr>
            <b/>
            <sz val="9"/>
            <color indexed="81"/>
            <rFont val="Tahoma"/>
            <family val="2"/>
          </rPr>
          <t>Pascal André:</t>
        </r>
        <r>
          <rPr>
            <sz val="9"/>
            <color indexed="81"/>
            <rFont val="Tahoma"/>
            <family val="2"/>
          </rPr>
          <t xml:space="preserve">
Do I need to extract the DTOs and their validation a separate layer that does not contain any database access code to prevent the connection string being leaked?</t>
        </r>
      </text>
    </comment>
    <comment ref="AW289" authorId="0" shapeId="0" xr:uid="{667AC5D3-8CF3-441F-8E5B-3FD8F2D9BD27}">
      <text>
        <r>
          <rPr>
            <b/>
            <sz val="9"/>
            <color indexed="81"/>
            <rFont val="Tahoma"/>
            <family val="2"/>
          </rPr>
          <t>Pascal André:</t>
        </r>
        <r>
          <rPr>
            <sz val="9"/>
            <color indexed="81"/>
            <rFont val="Tahoma"/>
            <family val="2"/>
          </rPr>
          <t xml:space="preserve">
No visible accepted answer or response from questioner it seems.</t>
        </r>
      </text>
    </comment>
    <comment ref="AF290" authorId="0" shapeId="0" xr:uid="{F363690A-F114-4DE3-A728-4434C864BD2B}">
      <text>
        <r>
          <rPr>
            <b/>
            <sz val="9"/>
            <color indexed="81"/>
            <rFont val="Tahoma"/>
            <family val="2"/>
          </rPr>
          <t>Pascal André:</t>
        </r>
        <r>
          <rPr>
            <sz val="9"/>
            <color indexed="81"/>
            <rFont val="Tahoma"/>
            <family val="2"/>
          </rPr>
          <t xml:space="preserve">
User asks: "How to fix error with emscripten and MINIMAL_RUNTIME that does not seem to be able to access C functions?"</t>
        </r>
      </text>
    </comment>
    <comment ref="AJ290" authorId="0" shapeId="0" xr:uid="{96E73216-41BF-4278-89F8-2E8842FA279F}">
      <text>
        <r>
          <rPr>
            <b/>
            <sz val="9"/>
            <color indexed="81"/>
            <rFont val="Tahoma"/>
            <family val="2"/>
          </rPr>
          <t>Pascal André:</t>
        </r>
        <r>
          <rPr>
            <sz val="9"/>
            <color indexed="81"/>
            <rFont val="Tahoma"/>
            <family val="2"/>
          </rPr>
          <t xml:space="preserve">
Issue only persits if MINIMAL_RUNTIME is included in command, otherwise not.</t>
        </r>
      </text>
    </comment>
    <comment ref="AW290" authorId="0" shapeId="0" xr:uid="{10DB6C39-FAA4-461D-A750-82D099C2FAFC}">
      <text>
        <r>
          <rPr>
            <b/>
            <sz val="9"/>
            <color indexed="81"/>
            <rFont val="Tahoma"/>
            <family val="2"/>
          </rPr>
          <t>Pascal André:</t>
        </r>
        <r>
          <rPr>
            <sz val="9"/>
            <color indexed="81"/>
            <rFont val="Tahoma"/>
            <family val="2"/>
          </rPr>
          <t xml:space="preserve">
Questioner answered with workaround fix to the problem.</t>
        </r>
      </text>
    </comment>
    <comment ref="AF291" authorId="0" shapeId="0" xr:uid="{B4E9EAB0-133C-440E-AE46-6026271495B9}">
      <text>
        <r>
          <rPr>
            <b/>
            <sz val="9"/>
            <color indexed="81"/>
            <rFont val="Tahoma"/>
            <family val="2"/>
          </rPr>
          <t>Pascal André:</t>
        </r>
        <r>
          <rPr>
            <sz val="9"/>
            <color indexed="81"/>
            <rFont val="Tahoma"/>
            <family val="2"/>
          </rPr>
          <t xml:space="preserve">
User asks: "How to fix issue regarding memory leak that is only present when compiled to WASM but not when compiled to C?"</t>
        </r>
      </text>
    </comment>
    <comment ref="AI291" authorId="0" shapeId="0" xr:uid="{AF29D1B7-D32D-46A9-B5C2-B6D855A4B344}">
      <text>
        <r>
          <rPr>
            <b/>
            <sz val="9"/>
            <color indexed="81"/>
            <rFont val="Tahoma"/>
            <family val="2"/>
          </rPr>
          <t>Pascal André:</t>
        </r>
        <r>
          <rPr>
            <sz val="9"/>
            <color indexed="81"/>
            <rFont val="Tahoma"/>
            <family val="2"/>
          </rPr>
          <t xml:space="preserve">
Issue seems only be present in Chrome - so related to it.</t>
        </r>
      </text>
    </comment>
    <comment ref="AJ291" authorId="0" shapeId="0" xr:uid="{7823EF9D-1A06-4D17-B407-1C2F97C2E929}">
      <text>
        <r>
          <rPr>
            <b/>
            <sz val="9"/>
            <color indexed="81"/>
            <rFont val="Tahoma"/>
            <family val="2"/>
          </rPr>
          <t>Pascal André:</t>
        </r>
        <r>
          <rPr>
            <sz val="9"/>
            <color indexed="81"/>
            <rFont val="Tahoma"/>
            <family val="2"/>
          </rPr>
          <t xml:space="preserve">
Issue only seemed present in Chrome.</t>
        </r>
      </text>
    </comment>
    <comment ref="AW291" authorId="0" shapeId="0" xr:uid="{4D95CDB1-1B55-460A-A27B-BEC87790B701}">
      <text>
        <r>
          <rPr>
            <b/>
            <sz val="9"/>
            <color indexed="81"/>
            <rFont val="Tahoma"/>
            <family val="2"/>
          </rPr>
          <t>Pascal André:</t>
        </r>
        <r>
          <rPr>
            <sz val="9"/>
            <color indexed="81"/>
            <rFont val="Tahoma"/>
            <family val="2"/>
          </rPr>
          <t xml:space="preserve">
Seems to be answerd in comments where questioner responded but no actual reason was found for issue.</t>
        </r>
      </text>
    </comment>
    <comment ref="AD292" authorId="0" shapeId="0" xr:uid="{0F0E9613-74D8-4EE1-BC5F-16822EA60C99}">
      <text>
        <r>
          <rPr>
            <b/>
            <sz val="9"/>
            <color indexed="81"/>
            <rFont val="Tahoma"/>
            <family val="2"/>
          </rPr>
          <t>Pascal André:</t>
        </r>
        <r>
          <rPr>
            <sz val="9"/>
            <color indexed="81"/>
            <rFont val="Tahoma"/>
            <family val="2"/>
          </rPr>
          <t xml:space="preserve">
Does that mean that if i forget to call a delete here there is memory leak here? What happens with "char_array" during the next function call if delete is call on it and if not? </t>
        </r>
      </text>
    </comment>
    <comment ref="AG293" authorId="0" shapeId="0" xr:uid="{A4F31E28-34C3-4B98-A8A3-2DD52C985E9F}">
      <text>
        <r>
          <rPr>
            <b/>
            <sz val="9"/>
            <color indexed="81"/>
            <rFont val="Tahoma"/>
            <family val="2"/>
          </rPr>
          <t>Pascal André:</t>
        </r>
        <r>
          <rPr>
            <sz val="9"/>
            <color indexed="81"/>
            <rFont val="Tahoma"/>
            <family val="2"/>
          </rPr>
          <t xml:space="preserve">
How to detect failure and reset/restart webassembly Module?</t>
        </r>
      </text>
    </comment>
    <comment ref="AH294" authorId="0" shapeId="0" xr:uid="{07592457-D9FF-40C9-9A94-574484FF59B2}">
      <text>
        <r>
          <rPr>
            <b/>
            <sz val="9"/>
            <color indexed="81"/>
            <rFont val="Tahoma"/>
            <family val="2"/>
          </rPr>
          <t>Pascal André:</t>
        </r>
        <r>
          <rPr>
            <sz val="9"/>
            <color indexed="81"/>
            <rFont val="Tahoma"/>
            <family val="2"/>
          </rPr>
          <t xml:space="preserve">
What's a better way to deal with closures in WebAssembly with Rust instead of using forget and leaking memory?</t>
        </r>
      </text>
    </comment>
    <comment ref="AD295" authorId="0" shapeId="0" xr:uid="{B100363A-8FB9-4B8C-8270-9910E99A5E18}">
      <text>
        <r>
          <rPr>
            <b/>
            <sz val="9"/>
            <color indexed="81"/>
            <rFont val="Tahoma"/>
            <family val="2"/>
          </rPr>
          <t>Pascal André:</t>
        </r>
        <r>
          <rPr>
            <sz val="9"/>
            <color indexed="81"/>
            <rFont val="Tahoma"/>
            <family val="2"/>
          </rPr>
          <t xml:space="preserve">
Why does Chrome eventually throw “Out of memory: wasm memory” after repeatedly refreshing a page that uses WebAssembly?</t>
        </r>
      </text>
    </comment>
    <comment ref="AF295" authorId="0" shapeId="0" xr:uid="{20D66A12-C870-42BF-BC5D-B5AA75AEBC83}">
      <text>
        <r>
          <rPr>
            <b/>
            <sz val="9"/>
            <color indexed="81"/>
            <rFont val="Tahoma"/>
            <family val="2"/>
          </rPr>
          <t>Pascal André:</t>
        </r>
        <r>
          <rPr>
            <sz val="9"/>
            <color indexed="81"/>
            <rFont val="Tahoma"/>
            <family val="2"/>
          </rPr>
          <t xml:space="preserve">
The page works fine for about 35 refreshes and then throws the following:
Uncaught (in promise) RangeError: WebAssembly Instantiation: Out of memory: wasm memory
</t>
        </r>
      </text>
    </comment>
    <comment ref="AI295" authorId="0" shapeId="0" xr:uid="{A00A0C49-5418-49D1-B510-CEFF77632559}">
      <text>
        <r>
          <rPr>
            <b/>
            <sz val="9"/>
            <color indexed="81"/>
            <rFont val="Tahoma"/>
            <family val="2"/>
          </rPr>
          <t>Pascal André:</t>
        </r>
        <r>
          <rPr>
            <sz val="9"/>
            <color indexed="81"/>
            <rFont val="Tahoma"/>
            <family val="2"/>
          </rPr>
          <t xml:space="preserve">
Bug in chrome as seen in answer from questioner.</t>
        </r>
      </text>
    </comment>
    <comment ref="AD296" authorId="0" shapeId="0" xr:uid="{077E5491-CEE6-48F1-ACE9-A44011637115}">
      <text>
        <r>
          <rPr>
            <b/>
            <sz val="9"/>
            <color indexed="81"/>
            <rFont val="Tahoma"/>
            <family val="2"/>
          </rPr>
          <t>Pascal André:</t>
        </r>
        <r>
          <rPr>
            <sz val="9"/>
            <color indexed="81"/>
            <rFont val="Tahoma"/>
            <family val="2"/>
          </rPr>
          <t xml:space="preserve">
Can a WebAssembly program leak memory?</t>
        </r>
      </text>
    </comment>
    <comment ref="AD297" authorId="0" shapeId="0" xr:uid="{B12282F0-3353-4C0F-919A-513C79321069}">
      <text>
        <r>
          <rPr>
            <b/>
            <sz val="9"/>
            <color indexed="81"/>
            <rFont val="Tahoma"/>
            <family val="2"/>
          </rPr>
          <t>Pascal André:</t>
        </r>
        <r>
          <rPr>
            <sz val="9"/>
            <color indexed="81"/>
            <rFont val="Tahoma"/>
            <family val="2"/>
          </rPr>
          <t xml:space="preserve">
Where should I set a breakpoint for catching DI registration of this type?</t>
        </r>
      </text>
    </comment>
    <comment ref="AE297" authorId="0" shapeId="0" xr:uid="{9F8AC9A6-AADD-4527-8797-66260736F971}">
      <text>
        <r>
          <rPr>
            <b/>
            <sz val="9"/>
            <color indexed="81"/>
            <rFont val="Tahoma"/>
            <family val="2"/>
          </rPr>
          <t>Pascal André:</t>
        </r>
        <r>
          <rPr>
            <sz val="9"/>
            <color indexed="81"/>
            <rFont val="Tahoma"/>
            <family val="2"/>
          </rPr>
          <t xml:space="preserve">
Changing setup fixed issue.</t>
        </r>
      </text>
    </comment>
    <comment ref="AF297" authorId="0" shapeId="0" xr:uid="{A31DCC5F-2F88-4F09-92EB-B41ED2A2408D}">
      <text>
        <r>
          <rPr>
            <b/>
            <sz val="9"/>
            <color indexed="81"/>
            <rFont val="Tahoma"/>
            <family val="2"/>
          </rPr>
          <t>Pascal André:</t>
        </r>
        <r>
          <rPr>
            <sz val="9"/>
            <color indexed="81"/>
            <rFont val="Tahoma"/>
            <family val="2"/>
          </rPr>
          <t xml:space="preserve">
How to fix issue where I Cannot get index.html from a NUnit test?</t>
        </r>
      </text>
    </comment>
    <comment ref="AF298" authorId="0" shapeId="0" xr:uid="{32CF41DA-34ED-4F3B-9B14-94BD9D134077}">
      <text>
        <r>
          <rPr>
            <b/>
            <sz val="9"/>
            <color indexed="81"/>
            <rFont val="Tahoma"/>
            <family val="2"/>
          </rPr>
          <t>Pascal André:</t>
        </r>
        <r>
          <rPr>
            <sz val="9"/>
            <color indexed="81"/>
            <rFont val="Tahoma"/>
            <family val="2"/>
          </rPr>
          <t xml:space="preserve">
"I'm getting runtime null exception because the JsRuntime property is not injected."</t>
        </r>
      </text>
    </comment>
    <comment ref="AG298" authorId="0" shapeId="0" xr:uid="{883DA4C6-5801-4844-9463-09D9A3E2E4C9}">
      <text>
        <r>
          <rPr>
            <b/>
            <sz val="9"/>
            <color indexed="81"/>
            <rFont val="Tahoma"/>
            <family val="2"/>
          </rPr>
          <t>Pascal André:</t>
        </r>
        <r>
          <rPr>
            <sz val="9"/>
            <color indexed="81"/>
            <rFont val="Tahoma"/>
            <family val="2"/>
          </rPr>
          <t xml:space="preserve">
How can I call a JavaScript function from the ViewModel?</t>
        </r>
      </text>
    </comment>
    <comment ref="AW298" authorId="0" shapeId="0" xr:uid="{DBF24888-4EB4-401F-8DC2-253AD965276D}">
      <text>
        <r>
          <rPr>
            <b/>
            <sz val="9"/>
            <color indexed="81"/>
            <rFont val="Tahoma"/>
            <family val="2"/>
          </rPr>
          <t>Pascal André:</t>
        </r>
        <r>
          <rPr>
            <sz val="9"/>
            <color indexed="81"/>
            <rFont val="Tahoma"/>
            <family val="2"/>
          </rPr>
          <t xml:space="preserve">
Questioner did not respond to a comment.</t>
        </r>
      </text>
    </comment>
    <comment ref="AE299" authorId="0" shapeId="0" xr:uid="{66DD9887-44AD-4A53-B60F-5F35A2ADB20A}">
      <text>
        <r>
          <rPr>
            <b/>
            <sz val="9"/>
            <color indexed="81"/>
            <rFont val="Tahoma"/>
            <family val="2"/>
          </rPr>
          <t>Pascal André:</t>
        </r>
        <r>
          <rPr>
            <sz val="9"/>
            <color indexed="81"/>
            <rFont val="Tahoma"/>
            <family val="2"/>
          </rPr>
          <t xml:space="preserve">
"I had not correctly set up the AutoMapper in the project. "</t>
        </r>
      </text>
    </comment>
    <comment ref="AF299" authorId="0" shapeId="0" xr:uid="{83A4EDC6-0838-4EEC-98B0-BB895C569EF6}">
      <text>
        <r>
          <rPr>
            <b/>
            <sz val="9"/>
            <color indexed="81"/>
            <rFont val="Tahoma"/>
            <family val="2"/>
          </rPr>
          <t>Pascal André:</t>
        </r>
        <r>
          <rPr>
            <sz val="9"/>
            <color indexed="81"/>
            <rFont val="Tahoma"/>
            <family val="2"/>
          </rPr>
          <t xml:space="preserve">
How to fix .NET 5 RC1 API Controller constructor issue?</t>
        </r>
      </text>
    </comment>
    <comment ref="AW299" authorId="0" shapeId="0" xr:uid="{467F5395-724B-4859-81FC-1193C06F954E}">
      <text>
        <r>
          <rPr>
            <b/>
            <sz val="9"/>
            <color indexed="81"/>
            <rFont val="Tahoma"/>
            <family val="2"/>
          </rPr>
          <t>Pascal André:</t>
        </r>
        <r>
          <rPr>
            <sz val="9"/>
            <color indexed="81"/>
            <rFont val="Tahoma"/>
            <family val="2"/>
          </rPr>
          <t xml:space="preserve">
TRUE
Was answered by owner.</t>
        </r>
      </text>
    </comment>
    <comment ref="AG300" authorId="0" shapeId="0" xr:uid="{3FD10896-8DD2-4D2B-BEC4-DC7C557A271F}">
      <text>
        <r>
          <rPr>
            <b/>
            <sz val="9"/>
            <color indexed="81"/>
            <rFont val="Tahoma"/>
            <family val="2"/>
          </rPr>
          <t>Pascal André:</t>
        </r>
        <r>
          <rPr>
            <sz val="9"/>
            <color indexed="81"/>
            <rFont val="Tahoma"/>
            <family val="2"/>
          </rPr>
          <t xml:space="preserve">
How to initialize an instance of the service in the constructor of StorageManagement and also how to set the parameters of constructor of StorageManagement in Program.cs?</t>
        </r>
      </text>
    </comment>
    <comment ref="AD301" authorId="0" shapeId="0" xr:uid="{A8660B71-7382-44CE-A143-A8DABED19998}">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AH301" authorId="0" shapeId="0" xr:uid="{4ADC5924-E56A-4B46-80C7-7E69B99B7137}">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AD302" authorId="0" shapeId="0" xr:uid="{B5D58CDE-0DEE-4F64-BD40-E1377B67BA41}">
      <text>
        <r>
          <rPr>
            <b/>
            <sz val="9"/>
            <color indexed="81"/>
            <rFont val="Tahoma"/>
            <family val="2"/>
          </rPr>
          <t>Pascal André:</t>
        </r>
        <r>
          <rPr>
            <sz val="9"/>
            <color indexed="81"/>
            <rFont val="Tahoma"/>
            <family val="2"/>
          </rPr>
          <t xml:space="preserve">
can I adapt Ninject in this Program.cs file?</t>
        </r>
      </text>
    </comment>
    <comment ref="AG302" authorId="0" shapeId="0" xr:uid="{3AFFAFBA-3DE8-4741-9D85-A546652FCE08}">
      <text>
        <r>
          <rPr>
            <b/>
            <sz val="9"/>
            <color indexed="81"/>
            <rFont val="Tahoma"/>
            <family val="2"/>
          </rPr>
          <t>Pascal André:</t>
        </r>
        <r>
          <rPr>
            <sz val="9"/>
            <color indexed="81"/>
            <rFont val="Tahoma"/>
            <family val="2"/>
          </rPr>
          <t xml:space="preserve">
How to inject business and data layer but UI layer should not access data layer?</t>
        </r>
      </text>
    </comment>
    <comment ref="AW302" authorId="0" shapeId="0" xr:uid="{0F743987-B2D4-4E59-8E40-C0BFC2B38E07}">
      <text>
        <r>
          <rPr>
            <b/>
            <sz val="9"/>
            <color indexed="81"/>
            <rFont val="Tahoma"/>
            <family val="2"/>
          </rPr>
          <t>Pascal André:</t>
        </r>
        <r>
          <rPr>
            <sz val="9"/>
            <color indexed="81"/>
            <rFont val="Tahoma"/>
            <family val="2"/>
          </rPr>
          <t xml:space="preserve">
TRUE
Was answered by owner.</t>
        </r>
      </text>
    </comment>
    <comment ref="AD303" authorId="0" shapeId="0" xr:uid="{F180A924-8952-4365-9BE4-6FF154F850CD}">
      <text>
        <r>
          <rPr>
            <b/>
            <sz val="9"/>
            <color indexed="81"/>
            <rFont val="Tahoma"/>
            <family val="2"/>
          </rPr>
          <t>Pascal André:</t>
        </r>
        <r>
          <rPr>
            <sz val="9"/>
            <color indexed="81"/>
            <rFont val="Tahoma"/>
            <family val="2"/>
          </rPr>
          <t xml:space="preserve">
Is there a way to route to an intermediary page between routes when/if this is an initial load?</t>
        </r>
      </text>
    </comment>
    <comment ref="AG303" authorId="0" shapeId="0" xr:uid="{FB6BC4D6-575B-43B4-A526-23DB5BE03E25}">
      <text>
        <r>
          <rPr>
            <b/>
            <sz val="9"/>
            <color indexed="81"/>
            <rFont val="Tahoma"/>
            <family val="2"/>
          </rPr>
          <t>Pascal André:</t>
        </r>
        <r>
          <rPr>
            <sz val="9"/>
            <color indexed="81"/>
            <rFont val="Tahoma"/>
            <family val="2"/>
          </rPr>
          <t xml:space="preserve">
How to … ("Is there a way to route to an intermediary page between routes when/if this is an initial load?")</t>
        </r>
      </text>
    </comment>
    <comment ref="AW303" authorId="0" shapeId="0" xr:uid="{BDD9140D-D005-4D00-B7D7-D05DCB7B4FA9}">
      <text>
        <r>
          <rPr>
            <b/>
            <sz val="9"/>
            <color indexed="81"/>
            <rFont val="Tahoma"/>
            <family val="2"/>
          </rPr>
          <t>Pascal André:</t>
        </r>
        <r>
          <rPr>
            <sz val="9"/>
            <color indexed="81"/>
            <rFont val="Tahoma"/>
            <family val="2"/>
          </rPr>
          <t xml:space="preserve">
Not very clear at first what questioner is looking for.</t>
        </r>
      </text>
    </comment>
    <comment ref="AF304" authorId="0" shapeId="0" xr:uid="{27BFDB69-FB20-448F-8BD8-EBA26AE91976}">
      <text>
        <r>
          <rPr>
            <b/>
            <sz val="9"/>
            <color indexed="81"/>
            <rFont val="Tahoma"/>
            <family val="2"/>
          </rPr>
          <t>Pascal André:</t>
        </r>
        <r>
          <rPr>
            <sz val="9"/>
            <color indexed="81"/>
            <rFont val="Tahoma"/>
            <family val="2"/>
          </rPr>
          <t xml:space="preserve">
Ran into exeption in his own attempt.</t>
        </r>
      </text>
    </comment>
    <comment ref="AG304" authorId="0" shapeId="0" xr:uid="{8B1A84D3-743E-4210-841F-0B5A4850B1AE}">
      <text>
        <r>
          <rPr>
            <b/>
            <sz val="9"/>
            <color indexed="81"/>
            <rFont val="Tahoma"/>
            <family val="2"/>
          </rPr>
          <t>Pascal André:</t>
        </r>
        <r>
          <rPr>
            <sz val="9"/>
            <color indexed="81"/>
            <rFont val="Tahoma"/>
            <family val="2"/>
          </rPr>
          <t xml:space="preserve">
How to access X-MS-CLIENT-PRINCIPAL-NAME in Razor page?</t>
        </r>
      </text>
    </comment>
    <comment ref="AW304" authorId="0" shapeId="0" xr:uid="{EBE09A8C-FDC8-468E-B8DB-FA6A2DA50300}">
      <text>
        <r>
          <rPr>
            <b/>
            <sz val="9"/>
            <color indexed="81"/>
            <rFont val="Tahoma"/>
            <family val="2"/>
          </rPr>
          <t>Pascal André:</t>
        </r>
        <r>
          <rPr>
            <sz val="9"/>
            <color indexed="81"/>
            <rFont val="Tahoma"/>
            <family val="2"/>
          </rPr>
          <t xml:space="preserve">
Questioner replied to only comment. Very specific reference to problem (X-MS-CLIENT-PRINCIPAL-NAME). No mention of general service used (MS; Azure etc.)</t>
        </r>
      </text>
    </comment>
    <comment ref="AG305" authorId="0" shapeId="0" xr:uid="{7DBAA81A-B3D5-4391-AB3D-35863E508EC5}">
      <text>
        <r>
          <rPr>
            <b/>
            <sz val="9"/>
            <color indexed="81"/>
            <rFont val="Tahoma"/>
            <family val="2"/>
          </rPr>
          <t>Pascal André:</t>
        </r>
        <r>
          <rPr>
            <sz val="9"/>
            <color indexed="81"/>
            <rFont val="Tahoma"/>
            <family val="2"/>
          </rPr>
          <t xml:space="preserve">
How to inject Blazor-WebAssembly-app extension-UI in webpage?</t>
        </r>
      </text>
    </comment>
    <comment ref="AW305" authorId="0" shapeId="0" xr:uid="{D97FE10B-39B5-47F5-979D-D6174EC7CA75}">
      <text>
        <r>
          <rPr>
            <b/>
            <sz val="9"/>
            <color indexed="81"/>
            <rFont val="Tahoma"/>
            <family val="2"/>
          </rPr>
          <t>Pascal André:</t>
        </r>
        <r>
          <rPr>
            <sz val="9"/>
            <color indexed="81"/>
            <rFont val="Tahoma"/>
            <family val="2"/>
          </rPr>
          <t xml:space="preserve">
No response from questioner to only answer.</t>
        </r>
      </text>
    </comment>
    <comment ref="AF306" authorId="0" shapeId="0" xr:uid="{67F5B5CC-7392-4484-9667-261AC309C61B}">
      <text>
        <r>
          <rPr>
            <b/>
            <sz val="9"/>
            <color indexed="81"/>
            <rFont val="Tahoma"/>
            <family val="2"/>
          </rPr>
          <t>Pascal André:</t>
        </r>
        <r>
          <rPr>
            <sz val="9"/>
            <color indexed="81"/>
            <rFont val="Tahoma"/>
            <family val="2"/>
          </rPr>
          <t xml:space="preserve">
How to fix JavaScript error that appears when SignalR HubConnection is reloaded in Blazor WASM app?</t>
        </r>
      </text>
    </comment>
    <comment ref="AW306" authorId="0" shapeId="0" xr:uid="{7912AAF3-62EB-4F05-96AF-C3D475D10E99}">
      <text>
        <r>
          <rPr>
            <b/>
            <sz val="9"/>
            <color indexed="81"/>
            <rFont val="Tahoma"/>
            <family val="2"/>
          </rPr>
          <t>Pascal André:</t>
        </r>
        <r>
          <rPr>
            <sz val="9"/>
            <color indexed="81"/>
            <rFont val="Tahoma"/>
            <family val="2"/>
          </rPr>
          <t xml:space="preserve">
Seems to give enough details. Related to signalR. Responded to 2 comments from other devs.</t>
        </r>
      </text>
    </comment>
    <comment ref="AE307" authorId="0" shapeId="0" xr:uid="{40763795-21E1-4FA1-A2BD-4172ED1ED4B3}">
      <text>
        <r>
          <rPr>
            <b/>
            <sz val="9"/>
            <color indexed="81"/>
            <rFont val="Tahoma"/>
            <family val="2"/>
          </rPr>
          <t>Pascal André:</t>
        </r>
        <r>
          <rPr>
            <sz val="9"/>
            <color indexed="81"/>
            <rFont val="Tahoma"/>
            <family val="2"/>
          </rPr>
          <t xml:space="preserve">
Related to settings/configurations of Azure services.</t>
        </r>
      </text>
    </comment>
    <comment ref="AG307" authorId="0" shapeId="0" xr:uid="{E544A901-B355-43CE-B337-755A0B6250C4}">
      <text>
        <r>
          <rPr>
            <b/>
            <sz val="9"/>
            <color indexed="81"/>
            <rFont val="Tahoma"/>
            <family val="2"/>
          </rPr>
          <t>Pascal André:</t>
        </r>
        <r>
          <rPr>
            <sz val="9"/>
            <color indexed="81"/>
            <rFont val="Tahoma"/>
            <family val="2"/>
          </rPr>
          <t xml:space="preserve">
User asks: "How to use Azure App settings in a Blazor WebAssembly client-side application at runtime as appsettings.json configuration?"</t>
        </r>
      </text>
    </comment>
    <comment ref="AW307" authorId="0" shapeId="0" xr:uid="{BE29B86A-DA20-4CAD-B3C6-40B2B29C6B23}">
      <text>
        <r>
          <rPr>
            <b/>
            <sz val="9"/>
            <color indexed="81"/>
            <rFont val="Tahoma"/>
            <family val="2"/>
          </rPr>
          <t>Pascal André:</t>
        </r>
        <r>
          <rPr>
            <sz val="9"/>
            <color indexed="81"/>
            <rFont val="Tahoma"/>
            <family val="2"/>
          </rPr>
          <t xml:space="preserve">
Questioner seems to give enough details but did not respond to a comment that seems promising.</t>
        </r>
      </text>
    </comment>
    <comment ref="AF308" authorId="0" shapeId="0" xr:uid="{077FE638-217F-4963-8F35-804A74E06E12}">
      <text>
        <r>
          <rPr>
            <b/>
            <sz val="9"/>
            <color indexed="81"/>
            <rFont val="Tahoma"/>
            <family val="2"/>
          </rPr>
          <t>Pascal André:</t>
        </r>
        <r>
          <rPr>
            <sz val="9"/>
            <color indexed="81"/>
            <rFont val="Tahoma"/>
            <family val="2"/>
          </rPr>
          <t xml:space="preserve">
User asks: "How to fix issue where user role update in asp net core identity does not work?"</t>
        </r>
      </text>
    </comment>
    <comment ref="AW308" authorId="0" shapeId="0" xr:uid="{11770267-536B-470E-8AE1-DE50F6077BD2}">
      <text>
        <r>
          <rPr>
            <b/>
            <sz val="9"/>
            <color indexed="81"/>
            <rFont val="Tahoma"/>
            <family val="2"/>
          </rPr>
          <t>Pascal André:</t>
        </r>
        <r>
          <rPr>
            <sz val="9"/>
            <color indexed="81"/>
            <rFont val="Tahoma"/>
            <family val="2"/>
          </rPr>
          <t xml:space="preserve">
Seems to give enough details with code examples as well.</t>
        </r>
      </text>
    </comment>
    <comment ref="AD309" authorId="0" shapeId="0" xr:uid="{30C43409-6AF2-4FD9-BDB3-320E318385BD}">
      <text>
        <r>
          <rPr>
            <b/>
            <sz val="9"/>
            <color indexed="81"/>
            <rFont val="Tahoma"/>
            <family val="2"/>
          </rPr>
          <t>Pascal André:</t>
        </r>
        <r>
          <rPr>
            <sz val="9"/>
            <color indexed="81"/>
            <rFont val="Tahoma"/>
            <family val="2"/>
          </rPr>
          <t xml:space="preserve">
User asks: "In Blazor WebAssembly, is it possible to inject IJSRuntime in program.cs, to main method?"</t>
        </r>
      </text>
    </comment>
    <comment ref="AE310" authorId="0" shapeId="0" xr:uid="{FEB936F3-0180-47A4-BF93-A90E8D97A0EE}">
      <text>
        <r>
          <rPr>
            <b/>
            <sz val="9"/>
            <color indexed="81"/>
            <rFont val="Tahoma"/>
            <family val="2"/>
          </rPr>
          <t>Pascal André:</t>
        </r>
        <r>
          <rPr>
            <sz val="9"/>
            <color indexed="81"/>
            <rFont val="Tahoma"/>
            <family val="2"/>
          </rPr>
          <t xml:space="preserve">
CORS issue</t>
        </r>
      </text>
    </comment>
    <comment ref="AF310" authorId="0" shapeId="0" xr:uid="{3D6F4B77-EC31-4A45-B031-4C11CD737315}">
      <text>
        <r>
          <rPr>
            <b/>
            <sz val="9"/>
            <color indexed="81"/>
            <rFont val="Tahoma"/>
            <family val="2"/>
          </rPr>
          <t>Pascal André:</t>
        </r>
        <r>
          <rPr>
            <sz val="9"/>
            <color indexed="81"/>
            <rFont val="Tahoma"/>
            <family val="2"/>
          </rPr>
          <t xml:space="preserve">
How to fix 'TypeError: Failed to fetch' error when trying to call AspNetCore Restful API from Blazor WASM?</t>
        </r>
      </text>
    </comment>
    <comment ref="AG311" authorId="0" shapeId="0" xr:uid="{90DCCBBC-AAEA-4948-9ED0-CAF399AE8078}">
      <text>
        <r>
          <rPr>
            <b/>
            <sz val="9"/>
            <color indexed="81"/>
            <rFont val="Tahoma"/>
            <family val="2"/>
          </rPr>
          <t>Pascal André:</t>
        </r>
        <r>
          <rPr>
            <sz val="9"/>
            <color indexed="81"/>
            <rFont val="Tahoma"/>
            <family val="2"/>
          </rPr>
          <t xml:space="preserve">
How to use UserManager on a Blazor page?</t>
        </r>
      </text>
    </comment>
    <comment ref="AK311" authorId="0" shapeId="0" xr:uid="{BCA9DEC9-099F-49A1-8880-315991CEA226}">
      <text>
        <r>
          <rPr>
            <b/>
            <sz val="9"/>
            <color indexed="81"/>
            <rFont val="Tahoma"/>
            <family val="2"/>
          </rPr>
          <t>Pascal André:</t>
        </r>
        <r>
          <rPr>
            <sz val="9"/>
            <color indexed="81"/>
            <rFont val="Tahoma"/>
            <family val="2"/>
          </rPr>
          <t xml:space="preserve">
From another dev's answer: ou can't use UserManager from WebAssembly Blazor app as it is running on the browser. Generally speaking, you can't use objects related to database access in WebAssembly Blazor app. Instead you usually create a Web Api action methods, and access these methods using Fetch API (HttpClient).</t>
        </r>
      </text>
    </comment>
    <comment ref="AF312" authorId="0" shapeId="0" xr:uid="{153DD7D1-18D3-47D0-B5A1-90BB7AF03347}">
      <text>
        <r>
          <rPr>
            <b/>
            <sz val="9"/>
            <color indexed="81"/>
            <rFont val="Tahoma"/>
            <family val="2"/>
          </rPr>
          <t>Pascal André:</t>
        </r>
        <r>
          <rPr>
            <sz val="9"/>
            <color indexed="81"/>
            <rFont val="Tahoma"/>
            <family val="2"/>
          </rPr>
          <t xml:space="preserve">
User tried on his own but failed.</t>
        </r>
      </text>
    </comment>
    <comment ref="AG312" authorId="0" shapeId="0" xr:uid="{9C6631A0-7769-4DD7-BE1C-66B4DE2F9DF2}">
      <text>
        <r>
          <rPr>
            <b/>
            <sz val="9"/>
            <color indexed="81"/>
            <rFont val="Tahoma"/>
            <family val="2"/>
          </rPr>
          <t>Pascal André:</t>
        </r>
        <r>
          <rPr>
            <sz val="9"/>
            <color indexed="81"/>
            <rFont val="Tahoma"/>
            <family val="2"/>
          </rPr>
          <t xml:space="preserve">
How to read large string from sessionStorage in Blazor WebAssembly?</t>
        </r>
      </text>
    </comment>
    <comment ref="AF313" authorId="0" shapeId="0" xr:uid="{72F2783C-9DF0-47B9-8AAF-47FC6D230997}">
      <text>
        <r>
          <rPr>
            <b/>
            <sz val="9"/>
            <color indexed="81"/>
            <rFont val="Tahoma"/>
            <family val="2"/>
          </rPr>
          <t>Pascal André:</t>
        </r>
        <r>
          <rPr>
            <sz val="9"/>
            <color indexed="81"/>
            <rFont val="Tahoma"/>
            <family val="2"/>
          </rPr>
          <t xml:space="preserve">
Related to an issue:
the BlazorTimer is leaking the _timer. Timer is IDisposable</t>
        </r>
      </text>
    </comment>
    <comment ref="AG313" authorId="0" shapeId="0" xr:uid="{175347B2-CC2D-4A9E-8A1B-D074E131DC15}">
      <text>
        <r>
          <rPr>
            <b/>
            <sz val="9"/>
            <color indexed="81"/>
            <rFont val="Tahoma"/>
            <family val="2"/>
          </rPr>
          <t>Pascal André:</t>
        </r>
        <r>
          <rPr>
            <sz val="9"/>
            <color indexed="81"/>
            <rFont val="Tahoma"/>
            <family val="2"/>
          </rPr>
          <t xml:space="preserve">
how can I prevent the leaking of the timer, and yet use code to unsubscribe the event handler in the Dispose method implemented in a Blazor component ?</t>
        </r>
      </text>
    </comment>
    <comment ref="AG314" authorId="0" shapeId="0" xr:uid="{74538902-EA1C-4F4A-9894-F3C6DBA13370}">
      <text>
        <r>
          <rPr>
            <b/>
            <sz val="9"/>
            <color indexed="81"/>
            <rFont val="Tahoma"/>
            <family val="2"/>
          </rPr>
          <t>Pascal André:</t>
        </r>
        <r>
          <rPr>
            <sz val="9"/>
            <color indexed="81"/>
            <rFont val="Tahoma"/>
            <family val="2"/>
          </rPr>
          <t xml:space="preserve">
How to get custom response headers through to the Blazor WASM app?</t>
        </r>
      </text>
    </comment>
    <comment ref="AW314" authorId="0" shapeId="0" xr:uid="{CC4B44F9-3D91-46B1-91D1-9034B37E8A11}">
      <text>
        <r>
          <rPr>
            <b/>
            <sz val="9"/>
            <color indexed="81"/>
            <rFont val="Tahoma"/>
            <family val="2"/>
          </rPr>
          <t>Pascal André:</t>
        </r>
        <r>
          <rPr>
            <sz val="9"/>
            <color indexed="81"/>
            <rFont val="Tahoma"/>
            <family val="2"/>
          </rPr>
          <t xml:space="preserve">
TRUE
Was answered by owner.</t>
        </r>
      </text>
    </comment>
    <comment ref="AG315" authorId="0" shapeId="0" xr:uid="{438F69B0-2F5F-45D9-B94E-0E03784C4F08}">
      <text>
        <r>
          <rPr>
            <b/>
            <sz val="9"/>
            <color indexed="81"/>
            <rFont val="Tahoma"/>
            <family val="2"/>
          </rPr>
          <t>Pascal André:</t>
        </r>
        <r>
          <rPr>
            <sz val="9"/>
            <color indexed="81"/>
            <rFont val="Tahoma"/>
            <family val="2"/>
          </rPr>
          <t xml:space="preserve">
How to implement two-way messaging between WASM module and JS to perform data transformation?</t>
        </r>
      </text>
    </comment>
    <comment ref="AW315" authorId="0" shapeId="0" xr:uid="{4D3CB8DC-4984-4201-889D-CCF3F18B3E0E}">
      <text>
        <r>
          <rPr>
            <b/>
            <sz val="9"/>
            <color indexed="81"/>
            <rFont val="Tahoma"/>
            <family val="2"/>
          </rPr>
          <t>Pascal André:</t>
        </r>
        <r>
          <rPr>
            <sz val="9"/>
            <color indexed="81"/>
            <rFont val="Tahoma"/>
            <family val="2"/>
          </rPr>
          <t xml:space="preserve">
Looks to be somewhat complex and specific.</t>
        </r>
      </text>
    </comment>
    <comment ref="AF316" authorId="0" shapeId="0" xr:uid="{0F010EF0-0DA2-4103-99BB-ACF32AD35CFB}">
      <text>
        <r>
          <rPr>
            <b/>
            <sz val="9"/>
            <color indexed="81"/>
            <rFont val="Tahoma"/>
            <family val="2"/>
          </rPr>
          <t>Pascal André:</t>
        </r>
        <r>
          <rPr>
            <sz val="9"/>
            <color indexed="81"/>
            <rFont val="Tahoma"/>
            <family val="2"/>
          </rPr>
          <t xml:space="preserve">
How to fix issue where Blazor WebAssembly cannot load resources files from class library?</t>
        </r>
      </text>
    </comment>
    <comment ref="AF317" authorId="0" shapeId="0" xr:uid="{035A95F6-201D-4BB7-8B48-A1E616F3E987}">
      <text>
        <r>
          <rPr>
            <b/>
            <sz val="9"/>
            <color indexed="81"/>
            <rFont val="Tahoma"/>
            <family val="2"/>
          </rPr>
          <t>Pascal André:</t>
        </r>
        <r>
          <rPr>
            <sz val="9"/>
            <color indexed="81"/>
            <rFont val="Tahoma"/>
            <family val="2"/>
          </rPr>
          <t xml:space="preserve">
User got errors during his attempt.</t>
        </r>
      </text>
    </comment>
    <comment ref="AG317" authorId="0" shapeId="0" xr:uid="{BDAD7200-7404-4EDF-BE36-1EEDFF5CEC27}">
      <text>
        <r>
          <rPr>
            <b/>
            <sz val="9"/>
            <color indexed="81"/>
            <rFont val="Tahoma"/>
            <family val="2"/>
          </rPr>
          <t>Pascal André:</t>
        </r>
        <r>
          <rPr>
            <sz val="9"/>
            <color indexed="81"/>
            <rFont val="Tahoma"/>
            <family val="2"/>
          </rPr>
          <t xml:space="preserve">
How can you inject Blazored.LocalStorage (v2.1.6) into a blazor webassembly service (3.2.0)?</t>
        </r>
      </text>
    </comment>
    <comment ref="AG318" authorId="0" shapeId="0" xr:uid="{47715602-065C-4BAC-9391-CC98B3A69541}">
      <text>
        <r>
          <rPr>
            <b/>
            <sz val="9"/>
            <color indexed="81"/>
            <rFont val="Tahoma"/>
            <family val="2"/>
          </rPr>
          <t>Pascal André:</t>
        </r>
        <r>
          <rPr>
            <sz val="9"/>
            <color indexed="81"/>
            <rFont val="Tahoma"/>
            <family val="2"/>
          </rPr>
          <t xml:space="preserve">
How do I make changes to an injected object be reflected in all components? (AKA reactivity)</t>
        </r>
      </text>
    </comment>
    <comment ref="AG319" authorId="0" shapeId="0" xr:uid="{8F26E75F-7733-4B54-B17C-6E6D495D2D90}">
      <text>
        <r>
          <rPr>
            <b/>
            <sz val="9"/>
            <color indexed="81"/>
            <rFont val="Tahoma"/>
            <family val="2"/>
          </rPr>
          <t>Pascal André:</t>
        </r>
        <r>
          <rPr>
            <sz val="9"/>
            <color indexed="81"/>
            <rFont val="Tahoma"/>
            <family val="2"/>
          </rPr>
          <t xml:space="preserve">
I saw something about using TableEntityAdapter, but can't find any example using it?</t>
        </r>
      </text>
    </comment>
    <comment ref="AH319" authorId="0" shapeId="0" xr:uid="{61A54CF1-62C5-4878-B1D4-B4665DBD0FC8}">
      <text>
        <r>
          <rPr>
            <b/>
            <sz val="9"/>
            <color indexed="81"/>
            <rFont val="Tahoma"/>
            <family val="2"/>
          </rPr>
          <t>Pascal André:</t>
        </r>
        <r>
          <rPr>
            <sz val="9"/>
            <color indexed="81"/>
            <rFont val="Tahoma"/>
            <family val="2"/>
          </rPr>
          <t xml:space="preserve">
Best practice of using TableEntity (Azure table storage) - decoupling of classes?</t>
        </r>
      </text>
    </comment>
    <comment ref="AG320" authorId="0" shapeId="0" xr:uid="{4E508996-9A4F-4119-A285-602D1A51E389}">
      <text>
        <r>
          <rPr>
            <b/>
            <sz val="9"/>
            <color indexed="81"/>
            <rFont val="Tahoma"/>
            <family val="2"/>
          </rPr>
          <t>Pascal André:</t>
        </r>
        <r>
          <rPr>
            <sz val="9"/>
            <color indexed="81"/>
            <rFont val="Tahoma"/>
            <family val="2"/>
          </rPr>
          <t xml:space="preserve">
How to detect browser information from WebAssembly module?</t>
        </r>
      </text>
    </comment>
    <comment ref="AD321" authorId="0" shapeId="0" xr:uid="{012C0AB2-FAC4-4D61-9AE9-7D680C42CA8C}">
      <text>
        <r>
          <rPr>
            <b/>
            <sz val="9"/>
            <color indexed="81"/>
            <rFont val="Tahoma"/>
            <family val="2"/>
          </rPr>
          <t>Pascal André:</t>
        </r>
        <r>
          <rPr>
            <sz val="9"/>
            <color indexed="81"/>
            <rFont val="Tahoma"/>
            <family val="2"/>
          </rPr>
          <t xml:space="preserve">
Which hosting model for Blazor application with dynamic UI talking to remote SQL Server?</t>
        </r>
      </text>
    </comment>
    <comment ref="AF322" authorId="0" shapeId="0" xr:uid="{4775E6E6-D43C-4B7D-9805-532250F63237}">
      <text>
        <r>
          <rPr>
            <b/>
            <sz val="9"/>
            <color indexed="81"/>
            <rFont val="Tahoma"/>
            <family val="2"/>
          </rPr>
          <t>Pascal André:</t>
        </r>
        <r>
          <rPr>
            <sz val="9"/>
            <color indexed="81"/>
            <rFont val="Tahoma"/>
            <family val="2"/>
          </rPr>
          <t xml:space="preserve">
Questioner got error messages during his attempt of implementing it.</t>
        </r>
      </text>
    </comment>
    <comment ref="AG322" authorId="0" shapeId="0" xr:uid="{94CE1126-F335-4C1D-9F07-EFA6F26D556D}">
      <text>
        <r>
          <rPr>
            <b/>
            <sz val="9"/>
            <color indexed="81"/>
            <rFont val="Tahoma"/>
            <family val="2"/>
          </rPr>
          <t>Pascal André:</t>
        </r>
        <r>
          <rPr>
            <sz val="9"/>
            <color indexed="81"/>
            <rFont val="Tahoma"/>
            <family val="2"/>
          </rPr>
          <t xml:space="preserve">
Are there other ways to save a file from WebAssembly other than transferring  file to JS and the Blob?</t>
        </r>
      </text>
    </comment>
    <comment ref="AF323" authorId="0" shapeId="0" xr:uid="{8E08E1F8-3004-4E5F-B771-673DBBB68ABC}">
      <text>
        <r>
          <rPr>
            <b/>
            <sz val="9"/>
            <color indexed="81"/>
            <rFont val="Tahoma"/>
            <family val="2"/>
          </rPr>
          <t>Pascal André:</t>
        </r>
        <r>
          <rPr>
            <sz val="9"/>
            <color indexed="81"/>
            <rFont val="Tahoma"/>
            <family val="2"/>
          </rPr>
          <t xml:space="preserve">
User asks for help to fix cause of stack overflow error using Qt application running in WebAssembly?</t>
        </r>
      </text>
    </comment>
    <comment ref="AG323" authorId="0" shapeId="0" xr:uid="{F81C1559-8A2D-4626-BB1A-988E5382C577}">
      <text>
        <r>
          <rPr>
            <b/>
            <sz val="9"/>
            <color indexed="81"/>
            <rFont val="Tahoma"/>
            <family val="2"/>
          </rPr>
          <t>Pascal André:</t>
        </r>
        <r>
          <rPr>
            <sz val="9"/>
            <color indexed="81"/>
            <rFont val="Tahoma"/>
            <family val="2"/>
          </rPr>
          <t xml:space="preserve">
Only "how to find problematic code in WebAssembly binary".</t>
        </r>
      </text>
    </comment>
    <comment ref="AW323" authorId="0" shapeId="0" xr:uid="{77C150E3-A904-4BEE-8551-9DA377DD1099}">
      <text>
        <r>
          <rPr>
            <b/>
            <sz val="9"/>
            <color indexed="81"/>
            <rFont val="Tahoma"/>
            <family val="2"/>
          </rPr>
          <t>Pascal André:</t>
        </r>
        <r>
          <rPr>
            <sz val="9"/>
            <color indexed="81"/>
            <rFont val="Tahoma"/>
            <family val="2"/>
          </rPr>
          <t xml:space="preserve">
Questioner was active in comment to provide code in order to reproduce error but received not response.</t>
        </r>
      </text>
    </comment>
    <comment ref="AD324" authorId="0" shapeId="0" xr:uid="{54CD8915-2F0F-4EB2-BD21-314065C92C24}">
      <text>
        <r>
          <rPr>
            <b/>
            <sz val="9"/>
            <color indexed="81"/>
            <rFont val="Tahoma"/>
            <family val="2"/>
          </rPr>
          <t>Pascal André:</t>
        </r>
        <r>
          <rPr>
            <sz val="9"/>
            <color indexed="81"/>
            <rFont val="Tahoma"/>
            <family val="2"/>
          </rPr>
          <t xml:space="preserve">
User wants to know if there is a way to determine whether a browser will be able to handle Blazor correctly or not.</t>
        </r>
      </text>
    </comment>
    <comment ref="AD325" authorId="0" shapeId="0" xr:uid="{A901A87D-FEFF-4241-AC4B-3D188EDC7A61}">
      <text>
        <r>
          <rPr>
            <b/>
            <sz val="9"/>
            <color indexed="81"/>
            <rFont val="Tahoma"/>
            <family val="2"/>
          </rPr>
          <t>Pascal André:</t>
        </r>
        <r>
          <rPr>
            <sz val="9"/>
            <color indexed="81"/>
            <rFont val="Tahoma"/>
            <family val="2"/>
          </rPr>
          <t xml:space="preserve">
User wants to know if WebAssembly could be used as a way to enforce DRM?</t>
        </r>
      </text>
    </comment>
    <comment ref="AD326" authorId="0" shapeId="0" xr:uid="{33EC6150-97F7-4DD0-9309-68A9E1E92A8C}">
      <text>
        <r>
          <rPr>
            <b/>
            <sz val="9"/>
            <color indexed="81"/>
            <rFont val="Tahoma"/>
            <family val="2"/>
          </rPr>
          <t>Pascal André:</t>
        </r>
        <r>
          <rPr>
            <sz val="9"/>
            <color indexed="81"/>
            <rFont val="Tahoma"/>
            <family val="2"/>
          </rPr>
          <t xml:space="preserve">
User asks questions about how to secure his API and who in general could access the endpoints.</t>
        </r>
      </text>
    </comment>
    <comment ref="AG326" authorId="0" shapeId="0" xr:uid="{A79029A6-5E88-4E07-A0A5-AACFAC7F8740}">
      <text>
        <r>
          <rPr>
            <b/>
            <sz val="9"/>
            <color indexed="81"/>
            <rFont val="Tahoma"/>
            <family val="2"/>
          </rPr>
          <t>Pascal André:</t>
        </r>
        <r>
          <rPr>
            <sz val="9"/>
            <color indexed="81"/>
            <rFont val="Tahoma"/>
            <family val="2"/>
          </rPr>
          <t xml:space="preserve">
User asks how to protect his API against unplanned HTTP-requests.</t>
        </r>
      </text>
    </comment>
    <comment ref="AD327" authorId="0" shapeId="0" xr:uid="{669B920E-7FFB-42BB-818E-50118394A349}">
      <text>
        <r>
          <rPr>
            <b/>
            <sz val="9"/>
            <color indexed="81"/>
            <rFont val="Tahoma"/>
            <family val="2"/>
          </rPr>
          <t>Pascal André:</t>
        </r>
        <r>
          <rPr>
            <sz val="9"/>
            <color indexed="81"/>
            <rFont val="Tahoma"/>
            <family val="2"/>
          </rPr>
          <t xml:space="preserve">
User wants to protect code from being read and modified and asks some questions to clarify concepts on compiling JavaScript.</t>
        </r>
      </text>
    </comment>
    <comment ref="AG328" authorId="0" shapeId="0" xr:uid="{BFECB116-8765-439D-ACB4-29861474843A}">
      <text>
        <r>
          <rPr>
            <b/>
            <sz val="9"/>
            <color indexed="81"/>
            <rFont val="Tahoma"/>
            <family val="2"/>
          </rPr>
          <t>Pascal André:</t>
        </r>
        <r>
          <rPr>
            <sz val="9"/>
            <color indexed="81"/>
            <rFont val="Tahoma"/>
            <family val="2"/>
          </rPr>
          <t xml:space="preserve">
User asks how he can handle multiple tokens for different scopes when working with protected APIs using Azure-Active-Directory.</t>
        </r>
      </text>
    </comment>
    <comment ref="AH328" authorId="0" shapeId="0" xr:uid="{838C354D-9AE8-44BC-8FB2-4E161A2ABCBF}">
      <text>
        <r>
          <rPr>
            <b/>
            <sz val="9"/>
            <color indexed="81"/>
            <rFont val="Tahoma"/>
            <family val="2"/>
          </rPr>
          <t>Pascal André:</t>
        </r>
        <r>
          <rPr>
            <sz val="9"/>
            <color indexed="81"/>
            <rFont val="Tahoma"/>
            <family val="2"/>
          </rPr>
          <t xml:space="preserve">
User seems to have an idea how to solve the problem but is looking for a way to achieve it using best practices since his solution seems laborious.</t>
        </r>
      </text>
    </comment>
    <comment ref="AW328" authorId="0" shapeId="0" xr:uid="{3A420D20-25D4-4767-B536-EDEE09235755}">
      <text>
        <r>
          <rPr>
            <b/>
            <sz val="9"/>
            <color indexed="81"/>
            <rFont val="Tahoma"/>
            <family val="2"/>
          </rPr>
          <t>Pascal André:</t>
        </r>
        <r>
          <rPr>
            <sz val="9"/>
            <color indexed="81"/>
            <rFont val="Tahoma"/>
            <family val="2"/>
          </rPr>
          <t xml:space="preserve">
Quite a specific problem as it seems.</t>
        </r>
      </text>
    </comment>
    <comment ref="AD330" authorId="0" shapeId="0" xr:uid="{AB5629D5-CB02-42C7-BBCB-22FD339374CC}">
      <text>
        <r>
          <rPr>
            <b/>
            <sz val="9"/>
            <color indexed="81"/>
            <rFont val="Tahoma"/>
            <family val="2"/>
          </rPr>
          <t>Pascal André:</t>
        </r>
        <r>
          <rPr>
            <sz val="9"/>
            <color indexed="81"/>
            <rFont val="Tahoma"/>
            <family val="2"/>
          </rPr>
          <t xml:space="preserve">
Are both WASI and EMscriptenFS stands for same objective to provide sand-boxed file systems or these two has different usage?</t>
        </r>
      </text>
    </comment>
    <comment ref="AD331" authorId="0" shapeId="0" xr:uid="{4FCF61EC-55CE-42E9-811B-E225475A5970}">
      <text>
        <r>
          <rPr>
            <b/>
            <sz val="9"/>
            <color indexed="81"/>
            <rFont val="Tahoma"/>
            <family val="2"/>
          </rPr>
          <t>Pascal André:</t>
        </r>
        <r>
          <rPr>
            <sz val="9"/>
            <color indexed="81"/>
            <rFont val="Tahoma"/>
            <family val="2"/>
          </rPr>
          <t xml:space="preserve">
What mean --no-sandbox mean? Can access system?</t>
        </r>
      </text>
    </comment>
    <comment ref="AW331" authorId="0" shapeId="0" xr:uid="{E17B2169-E3A8-4C36-A5C4-8E32F07D8219}">
      <text>
        <r>
          <rPr>
            <b/>
            <sz val="9"/>
            <color indexed="81"/>
            <rFont val="Tahoma"/>
            <family val="2"/>
          </rPr>
          <t>Pascal André:</t>
        </r>
        <r>
          <rPr>
            <sz val="9"/>
            <color indexed="81"/>
            <rFont val="Tahoma"/>
            <family val="2"/>
          </rPr>
          <t xml:space="preserve">
Questioner was active in comments but did not respond to last comment.</t>
        </r>
      </text>
    </comment>
    <comment ref="AG332" authorId="0" shapeId="0" xr:uid="{3ABAB8EB-47E6-4295-A691-937BFCD701C1}">
      <text>
        <r>
          <rPr>
            <b/>
            <sz val="9"/>
            <color indexed="81"/>
            <rFont val="Tahoma"/>
            <family val="2"/>
          </rPr>
          <t>Pascal André:</t>
        </r>
        <r>
          <rPr>
            <sz val="9"/>
            <color indexed="81"/>
            <rFont val="Tahoma"/>
            <family val="2"/>
          </rPr>
          <t xml:space="preserve">
How to use file inputs that have been picked by the user in regard to the limitation of the sandbox of the VM?</t>
        </r>
      </text>
    </comment>
    <comment ref="AW332" authorId="0" shapeId="0" xr:uid="{6CCFA375-5EC3-4E92-8379-E042A4ACE952}">
      <text>
        <r>
          <rPr>
            <b/>
            <sz val="9"/>
            <color indexed="81"/>
            <rFont val="Tahoma"/>
            <family val="2"/>
          </rPr>
          <t>Pascal André:</t>
        </r>
        <r>
          <rPr>
            <sz val="9"/>
            <color indexed="81"/>
            <rFont val="Tahoma"/>
            <family val="2"/>
          </rPr>
          <t xml:space="preserve">
Questioner responded to only comment. Seems to give enough details otherwise.</t>
        </r>
      </text>
    </comment>
    <comment ref="AD333" authorId="0" shapeId="0" xr:uid="{0F03F25C-718F-4D82-B59D-1A3406D70C82}">
      <text>
        <r>
          <rPr>
            <b/>
            <sz val="9"/>
            <color indexed="81"/>
            <rFont val="Tahoma"/>
            <family val="2"/>
          </rPr>
          <t>Pascal André:</t>
        </r>
        <r>
          <rPr>
            <sz val="9"/>
            <color indexed="81"/>
            <rFont val="Tahoma"/>
            <family val="2"/>
          </rPr>
          <t xml:space="preserve">
How does Web Assembly facilitate less hackable/more trustless in-browser code execution?
Are there properties of the WASM VM memory format that make it more client-side-hack-resistant?</t>
        </r>
      </text>
    </comment>
    <comment ref="AD334" authorId="0" shapeId="0" xr:uid="{0F127389-9E9B-40FC-B4B7-F6742C6030F9}">
      <text>
        <r>
          <rPr>
            <b/>
            <sz val="9"/>
            <color indexed="81"/>
            <rFont val="Tahoma"/>
            <family val="2"/>
          </rPr>
          <t>Pascal André:</t>
        </r>
        <r>
          <rPr>
            <sz val="9"/>
            <color indexed="81"/>
            <rFont val="Tahoma"/>
            <family val="2"/>
          </rPr>
          <t xml:space="preserve">
What is required to get a BSD-sockets-based program to do LAN networking under Emscripten?</t>
        </r>
      </text>
    </comment>
    <comment ref="AW334" authorId="0" shapeId="0" xr:uid="{219072A1-3414-463A-8187-35FA3AA23D39}">
      <text>
        <r>
          <rPr>
            <b/>
            <sz val="9"/>
            <color indexed="81"/>
            <rFont val="Tahoma"/>
            <family val="2"/>
          </rPr>
          <t>Pascal André:</t>
        </r>
        <r>
          <rPr>
            <sz val="9"/>
            <color indexed="81"/>
            <rFont val="Tahoma"/>
            <family val="2"/>
          </rPr>
          <t xml:space="preserve">
Seems to require quite a high level of expertise to answer.</t>
        </r>
      </text>
    </comment>
    <comment ref="AD335" authorId="0" shapeId="0" xr:uid="{82095618-51A1-4300-A0D1-6A313AAE09BC}">
      <text>
        <r>
          <rPr>
            <b/>
            <sz val="9"/>
            <color indexed="81"/>
            <rFont val="Tahoma"/>
            <family val="2"/>
          </rPr>
          <t>Pascal André:</t>
        </r>
        <r>
          <rPr>
            <sz val="9"/>
            <color indexed="81"/>
            <rFont val="Tahoma"/>
            <family val="2"/>
          </rPr>
          <t xml:space="preserve">
How do sandboxing environments recover from faults?</t>
        </r>
      </text>
    </comment>
    <comment ref="AW335" authorId="0" shapeId="0" xr:uid="{0D0EE25B-3393-4B07-B586-E7FFD0C71C91}">
      <text>
        <r>
          <rPr>
            <b/>
            <sz val="9"/>
            <color indexed="81"/>
            <rFont val="Tahoma"/>
            <family val="2"/>
          </rPr>
          <t>Pascal André:</t>
        </r>
        <r>
          <rPr>
            <sz val="9"/>
            <color indexed="81"/>
            <rFont val="Tahoma"/>
            <family val="2"/>
          </rPr>
          <t xml:space="preserve">
Questioner's account was deleted.</t>
        </r>
      </text>
    </comment>
    <comment ref="AD336" authorId="0" shapeId="0" xr:uid="{085D27BF-1702-428C-AB1B-3B7D909D9680}">
      <text>
        <r>
          <rPr>
            <b/>
            <sz val="9"/>
            <color indexed="81"/>
            <rFont val="Tahoma"/>
            <family val="2"/>
          </rPr>
          <t>Pascal André:</t>
        </r>
        <r>
          <rPr>
            <sz val="9"/>
            <color indexed="81"/>
            <rFont val="Tahoma"/>
            <family val="2"/>
          </rPr>
          <t xml:space="preserve">
Where all can javascript (and plugins) live/hide in a webpage?</t>
        </r>
      </text>
    </comment>
    <comment ref="AW336" authorId="0" shapeId="0" xr:uid="{EE689A7A-9050-446F-A22B-8C39AE5F9286}">
      <text>
        <r>
          <rPr>
            <b/>
            <sz val="9"/>
            <color indexed="81"/>
            <rFont val="Tahoma"/>
            <family val="2"/>
          </rPr>
          <t>Pascal André:</t>
        </r>
        <r>
          <rPr>
            <sz val="9"/>
            <color indexed="81"/>
            <rFont val="Tahoma"/>
            <family val="2"/>
          </rPr>
          <t xml:space="preserve">
Question did not resond to comments. Somewhat  unusual question.</t>
        </r>
      </text>
    </comment>
    <comment ref="AD337" authorId="0" shapeId="0" xr:uid="{FA6043A5-8EC2-4CB0-A201-C063CBE15077}">
      <text>
        <r>
          <rPr>
            <b/>
            <sz val="9"/>
            <color indexed="81"/>
            <rFont val="Tahoma"/>
            <family val="2"/>
          </rPr>
          <t>Pascal André:</t>
        </r>
        <r>
          <rPr>
            <sz val="9"/>
            <color indexed="81"/>
            <rFont val="Tahoma"/>
            <family val="2"/>
          </rPr>
          <t xml:space="preserve">
Can I use webassembly for plugins like blender uses python?</t>
        </r>
      </text>
    </comment>
    <comment ref="AG338" authorId="0" shapeId="0" xr:uid="{37062CDF-FDEC-473E-ADF4-7EFC28466FB0}">
      <text>
        <r>
          <rPr>
            <b/>
            <sz val="9"/>
            <color indexed="81"/>
            <rFont val="Tahoma"/>
            <family val="2"/>
          </rPr>
          <t>Pascal André:</t>
        </r>
        <r>
          <rPr>
            <sz val="9"/>
            <color indexed="81"/>
            <rFont val="Tahoma"/>
            <family val="2"/>
          </rPr>
          <t xml:space="preserve">
I need to interact with my API which requires Auth0 keys etc. - so where do I store/use these keys for my web assembly app?</t>
        </r>
      </text>
    </comment>
    <comment ref="AW338" authorId="0" shapeId="0" xr:uid="{1BB14DC4-CD49-4F65-9D8B-BC589277CBF3}">
      <text>
        <r>
          <rPr>
            <b/>
            <sz val="9"/>
            <color indexed="81"/>
            <rFont val="Tahoma"/>
            <family val="2"/>
          </rPr>
          <t>Pascal André:</t>
        </r>
        <r>
          <rPr>
            <sz val="9"/>
            <color indexed="81"/>
            <rFont val="Tahoma"/>
            <family val="2"/>
          </rPr>
          <t xml:space="preserve">
Questioner was active in comments but did not resolve issue. Did not respond to last comment.</t>
        </r>
      </text>
    </comment>
    <comment ref="AD339" authorId="0" shapeId="0" xr:uid="{BCA64E7C-A47A-4E29-8C95-82422283B660}">
      <text>
        <r>
          <rPr>
            <b/>
            <sz val="9"/>
            <color indexed="81"/>
            <rFont val="Tahoma"/>
            <family val="2"/>
          </rPr>
          <t>Pascal André:</t>
        </r>
        <r>
          <rPr>
            <sz val="9"/>
            <color indexed="81"/>
            <rFont val="Tahoma"/>
            <family val="2"/>
          </rPr>
          <t xml:space="preserve">
How does WebAssembly provide software fault isolation?</t>
        </r>
      </text>
    </comment>
    <comment ref="AG340" authorId="0" shapeId="0" xr:uid="{E5AAF8C7-394C-48CA-B5D1-19D2A14966B0}">
      <text>
        <r>
          <rPr>
            <b/>
            <sz val="9"/>
            <color indexed="81"/>
            <rFont val="Tahoma"/>
            <family val="2"/>
          </rPr>
          <t>Pascal André:</t>
        </r>
        <r>
          <rPr>
            <sz val="9"/>
            <color indexed="81"/>
            <rFont val="Tahoma"/>
            <family val="2"/>
          </rPr>
          <t xml:space="preserve">
How to intercept Skia draw commands from Chromium Browser</t>
        </r>
      </text>
    </comment>
    <comment ref="AW340" authorId="0" shapeId="0" xr:uid="{FF443ACE-FA77-464D-8C21-F58C4CECF554}">
      <text>
        <r>
          <rPr>
            <b/>
            <sz val="9"/>
            <color indexed="81"/>
            <rFont val="Tahoma"/>
            <family val="2"/>
          </rPr>
          <t>Pascal André:</t>
        </r>
        <r>
          <rPr>
            <sz val="9"/>
            <color indexed="81"/>
            <rFont val="Tahoma"/>
            <family val="2"/>
          </rPr>
          <t xml:space="preserve">
In relation to "Skia draw commands".</t>
        </r>
      </text>
    </comment>
    <comment ref="AE341" authorId="0" shapeId="0" xr:uid="{8AC1B085-8FCA-47BB-9C82-33DCF57A3854}">
      <text>
        <r>
          <rPr>
            <b/>
            <sz val="9"/>
            <color indexed="81"/>
            <rFont val="Tahoma"/>
            <family val="2"/>
          </rPr>
          <t>Pascal André:</t>
        </r>
        <r>
          <rPr>
            <sz val="9"/>
            <color indexed="81"/>
            <rFont val="Tahoma"/>
            <family val="2"/>
          </rPr>
          <t xml:space="preserve">
Questioner solved it on his own according to his answer by changing project configurations.</t>
        </r>
      </text>
    </comment>
    <comment ref="AG341" authorId="0" shapeId="0" xr:uid="{DF602A71-917A-4900-904D-4AA79CC07CD1}">
      <text>
        <r>
          <rPr>
            <b/>
            <sz val="9"/>
            <color indexed="81"/>
            <rFont val="Tahoma"/>
            <family val="2"/>
          </rPr>
          <t>Pascal André:</t>
        </r>
        <r>
          <rPr>
            <sz val="9"/>
            <color indexed="81"/>
            <rFont val="Tahoma"/>
            <family val="2"/>
          </rPr>
          <t xml:space="preserve">
How to get a filename renamed by Webpack?</t>
        </r>
      </text>
    </comment>
    <comment ref="AH341" authorId="0" shapeId="0" xr:uid="{591F62E1-CCCE-49AF-89BE-B75AD145731B}">
      <text>
        <r>
          <rPr>
            <b/>
            <sz val="9"/>
            <color indexed="81"/>
            <rFont val="Tahoma"/>
            <family val="2"/>
          </rPr>
          <t>Pascal André:</t>
        </r>
        <r>
          <rPr>
            <sz val="9"/>
            <color indexed="81"/>
            <rFont val="Tahoma"/>
            <family val="2"/>
          </rPr>
          <t xml:space="preserve">
User has a solution but is looking for a better (more according to best practices) one.</t>
        </r>
      </text>
    </comment>
    <comment ref="AF342" authorId="0" shapeId="0" xr:uid="{86CD817F-06BC-4991-A035-0BC50934B081}">
      <text>
        <r>
          <rPr>
            <b/>
            <sz val="9"/>
            <color indexed="81"/>
            <rFont val="Tahoma"/>
            <family val="2"/>
          </rPr>
          <t>Pascal André:</t>
        </r>
        <r>
          <rPr>
            <sz val="9"/>
            <color indexed="81"/>
            <rFont val="Tahoma"/>
            <family val="2"/>
          </rPr>
          <t xml:space="preserve">
Error: "v8 error WebAssembly.Instance(): Imports argument must be present and must be an object. "</t>
        </r>
      </text>
    </comment>
    <comment ref="AG342" authorId="0" shapeId="0" xr:uid="{E591BBB4-5A1B-4B6A-A9C5-2625741DECAA}">
      <text>
        <r>
          <rPr>
            <b/>
            <sz val="9"/>
            <color indexed="81"/>
            <rFont val="Tahoma"/>
            <family val="2"/>
          </rPr>
          <t>Pascal André:</t>
        </r>
        <r>
          <rPr>
            <sz val="9"/>
            <color indexed="81"/>
            <rFont val="Tahoma"/>
            <family val="2"/>
          </rPr>
          <t xml:space="preserve">
User asks: "How to call WebAssembly from embedded V8 with an imported function?"</t>
        </r>
      </text>
    </comment>
    <comment ref="AG343" authorId="0" shapeId="0" xr:uid="{7F1E3B19-0DAF-47FD-BD99-4C48CB7DAB91}">
      <text>
        <r>
          <rPr>
            <b/>
            <sz val="9"/>
            <color indexed="81"/>
            <rFont val="Tahoma"/>
            <family val="2"/>
          </rPr>
          <t>Pascal André:</t>
        </r>
        <r>
          <rPr>
            <sz val="9"/>
            <color indexed="81"/>
            <rFont val="Tahoma"/>
            <family val="2"/>
          </rPr>
          <t xml:space="preserve">
User asks: "How to call WebAssembly from embedded V8 without taking the detour via JavaScript?"</t>
        </r>
      </text>
    </comment>
    <comment ref="AG344" authorId="0" shapeId="0" xr:uid="{AF4A9169-8125-4761-A880-F5B091EC8CAC}">
      <text>
        <r>
          <rPr>
            <b/>
            <sz val="9"/>
            <color indexed="81"/>
            <rFont val="Tahoma"/>
            <family val="2"/>
          </rPr>
          <t>Pascal André:</t>
        </r>
        <r>
          <rPr>
            <sz val="9"/>
            <color indexed="81"/>
            <rFont val="Tahoma"/>
            <family val="2"/>
          </rPr>
          <t xml:space="preserve">
Asks how to achieve the problem mentioned in the question in other ways.</t>
        </r>
      </text>
    </comment>
    <comment ref="AH344" authorId="0" shapeId="0" xr:uid="{8E535584-01AA-487D-8BE7-A8127AB6243D}">
      <text>
        <r>
          <rPr>
            <b/>
            <sz val="9"/>
            <color indexed="81"/>
            <rFont val="Tahoma"/>
            <family val="2"/>
          </rPr>
          <t>Pascal André:</t>
        </r>
        <r>
          <rPr>
            <sz val="9"/>
            <color indexed="81"/>
            <rFont val="Tahoma"/>
            <family val="2"/>
          </rPr>
          <t xml:space="preserve">
User asks: "What is the most robust and performant way to expose a Rust library function to Javascript that may return &amp;[u8] or &amp;[u16]?"</t>
        </r>
      </text>
    </comment>
    <comment ref="AW344" authorId="0" shapeId="0" xr:uid="{5EBE5B15-B95D-4B30-B60C-C68C8E1F7246}">
      <text>
        <r>
          <rPr>
            <b/>
            <sz val="9"/>
            <color indexed="81"/>
            <rFont val="Tahoma"/>
            <family val="2"/>
          </rPr>
          <t>Pascal André:</t>
        </r>
        <r>
          <rPr>
            <sz val="9"/>
            <color indexed="81"/>
            <rFont val="Tahoma"/>
            <family val="2"/>
          </rPr>
          <t xml:space="preserve">
Seems to have somewhat of an answer in the comments.</t>
        </r>
      </text>
    </comment>
    <comment ref="AF345" authorId="0" shapeId="0" xr:uid="{19A9BDAB-17D6-43A2-A103-8B6B78050FFC}">
      <text>
        <r>
          <rPr>
            <b/>
            <sz val="9"/>
            <color indexed="81"/>
            <rFont val="Tahoma"/>
            <family val="2"/>
          </rPr>
          <t>Pascal André:</t>
        </r>
        <r>
          <rPr>
            <sz val="9"/>
            <color indexed="81"/>
            <rFont val="Tahoma"/>
            <family val="2"/>
          </rPr>
          <t xml:space="preserve">
Questioner tried on his own but got error.</t>
        </r>
      </text>
    </comment>
    <comment ref="AG345" authorId="0" shapeId="0" xr:uid="{946D00A2-B8D1-4A9A-ABA7-E7EC7E156BD7}">
      <text>
        <r>
          <rPr>
            <b/>
            <sz val="9"/>
            <color indexed="81"/>
            <rFont val="Tahoma"/>
            <family val="2"/>
          </rPr>
          <t>Pascal André:</t>
        </r>
        <r>
          <rPr>
            <sz val="9"/>
            <color indexed="81"/>
            <rFont val="Tahoma"/>
            <family val="2"/>
          </rPr>
          <t xml:space="preserve">
How can I free memory allocated by Rust code exposed in WebAssembly?</t>
        </r>
      </text>
    </comment>
    <comment ref="AF346" authorId="0" shapeId="0" xr:uid="{581C223B-92C2-410F-9D41-D4479509C9AB}">
      <text>
        <r>
          <rPr>
            <b/>
            <sz val="9"/>
            <color indexed="81"/>
            <rFont val="Tahoma"/>
            <family val="2"/>
          </rPr>
          <t>Pascal André:</t>
        </r>
        <r>
          <rPr>
            <sz val="9"/>
            <color indexed="81"/>
            <rFont val="Tahoma"/>
            <family val="2"/>
          </rPr>
          <t xml:space="preserve">
How to fix error “Import #13 module=”GOT.func“ error: module is not an object or function” when exporting class?</t>
        </r>
      </text>
    </comment>
    <comment ref="AW346" authorId="0" shapeId="0" xr:uid="{72C01F69-DB42-4F88-A40A-02F77D116AD6}">
      <text>
        <r>
          <rPr>
            <b/>
            <sz val="9"/>
            <color indexed="81"/>
            <rFont val="Tahoma"/>
            <family val="2"/>
          </rPr>
          <t>Pascal André:</t>
        </r>
        <r>
          <rPr>
            <sz val="9"/>
            <color indexed="81"/>
            <rFont val="Tahoma"/>
            <family val="2"/>
          </rPr>
          <t xml:space="preserve">
Questioner was active with devs in answers and comments but eventually did not receive a response.</t>
        </r>
      </text>
    </comment>
    <comment ref="AF347" authorId="0" shapeId="0" xr:uid="{556F39D3-5B5F-41F1-BEE7-618D9239FD2F}">
      <text>
        <r>
          <rPr>
            <b/>
            <sz val="9"/>
            <color indexed="81"/>
            <rFont val="Tahoma"/>
            <family val="2"/>
          </rPr>
          <t>Pascal André:</t>
        </r>
        <r>
          <rPr>
            <sz val="9"/>
            <color indexed="81"/>
            <rFont val="Tahoma"/>
            <family val="2"/>
          </rPr>
          <t xml:space="preserve">
User writes issues: "Unfortunately, this does not work -- the webassembly C# just sees a 0-length array as the return type. I also tried stuff like HEAPU8.set(myTypedArray, buf)."</t>
        </r>
      </text>
    </comment>
    <comment ref="AH347" authorId="0" shapeId="0" xr:uid="{31748261-288F-42C5-88BF-A49740C8BF5F}">
      <text>
        <r>
          <rPr>
            <b/>
            <sz val="9"/>
            <color indexed="81"/>
            <rFont val="Tahoma"/>
            <family val="2"/>
          </rPr>
          <t>Pascal André:</t>
        </r>
        <r>
          <rPr>
            <sz val="9"/>
            <color indexed="81"/>
            <rFont val="Tahoma"/>
            <family val="2"/>
          </rPr>
          <t xml:space="preserve">
User asks: "What is the correct way to do this? Failing that, am I at least doing this correctly from a JavaScript-to-C perspective?"</t>
        </r>
      </text>
    </comment>
    <comment ref="AW347" authorId="0" shapeId="0" xr:uid="{4BC91668-C5E8-44D2-A1C8-9D63AAD92868}">
      <text>
        <r>
          <rPr>
            <b/>
            <sz val="9"/>
            <color indexed="81"/>
            <rFont val="Tahoma"/>
            <family val="2"/>
          </rPr>
          <t>Pascal André:</t>
        </r>
        <r>
          <rPr>
            <sz val="9"/>
            <color indexed="81"/>
            <rFont val="Tahoma"/>
            <family val="2"/>
          </rPr>
          <t xml:space="preserve">
No accepted answer and the given answer which should be decent has no visible interaction from question owner.</t>
        </r>
      </text>
    </comment>
    <comment ref="AE348" authorId="0" shapeId="0" xr:uid="{F9BD57DC-168F-42AA-AD1F-B595FAD51C15}">
      <text>
        <r>
          <rPr>
            <b/>
            <sz val="9"/>
            <color indexed="81"/>
            <rFont val="Tahoma"/>
            <family val="2"/>
          </rPr>
          <t>Pascal André:</t>
        </r>
        <r>
          <rPr>
            <sz val="9"/>
            <color indexed="81"/>
            <rFont val="Tahoma"/>
            <family val="2"/>
          </rPr>
          <t xml:space="preserve">
User configured server which resolved the CORS-issues.</t>
        </r>
      </text>
    </comment>
    <comment ref="AF348" authorId="0" shapeId="0" xr:uid="{50B57532-6560-48FD-B1C0-52F229086063}">
      <text>
        <r>
          <rPr>
            <b/>
            <sz val="9"/>
            <color indexed="81"/>
            <rFont val="Tahoma"/>
            <family val="2"/>
          </rPr>
          <t>Pascal André:</t>
        </r>
        <r>
          <rPr>
            <sz val="9"/>
            <color indexed="81"/>
            <rFont val="Tahoma"/>
            <family val="2"/>
          </rPr>
          <t xml:space="preserve">
User has CORS issues and asks: "Could you let me know how to resolve this?"</t>
        </r>
      </text>
    </comment>
    <comment ref="AW348" authorId="0" shapeId="0" xr:uid="{9B655919-1D87-4C08-8B3E-C16A58470B70}">
      <text>
        <r>
          <rPr>
            <b/>
            <sz val="9"/>
            <color indexed="81"/>
            <rFont val="Tahoma"/>
            <family val="2"/>
          </rPr>
          <t>Pascal André:</t>
        </r>
        <r>
          <rPr>
            <sz val="9"/>
            <color indexed="81"/>
            <rFont val="Tahoma"/>
            <family val="2"/>
          </rPr>
          <t xml:space="preserve">
TRUE
Was answered by owner.</t>
        </r>
      </text>
    </comment>
    <comment ref="AG349" authorId="0" shapeId="0" xr:uid="{C1020578-BB06-4C1C-983F-CFC6D49280E3}">
      <text>
        <r>
          <rPr>
            <b/>
            <sz val="9"/>
            <color indexed="81"/>
            <rFont val="Tahoma"/>
            <family val="2"/>
          </rPr>
          <t>Pascal André:</t>
        </r>
        <r>
          <rPr>
            <sz val="9"/>
            <color indexed="81"/>
            <rFont val="Tahoma"/>
            <family val="2"/>
          </rPr>
          <t xml:space="preserve">
User asks: "How can I inspect x86/x64 code generated by V8 from WebAssembly?"</t>
        </r>
      </text>
    </comment>
    <comment ref="AK349" authorId="0" shapeId="0" xr:uid="{099C250F-136F-4919-AF3C-5829357FBAF0}">
      <text>
        <r>
          <rPr>
            <b/>
            <sz val="9"/>
            <color indexed="81"/>
            <rFont val="Tahoma"/>
            <family val="2"/>
          </rPr>
          <t>Pascal André:</t>
        </r>
        <r>
          <rPr>
            <sz val="9"/>
            <color indexed="81"/>
            <rFont val="Tahoma"/>
            <family val="2"/>
          </rPr>
          <t xml:space="preserve">
Depending on what the user exactly wants to by inspecting generated code by V8 it might not be possible as mentioned in an answer.</t>
        </r>
      </text>
    </comment>
    <comment ref="AW349" authorId="0" shapeId="0" xr:uid="{2B5A2BCA-DFD4-457F-9A20-4C53FBAE6504}">
      <text>
        <r>
          <rPr>
            <b/>
            <sz val="9"/>
            <color indexed="81"/>
            <rFont val="Tahoma"/>
            <family val="2"/>
          </rPr>
          <t>Pascal André:</t>
        </r>
        <r>
          <rPr>
            <sz val="9"/>
            <color indexed="81"/>
            <rFont val="Tahoma"/>
            <family val="2"/>
          </rPr>
          <t xml:space="preserve">
Question owner was not engaging with users giving answers</t>
        </r>
      </text>
    </comment>
    <comment ref="AG350" authorId="0" shapeId="0" xr:uid="{97D43D06-69C4-4B07-8E49-3479E996BEDF}">
      <text>
        <r>
          <rPr>
            <b/>
            <sz val="9"/>
            <color indexed="81"/>
            <rFont val="Tahoma"/>
            <family val="2"/>
          </rPr>
          <t>Pascal André:</t>
        </r>
        <r>
          <rPr>
            <sz val="9"/>
            <color indexed="81"/>
            <rFont val="Tahoma"/>
            <family val="2"/>
          </rPr>
          <t xml:space="preserve">
User asks: "How to re-expose some functions from 'libEd' as part of a class?"</t>
        </r>
      </text>
    </comment>
    <comment ref="AG351" authorId="0" shapeId="0" xr:uid="{A69C6EE4-F27A-4FA1-B8E1-714AE07418B5}">
      <text>
        <r>
          <rPr>
            <b/>
            <sz val="9"/>
            <color indexed="81"/>
            <rFont val="Tahoma"/>
            <family val="2"/>
          </rPr>
          <t>Pascal André:</t>
        </r>
        <r>
          <rPr>
            <sz val="9"/>
            <color indexed="81"/>
            <rFont val="Tahoma"/>
            <family val="2"/>
          </rPr>
          <t xml:space="preserve">
User asks for instructions on how to apply a macro attribute to a function defined in a separate module.</t>
        </r>
      </text>
    </comment>
    <comment ref="AK351" authorId="0" shapeId="0" xr:uid="{12DD7B86-2162-4796-A632-C720092D71FD}">
      <text>
        <r>
          <rPr>
            <b/>
            <sz val="9"/>
            <color indexed="81"/>
            <rFont val="Tahoma"/>
            <family val="2"/>
          </rPr>
          <t>Pascal André:</t>
        </r>
        <r>
          <rPr>
            <sz val="9"/>
            <color indexed="81"/>
            <rFont val="Tahoma"/>
            <family val="2"/>
          </rPr>
          <t xml:space="preserve">
From answer: "As far as I know, there's no way to do this. Macros operate on the AST of the code they are attached to, and there's no code to be attached to here."</t>
        </r>
      </text>
    </comment>
    <comment ref="AW351" authorId="0" shapeId="0" xr:uid="{A8B5A689-CCCA-4E37-8A13-B323FE602CD0}">
      <text>
        <r>
          <rPr>
            <b/>
            <sz val="9"/>
            <color indexed="81"/>
            <rFont val="Tahoma"/>
            <family val="2"/>
          </rPr>
          <t>Pascal André:</t>
        </r>
        <r>
          <rPr>
            <sz val="9"/>
            <color indexed="81"/>
            <rFont val="Tahoma"/>
            <family val="2"/>
          </rPr>
          <t xml:space="preserve">
TRUE
Was answered by owner.</t>
        </r>
      </text>
    </comment>
    <comment ref="AG352" authorId="0" shapeId="0" xr:uid="{F1A2CCDA-C0B6-4A48-816C-8B17E789D1CB}">
      <text>
        <r>
          <rPr>
            <b/>
            <sz val="9"/>
            <color indexed="81"/>
            <rFont val="Tahoma"/>
            <family val="2"/>
          </rPr>
          <t>Pascal André:</t>
        </r>
        <r>
          <rPr>
            <sz val="9"/>
            <color indexed="81"/>
            <rFont val="Tahoma"/>
            <family val="2"/>
          </rPr>
          <t xml:space="preserve">
User asks how to access the memory of a wasm module when that module is loaded via webpack.</t>
        </r>
      </text>
    </comment>
    <comment ref="AW352" authorId="0" shapeId="0" xr:uid="{1DEB79A0-F110-4F4D-AA3E-66EF948D1DCD}">
      <text>
        <r>
          <rPr>
            <b/>
            <sz val="9"/>
            <color indexed="81"/>
            <rFont val="Tahoma"/>
            <family val="2"/>
          </rPr>
          <t>Pascal André:</t>
        </r>
        <r>
          <rPr>
            <sz val="9"/>
            <color indexed="81"/>
            <rFont val="Tahoma"/>
            <family val="2"/>
          </rPr>
          <t xml:space="preserve">
Very specific task involving webpack (module bundler)</t>
        </r>
      </text>
    </comment>
    <comment ref="AF353" authorId="0" shapeId="0" xr:uid="{F9311FDD-32B9-488C-AC4C-C1500D3F2947}">
      <text>
        <r>
          <rPr>
            <b/>
            <sz val="9"/>
            <color indexed="81"/>
            <rFont val="Tahoma"/>
            <family val="2"/>
          </rPr>
          <t>Pascal André:</t>
        </r>
        <r>
          <rPr>
            <sz val="9"/>
            <color indexed="81"/>
            <rFont val="Tahoma"/>
            <family val="2"/>
          </rPr>
          <t xml:space="preserve">
User tried himself to access string from WASM module written in Rust but gets "undefined" error.</t>
        </r>
      </text>
    </comment>
    <comment ref="AG353" authorId="0" shapeId="0" xr:uid="{423FABBD-2ABB-48FB-9CB8-194BF58E0B5D}">
      <text>
        <r>
          <rPr>
            <b/>
            <sz val="9"/>
            <color indexed="81"/>
            <rFont val="Tahoma"/>
            <family val="2"/>
          </rPr>
          <t>Pascal André:</t>
        </r>
        <r>
          <rPr>
            <sz val="9"/>
            <color indexed="81"/>
            <rFont val="Tahoma"/>
            <family val="2"/>
          </rPr>
          <t xml:space="preserve">
User asks how to return a string or similar data type from a WebAssembly module based on Rust code to wherever it gets called.</t>
        </r>
      </text>
    </comment>
    <comment ref="AW353" authorId="0" shapeId="0" xr:uid="{C94F366C-DA0F-4A07-92DD-E481DF5052C7}">
      <text>
        <r>
          <rPr>
            <b/>
            <sz val="9"/>
            <color indexed="81"/>
            <rFont val="Tahoma"/>
            <family val="2"/>
          </rPr>
          <t>Pascal André:</t>
        </r>
        <r>
          <rPr>
            <sz val="9"/>
            <color indexed="81"/>
            <rFont val="Tahoma"/>
            <family val="2"/>
          </rPr>
          <t xml:space="preserve">
TRUE
Was answered by owner.</t>
        </r>
      </text>
    </comment>
    <comment ref="AG354" authorId="0" shapeId="0" xr:uid="{5A0636EB-C080-4A86-9E48-BD91ED4C1332}">
      <text>
        <r>
          <rPr>
            <b/>
            <sz val="9"/>
            <color indexed="81"/>
            <rFont val="Tahoma"/>
            <family val="2"/>
          </rPr>
          <t>Pascal André:</t>
        </r>
        <r>
          <rPr>
            <sz val="9"/>
            <color indexed="81"/>
            <rFont val="Tahoma"/>
            <family val="2"/>
          </rPr>
          <t xml:space="preserve">
User asks: "How can I import a TypeScript-generated module by name from within JavaScript?"</t>
        </r>
      </text>
    </comment>
    <comment ref="AK354" authorId="0" shapeId="0" xr:uid="{DC891F0B-3A7B-42AB-A3DF-678BBBEE5064}">
      <text>
        <r>
          <rPr>
            <b/>
            <sz val="9"/>
            <color indexed="81"/>
            <rFont val="Tahoma"/>
            <family val="2"/>
          </rPr>
          <t>Pascal André:</t>
        </r>
        <r>
          <rPr>
            <sz val="9"/>
            <color indexed="81"/>
            <rFont val="Tahoma"/>
            <family val="2"/>
          </rPr>
          <t xml:space="preserve">
According to answer this is still an unresolved issue: "Until TypeScript supports a dedicated compilation target you're only options to use a module bundler."</t>
        </r>
      </text>
    </comment>
    <comment ref="AW354" authorId="0" shapeId="0" xr:uid="{F37E5751-CDAE-462D-8393-D448B45E7CDC}">
      <text>
        <r>
          <rPr>
            <b/>
            <sz val="9"/>
            <color indexed="81"/>
            <rFont val="Tahoma"/>
            <family val="2"/>
          </rPr>
          <t>Pascal André:</t>
        </r>
        <r>
          <rPr>
            <sz val="9"/>
            <color indexed="81"/>
            <rFont val="Tahoma"/>
            <family val="2"/>
          </rPr>
          <t xml:space="preserve">
User had to use workaround since it was not possible to do it his way.</t>
        </r>
      </text>
    </comment>
    <comment ref="AE355" authorId="0" shapeId="0" xr:uid="{24157C02-EE4D-4185-94B8-8004B76EF9A7}">
      <text>
        <r>
          <rPr>
            <b/>
            <sz val="9"/>
            <color indexed="81"/>
            <rFont val="Tahoma"/>
            <family val="2"/>
          </rPr>
          <t>Pascal André:</t>
        </r>
        <r>
          <rPr>
            <sz val="9"/>
            <color indexed="81"/>
            <rFont val="Tahoma"/>
            <family val="2"/>
          </rPr>
          <t xml:space="preserve">
User has to adjust claims in order to get additional details he's missing.</t>
        </r>
      </text>
    </comment>
    <comment ref="AF355" authorId="0" shapeId="0" xr:uid="{413193DB-2E3D-46B3-BA87-B0A67F1D3EFE}">
      <text>
        <r>
          <rPr>
            <b/>
            <sz val="9"/>
            <color indexed="81"/>
            <rFont val="Tahoma"/>
            <family val="2"/>
          </rPr>
          <t>Pascal André:</t>
        </r>
        <r>
          <rPr>
            <sz val="9"/>
            <color indexed="81"/>
            <rFont val="Tahoma"/>
            <family val="2"/>
          </rPr>
          <t xml:space="preserve">
User has issue: "Google sign-in only shows OpenID scope but not email/profile scope information."</t>
        </r>
      </text>
    </comment>
    <comment ref="AG355" authorId="0" shapeId="0" xr:uid="{1778DB21-7D86-4329-89B1-248E40A7B142}">
      <text>
        <r>
          <rPr>
            <b/>
            <sz val="9"/>
            <color indexed="81"/>
            <rFont val="Tahoma"/>
            <family val="2"/>
          </rPr>
          <t>Pascal André:</t>
        </r>
        <r>
          <rPr>
            <sz val="9"/>
            <color indexed="81"/>
            <rFont val="Tahoma"/>
            <family val="2"/>
          </rPr>
          <t xml:space="preserve">
User indirectly asks how to get the email and profile scope information of the user.</t>
        </r>
      </text>
    </comment>
    <comment ref="AW355" authorId="0" shapeId="0" xr:uid="{B76323A1-DDEA-44BF-990D-434704E8A9CC}">
      <text>
        <r>
          <rPr>
            <b/>
            <sz val="9"/>
            <color indexed="81"/>
            <rFont val="Tahoma"/>
            <family val="2"/>
          </rPr>
          <t>Pascal André:</t>
        </r>
        <r>
          <rPr>
            <sz val="9"/>
            <color indexed="81"/>
            <rFont val="Tahoma"/>
            <family val="2"/>
          </rPr>
          <t xml:space="preserve">
- Seems to have good answer.
- No activity from owner</t>
        </r>
      </text>
    </comment>
    <comment ref="AD356" authorId="0" shapeId="0" xr:uid="{C8D96E43-4447-4490-8ADA-A630492ACEE9}">
      <text>
        <r>
          <rPr>
            <b/>
            <sz val="9"/>
            <color indexed="81"/>
            <rFont val="Tahoma"/>
            <family val="2"/>
          </rPr>
          <t>Pascal André:</t>
        </r>
        <r>
          <rPr>
            <sz val="9"/>
            <color indexed="81"/>
            <rFont val="Tahoma"/>
            <family val="2"/>
          </rPr>
          <t xml:space="preserve">
User asks: "Is there anyway to use pmaddubsw for unsigned by unsigned multiplication more efficiently than pmullw?" Asks if a certain operation can be performed more efficiently than another.</t>
        </r>
      </text>
    </comment>
    <comment ref="AH356" authorId="0" shapeId="0" xr:uid="{826BFEAC-7EED-4316-AD4C-FF0302E3DD7E}">
      <text>
        <r>
          <rPr>
            <b/>
            <sz val="9"/>
            <color indexed="81"/>
            <rFont val="Tahoma"/>
            <family val="2"/>
          </rPr>
          <t>Pascal André:</t>
        </r>
        <r>
          <rPr>
            <sz val="9"/>
            <color indexed="81"/>
            <rFont val="Tahoma"/>
            <family val="2"/>
          </rPr>
          <t xml:space="preserve">
User asks: "What I'd like to do then is determine which is the ideal implementation for said instruction on x86_64 targetting AVX."</t>
        </r>
      </text>
    </comment>
    <comment ref="AW356" authorId="0" shapeId="0" xr:uid="{3A3B8974-96B5-4002-B9DD-588AEE499A66}">
      <text>
        <r>
          <rPr>
            <b/>
            <sz val="9"/>
            <color indexed="81"/>
            <rFont val="Tahoma"/>
            <family val="2"/>
          </rPr>
          <t>Pascal André:</t>
        </r>
        <r>
          <rPr>
            <sz val="9"/>
            <color indexed="81"/>
            <rFont val="Tahoma"/>
            <family val="2"/>
          </rPr>
          <t xml:space="preserve">
Very specific question regarding PMADDUBSW </t>
        </r>
      </text>
    </comment>
    <comment ref="AD357" authorId="0" shapeId="0" xr:uid="{38EB5B70-2662-466B-ABFE-B18BD209B618}">
      <text>
        <r>
          <rPr>
            <b/>
            <sz val="9"/>
            <color indexed="81"/>
            <rFont val="Tahoma"/>
            <family val="2"/>
          </rPr>
          <t>Pascal André:</t>
        </r>
        <r>
          <rPr>
            <sz val="9"/>
            <color indexed="81"/>
            <rFont val="Tahoma"/>
            <family val="2"/>
          </rPr>
          <t xml:space="preserve">
User asks: "Is there a way to check the type of a value in wasm which has been loaded by TypeScript?" Wants more details if it can be done in a certain way.</t>
        </r>
      </text>
    </comment>
    <comment ref="AW357" authorId="0" shapeId="0" xr:uid="{FE79EF21-A06C-4592-97EC-2EBF3C3D55DC}">
      <text>
        <r>
          <rPr>
            <b/>
            <sz val="9"/>
            <color indexed="81"/>
            <rFont val="Tahoma"/>
            <family val="2"/>
          </rPr>
          <t>Pascal André:</t>
        </r>
        <r>
          <rPr>
            <sz val="9"/>
            <color indexed="81"/>
            <rFont val="Tahoma"/>
            <family val="2"/>
          </rPr>
          <t xml:space="preserve">
TRUE
Was answered by owner.</t>
        </r>
      </text>
    </comment>
    <comment ref="AF358" authorId="0" shapeId="0" xr:uid="{074D7F92-91B3-4E27-A7E4-BF65615B51F9}">
      <text>
        <r>
          <rPr>
            <b/>
            <sz val="9"/>
            <color indexed="81"/>
            <rFont val="Tahoma"/>
            <family val="2"/>
          </rPr>
          <t>Pascal André:</t>
        </r>
        <r>
          <rPr>
            <sz val="9"/>
            <color indexed="81"/>
            <rFont val="Tahoma"/>
            <family val="2"/>
          </rPr>
          <t xml:space="preserve">
User gets error: "Failed to load module script: The server responded with a non-JavaScript MIME type of "application/wasm". Strict MIME type checking is enforced for module scripts per HTML spec."</t>
        </r>
      </text>
    </comment>
    <comment ref="AG358" authorId="0" shapeId="0" xr:uid="{92C10B04-D3AB-4462-B937-01A0F2C38CF8}">
      <text>
        <r>
          <rPr>
            <b/>
            <sz val="9"/>
            <color indexed="81"/>
            <rFont val="Tahoma"/>
            <family val="2"/>
          </rPr>
          <t>Pascal André:</t>
        </r>
        <r>
          <rPr>
            <sz val="9"/>
            <color indexed="81"/>
            <rFont val="Tahoma"/>
            <family val="2"/>
          </rPr>
          <t xml:space="preserve">
User asks: "How to satisfy strict mime type checking for wasm?"</t>
        </r>
      </text>
    </comment>
    <comment ref="AJ358" authorId="0" shapeId="0" xr:uid="{C55DC84F-78EA-4AAE-B426-6BE42A9B5800}">
      <text>
        <r>
          <rPr>
            <b/>
            <sz val="9"/>
            <color indexed="81"/>
            <rFont val="Tahoma"/>
            <family val="2"/>
          </rPr>
          <t>Pascal André:</t>
        </r>
        <r>
          <rPr>
            <sz val="9"/>
            <color indexed="81"/>
            <rFont val="Tahoma"/>
            <family val="2"/>
          </rPr>
          <t xml:space="preserve">
User writes: "...I thought application/wasm is exactly what the MIME type should be."</t>
        </r>
      </text>
    </comment>
    <comment ref="AW358" authorId="0" shapeId="0" xr:uid="{D2464621-2CA4-4C3E-BD57-F5051455C37E}">
      <text>
        <r>
          <rPr>
            <b/>
            <sz val="9"/>
            <color indexed="81"/>
            <rFont val="Tahoma"/>
            <family val="2"/>
          </rPr>
          <t>Pascal André:</t>
        </r>
        <r>
          <rPr>
            <sz val="9"/>
            <color indexed="81"/>
            <rFont val="Tahoma"/>
            <family val="2"/>
          </rPr>
          <t xml:space="preserve">
Seems to give a lot of details but it involves webpack.</t>
        </r>
      </text>
    </comment>
    <comment ref="AG359" authorId="0" shapeId="0" xr:uid="{6727CCAB-1D1D-45C2-981C-CD01EB882DB0}">
      <text>
        <r>
          <rPr>
            <b/>
            <sz val="9"/>
            <color indexed="81"/>
            <rFont val="Tahoma"/>
            <family val="2"/>
          </rPr>
          <t>Pascal André:</t>
        </r>
        <r>
          <rPr>
            <sz val="9"/>
            <color indexed="81"/>
            <rFont val="Tahoma"/>
            <family val="2"/>
          </rPr>
          <t xml:space="preserve">
User asks how to write a given JS-Fiddle example in plain C code. Is looking for a library or snippet that would help him.</t>
        </r>
      </text>
    </comment>
    <comment ref="AW359" authorId="0" shapeId="0" xr:uid="{2C70716B-50BF-4E2F-A052-C9FCA91FE30D}">
      <text>
        <r>
          <rPr>
            <b/>
            <sz val="9"/>
            <color indexed="81"/>
            <rFont val="Tahoma"/>
            <family val="2"/>
          </rPr>
          <t>Pascal André:</t>
        </r>
        <r>
          <rPr>
            <sz val="9"/>
            <color indexed="81"/>
            <rFont val="Tahoma"/>
            <family val="2"/>
          </rPr>
          <t xml:space="preserve">
Detailed problem description with JSFiddle</t>
        </r>
      </text>
    </comment>
    <comment ref="AD360" authorId="0" shapeId="0" xr:uid="{C8A42148-8348-4580-9FCB-83DFACF5E5ED}">
      <text>
        <r>
          <rPr>
            <b/>
            <sz val="9"/>
            <color indexed="81"/>
            <rFont val="Tahoma"/>
            <family val="2"/>
          </rPr>
          <t>Pascal André:</t>
        </r>
        <r>
          <rPr>
            <sz val="9"/>
            <color indexed="81"/>
            <rFont val="Tahoma"/>
            <family val="2"/>
          </rPr>
          <t xml:space="preserve">
User tries to clarify if he understood bit rotations in WebAssembly correctly.</t>
        </r>
      </text>
    </comment>
    <comment ref="AF360" authorId="0" shapeId="0" xr:uid="{28782367-BCF4-415A-A4B5-776B149799BF}">
      <text>
        <r>
          <rPr>
            <b/>
            <sz val="9"/>
            <color indexed="81"/>
            <rFont val="Tahoma"/>
            <family val="2"/>
          </rPr>
          <t>Pascal André:</t>
        </r>
        <r>
          <rPr>
            <sz val="9"/>
            <color indexed="81"/>
            <rFont val="Tahoma"/>
            <family val="2"/>
          </rPr>
          <t xml:space="preserve">
WebAssembly gives wrong results whereas the code seems to work fine in TypeScript.</t>
        </r>
      </text>
    </comment>
    <comment ref="AJ360" authorId="0" shapeId="0" xr:uid="{102245A8-31ED-41D1-82BD-58260714B350}">
      <text>
        <r>
          <rPr>
            <b/>
            <sz val="9"/>
            <color indexed="81"/>
            <rFont val="Tahoma"/>
            <family val="2"/>
          </rPr>
          <t>Pascal André:</t>
        </r>
        <r>
          <rPr>
            <sz val="9"/>
            <color indexed="81"/>
            <rFont val="Tahoma"/>
            <family val="2"/>
          </rPr>
          <t xml:space="preserve">
Code that works in TypeScript gives wrong results in WebAssembly.</t>
        </r>
      </text>
    </comment>
    <comment ref="AW360" authorId="0" shapeId="0" xr:uid="{91593FB0-7A3A-4B0B-851E-5E75B7FC9E4A}">
      <text>
        <r>
          <rPr>
            <b/>
            <sz val="9"/>
            <color indexed="81"/>
            <rFont val="Tahoma"/>
            <family val="2"/>
          </rPr>
          <t>Pascal André:</t>
        </r>
        <r>
          <rPr>
            <sz val="9"/>
            <color indexed="81"/>
            <rFont val="Tahoma"/>
            <family val="2"/>
          </rPr>
          <t xml:space="preserve">
TRUE
Was answered by owner.</t>
        </r>
      </text>
    </comment>
    <comment ref="AD361" authorId="0" shapeId="0" xr:uid="{28BE5BCB-2FB1-49BD-B958-A49F9D178490}">
      <text>
        <r>
          <rPr>
            <b/>
            <sz val="9"/>
            <color indexed="81"/>
            <rFont val="Tahoma"/>
            <family val="2"/>
          </rPr>
          <t>Pascal André:</t>
        </r>
        <r>
          <rPr>
            <sz val="9"/>
            <color indexed="81"/>
            <rFont val="Tahoma"/>
            <family val="2"/>
          </rPr>
          <t xml:space="preserve">
User asks: "Can you share HTTP API interface between Server and Client and validate at compile time?"</t>
        </r>
      </text>
    </comment>
    <comment ref="AF361" authorId="0" shapeId="0" xr:uid="{DBDB1076-D25E-4D50-A443-474663ACBC57}">
      <text>
        <r>
          <rPr>
            <b/>
            <sz val="9"/>
            <color indexed="81"/>
            <rFont val="Tahoma"/>
            <family val="2"/>
          </rPr>
          <t>Pascal André:</t>
        </r>
        <r>
          <rPr>
            <sz val="9"/>
            <color indexed="81"/>
            <rFont val="Tahoma"/>
            <family val="2"/>
          </rPr>
          <t xml:space="preserve">
User asks: "However this does not work because PostController.List needs to implement ActionResult which is not compatible with IPostApi which does not have ActionResult."</t>
        </r>
      </text>
    </comment>
    <comment ref="AH361" authorId="0" shapeId="0" xr:uid="{1240AFB7-B135-442D-B630-D8AC9A837456}">
      <text>
        <r>
          <rPr>
            <b/>
            <sz val="9"/>
            <color indexed="81"/>
            <rFont val="Tahoma"/>
            <family val="2"/>
          </rPr>
          <t>Pascal André:</t>
        </r>
        <r>
          <rPr>
            <sz val="9"/>
            <color indexed="81"/>
            <rFont val="Tahoma"/>
            <family val="2"/>
          </rPr>
          <t xml:space="preserve">
User tries to find a better way / best practice for his current problem: "It seems like the only way to do this is to use integration tests or other tests which iterate through all the clients and apis and verify the routes and data types match up. Is there anyway to have this sort of stuff checked at compile time?"</t>
        </r>
      </text>
    </comment>
    <comment ref="AK361" authorId="0" shapeId="0" xr:uid="{4B3F1471-7B77-4975-BDEE-D1C41B56E353}">
      <text>
        <r>
          <rPr>
            <b/>
            <sz val="9"/>
            <color indexed="81"/>
            <rFont val="Tahoma"/>
            <family val="2"/>
          </rPr>
          <t>Pascal André:</t>
        </r>
        <r>
          <rPr>
            <sz val="9"/>
            <color indexed="81"/>
            <rFont val="Tahoma"/>
            <family val="2"/>
          </rPr>
          <t xml:space="preserve">
Owner asks: "Is there anyway to have this sort of stuff checked at compile time?"
But in an answer another user writes that it is not possible.</t>
        </r>
      </text>
    </comment>
    <comment ref="AW361" authorId="0" shapeId="0" xr:uid="{8DB82E8A-A63B-4CF4-A7F0-4159F48DE8B6}">
      <text>
        <r>
          <rPr>
            <b/>
            <sz val="9"/>
            <color indexed="81"/>
            <rFont val="Tahoma"/>
            <family val="2"/>
          </rPr>
          <t>Pascal André:</t>
        </r>
        <r>
          <rPr>
            <sz val="9"/>
            <color indexed="81"/>
            <rFont val="Tahoma"/>
            <family val="2"/>
          </rPr>
          <t xml:space="preserve">
- Very specific
- Seems to have decent answer
- No action from question owner</t>
        </r>
      </text>
    </comment>
    <comment ref="AD362" authorId="0" shapeId="0" xr:uid="{F92E6288-AED6-4FC1-B7B0-BC414361EC78}">
      <text>
        <r>
          <rPr>
            <b/>
            <sz val="9"/>
            <color indexed="81"/>
            <rFont val="Tahoma"/>
            <family val="2"/>
          </rPr>
          <t>Pascal André:</t>
        </r>
        <r>
          <rPr>
            <sz val="9"/>
            <color indexed="81"/>
            <rFont val="Tahoma"/>
            <family val="2"/>
          </rPr>
          <t xml:space="preserve">
User asks: "What is the meaning of "one-pass verification"? And why a stack based machine can simplify this process?"</t>
        </r>
      </text>
    </comment>
    <comment ref="AE363" authorId="0" shapeId="0" xr:uid="{370E359E-78EA-45D7-B01D-323C665963EE}">
      <text>
        <r>
          <rPr>
            <b/>
            <sz val="9"/>
            <color indexed="81"/>
            <rFont val="Tahoma"/>
            <family val="2"/>
          </rPr>
          <t>Pascal André:</t>
        </r>
        <r>
          <rPr>
            <sz val="9"/>
            <color indexed="81"/>
            <rFont val="Tahoma"/>
            <family val="2"/>
          </rPr>
          <t xml:space="preserve">
User asks for how-to instructions on setting up WebAssembly locally with https and custom domain.</t>
        </r>
      </text>
    </comment>
    <comment ref="AG363" authorId="0" shapeId="0" xr:uid="{C4637FB2-48EB-483A-A814-2AD58BE9CA39}">
      <text>
        <r>
          <rPr>
            <b/>
            <sz val="9"/>
            <color indexed="81"/>
            <rFont val="Tahoma"/>
            <family val="2"/>
          </rPr>
          <t>Pascal André:</t>
        </r>
        <r>
          <rPr>
            <sz val="9"/>
            <color indexed="81"/>
            <rFont val="Tahoma"/>
            <family val="2"/>
          </rPr>
          <t xml:space="preserve">
User asks: "How can i run Blazor WebAssembly (client side) locally with a custom domain in https if i have a pfx certificate?"</t>
        </r>
      </text>
    </comment>
    <comment ref="AF364" authorId="0" shapeId="0" xr:uid="{0D203C65-33A0-44A0-B19B-56D64389188D}">
      <text>
        <r>
          <rPr>
            <b/>
            <sz val="9"/>
            <color indexed="81"/>
            <rFont val="Tahoma"/>
            <family val="2"/>
          </rPr>
          <t>Pascal André:</t>
        </r>
        <r>
          <rPr>
            <sz val="9"/>
            <color indexed="81"/>
            <rFont val="Tahoma"/>
            <family val="2"/>
          </rPr>
          <t xml:space="preserve">
User asks: "How to fix issue where all properties of a model are NULL?"</t>
        </r>
      </text>
    </comment>
    <comment ref="AD365" authorId="0" shapeId="0" xr:uid="{D6588A2E-0E5D-4CF8-B2C6-F4DCCBE2DDBE}">
      <text>
        <r>
          <rPr>
            <b/>
            <sz val="9"/>
            <color indexed="81"/>
            <rFont val="Tahoma"/>
            <family val="2"/>
          </rPr>
          <t>Pascal André:</t>
        </r>
        <r>
          <rPr>
            <sz val="9"/>
            <color indexed="81"/>
            <rFont val="Tahoma"/>
            <family val="2"/>
          </rPr>
          <t xml:space="preserve">
User asks: "Is there any documentation on this, or is there any ready-made JavaScript compilers for C++ that are readily available?"</t>
        </r>
      </text>
    </comment>
    <comment ref="AW365" authorId="0" shapeId="0" xr:uid="{5F3A838A-58B0-4E4E-BC8B-B1CD073E1C5F}">
      <text>
        <r>
          <rPr>
            <b/>
            <sz val="9"/>
            <color indexed="81"/>
            <rFont val="Tahoma"/>
            <family val="2"/>
          </rPr>
          <t>Pascal André:</t>
        </r>
        <r>
          <rPr>
            <sz val="9"/>
            <color indexed="81"/>
            <rFont val="Tahoma"/>
            <family val="2"/>
          </rPr>
          <t xml:space="preserve">
- Discussion was moved to room on SO
</t>
        </r>
      </text>
    </comment>
    <comment ref="AD366" authorId="0" shapeId="0" xr:uid="{DECDBE03-7FD3-407A-BA15-57699DACD4D9}">
      <text>
        <r>
          <rPr>
            <b/>
            <sz val="9"/>
            <color indexed="81"/>
            <rFont val="Tahoma"/>
            <family val="2"/>
          </rPr>
          <t>Pascal André:</t>
        </r>
        <r>
          <rPr>
            <sz val="9"/>
            <color indexed="81"/>
            <rFont val="Tahoma"/>
            <family val="2"/>
          </rPr>
          <t xml:space="preserve">
User asks: "Other than portability/security reasons, why would someone want to run GO/Rust/C++ via WebAssembly?"</t>
        </r>
      </text>
    </comment>
    <comment ref="AD367" authorId="0" shapeId="0" xr:uid="{C7F09E91-1EB8-4FEC-8C9E-8501CCCB451B}">
      <text>
        <r>
          <rPr>
            <b/>
            <sz val="9"/>
            <color indexed="81"/>
            <rFont val="Tahoma"/>
            <family val="2"/>
          </rPr>
          <t>Pascal André:</t>
        </r>
        <r>
          <rPr>
            <sz val="9"/>
            <color indexed="81"/>
            <rFont val="Tahoma"/>
            <family val="2"/>
          </rPr>
          <t xml:space="preserve">
User asked: "Is there a way for WebAssembly applications to be run as stand alone or self hosted?"</t>
        </r>
      </text>
    </comment>
    <comment ref="AE367" authorId="0" shapeId="0" xr:uid="{E14336C0-3988-44B6-9F39-78A36BDD172D}">
      <text>
        <r>
          <rPr>
            <b/>
            <sz val="9"/>
            <color indexed="81"/>
            <rFont val="Tahoma"/>
            <family val="2"/>
          </rPr>
          <t>Pascal André:</t>
        </r>
        <r>
          <rPr>
            <sz val="9"/>
            <color indexed="81"/>
            <rFont val="Tahoma"/>
            <family val="2"/>
          </rPr>
          <t xml:space="preserve">
Question in regard to project setups.</t>
        </r>
      </text>
    </comment>
    <comment ref="AW367" authorId="0" shapeId="0" xr:uid="{029402C8-07FE-4D8C-AF45-FE00157188C1}">
      <text>
        <r>
          <rPr>
            <b/>
            <sz val="9"/>
            <color indexed="81"/>
            <rFont val="Tahoma"/>
            <family val="2"/>
          </rPr>
          <t>Pascal André:</t>
        </r>
        <r>
          <rPr>
            <sz val="9"/>
            <color indexed="81"/>
            <rFont val="Tahoma"/>
            <family val="2"/>
          </rPr>
          <t xml:space="preserve">
Seems to have a good answer. No response from questioner.</t>
        </r>
      </text>
    </comment>
    <comment ref="AD368" authorId="0" shapeId="0" xr:uid="{9E6ECEA2-F35F-41C0-BE51-0F7FF2368B61}">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t>
        </r>
      </text>
    </comment>
    <comment ref="AE369" authorId="0" shapeId="0" xr:uid="{BE090B94-11F1-43DC-92AF-2A17250CA054}">
      <text>
        <r>
          <rPr>
            <b/>
            <sz val="9"/>
            <color indexed="81"/>
            <rFont val="Tahoma"/>
            <family val="2"/>
          </rPr>
          <t>Pascal André:</t>
        </r>
        <r>
          <rPr>
            <sz val="9"/>
            <color indexed="81"/>
            <rFont val="Tahoma"/>
            <family val="2"/>
          </rPr>
          <t xml:space="preserve">
Issues are related to launch settings.</t>
        </r>
      </text>
    </comment>
    <comment ref="AF369" authorId="0" shapeId="0" xr:uid="{0E14CA17-20D3-4557-A1C6-3601E8F1D8CD}">
      <text>
        <r>
          <rPr>
            <b/>
            <sz val="9"/>
            <color indexed="81"/>
            <rFont val="Tahoma"/>
            <family val="2"/>
          </rPr>
          <t>Pascal André:</t>
        </r>
        <r>
          <rPr>
            <sz val="9"/>
            <color indexed="81"/>
            <rFont val="Tahoma"/>
            <family val="2"/>
          </rPr>
          <t xml:space="preserve">
User asks: "How to fix issue with launchsettings?"</t>
        </r>
      </text>
    </comment>
    <comment ref="AW369" authorId="0" shapeId="0" xr:uid="{072371FB-DCF2-49DC-9CFF-8AA313AA6E3A}">
      <text>
        <r>
          <rPr>
            <b/>
            <sz val="9"/>
            <color indexed="81"/>
            <rFont val="Tahoma"/>
            <family val="2"/>
          </rPr>
          <t>Pascal André:</t>
        </r>
        <r>
          <rPr>
            <sz val="9"/>
            <color indexed="81"/>
            <rFont val="Tahoma"/>
            <family val="2"/>
          </rPr>
          <t xml:space="preserve">
- Seems to give enough details</t>
        </r>
      </text>
    </comment>
    <comment ref="AD370" authorId="0" shapeId="0" xr:uid="{8DEA2C9D-D5BF-4AE5-AEDD-9582E53FC05A}">
      <text>
        <r>
          <rPr>
            <b/>
            <sz val="9"/>
            <color indexed="81"/>
            <rFont val="Tahoma"/>
            <family val="2"/>
          </rPr>
          <t>Pascal André:</t>
        </r>
        <r>
          <rPr>
            <sz val="9"/>
            <color indexed="81"/>
            <rFont val="Tahoma"/>
            <family val="2"/>
          </rPr>
          <t xml:space="preserve">
User asks: "Why does WebAssembly have square root opcode (but not power/trigonometric functions etc.)?"</t>
        </r>
      </text>
    </comment>
    <comment ref="AD371" authorId="0" shapeId="0" xr:uid="{5A61E15E-87EA-407E-BBE8-6836B00F848C}">
      <text>
        <r>
          <rPr>
            <b/>
            <sz val="9"/>
            <color indexed="81"/>
            <rFont val="Tahoma"/>
            <family val="2"/>
          </rPr>
          <t>Pascal André:</t>
        </r>
        <r>
          <rPr>
            <sz val="9"/>
            <color indexed="81"/>
            <rFont val="Tahoma"/>
            <family val="2"/>
          </rPr>
          <t xml:space="preserve">
Why are result types of control flow instructions arbitrary?</t>
        </r>
      </text>
    </comment>
    <comment ref="AF372" authorId="0" shapeId="0" xr:uid="{67351EA9-0B0F-4361-A852-D4E528203890}">
      <text>
        <r>
          <rPr>
            <b/>
            <sz val="9"/>
            <color indexed="81"/>
            <rFont val="Tahoma"/>
            <family val="2"/>
          </rPr>
          <t>Pascal André:</t>
        </r>
        <r>
          <rPr>
            <sz val="9"/>
            <color indexed="81"/>
            <rFont val="Tahoma"/>
            <family val="2"/>
          </rPr>
          <t xml:space="preserve">
Pre-compiled OpenCV seems to have fixed issue</t>
        </r>
      </text>
    </comment>
    <comment ref="AG372" authorId="0" shapeId="0" xr:uid="{3D19A49D-72BE-4C8B-A68F-C49B2247B42A}">
      <text>
        <r>
          <rPr>
            <b/>
            <sz val="9"/>
            <color indexed="81"/>
            <rFont val="Tahoma"/>
            <family val="2"/>
          </rPr>
          <t>Pascal André:</t>
        </r>
        <r>
          <rPr>
            <sz val="9"/>
            <color indexed="81"/>
            <rFont val="Tahoma"/>
            <family val="2"/>
          </rPr>
          <t xml:space="preserve">
How to fix error when building OpenCV project using emscripten?</t>
        </r>
      </text>
    </comment>
    <comment ref="AD373" authorId="0" shapeId="0" xr:uid="{F048AE7B-D872-4A54-9BF8-89B142425EA4}">
      <text>
        <r>
          <rPr>
            <b/>
            <sz val="9"/>
            <color indexed="81"/>
            <rFont val="Tahoma"/>
            <family val="2"/>
          </rPr>
          <t>Pascal André:</t>
        </r>
        <r>
          <rPr>
            <sz val="9"/>
            <color indexed="81"/>
            <rFont val="Tahoma"/>
            <family val="2"/>
          </rPr>
          <t xml:space="preserve">
Which (of the given) option would be best for porting C++ code (native client) to browser (web app)?</t>
        </r>
      </text>
    </comment>
    <comment ref="AF374" authorId="0" shapeId="0" xr:uid="{2EC171C0-2CA1-476D-82C1-735E9C30E94D}">
      <text>
        <r>
          <rPr>
            <b/>
            <sz val="9"/>
            <color indexed="81"/>
            <rFont val="Tahoma"/>
            <family val="2"/>
          </rPr>
          <t>Pascal André:</t>
        </r>
        <r>
          <rPr>
            <sz val="9"/>
            <color indexed="81"/>
            <rFont val="Tahoma"/>
            <family val="2"/>
          </rPr>
          <t xml:space="preserve">
User: If I run and try to login, I get an error:
    InvalidOperationException: The entity type 'AdviceDocumentsUsers' requires a primary key to be defined. If you intended to use a keyless entity type, call 'HasNoKey' in 'OnModelCreating'. For more information on keyless entity types, see https://go.microsoft.com/fwlink/?linkid=2141943.
</t>
        </r>
      </text>
    </comment>
    <comment ref="AG374" authorId="0" shapeId="0" xr:uid="{7A96FE4E-8310-4AB5-A691-2860E568DE30}">
      <text>
        <r>
          <rPr>
            <b/>
            <sz val="9"/>
            <color indexed="81"/>
            <rFont val="Tahoma"/>
            <family val="2"/>
          </rPr>
          <t>Pascal André:</t>
        </r>
        <r>
          <rPr>
            <sz val="9"/>
            <color indexed="81"/>
            <rFont val="Tahoma"/>
            <family val="2"/>
          </rPr>
          <t xml:space="preserve">
How to create a “many-to-many” relationships between ApplicationUser and a Project in Blazor WebAssembly with ASP.NET Core Hosted?</t>
        </r>
      </text>
    </comment>
    <comment ref="AW374" authorId="0" shapeId="0" xr:uid="{989AA9CD-C720-4963-975E-799F8E90DAC8}">
      <text>
        <r>
          <rPr>
            <b/>
            <sz val="9"/>
            <color indexed="81"/>
            <rFont val="Tahoma"/>
            <family val="2"/>
          </rPr>
          <t>Pascal André:</t>
        </r>
        <r>
          <rPr>
            <sz val="9"/>
            <color indexed="81"/>
            <rFont val="Tahoma"/>
            <family val="2"/>
          </rPr>
          <t xml:space="preserve">
Questioner was active in comments but did not respond to last comment.</t>
        </r>
      </text>
    </comment>
    <comment ref="AF375" authorId="0" shapeId="0" xr:uid="{DFA5219E-3CAE-46C1-8B65-D67333FCD5DC}">
      <text>
        <r>
          <rPr>
            <b/>
            <sz val="9"/>
            <color indexed="81"/>
            <rFont val="Tahoma"/>
            <family val="2"/>
          </rPr>
          <t>Pascal André:</t>
        </r>
        <r>
          <rPr>
            <sz val="9"/>
            <color indexed="81"/>
            <rFont val="Tahoma"/>
            <family val="2"/>
          </rPr>
          <t xml:space="preserve">
How to fix issue where Server side page only load on hard refresh on blazor WebAssembly hosted?</t>
        </r>
      </text>
    </comment>
    <comment ref="AW375" authorId="0" shapeId="0" xr:uid="{8A355372-25B7-4283-880D-DBCF86335553}">
      <text>
        <r>
          <rPr>
            <b/>
            <sz val="9"/>
            <color indexed="81"/>
            <rFont val="Tahoma"/>
            <family val="2"/>
          </rPr>
          <t>Pascal André:</t>
        </r>
        <r>
          <rPr>
            <sz val="9"/>
            <color indexed="81"/>
            <rFont val="Tahoma"/>
            <family val="2"/>
          </rPr>
          <t xml:space="preserve">
Missing more details such as error logs or code snippets.</t>
        </r>
      </text>
    </comment>
    <comment ref="AD377" authorId="0" shapeId="0" xr:uid="{554771A4-3910-4DF7-94FC-55CBE1232490}">
      <text>
        <r>
          <rPr>
            <b/>
            <sz val="9"/>
            <color indexed="81"/>
            <rFont val="Tahoma"/>
            <family val="2"/>
          </rPr>
          <t>Pascal André:</t>
        </r>
        <r>
          <rPr>
            <sz val="9"/>
            <color indexed="81"/>
            <rFont val="Tahoma"/>
            <family val="2"/>
          </rPr>
          <t xml:space="preserve">
What is difference between model class and data class?</t>
        </r>
      </text>
    </comment>
    <comment ref="AF381" authorId="0" shapeId="0" xr:uid="{E5DF2FF7-F314-4765-B626-EEA9B763D6A9}">
      <text>
        <r>
          <rPr>
            <b/>
            <sz val="9"/>
            <color indexed="81"/>
            <rFont val="Tahoma"/>
            <family val="2"/>
          </rPr>
          <t>Pascal André:</t>
        </r>
        <r>
          <rPr>
            <sz val="9"/>
            <color indexed="81"/>
            <rFont val="Tahoma"/>
            <family val="2"/>
          </rPr>
          <t xml:space="preserve">
How to fix issue where Blazor WebAssembly Logging is not honoring SetMinimumLevel?</t>
        </r>
      </text>
    </comment>
    <comment ref="AG382" authorId="0" shapeId="0" xr:uid="{5BFA91A7-7425-4249-91F0-AED34D40026F}">
      <text>
        <r>
          <rPr>
            <b/>
            <sz val="9"/>
            <color indexed="81"/>
            <rFont val="Tahoma"/>
            <family val="2"/>
          </rPr>
          <t>Pascal André:</t>
        </r>
        <r>
          <rPr>
            <sz val="9"/>
            <color indexed="81"/>
            <rFont val="Tahoma"/>
            <family val="2"/>
          </rPr>
          <t xml:space="preserve">
How can I write into the browser´s console via Blazor WebAssembly?</t>
        </r>
      </text>
    </comment>
    <comment ref="AF383" authorId="0" shapeId="0" xr:uid="{2094C8E0-47FE-4544-8848-96ADBFDEE2E6}">
      <text>
        <r>
          <rPr>
            <b/>
            <sz val="9"/>
            <color indexed="81"/>
            <rFont val="Tahoma"/>
            <family val="2"/>
          </rPr>
          <t>Pascal André:</t>
        </r>
        <r>
          <rPr>
            <sz val="9"/>
            <color indexed="81"/>
            <rFont val="Tahoma"/>
            <family val="2"/>
          </rPr>
          <t xml:space="preserve">
How to debug experimental WebAssembly externref bug in Google Chrome?</t>
        </r>
      </text>
    </comment>
    <comment ref="AF384" authorId="0" shapeId="0" xr:uid="{71155436-8BE8-4CBA-A96B-A437341EF6A9}">
      <text>
        <r>
          <rPr>
            <b/>
            <sz val="9"/>
            <color indexed="81"/>
            <rFont val="Tahoma"/>
            <family val="2"/>
          </rPr>
          <t>Pascal André:</t>
        </r>
        <r>
          <rPr>
            <sz val="9"/>
            <color indexed="81"/>
            <rFont val="Tahoma"/>
            <family val="2"/>
          </rPr>
          <t xml:space="preserve">
How to fix given error message when containerizing hosted Blazor WASM app for Raspberry Pi Docker swarm?</t>
        </r>
      </text>
    </comment>
    <comment ref="AW384" authorId="0" shapeId="0" xr:uid="{CFCA92EF-441A-45BF-8162-28A2550D19DE}">
      <text>
        <r>
          <rPr>
            <b/>
            <sz val="9"/>
            <color indexed="81"/>
            <rFont val="Tahoma"/>
            <family val="2"/>
          </rPr>
          <t>Pascal André:</t>
        </r>
        <r>
          <rPr>
            <sz val="9"/>
            <color indexed="81"/>
            <rFont val="Tahoma"/>
            <family val="2"/>
          </rPr>
          <t xml:space="preserve">
Very specific setup / user case. Did not respond to answer from other dev who faced similar issue.</t>
        </r>
      </text>
    </comment>
    <comment ref="AF385" authorId="0" shapeId="0" xr:uid="{BB80DBA8-6048-40A9-8944-74EEA0168E8A}">
      <text>
        <r>
          <rPr>
            <b/>
            <sz val="9"/>
            <color indexed="81"/>
            <rFont val="Tahoma"/>
            <family val="2"/>
          </rPr>
          <t>Pascal André:</t>
        </r>
        <r>
          <rPr>
            <sz val="9"/>
            <color indexed="81"/>
            <rFont val="Tahoma"/>
            <family val="2"/>
          </rPr>
          <t xml:space="preserve">
User was not able to fix issue on his own.</t>
        </r>
      </text>
    </comment>
    <comment ref="AG385" authorId="0" shapeId="0" xr:uid="{064DC860-A1BB-41F2-8B9E-BF083F3300C6}">
      <text>
        <r>
          <rPr>
            <b/>
            <sz val="9"/>
            <color indexed="81"/>
            <rFont val="Tahoma"/>
            <family val="2"/>
          </rPr>
          <t>Pascal André:</t>
        </r>
        <r>
          <rPr>
            <sz val="9"/>
            <color indexed="81"/>
            <rFont val="Tahoma"/>
            <family val="2"/>
          </rPr>
          <t xml:space="preserve">
How can I select the correct camera by using MediaTrackConstraints?</t>
        </r>
      </text>
    </comment>
    <comment ref="AI385" authorId="0" shapeId="0" xr:uid="{18BF3AD4-4A6A-4B44-B026-48AAAB289C41}">
      <text>
        <r>
          <rPr>
            <b/>
            <sz val="9"/>
            <color indexed="81"/>
            <rFont val="Tahoma"/>
            <family val="2"/>
          </rPr>
          <t>Pascal André:</t>
        </r>
        <r>
          <rPr>
            <sz val="9"/>
            <color indexed="81"/>
            <rFont val="Tahoma"/>
            <family val="2"/>
          </rPr>
          <t xml:space="preserve">
Seems to be a bug that was filed with the user's specifications.</t>
        </r>
      </text>
    </comment>
    <comment ref="AW385" authorId="0" shapeId="0" xr:uid="{77C12C5A-5AD2-4CE9-93F4-B4339AB87884}">
      <text>
        <r>
          <rPr>
            <b/>
            <sz val="9"/>
            <color indexed="81"/>
            <rFont val="Tahoma"/>
            <family val="2"/>
          </rPr>
          <t>Pascal André:</t>
        </r>
        <r>
          <rPr>
            <sz val="9"/>
            <color indexed="81"/>
            <rFont val="Tahoma"/>
            <family val="2"/>
          </rPr>
          <t xml:space="preserve">
Questioner was active in comments and according to them he seemd to have found a solution although it might be more of a work around.</t>
        </r>
      </text>
    </comment>
    <comment ref="AD386" authorId="0" shapeId="0" xr:uid="{A82B0805-05CC-4FA1-A0AA-8D3B2748568F}">
      <text>
        <r>
          <rPr>
            <b/>
            <sz val="9"/>
            <color indexed="81"/>
            <rFont val="Tahoma"/>
            <family val="2"/>
          </rPr>
          <t>Pascal André:</t>
        </r>
        <r>
          <rPr>
            <sz val="9"/>
            <color indexed="81"/>
            <rFont val="Tahoma"/>
            <family val="2"/>
          </rPr>
          <t xml:space="preserve">
Two questions arise which I can't find documentation about.
    Why only 2 threads? (on both Chrome and Edge) Is this a browser limitation? A setting in Uno-platform?
    Why do the remaining 8 threads not get started? They are essentially lost and none of the work gets performed. Is this a bug in the uno-platform? Mono? emscripten possibly?
</t>
        </r>
      </text>
    </comment>
    <comment ref="AF387" authorId="0" shapeId="0" xr:uid="{83AAB859-6981-43CF-BD6A-60ECAC80F6D1}">
      <text>
        <r>
          <rPr>
            <b/>
            <sz val="9"/>
            <color indexed="81"/>
            <rFont val="Tahoma"/>
            <family val="2"/>
          </rPr>
          <t>Pascal André:</t>
        </r>
        <r>
          <rPr>
            <sz val="9"/>
            <color indexed="81"/>
            <rFont val="Tahoma"/>
            <family val="2"/>
          </rPr>
          <t xml:space="preserve">
How to fix issue in Blazor WASM app where no .NET call dispatcher has been set?</t>
        </r>
      </text>
    </comment>
    <comment ref="AF388" authorId="0" shapeId="0" xr:uid="{CEF239C1-072B-4CFE-8A80-5B3946E67F90}">
      <text>
        <r>
          <rPr>
            <b/>
            <sz val="9"/>
            <color indexed="81"/>
            <rFont val="Tahoma"/>
            <family val="2"/>
          </rPr>
          <t>Pascal André:</t>
        </r>
        <r>
          <rPr>
            <sz val="9"/>
            <color indexed="81"/>
            <rFont val="Tahoma"/>
            <family val="2"/>
          </rPr>
          <t xml:space="preserve">
How to fix issue in given code when trying to set up logging with Blazor WASM app?</t>
        </r>
      </text>
    </comment>
    <comment ref="AW388" authorId="0" shapeId="0" xr:uid="{BF80E904-9CAA-4002-80C2-09AD751CF566}">
      <text>
        <r>
          <rPr>
            <b/>
            <sz val="9"/>
            <color indexed="81"/>
            <rFont val="Tahoma"/>
            <family val="2"/>
          </rPr>
          <t>Pascal André:</t>
        </r>
        <r>
          <rPr>
            <sz val="9"/>
            <color indexed="81"/>
            <rFont val="Tahoma"/>
            <family val="2"/>
          </rPr>
          <t xml:space="preserve">
Questioner was not active with last comments and answer.</t>
        </r>
      </text>
    </comment>
    <comment ref="AF389" authorId="0" shapeId="0" xr:uid="{20F97457-7C77-45BB-BA11-D4D2287FDEB0}">
      <text>
        <r>
          <rPr>
            <b/>
            <sz val="9"/>
            <color indexed="81"/>
            <rFont val="Tahoma"/>
            <family val="2"/>
          </rPr>
          <t>Pascal André:</t>
        </r>
        <r>
          <rPr>
            <sz val="9"/>
            <color indexed="81"/>
            <rFont val="Tahoma"/>
            <family val="2"/>
          </rPr>
          <t xml:space="preserve">
How to fix the issue that causes the given error message in Blazor WASM app?</t>
        </r>
      </text>
    </comment>
    <comment ref="AF390" authorId="0" shapeId="0" xr:uid="{12B2CF2A-311F-42E1-ADB8-4992D46C3455}">
      <text>
        <r>
          <rPr>
            <b/>
            <sz val="9"/>
            <color indexed="81"/>
            <rFont val="Tahoma"/>
            <family val="2"/>
          </rPr>
          <t>Pascal André:</t>
        </r>
        <r>
          <rPr>
            <sz val="9"/>
            <color indexed="81"/>
            <rFont val="Tahoma"/>
            <family val="2"/>
          </rPr>
          <t xml:space="preserve">
How to fix the issue with configuring Serilog Elasticsearch in Blazor WASM app?</t>
        </r>
      </text>
    </comment>
    <comment ref="AF391" authorId="0" shapeId="0" xr:uid="{6D6BABBD-E484-4EB6-A0BB-18F3392AA0EA}">
      <text>
        <r>
          <rPr>
            <b/>
            <sz val="9"/>
            <color indexed="81"/>
            <rFont val="Tahoma"/>
            <family val="2"/>
          </rPr>
          <t>Pascal André:</t>
        </r>
        <r>
          <rPr>
            <sz val="9"/>
            <color indexed="81"/>
            <rFont val="Tahoma"/>
            <family val="2"/>
          </rPr>
          <t xml:space="preserve">
How to fix issue where Serilog Not Logging to ElasticSearch in Blazor WebAssembly?</t>
        </r>
      </text>
    </comment>
    <comment ref="AE392" authorId="0" shapeId="0" xr:uid="{E145E375-7466-4FD6-91E5-FEB75720A286}">
      <text>
        <r>
          <rPr>
            <b/>
            <sz val="9"/>
            <color indexed="81"/>
            <rFont val="Tahoma"/>
            <family val="2"/>
          </rPr>
          <t>Pascal André:</t>
        </r>
        <r>
          <rPr>
            <sz val="9"/>
            <color indexed="81"/>
            <rFont val="Tahoma"/>
            <family val="2"/>
          </rPr>
          <t xml:space="preserve">
Issue during installation</t>
        </r>
      </text>
    </comment>
    <comment ref="AF392" authorId="0" shapeId="0" xr:uid="{488FF81B-3887-4091-BAED-F0A3BD056783}">
      <text>
        <r>
          <rPr>
            <b/>
            <sz val="9"/>
            <color indexed="81"/>
            <rFont val="Tahoma"/>
            <family val="2"/>
          </rPr>
          <t>Pascal André:</t>
        </r>
        <r>
          <rPr>
            <sz val="9"/>
            <color indexed="81"/>
            <rFont val="Tahoma"/>
            <family val="2"/>
          </rPr>
          <t xml:space="preserve">
How to fix "Maximum call stack exceeded" during npm install?</t>
        </r>
      </text>
    </comment>
    <comment ref="AD393" authorId="0" shapeId="0" xr:uid="{9C64AB32-1DBE-41DE-A549-7DB2E669E0C2}">
      <text>
        <r>
          <rPr>
            <b/>
            <sz val="9"/>
            <color indexed="81"/>
            <rFont val="Tahoma"/>
            <family val="2"/>
          </rPr>
          <t>Pascal André:</t>
        </r>
        <r>
          <rPr>
            <sz val="9"/>
            <color indexed="81"/>
            <rFont val="Tahoma"/>
            <family val="2"/>
          </rPr>
          <t xml:space="preserve">
When I attempt the same set of code in an automated integration test, it only takes 3 seconds or so. Is WebAssembly really that slow at deserializing?</t>
        </r>
      </text>
    </comment>
    <comment ref="AF393" authorId="0" shapeId="0" xr:uid="{6B4F34B9-7470-412A-A4AE-8D74FCF61687}">
      <text>
        <r>
          <rPr>
            <b/>
            <sz val="9"/>
            <color indexed="81"/>
            <rFont val="Tahoma"/>
            <family val="2"/>
          </rPr>
          <t>Pascal André:</t>
        </r>
        <r>
          <rPr>
            <sz val="9"/>
            <color indexed="81"/>
            <rFont val="Tahoma"/>
            <family val="2"/>
          </rPr>
          <t xml:space="preserve">
How to fix issue where Blazor WebAssembly deserializing is much slower than even the download? </t>
        </r>
      </text>
    </comment>
    <comment ref="AF394" authorId="0" shapeId="0" xr:uid="{ED9077E1-E88C-4D1B-A869-B9A555217B1E}">
      <text>
        <r>
          <rPr>
            <b/>
            <sz val="9"/>
            <color indexed="81"/>
            <rFont val="Tahoma"/>
            <family val="2"/>
          </rPr>
          <t>Pascal André:</t>
        </r>
        <r>
          <rPr>
            <sz val="9"/>
            <color indexed="81"/>
            <rFont val="Tahoma"/>
            <family val="2"/>
          </rPr>
          <t xml:space="preserve">
How to fix issue where POST request in deployed Blazor WASM app on Azure returns 400 Bad Request but works fine on localhost?</t>
        </r>
      </text>
    </comment>
    <comment ref="AE395" authorId="0" shapeId="0" xr:uid="{A4C94132-4D0B-4861-9374-BC5BD9AD9ECC}">
      <text>
        <r>
          <rPr>
            <b/>
            <sz val="9"/>
            <color indexed="81"/>
            <rFont val="Tahoma"/>
            <family val="2"/>
          </rPr>
          <t>Pascal André:</t>
        </r>
        <r>
          <rPr>
            <sz val="9"/>
            <color indexed="81"/>
            <rFont val="Tahoma"/>
            <family val="2"/>
          </rPr>
          <t xml:space="preserve">
As answered by questioner it was small configuration issue.</t>
        </r>
      </text>
    </comment>
    <comment ref="AF395" authorId="0" shapeId="0" xr:uid="{D177F3C3-7910-425A-A7B8-26BDE2C992B8}">
      <text>
        <r>
          <rPr>
            <b/>
            <sz val="9"/>
            <color indexed="81"/>
            <rFont val="Tahoma"/>
            <family val="2"/>
          </rPr>
          <t>Pascal André:</t>
        </r>
        <r>
          <rPr>
            <sz val="9"/>
            <color indexed="81"/>
            <rFont val="Tahoma"/>
            <family val="2"/>
          </rPr>
          <t xml:space="preserve">
How to fix issue where WASM module cannot be loaded in Vue component?</t>
        </r>
      </text>
    </comment>
    <comment ref="AF396" authorId="0" shapeId="0" xr:uid="{FAEA8D17-235C-46B3-8BD2-C18CE9E5EEDF}">
      <text>
        <r>
          <rPr>
            <b/>
            <sz val="9"/>
            <color indexed="81"/>
            <rFont val="Tahoma"/>
            <family val="2"/>
          </rPr>
          <t>Pascal André:</t>
        </r>
        <r>
          <rPr>
            <sz val="9"/>
            <color indexed="81"/>
            <rFont val="Tahoma"/>
            <family val="2"/>
          </rPr>
          <t xml:space="preserve">
Is Visual Studio for Mac not able to build or run Blazor WebAssembly apps, or am I missing something? Since template do not show up</t>
        </r>
      </text>
    </comment>
    <comment ref="AI396" authorId="0" shapeId="0" xr:uid="{2CC7738D-1BC3-4B19-B243-07F02263DB25}">
      <text>
        <r>
          <rPr>
            <b/>
            <sz val="9"/>
            <color indexed="81"/>
            <rFont val="Tahoma"/>
            <family val="2"/>
          </rPr>
          <t>Pascal André:</t>
        </r>
        <r>
          <rPr>
            <sz val="9"/>
            <color indexed="81"/>
            <rFont val="Tahoma"/>
            <family val="2"/>
          </rPr>
          <t xml:space="preserve">
Questioner worte in answer that Microsoft has released an updated for said issue.</t>
        </r>
      </text>
    </comment>
    <comment ref="AF397" authorId="0" shapeId="0" xr:uid="{608703A9-9F02-4632-A519-9C6F210681E6}">
      <text>
        <r>
          <rPr>
            <b/>
            <sz val="9"/>
            <color indexed="81"/>
            <rFont val="Tahoma"/>
            <family val="2"/>
          </rPr>
          <t>Pascal André:</t>
        </r>
        <r>
          <rPr>
            <sz val="9"/>
            <color indexed="81"/>
            <rFont val="Tahoma"/>
            <family val="2"/>
          </rPr>
          <t xml:space="preserve">
How to fis issue: JSRuntime in Blazor WebAssembly blocking DOM updates on first load?</t>
        </r>
      </text>
    </comment>
    <comment ref="AD398" authorId="0" shapeId="0" xr:uid="{949F354B-3140-4C5F-9A9B-9DF2F158B64E}">
      <text>
        <r>
          <rPr>
            <b/>
            <sz val="9"/>
            <color indexed="81"/>
            <rFont val="Tahoma"/>
            <family val="2"/>
          </rPr>
          <t>Pascal André:</t>
        </r>
        <r>
          <rPr>
            <sz val="9"/>
            <color indexed="81"/>
            <rFont val="Tahoma"/>
            <family val="2"/>
          </rPr>
          <t xml:space="preserve">
Cordova application: Is WebAssembly supported on Android?</t>
        </r>
      </text>
    </comment>
    <comment ref="AF398" authorId="0" shapeId="0" xr:uid="{7CCF2F8B-10B9-4825-9CCE-A8066F29AFB1}">
      <text>
        <r>
          <rPr>
            <b/>
            <sz val="9"/>
            <color indexed="81"/>
            <rFont val="Tahoma"/>
            <family val="2"/>
          </rPr>
          <t>Pascal André:</t>
        </r>
        <r>
          <rPr>
            <sz val="9"/>
            <color indexed="81"/>
            <rFont val="Tahoma"/>
            <family val="2"/>
          </rPr>
          <t xml:space="preserve">
Error:
Fetch API cannot load file:///android_asset/www/script/myApp.wasm. URL scheme "file" is not supported</t>
        </r>
      </text>
    </comment>
    <comment ref="AG399" authorId="0" shapeId="0" xr:uid="{DE7858F5-DC33-4394-8A26-C46AD7075793}">
      <text>
        <r>
          <rPr>
            <b/>
            <sz val="9"/>
            <color indexed="81"/>
            <rFont val="Tahoma"/>
            <family val="2"/>
          </rPr>
          <t>Pascal André:</t>
        </r>
        <r>
          <rPr>
            <sz val="9"/>
            <color indexed="81"/>
            <rFont val="Tahoma"/>
            <family val="2"/>
          </rPr>
          <t xml:space="preserve">
In Blazor WASM, how to you write a warning or info to console log?</t>
        </r>
      </text>
    </comment>
    <comment ref="AK399" authorId="0" shapeId="0" xr:uid="{5AEA6776-05E0-44C5-9E68-ED98C2955F1A}">
      <text>
        <r>
          <rPr>
            <b/>
            <sz val="9"/>
            <color indexed="81"/>
            <rFont val="Tahoma"/>
            <family val="2"/>
          </rPr>
          <t>Pascal André:</t>
        </r>
        <r>
          <rPr>
            <sz val="9"/>
            <color indexed="81"/>
            <rFont val="Tahoma"/>
            <family val="2"/>
          </rPr>
          <t xml:space="preserve">
Not possible without JavaScript interop.</t>
        </r>
      </text>
    </comment>
    <comment ref="AG400" authorId="0" shapeId="0" xr:uid="{9A66BE05-0D95-4258-A275-77C7F9853CFD}">
      <text>
        <r>
          <rPr>
            <b/>
            <sz val="9"/>
            <color indexed="81"/>
            <rFont val="Tahoma"/>
            <family val="2"/>
          </rPr>
          <t>Pascal André:</t>
        </r>
        <r>
          <rPr>
            <sz val="9"/>
            <color indexed="81"/>
            <rFont val="Tahoma"/>
            <family val="2"/>
          </rPr>
          <t xml:space="preserve">
How to pass strings between Rust and JavaScript when building WASM-Pack?</t>
        </r>
      </text>
    </comment>
    <comment ref="AF401" authorId="0" shapeId="0" xr:uid="{95C2E16A-DADB-4EF1-B33A-6DA51B6913EC}">
      <text>
        <r>
          <rPr>
            <b/>
            <sz val="9"/>
            <color indexed="81"/>
            <rFont val="Tahoma"/>
            <family val="2"/>
          </rPr>
          <t>Pascal André:</t>
        </r>
        <r>
          <rPr>
            <sz val="9"/>
            <color indexed="81"/>
            <rFont val="Tahoma"/>
            <family val="2"/>
          </rPr>
          <t xml:space="preserve">
How to fix issue where Blazor WASM fails to publish project?</t>
        </r>
      </text>
    </comment>
    <comment ref="AW401" authorId="0" shapeId="0" xr:uid="{728FE880-9518-4660-825C-D3DCFFA9A54E}">
      <text>
        <r>
          <rPr>
            <b/>
            <sz val="9"/>
            <color indexed="81"/>
            <rFont val="Tahoma"/>
            <family val="2"/>
          </rPr>
          <t>Pascal André:</t>
        </r>
        <r>
          <rPr>
            <sz val="9"/>
            <color indexed="81"/>
            <rFont val="Tahoma"/>
            <family val="2"/>
          </rPr>
          <t xml:space="preserve">
Seems to provide enough details. No interaction from others.</t>
        </r>
      </text>
    </comment>
    <comment ref="AE402" authorId="0" shapeId="0" xr:uid="{6333FE45-093A-4627-8455-77D5F7762C87}">
      <text>
        <r>
          <rPr>
            <b/>
            <sz val="9"/>
            <color indexed="81"/>
            <rFont val="Tahoma"/>
            <family val="2"/>
          </rPr>
          <t>Pascal André:</t>
        </r>
        <r>
          <rPr>
            <sz val="9"/>
            <color indexed="81"/>
            <rFont val="Tahoma"/>
            <family val="2"/>
          </rPr>
          <t xml:space="preserve">
Changing option in config file fixed issue.</t>
        </r>
      </text>
    </comment>
    <comment ref="AF402" authorId="0" shapeId="0" xr:uid="{40093041-C00A-4809-882F-B8C76B091681}">
      <text>
        <r>
          <rPr>
            <b/>
            <sz val="9"/>
            <color indexed="81"/>
            <rFont val="Tahoma"/>
            <family val="2"/>
          </rPr>
          <t>Pascal André:</t>
        </r>
        <r>
          <rPr>
            <sz val="9"/>
            <color indexed="81"/>
            <rFont val="Tahoma"/>
            <family val="2"/>
          </rPr>
          <t xml:space="preserve">
How to fix error "Can't resolve 'fs'" thrown by Webpack using emscripten?</t>
        </r>
      </text>
    </comment>
    <comment ref="AI403" authorId="0" shapeId="0" xr:uid="{BB4DC2D0-BFF5-4685-B91B-40F13BE38110}">
      <text>
        <r>
          <rPr>
            <b/>
            <sz val="9"/>
            <color indexed="81"/>
            <rFont val="Tahoma"/>
            <family val="2"/>
          </rPr>
          <t>Pascal André:</t>
        </r>
        <r>
          <rPr>
            <sz val="9"/>
            <color indexed="81"/>
            <rFont val="Tahoma"/>
            <family val="2"/>
          </rPr>
          <t xml:space="preserve">
Related to an issue in emscripten: https://github.com/emscripten-core/emscripten/issues/10078</t>
        </r>
      </text>
    </comment>
    <comment ref="AF404" authorId="0" shapeId="0" xr:uid="{C9464ABA-DCDF-4D26-B90B-CD31DA2EC5F2}">
      <text>
        <r>
          <rPr>
            <b/>
            <sz val="9"/>
            <color indexed="81"/>
            <rFont val="Tahoma"/>
            <family val="2"/>
          </rPr>
          <t>Pascal André:</t>
        </r>
        <r>
          <rPr>
            <sz val="9"/>
            <color indexed="81"/>
            <rFont val="Tahoma"/>
            <family val="2"/>
          </rPr>
          <t xml:space="preserve">
How to fis issue where WebAssembly didn't call either then nor catch callback?</t>
        </r>
      </text>
    </comment>
    <comment ref="AF405" authorId="0" shapeId="0" xr:uid="{3051293A-F916-4C25-84F2-149D9E8712CC}">
      <text>
        <r>
          <rPr>
            <b/>
            <sz val="9"/>
            <color indexed="81"/>
            <rFont val="Tahoma"/>
            <family val="2"/>
          </rPr>
          <t>Pascal André:</t>
        </r>
        <r>
          <rPr>
            <sz val="9"/>
            <color indexed="81"/>
            <rFont val="Tahoma"/>
            <family val="2"/>
          </rPr>
          <t xml:space="preserve">
How to fix issue with undefined symbol when clang compiling to target WASM?</t>
        </r>
      </text>
    </comment>
    <comment ref="AG406" authorId="0" shapeId="0" xr:uid="{AAEDD554-7B49-408B-8FF3-7750315DF686}">
      <text>
        <r>
          <rPr>
            <b/>
            <sz val="9"/>
            <color indexed="81"/>
            <rFont val="Tahoma"/>
            <family val="2"/>
          </rPr>
          <t>Pascal André:</t>
        </r>
        <r>
          <rPr>
            <sz val="9"/>
            <color indexed="81"/>
            <rFont val="Tahoma"/>
            <family val="2"/>
          </rPr>
          <t xml:space="preserve">
</t>
        </r>
      </text>
    </comment>
    <comment ref="AE407" authorId="0" shapeId="0" xr:uid="{141BAC3F-E83B-47B2-BE4B-FAB0BA8FE601}">
      <text>
        <r>
          <rPr>
            <b/>
            <sz val="9"/>
            <color indexed="81"/>
            <rFont val="Tahoma"/>
            <family val="2"/>
          </rPr>
          <t>Pascal André:</t>
        </r>
        <r>
          <rPr>
            <sz val="9"/>
            <color indexed="81"/>
            <rFont val="Tahoma"/>
            <family val="2"/>
          </rPr>
          <t xml:space="preserve">
Config-related solution in answer was accepted</t>
        </r>
      </text>
    </comment>
    <comment ref="AF407" authorId="0" shapeId="0" xr:uid="{3CD7BB14-3702-4CD3-8E31-9C991E0F4632}">
      <text>
        <r>
          <rPr>
            <b/>
            <sz val="9"/>
            <color indexed="81"/>
            <rFont val="Tahoma"/>
            <family val="2"/>
          </rPr>
          <t>Pascal André:</t>
        </r>
        <r>
          <rPr>
            <sz val="9"/>
            <color indexed="81"/>
            <rFont val="Tahoma"/>
            <family val="2"/>
          </rPr>
          <t xml:space="preserve">
Is there something I'm doing wrong during the Conan package creation or installation or is this caused by something different?</t>
        </r>
      </text>
    </comment>
    <comment ref="AI407" authorId="0" shapeId="0" xr:uid="{A105263A-5FC4-43CC-8051-CB951AC43767}">
      <text>
        <r>
          <rPr>
            <b/>
            <sz val="9"/>
            <color indexed="81"/>
            <rFont val="Tahoma"/>
            <family val="2"/>
          </rPr>
          <t>Pascal André:</t>
        </r>
        <r>
          <rPr>
            <sz val="9"/>
            <color indexed="81"/>
            <rFont val="Tahoma"/>
            <family val="2"/>
          </rPr>
          <t xml:space="preserve">
Related to bug in QT</t>
        </r>
      </text>
    </comment>
    <comment ref="AK407" authorId="0" shapeId="0" xr:uid="{4BE4B05B-9EE6-4643-BF2E-7358BB4519CE}">
      <text>
        <r>
          <rPr>
            <b/>
            <sz val="9"/>
            <color indexed="81"/>
            <rFont val="Tahoma"/>
            <family val="2"/>
          </rPr>
          <t>Pascal André:</t>
        </r>
        <r>
          <rPr>
            <sz val="9"/>
            <color indexed="81"/>
            <rFont val="Tahoma"/>
            <family val="2"/>
          </rPr>
          <t xml:space="preserve">
"I assume you are building your application with qmake, because you use static qt, and static qt is incompatible with cmake."</t>
        </r>
      </text>
    </comment>
    <comment ref="AF408" authorId="0" shapeId="0" xr:uid="{7DBD001D-06BC-4B8E-9E21-1F52A481C35F}">
      <text>
        <r>
          <rPr>
            <b/>
            <sz val="9"/>
            <color indexed="81"/>
            <rFont val="Tahoma"/>
            <family val="2"/>
          </rPr>
          <t>Pascal André:</t>
        </r>
        <r>
          <rPr>
            <sz val="9"/>
            <color indexed="81"/>
            <rFont val="Tahoma"/>
            <family val="2"/>
          </rPr>
          <t xml:space="preserve">
Does anyone know how to get [WebAssembly InstantiateStreaming Wrong MIME type] to work?</t>
        </r>
      </text>
    </comment>
    <comment ref="AD409" authorId="0" shapeId="0" xr:uid="{ED0E0D0F-AD42-4684-8A63-B2D11355EC9A}">
      <text>
        <r>
          <rPr>
            <b/>
            <sz val="9"/>
            <color indexed="81"/>
            <rFont val="Tahoma"/>
            <family val="2"/>
          </rPr>
          <t>Pascal André:</t>
        </r>
        <r>
          <rPr>
            <sz val="9"/>
            <color indexed="81"/>
            <rFont val="Tahoma"/>
            <family val="2"/>
          </rPr>
          <t xml:space="preserve">
In WASM, is it possible to GET/Fetch JSON data from an API and manipulate in JS?</t>
        </r>
      </text>
    </comment>
    <comment ref="AW409" authorId="0" shapeId="0" xr:uid="{5F9D36D0-574D-401D-B56D-3C4AAF9640CF}">
      <text>
        <r>
          <rPr>
            <b/>
            <sz val="9"/>
            <color indexed="81"/>
            <rFont val="Tahoma"/>
            <family val="2"/>
          </rPr>
          <t>Pascal André:</t>
        </r>
        <r>
          <rPr>
            <sz val="9"/>
            <color indexed="81"/>
            <rFont val="Tahoma"/>
            <family val="2"/>
          </rPr>
          <t xml:space="preserve">
Questioner did not respond to answer.</t>
        </r>
      </text>
    </comment>
    <comment ref="AG410" authorId="0" shapeId="0" xr:uid="{B19FA484-9376-4AD4-9903-352FBEC59F93}">
      <text>
        <r>
          <rPr>
            <b/>
            <sz val="9"/>
            <color indexed="81"/>
            <rFont val="Tahoma"/>
            <family val="2"/>
          </rPr>
          <t>Pascal André:</t>
        </r>
        <r>
          <rPr>
            <sz val="9"/>
            <color indexed="81"/>
            <rFont val="Tahoma"/>
            <family val="2"/>
          </rPr>
          <t xml:space="preserve">
How to Store Hex Values (i.e. Raw Bytes) in WebAssembly Data Segment?</t>
        </r>
      </text>
    </comment>
    <comment ref="AF411" authorId="0" shapeId="0" xr:uid="{BD9CFF60-C11A-40AA-9463-C7156D8E4E37}">
      <text>
        <r>
          <rPr>
            <b/>
            <sz val="9"/>
            <color indexed="81"/>
            <rFont val="Tahoma"/>
            <family val="2"/>
          </rPr>
          <t>Pascal André:</t>
        </r>
        <r>
          <rPr>
            <sz val="9"/>
            <color indexed="81"/>
            <rFont val="Tahoma"/>
            <family val="2"/>
          </rPr>
          <t xml:space="preserve">
How to fix issue where image::load_from_memory() does not compile to WebAssembly?</t>
        </r>
      </text>
    </comment>
    <comment ref="AF412" authorId="0" shapeId="0" xr:uid="{EA69F75B-9A4F-45D3-9BCD-99CE14390AC1}">
      <text>
        <r>
          <rPr>
            <b/>
            <sz val="9"/>
            <color indexed="81"/>
            <rFont val="Tahoma"/>
            <family val="2"/>
          </rPr>
          <t>Pascal André:</t>
        </r>
        <r>
          <rPr>
            <sz val="9"/>
            <color indexed="81"/>
            <rFont val="Tahoma"/>
            <family val="2"/>
          </rPr>
          <t xml:space="preserve">
How to fix issue: color_quant::NeuQuant compiled to WebAssembly outputs zero values?</t>
        </r>
      </text>
    </comment>
    <comment ref="AW412" authorId="0" shapeId="0" xr:uid="{E11E8CD5-9CA0-4633-B750-FE3F636119D1}">
      <text>
        <r>
          <rPr>
            <b/>
            <sz val="9"/>
            <color indexed="81"/>
            <rFont val="Tahoma"/>
            <family val="2"/>
          </rPr>
          <t>Pascal André:</t>
        </r>
        <r>
          <rPr>
            <sz val="9"/>
            <color indexed="81"/>
            <rFont val="Tahoma"/>
            <family val="2"/>
          </rPr>
          <t xml:space="preserve">
User was active in comments with other dev.</t>
        </r>
      </text>
    </comment>
    <comment ref="AF413" authorId="0" shapeId="0" xr:uid="{074A9DD2-0E6A-4FF3-AC01-C2EA3E50C41A}">
      <text>
        <r>
          <rPr>
            <b/>
            <sz val="9"/>
            <color indexed="81"/>
            <rFont val="Tahoma"/>
            <family val="2"/>
          </rPr>
          <t>Pascal André:</t>
        </r>
        <r>
          <rPr>
            <sz val="9"/>
            <color indexed="81"/>
            <rFont val="Tahoma"/>
            <family val="2"/>
          </rPr>
          <t xml:space="preserve">
How to fix issue: WebAssembly LinkError: function import requires a callable?</t>
        </r>
      </text>
    </comment>
    <comment ref="AE414" authorId="0" shapeId="0" xr:uid="{EB5D67CB-0516-4F5C-84AD-DEE51E5DD6D0}">
      <text>
        <r>
          <rPr>
            <b/>
            <sz val="9"/>
            <color indexed="81"/>
            <rFont val="Tahoma"/>
            <family val="2"/>
          </rPr>
          <t>Pascal André:</t>
        </r>
        <r>
          <rPr>
            <sz val="9"/>
            <color indexed="81"/>
            <rFont val="Tahoma"/>
            <family val="2"/>
          </rPr>
          <t xml:space="preserve">
The issue is related to setting up the environment.</t>
        </r>
      </text>
    </comment>
    <comment ref="AF414" authorId="0" shapeId="0" xr:uid="{5D62B381-D922-4747-94EA-23FD1B3C5829}">
      <text>
        <r>
          <rPr>
            <b/>
            <sz val="9"/>
            <color indexed="81"/>
            <rFont val="Tahoma"/>
            <family val="2"/>
          </rPr>
          <t>Pascal André:</t>
        </r>
        <r>
          <rPr>
            <sz val="9"/>
            <color indexed="81"/>
            <rFont val="Tahoma"/>
            <family val="2"/>
          </rPr>
          <t xml:space="preserve">
User posted error message and asks for help to fix it.</t>
        </r>
      </text>
    </comment>
    <comment ref="AI414" authorId="0" shapeId="0" xr:uid="{BEB087C3-50DD-4600-A3AE-148EBD6AD3B3}">
      <text>
        <r>
          <rPr>
            <b/>
            <sz val="9"/>
            <color indexed="81"/>
            <rFont val="Tahoma"/>
            <family val="2"/>
          </rPr>
          <t>Pascal André:</t>
        </r>
        <r>
          <rPr>
            <sz val="9"/>
            <color indexed="81"/>
            <rFont val="Tahoma"/>
            <family val="2"/>
          </rPr>
          <t xml:space="preserve">
The issue the user encountered was also encountered by other developers:
https://github.com/WebAssembly/binaryen/issues/822
The above issue on GitHub tracked the issue.
It was related to a bug that was encountered when using emscripten on some iOs devices.</t>
        </r>
      </text>
    </comment>
    <comment ref="AF415" authorId="0" shapeId="0" xr:uid="{032492C3-FD32-4736-8F37-E7D704E94908}">
      <text>
        <r>
          <rPr>
            <b/>
            <sz val="9"/>
            <color indexed="81"/>
            <rFont val="Tahoma"/>
            <family val="2"/>
          </rPr>
          <t>Pascal André:</t>
        </r>
        <r>
          <rPr>
            <sz val="9"/>
            <color indexed="81"/>
            <rFont val="Tahoma"/>
            <family val="2"/>
          </rPr>
          <t xml:space="preserve">
How to fix issue where running WASM on new V8 Google Apps Script runtime seems to work but async functions are terminated after they return a promise?</t>
        </r>
      </text>
    </comment>
    <comment ref="AK415" authorId="0" shapeId="0" xr:uid="{37AACE58-D031-4F67-AF23-06EB527301A5}">
      <text>
        <r>
          <rPr>
            <b/>
            <sz val="9"/>
            <color indexed="81"/>
            <rFont val="Tahoma"/>
            <family val="2"/>
          </rPr>
          <t>Pascal André:</t>
        </r>
        <r>
          <rPr>
            <sz val="9"/>
            <color indexed="81"/>
            <rFont val="Tahoma"/>
            <family val="2"/>
          </rPr>
          <t xml:space="preserve">
from answer: Asynchronous functionalities don't seem to be fully supported in V8 yet. There is actually an open Issue Tracker regarding this. You can click the star on the top left of the page to keep track of this issue.</t>
        </r>
      </text>
    </comment>
    <comment ref="AE416" authorId="0" shapeId="0" xr:uid="{8A8DC430-78CD-4AD2-A26C-E4AA43DFC896}">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AF416" authorId="0" shapeId="0" xr:uid="{F9B4BD48-69E6-4054-82EB-10339243AEC7}">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AW416" authorId="0" shapeId="0" xr:uid="{3C10CE1F-04BF-4DB8-BAAE-92156D4BCAFB}">
      <text>
        <r>
          <rPr>
            <b/>
            <sz val="9"/>
            <color indexed="81"/>
            <rFont val="Tahoma"/>
            <family val="2"/>
          </rPr>
          <t>Pascal André:</t>
        </r>
        <r>
          <rPr>
            <sz val="9"/>
            <color indexed="81"/>
            <rFont val="Tahoma"/>
            <family val="2"/>
          </rPr>
          <t xml:space="preserve">
Related to very specific tools/packages that don't look to be very popular or widely used among devs.</t>
        </r>
      </text>
    </comment>
    <comment ref="AE417" authorId="0" shapeId="0" xr:uid="{18B73B2A-32AA-4678-B282-CA1C798A4B32}">
      <text>
        <r>
          <rPr>
            <b/>
            <sz val="9"/>
            <color indexed="81"/>
            <rFont val="Tahoma"/>
            <family val="2"/>
          </rPr>
          <t>Pascal André:</t>
        </r>
        <r>
          <rPr>
            <sz val="9"/>
            <color indexed="81"/>
            <rFont val="Tahoma"/>
            <family val="2"/>
          </rPr>
          <t xml:space="preserve">
Updating Uno fix issue.</t>
        </r>
      </text>
    </comment>
    <comment ref="AF417" authorId="0" shapeId="0" xr:uid="{BC137391-C419-44B2-B0DA-49DDCACF4928}">
      <text>
        <r>
          <rPr>
            <b/>
            <sz val="9"/>
            <color indexed="81"/>
            <rFont val="Tahoma"/>
            <family val="2"/>
          </rPr>
          <t>Pascal André:</t>
        </r>
        <r>
          <rPr>
            <sz val="9"/>
            <color indexed="81"/>
            <rFont val="Tahoma"/>
            <family val="2"/>
          </rPr>
          <t xml:space="preserve">
How to fix issue: Value was either too large or too small for a UInt32 Error on iOS WKWebView &amp; Uno 2.4?</t>
        </r>
      </text>
    </comment>
    <comment ref="AF418" authorId="0" shapeId="0" xr:uid="{F9B07226-DF6B-4F0F-88D4-9D43DDEDF967}">
      <text>
        <r>
          <rPr>
            <b/>
            <sz val="9"/>
            <color indexed="81"/>
            <rFont val="Tahoma"/>
            <family val="2"/>
          </rPr>
          <t>Pascal André:</t>
        </r>
        <r>
          <rPr>
            <sz val="9"/>
            <color indexed="81"/>
            <rFont val="Tahoma"/>
            <family val="2"/>
          </rPr>
          <t xml:space="preserve">
Why Blazor @onclick not working inside hoverable html element content but @onmousedown works?</t>
        </r>
      </text>
    </comment>
    <comment ref="AW418" authorId="0" shapeId="0" xr:uid="{6DEACF58-A0EE-4E44-BBB5-91E52796BDB1}">
      <text>
        <r>
          <rPr>
            <b/>
            <sz val="9"/>
            <color indexed="81"/>
            <rFont val="Tahoma"/>
            <family val="2"/>
          </rPr>
          <t>Pascal André:</t>
        </r>
        <r>
          <rPr>
            <sz val="9"/>
            <color indexed="81"/>
            <rFont val="Tahoma"/>
            <family val="2"/>
          </rPr>
          <t xml:space="preserve">
Questioner was active and responded to all comments.</t>
        </r>
      </text>
    </comment>
    <comment ref="AE420" authorId="0" shapeId="0" xr:uid="{6738B376-8036-420F-917E-E601215593A9}">
      <text>
        <r>
          <rPr>
            <b/>
            <sz val="9"/>
            <color indexed="81"/>
            <rFont val="Tahoma"/>
            <family val="2"/>
          </rPr>
          <t>Pascal André:</t>
        </r>
        <r>
          <rPr>
            <sz val="9"/>
            <color indexed="81"/>
            <rFont val="Tahoma"/>
            <family val="2"/>
          </rPr>
          <t xml:space="preserve">
From questioner's answer: Deleting the CSS isolated files and creating them again from the beginning made it work! How ever rebuilding the solution or cleaning the solution did not work. Still no clue of what was going on.</t>
        </r>
      </text>
    </comment>
    <comment ref="AF420" authorId="0" shapeId="0" xr:uid="{D6FF9833-9BD3-4D55-82E1-9762F99298BB}">
      <text>
        <r>
          <rPr>
            <b/>
            <sz val="9"/>
            <color indexed="81"/>
            <rFont val="Tahoma"/>
            <family val="2"/>
          </rPr>
          <t>Pascal André:</t>
        </r>
        <r>
          <rPr>
            <sz val="9"/>
            <color indexed="81"/>
            <rFont val="Tahoma"/>
            <family val="2"/>
          </rPr>
          <t xml:space="preserve">
How to fix issue in Blazor WASM app where CSS isolation scoped identities do not match?</t>
        </r>
      </text>
    </comment>
    <comment ref="AD422" authorId="0" shapeId="0" xr:uid="{4146A4B9-734F-4AB1-91E7-8FEF0F2D1071}">
      <text>
        <r>
          <rPr>
            <b/>
            <sz val="9"/>
            <color indexed="81"/>
            <rFont val="Tahoma"/>
            <family val="2"/>
          </rPr>
          <t>Pascal André:</t>
        </r>
        <r>
          <rPr>
            <sz val="9"/>
            <color indexed="81"/>
            <rFont val="Tahoma"/>
            <family val="2"/>
          </rPr>
          <t xml:space="preserve">
What's the Difference between ASP.NET MVC 5 and ASP.NET CORE 3.0 (Blazor)?</t>
        </r>
      </text>
    </comment>
    <comment ref="AF424" authorId="0" shapeId="0" xr:uid="{A44E4DB1-5D61-47BE-B83C-C8E198E07785}">
      <text>
        <r>
          <rPr>
            <b/>
            <sz val="9"/>
            <color indexed="81"/>
            <rFont val="Tahoma"/>
            <family val="2"/>
          </rPr>
          <t>Pascal André:</t>
        </r>
        <r>
          <rPr>
            <sz val="9"/>
            <color indexed="81"/>
            <rFont val="Tahoma"/>
            <family val="2"/>
          </rPr>
          <t xml:space="preserve">
How to fix issue where Dependency is not getting resolved in WebAPI (including OWIN) with Autofac?</t>
        </r>
      </text>
    </comment>
    <comment ref="AD426" authorId="0" shapeId="0" xr:uid="{FC5F596D-11E7-482C-8594-A5B15DBA023F}">
      <text>
        <r>
          <rPr>
            <b/>
            <sz val="9"/>
            <color indexed="81"/>
            <rFont val="Tahoma"/>
            <family val="2"/>
          </rPr>
          <t>Pascal André:</t>
        </r>
        <r>
          <rPr>
            <sz val="9"/>
            <color indexed="81"/>
            <rFont val="Tahoma"/>
            <family val="2"/>
          </rPr>
          <t xml:space="preserve">
Asking for tutorial in more general quesiton</t>
        </r>
      </text>
    </comment>
    <comment ref="AG426" authorId="0" shapeId="0" xr:uid="{C59741B0-2957-48EF-9F4A-0D65398E374D}">
      <text>
        <r>
          <rPr>
            <b/>
            <sz val="9"/>
            <color indexed="81"/>
            <rFont val="Tahoma"/>
            <family val="2"/>
          </rPr>
          <t>Pascal André:</t>
        </r>
        <r>
          <rPr>
            <sz val="9"/>
            <color indexed="81"/>
            <rFont val="Tahoma"/>
            <family val="2"/>
          </rPr>
          <t xml:space="preserve">
How to compile a simple C# method to WASM?</t>
        </r>
      </text>
    </comment>
    <comment ref="AF430" authorId="0" shapeId="0" xr:uid="{D18F4530-6481-419A-BD00-8014EC0E64E5}">
      <text>
        <r>
          <rPr>
            <b/>
            <sz val="9"/>
            <color indexed="81"/>
            <rFont val="Tahoma"/>
            <family val="2"/>
          </rPr>
          <t>Pascal André:</t>
        </r>
        <r>
          <rPr>
            <sz val="9"/>
            <color indexed="81"/>
            <rFont val="Tahoma"/>
            <family val="2"/>
          </rPr>
          <t xml:space="preserve">
How to fix issue where Dynamic Property and Child Model are not binding?</t>
        </r>
      </text>
    </comment>
    <comment ref="AE431" authorId="0" shapeId="0" xr:uid="{BDB49D26-03E4-477B-B2AA-A2FD7B1E1DD7}">
      <text>
        <r>
          <rPr>
            <b/>
            <sz val="9"/>
            <color indexed="81"/>
            <rFont val="Tahoma"/>
            <family val="2"/>
          </rPr>
          <t>Pascal André:</t>
        </r>
        <r>
          <rPr>
            <sz val="9"/>
            <color indexed="81"/>
            <rFont val="Tahoma"/>
            <family val="2"/>
          </rPr>
          <t xml:space="preserve">
Was an issue with imports and package referencing</t>
        </r>
      </text>
    </comment>
    <comment ref="AF431" authorId="0" shapeId="0" xr:uid="{25D4B4A3-69E4-4E4C-A92B-12417AE86900}">
      <text>
        <r>
          <rPr>
            <b/>
            <sz val="9"/>
            <color indexed="81"/>
            <rFont val="Tahoma"/>
            <family val="2"/>
          </rPr>
          <t>Pascal André:</t>
        </r>
        <r>
          <rPr>
            <sz val="9"/>
            <color indexed="81"/>
            <rFont val="Tahoma"/>
            <family val="2"/>
          </rPr>
          <t xml:space="preserve">
How to fix issue where injecting an HttpClient into a Blazor component in a Razor class library is not working?</t>
        </r>
      </text>
    </comment>
    <comment ref="AE432" authorId="0" shapeId="0" xr:uid="{E7184332-4574-4023-B218-1138F31ACD9C}">
      <text>
        <r>
          <rPr>
            <b/>
            <sz val="9"/>
            <color indexed="81"/>
            <rFont val="Tahoma"/>
            <family val="2"/>
          </rPr>
          <t>Pascal André:</t>
        </r>
        <r>
          <rPr>
            <sz val="9"/>
            <color indexed="81"/>
            <rFont val="Tahoma"/>
            <family val="2"/>
          </rPr>
          <t xml:space="preserve">
jQuery was not set up correctly</t>
        </r>
      </text>
    </comment>
    <comment ref="AF432" authorId="0" shapeId="0" xr:uid="{05406F16-47A2-49EA-A1A1-1D41F28A9C56}">
      <text>
        <r>
          <rPr>
            <b/>
            <sz val="9"/>
            <color indexed="81"/>
            <rFont val="Tahoma"/>
            <family val="2"/>
          </rPr>
          <t>Pascal André:</t>
        </r>
        <r>
          <rPr>
            <sz val="9"/>
            <color indexed="81"/>
            <rFont val="Tahoma"/>
            <family val="2"/>
          </rPr>
          <t xml:space="preserve">
User tried on his own but did not succeed.</t>
        </r>
      </text>
    </comment>
    <comment ref="AG432" authorId="0" shapeId="0" xr:uid="{B11CDE00-9275-495B-8E69-9997E220A547}">
      <text>
        <r>
          <rPr>
            <b/>
            <sz val="9"/>
            <color indexed="81"/>
            <rFont val="Tahoma"/>
            <family val="2"/>
          </rPr>
          <t>Pascal André:</t>
        </r>
        <r>
          <rPr>
            <sz val="9"/>
            <color indexed="81"/>
            <rFont val="Tahoma"/>
            <family val="2"/>
          </rPr>
          <t xml:space="preserve">
How to import JQuery UI to Blazor WebAssembly?</t>
        </r>
      </text>
    </comment>
    <comment ref="AE433" authorId="0" shapeId="0" xr:uid="{AD323B32-ECAE-4E15-B187-18C1EEA99C95}">
      <text>
        <r>
          <rPr>
            <b/>
            <sz val="9"/>
            <color indexed="81"/>
            <rFont val="Tahoma"/>
            <family val="2"/>
          </rPr>
          <t>Pascal André:</t>
        </r>
        <r>
          <rPr>
            <sz val="9"/>
            <color indexed="81"/>
            <rFont val="Tahoma"/>
            <family val="2"/>
          </rPr>
          <t xml:space="preserve">
How to inject controller from `foo.Sever` to `foo.Client`?</t>
        </r>
      </text>
    </comment>
    <comment ref="AG433" authorId="0" shapeId="0" xr:uid="{23FCF156-4B5C-4B68-ACFC-166EF953592E}">
      <text>
        <r>
          <rPr>
            <b/>
            <sz val="9"/>
            <color indexed="81"/>
            <rFont val="Tahoma"/>
            <family val="2"/>
          </rPr>
          <t>Pascal André:</t>
        </r>
        <r>
          <rPr>
            <sz val="9"/>
            <color indexed="81"/>
            <rFont val="Tahoma"/>
            <family val="2"/>
          </rPr>
          <t xml:space="preserve">
How to inject controller from `foo.Sever` to `foo.Client`?</t>
        </r>
      </text>
    </comment>
    <comment ref="AF434" authorId="0" shapeId="0" xr:uid="{B9851B31-5F1C-43A6-A876-F0A0436227C9}">
      <text>
        <r>
          <rPr>
            <b/>
            <sz val="9"/>
            <color indexed="81"/>
            <rFont val="Tahoma"/>
            <family val="2"/>
          </rPr>
          <t>Pascal André:</t>
        </r>
        <r>
          <rPr>
            <sz val="9"/>
            <color indexed="81"/>
            <rFont val="Tahoma"/>
            <family val="2"/>
          </rPr>
          <t xml:space="preserve">
User got errors implementing it on his own.</t>
        </r>
      </text>
    </comment>
    <comment ref="AG434" authorId="0" shapeId="0" xr:uid="{1EB00B3C-6BD8-4A10-BCB2-BD4C9DB9663F}">
      <text>
        <r>
          <rPr>
            <b/>
            <sz val="9"/>
            <color indexed="81"/>
            <rFont val="Tahoma"/>
            <family val="2"/>
          </rPr>
          <t>Pascal André:</t>
        </r>
        <r>
          <rPr>
            <sz val="9"/>
            <color indexed="81"/>
            <rFont val="Tahoma"/>
            <family val="2"/>
          </rPr>
          <t xml:space="preserve">
How to implement Toaster notifications through a service?</t>
        </r>
      </text>
    </comment>
    <comment ref="AG435" authorId="0" shapeId="0" xr:uid="{4225D41B-D85A-4F2A-AB98-BF7470450B89}">
      <text>
        <r>
          <rPr>
            <b/>
            <sz val="9"/>
            <color indexed="81"/>
            <rFont val="Tahoma"/>
            <family val="2"/>
          </rPr>
          <t>Pascal André:</t>
        </r>
        <r>
          <rPr>
            <sz val="9"/>
            <color indexed="81"/>
            <rFont val="Tahoma"/>
            <family val="2"/>
          </rPr>
          <t xml:space="preserve">
How to fix issue in Blazor WASM PWA where IFormFile FromForm is always null?</t>
        </r>
      </text>
    </comment>
    <comment ref="AF437" authorId="0" shapeId="0" xr:uid="{1B8209F1-F20A-4678-AE5C-5CA3DE484B83}">
      <text>
        <r>
          <rPr>
            <b/>
            <sz val="9"/>
            <color indexed="81"/>
            <rFont val="Tahoma"/>
            <family val="2"/>
          </rPr>
          <t>Pascal André:</t>
        </r>
        <r>
          <rPr>
            <sz val="9"/>
            <color indexed="81"/>
            <rFont val="Tahoma"/>
            <family val="2"/>
          </rPr>
          <t xml:space="preserve">
How to fix issue where Telerik for Blazor dropdown select event not updating data in grid?</t>
        </r>
      </text>
    </comment>
    <comment ref="AD438" authorId="0" shapeId="0" xr:uid="{B47F9379-F195-4264-AC90-9C1C2904B000}">
      <text>
        <r>
          <rPr>
            <b/>
            <sz val="9"/>
            <color indexed="81"/>
            <rFont val="Tahoma"/>
            <family val="2"/>
          </rPr>
          <t>Pascal André:</t>
        </r>
        <r>
          <rPr>
            <sz val="9"/>
            <color indexed="81"/>
            <rFont val="Tahoma"/>
            <family val="2"/>
          </rPr>
          <t xml:space="preserve">
Maybe there exist some kind of a tag like meta with options that I can put in the header of the html that changes the relationship between domain relative links/calls and the domain?</t>
        </r>
      </text>
    </comment>
    <comment ref="AG438" authorId="0" shapeId="0" xr:uid="{529C6850-0FD6-4B80-959A-5587766C9788}">
      <text>
        <r>
          <rPr>
            <b/>
            <sz val="9"/>
            <color indexed="81"/>
            <rFont val="Tahoma"/>
            <family val="2"/>
          </rPr>
          <t>Pascal André:</t>
        </r>
        <r>
          <rPr>
            <sz val="9"/>
            <color indexed="81"/>
            <rFont val="Tahoma"/>
            <family val="2"/>
          </rPr>
          <t xml:space="preserve">
How can I make all relative URLs on a HTML page be relative to a different domain then it's on (in HTML elements as well as JS HTTP Requests)?</t>
        </r>
      </text>
    </comment>
    <comment ref="AG439" authorId="0" shapeId="0" xr:uid="{F8F11B46-1D2A-4A45-A971-F0C36B307D80}">
      <text>
        <r>
          <rPr>
            <b/>
            <sz val="9"/>
            <color indexed="81"/>
            <rFont val="Tahoma"/>
            <family val="2"/>
          </rPr>
          <t>Pascal André:</t>
        </r>
        <r>
          <rPr>
            <sz val="9"/>
            <color indexed="81"/>
            <rFont val="Tahoma"/>
            <family val="2"/>
          </rPr>
          <t xml:space="preserve">
How to call the module functions in AudioWorkletProcessor?</t>
        </r>
      </text>
    </comment>
    <comment ref="AH439" authorId="0" shapeId="0" xr:uid="{B65216B5-857D-4D47-A07B-20D3EF24610A}">
      <text>
        <r>
          <rPr>
            <b/>
            <sz val="9"/>
            <color indexed="81"/>
            <rFont val="Tahoma"/>
            <family val="2"/>
          </rPr>
          <t>Pascal André:</t>
        </r>
        <r>
          <rPr>
            <sz val="9"/>
            <color indexed="81"/>
            <rFont val="Tahoma"/>
            <family val="2"/>
          </rPr>
          <t xml:space="preserve">
Is there a better way of instantiating the wasm module and passing it into the worklet processor so that I can use its functions?</t>
        </r>
      </text>
    </comment>
    <comment ref="AF440" authorId="0" shapeId="0" xr:uid="{A347461F-0390-4033-B99B-751495CEA083}">
      <text>
        <r>
          <rPr>
            <b/>
            <sz val="9"/>
            <color indexed="81"/>
            <rFont val="Tahoma"/>
            <family val="2"/>
          </rPr>
          <t>Pascal André:</t>
        </r>
        <r>
          <rPr>
            <sz val="9"/>
            <color indexed="81"/>
            <rFont val="Tahoma"/>
            <family val="2"/>
          </rPr>
          <t xml:space="preserve">
How to fix function signature mismatch error when building libsoxr to WebAssembly?</t>
        </r>
      </text>
    </comment>
    <comment ref="AF441" authorId="0" shapeId="0" xr:uid="{3A8A2E2A-7979-45E6-BF76-DA4C251104AB}">
      <text>
        <r>
          <rPr>
            <b/>
            <sz val="9"/>
            <color indexed="81"/>
            <rFont val="Tahoma"/>
            <family val="2"/>
          </rPr>
          <t>Pascal André:</t>
        </r>
        <r>
          <rPr>
            <sz val="9"/>
            <color indexed="81"/>
            <rFont val="Tahoma"/>
            <family val="2"/>
          </rPr>
          <t xml:space="preserve">
How to fix issue where I can't decompress data with GZipStream without running into exceptions?</t>
        </r>
      </text>
    </comment>
    <comment ref="AF442" authorId="0" shapeId="0" xr:uid="{4CFACFA1-7E6F-4766-A6BC-D7DD7353145D}">
      <text>
        <r>
          <rPr>
            <b/>
            <sz val="9"/>
            <color indexed="81"/>
            <rFont val="Tahoma"/>
            <family val="2"/>
          </rPr>
          <t>Pascal André:</t>
        </r>
        <r>
          <rPr>
            <sz val="9"/>
            <color indexed="81"/>
            <rFont val="Tahoma"/>
            <family val="2"/>
          </rPr>
          <t xml:space="preserve">
User asks for help to fix an uncaught LinkError where WebAssembly module can not be imported. User provides error message and code snippets. To fix it one needs to replace the following when using later version of Emscripten: replace memoryBase with __memory_base and tableBase with __table_base.</t>
        </r>
      </text>
    </comment>
    <comment ref="AD443" authorId="0" shapeId="0" xr:uid="{558AFA1E-FBCC-4D73-A287-67C4D27E8D93}">
      <text>
        <r>
          <rPr>
            <b/>
            <sz val="9"/>
            <color indexed="81"/>
            <rFont val="Tahoma"/>
            <family val="2"/>
          </rPr>
          <t>Pascal André:</t>
        </r>
        <r>
          <rPr>
            <sz val="9"/>
            <color indexed="81"/>
            <rFont val="Tahoma"/>
            <family val="2"/>
          </rPr>
          <t xml:space="preserve">
User asks for clarification why QuickSort exported to WebAssembly performs worse than a pure javascript implementation.</t>
        </r>
      </text>
    </comment>
    <comment ref="AJ443" authorId="0" shapeId="0" xr:uid="{0EFAB203-ED06-4A29-93AF-06BAA27A04B8}">
      <text>
        <r>
          <rPr>
            <b/>
            <sz val="9"/>
            <color indexed="81"/>
            <rFont val="Tahoma"/>
            <family val="2"/>
          </rPr>
          <t>Pascal André:</t>
        </r>
        <r>
          <rPr>
            <sz val="9"/>
            <color indexed="81"/>
            <rFont val="Tahoma"/>
            <family val="2"/>
          </rPr>
          <t xml:space="preserve">
Unexpected resullt where QuickSort exported in WebAssembly is slower than pure JavaScript.</t>
        </r>
      </text>
    </comment>
    <comment ref="AE444" authorId="0" shapeId="0" xr:uid="{767B9C24-18FF-4BCF-9BA4-C4CA200BF156}">
      <text>
        <r>
          <rPr>
            <b/>
            <sz val="9"/>
            <color indexed="81"/>
            <rFont val="Tahoma"/>
            <family val="2"/>
          </rPr>
          <t>Pascal André:</t>
        </r>
        <r>
          <rPr>
            <sz val="9"/>
            <color indexed="81"/>
            <rFont val="Tahoma"/>
            <family val="2"/>
          </rPr>
          <t xml:space="preserve">
The issue is encountered during installation of QtCreator.</t>
        </r>
      </text>
    </comment>
    <comment ref="AF444" authorId="0" shapeId="0" xr:uid="{1C78DB6F-CBE1-41BC-8883-D84A147672DF}">
      <text>
        <r>
          <rPr>
            <b/>
            <sz val="9"/>
            <color indexed="81"/>
            <rFont val="Tahoma"/>
            <family val="2"/>
          </rPr>
          <t>Pascal André:</t>
        </r>
        <r>
          <rPr>
            <sz val="9"/>
            <color indexed="81"/>
            <rFont val="Tahoma"/>
            <family val="2"/>
          </rPr>
          <t xml:space="preserve">
Gets error message when installing QtCreator on Mac.
Provides error messages and report file from when he tried to open the app.</t>
        </r>
      </text>
    </comment>
    <comment ref="AI444" authorId="0" shapeId="0" xr:uid="{53959154-FB0B-4555-910E-527FB634DEE8}">
      <text>
        <r>
          <rPr>
            <b/>
            <sz val="9"/>
            <color indexed="81"/>
            <rFont val="Tahoma"/>
            <family val="2"/>
          </rPr>
          <t xml:space="preserve">Pascal André
</t>
        </r>
        <r>
          <rPr>
            <sz val="9"/>
            <color indexed="81"/>
            <rFont val="Tahoma"/>
            <family val="2"/>
          </rPr>
          <t>Contributor suggests to send in bug report for QtCreator so the issue might be related to the third party application QtCreator in this case.</t>
        </r>
      </text>
    </comment>
    <comment ref="AE446" authorId="0" shapeId="0" xr:uid="{01F90AC9-5099-4946-9E7E-890F058D69F7}">
      <text>
        <r>
          <rPr>
            <b/>
            <sz val="9"/>
            <color indexed="81"/>
            <rFont val="Tahoma"/>
            <family val="2"/>
          </rPr>
          <t>Pascal André:</t>
        </r>
        <r>
          <rPr>
            <sz val="9"/>
            <color indexed="81"/>
            <rFont val="Tahoma"/>
            <family val="2"/>
          </rPr>
          <t xml:space="preserve">
Problem was fixed by updating the packages Microsoft.AspNetCore.Components.WebAssembly and Microsoft.AspNetCore.Components.WebAssembly.DevServer</t>
        </r>
      </text>
    </comment>
    <comment ref="AF446" authorId="0" shapeId="0" xr:uid="{06389D79-ADDF-474E-A6AD-E38160EED727}">
      <text>
        <r>
          <rPr>
            <b/>
            <sz val="9"/>
            <color indexed="81"/>
            <rFont val="Tahoma"/>
            <family val="2"/>
          </rPr>
          <t>Pascal André:</t>
        </r>
        <r>
          <rPr>
            <sz val="9"/>
            <color indexed="81"/>
            <rFont val="Tahoma"/>
            <family val="2"/>
          </rPr>
          <t xml:space="preserve">
User asks how to fix bug where the time is displayed wrong in the user interface of a Blazor WebAssembly app.</t>
        </r>
      </text>
    </comment>
    <comment ref="AG447" authorId="0" shapeId="0" xr:uid="{41A87171-B94D-4F46-8111-27D3BF0BD32E}">
      <text>
        <r>
          <rPr>
            <b/>
            <sz val="9"/>
            <color indexed="81"/>
            <rFont val="Tahoma"/>
            <family val="2"/>
          </rPr>
          <t>Pascal André:</t>
        </r>
        <r>
          <rPr>
            <sz val="9"/>
            <color indexed="81"/>
            <rFont val="Tahoma"/>
            <family val="2"/>
          </rPr>
          <t xml:space="preserve">
How can I force emscripten/em++/llvm to load constants from .rodata and/or perform better SIMD optimization?</t>
        </r>
      </text>
    </comment>
    <comment ref="AF448" authorId="0" shapeId="0" xr:uid="{EFAF2047-AA61-4A72-87D2-2D828AC40018}">
      <text>
        <r>
          <rPr>
            <b/>
            <sz val="9"/>
            <color indexed="81"/>
            <rFont val="Tahoma"/>
            <family val="2"/>
          </rPr>
          <t>Pascal André:</t>
        </r>
        <r>
          <rPr>
            <sz val="9"/>
            <color indexed="81"/>
            <rFont val="Tahoma"/>
            <family val="2"/>
          </rPr>
          <t xml:space="preserve">
Questioner failed to implement it on his own (got errors).</t>
        </r>
      </text>
    </comment>
    <comment ref="AG448" authorId="0" shapeId="0" xr:uid="{0E240D27-C8D1-4E90-91B4-752A275581E2}">
      <text>
        <r>
          <rPr>
            <b/>
            <sz val="9"/>
            <color indexed="81"/>
            <rFont val="Tahoma"/>
            <family val="2"/>
          </rPr>
          <t>Pascal André:</t>
        </r>
        <r>
          <rPr>
            <sz val="9"/>
            <color indexed="81"/>
            <rFont val="Tahoma"/>
            <family val="2"/>
          </rPr>
          <t xml:space="preserve">
How to use StackExchange.Redis in a Blazor WebAssembly app?</t>
        </r>
      </text>
    </comment>
    <comment ref="AG449" authorId="0" shapeId="0" xr:uid="{2406C0DD-298F-453A-9CEF-6B5AFBBE8066}">
      <text>
        <r>
          <rPr>
            <b/>
            <sz val="9"/>
            <color indexed="81"/>
            <rFont val="Tahoma"/>
            <family val="2"/>
          </rPr>
          <t>Pascal André:</t>
        </r>
        <r>
          <rPr>
            <sz val="9"/>
            <color indexed="81"/>
            <rFont val="Tahoma"/>
            <family val="2"/>
          </rPr>
          <t xml:space="preserve">
How to run multi-threaded emscripten/wasm build properly with webpack (or create-react-app)?
This question isn't about running a emscripten/webassembly module in a web-worker thread (although in the end I'm going to run all this in a web-worker). Its specifically about a multi-threaded emscripten build (i.e. C++ with pthreads) launching and running properly with webpack.</t>
        </r>
      </text>
    </comment>
    <comment ref="AW449" authorId="0" shapeId="0" xr:uid="{691DFA4E-5735-4A9D-A5CD-B9C172516289}">
      <text>
        <r>
          <rPr>
            <b/>
            <sz val="9"/>
            <color indexed="81"/>
            <rFont val="Tahoma"/>
            <family val="2"/>
          </rPr>
          <t>Pascal André:</t>
        </r>
        <r>
          <rPr>
            <sz val="9"/>
            <color indexed="81"/>
            <rFont val="Tahoma"/>
            <family val="2"/>
          </rPr>
          <t xml:space="preserve">
Questioner did not respond to only answer.</t>
        </r>
      </text>
    </comment>
    <comment ref="AG450" authorId="0" shapeId="0" xr:uid="{DAA00C24-3FE8-4076-8B1B-F3B1514B7795}">
      <text>
        <r>
          <rPr>
            <b/>
            <sz val="9"/>
            <color indexed="81"/>
            <rFont val="Tahoma"/>
            <family val="2"/>
          </rPr>
          <t>Pascal André:</t>
        </r>
        <r>
          <rPr>
            <sz val="9"/>
            <color indexed="81"/>
            <rFont val="Tahoma"/>
            <family val="2"/>
          </rPr>
          <t xml:space="preserve">
How to detect using JavaScript if window is inactive but still visible?</t>
        </r>
      </text>
    </comment>
    <comment ref="AK450" authorId="0" shapeId="0" xr:uid="{30B60347-4A50-49F7-8912-7BCB0A6D1358}">
      <text>
        <r>
          <rPr>
            <b/>
            <sz val="9"/>
            <color indexed="81"/>
            <rFont val="Tahoma"/>
            <family val="2"/>
          </rPr>
          <t>Pascal André:</t>
        </r>
        <r>
          <rPr>
            <sz val="9"/>
            <color indexed="81"/>
            <rFont val="Tahoma"/>
            <family val="2"/>
          </rPr>
          <t xml:space="preserve">
Cannot be done with JavaScript or in general</t>
        </r>
      </text>
    </comment>
    <comment ref="AF451" authorId="0" shapeId="0" xr:uid="{F030FAA8-C981-4F65-9FB0-1B32901E8AF6}">
      <text>
        <r>
          <rPr>
            <b/>
            <sz val="9"/>
            <color indexed="81"/>
            <rFont val="Tahoma"/>
            <family val="2"/>
          </rPr>
          <t>Pascal André:</t>
        </r>
        <r>
          <rPr>
            <sz val="9"/>
            <color indexed="81"/>
            <rFont val="Tahoma"/>
            <family val="2"/>
          </rPr>
          <t xml:space="preserve">
How to fix issue where I Can no longer run Blazor application without Visual Studio after upgrade to .NET 5.0?</t>
        </r>
      </text>
    </comment>
    <comment ref="AW451" authorId="0" shapeId="0" xr:uid="{9133A7D8-FBA9-4DC7-BDEA-E14391465AFD}">
      <text>
        <r>
          <rPr>
            <b/>
            <sz val="9"/>
            <color indexed="81"/>
            <rFont val="Tahoma"/>
            <family val="2"/>
          </rPr>
          <t>Pascal André:</t>
        </r>
        <r>
          <rPr>
            <sz val="9"/>
            <color indexed="81"/>
            <rFont val="Tahoma"/>
            <family val="2"/>
          </rPr>
          <t xml:space="preserve">
Questioner was active in comments with other devs.</t>
        </r>
      </text>
    </comment>
    <comment ref="AF452" authorId="0" shapeId="0" xr:uid="{B97C19F5-C389-422D-9C23-A1E1908B58BC}">
      <text>
        <r>
          <rPr>
            <b/>
            <sz val="9"/>
            <color indexed="81"/>
            <rFont val="Tahoma"/>
            <family val="2"/>
          </rPr>
          <t>Pascal André:</t>
        </r>
        <r>
          <rPr>
            <sz val="9"/>
            <color indexed="81"/>
            <rFont val="Tahoma"/>
            <family val="2"/>
          </rPr>
          <t xml:space="preserve">
How to fix unity game bugs when built to webgl?</t>
        </r>
      </text>
    </comment>
    <comment ref="AF453" authorId="0" shapeId="0" xr:uid="{53F17AE6-5151-42CF-84EE-AF17B243F72C}">
      <text>
        <r>
          <rPr>
            <b/>
            <sz val="9"/>
            <color indexed="81"/>
            <rFont val="Tahoma"/>
            <family val="2"/>
          </rPr>
          <t>Pascal André:</t>
        </r>
        <r>
          <rPr>
            <sz val="9"/>
            <color indexed="81"/>
            <rFont val="Tahoma"/>
            <family val="2"/>
          </rPr>
          <t xml:space="preserve">
User tried on his own but did not succeed.</t>
        </r>
      </text>
    </comment>
    <comment ref="AG453" authorId="0" shapeId="0" xr:uid="{A82A61D5-5BCB-4FD4-9BF4-A2D5E109319F}">
      <text>
        <r>
          <rPr>
            <b/>
            <sz val="9"/>
            <color indexed="81"/>
            <rFont val="Tahoma"/>
            <family val="2"/>
          </rPr>
          <t>Pascal André:</t>
        </r>
        <r>
          <rPr>
            <sz val="9"/>
            <color indexed="81"/>
            <rFont val="Tahoma"/>
            <family val="2"/>
          </rPr>
          <t xml:space="preserve">
How to enable CSS isolation of RCL to work in Blazor server?</t>
        </r>
      </text>
    </comment>
    <comment ref="AD454" authorId="0" shapeId="0" xr:uid="{D4342866-7C6E-48D2-85E6-C5189EDD3B7A}">
      <text>
        <r>
          <rPr>
            <b/>
            <sz val="9"/>
            <color indexed="81"/>
            <rFont val="Tahoma"/>
            <family val="2"/>
          </rPr>
          <t>Pascal André:</t>
        </r>
        <r>
          <rPr>
            <sz val="9"/>
            <color indexed="81"/>
            <rFont val="Tahoma"/>
            <family val="2"/>
          </rPr>
          <t xml:space="preserve">
Does anybody know, is it possible to use the CSS isolation in blazor server?</t>
        </r>
      </text>
    </comment>
    <comment ref="AE454" authorId="0" shapeId="0" xr:uid="{F788ECD2-FFBB-420A-86B3-52EF5008E4D2}">
      <text>
        <r>
          <rPr>
            <b/>
            <sz val="9"/>
            <color indexed="81"/>
            <rFont val="Tahoma"/>
            <family val="2"/>
          </rPr>
          <t>Pascal André:</t>
        </r>
        <r>
          <rPr>
            <sz val="9"/>
            <color indexed="81"/>
            <rFont val="Tahoma"/>
            <family val="2"/>
          </rPr>
          <t xml:space="preserve">
Questioner wrote that he solved issue on his own by adding a missing stylesheet as seen in his answer.</t>
        </r>
      </text>
    </comment>
    <comment ref="AF454" authorId="0" shapeId="0" xr:uid="{882BECC1-E333-451A-A87C-8AD886257EF8}">
      <text>
        <r>
          <rPr>
            <b/>
            <sz val="9"/>
            <color indexed="81"/>
            <rFont val="Tahoma"/>
            <family val="2"/>
          </rPr>
          <t>Pascal André:</t>
        </r>
        <r>
          <rPr>
            <sz val="9"/>
            <color indexed="81"/>
            <rFont val="Tahoma"/>
            <family val="2"/>
          </rPr>
          <t xml:space="preserve">
User tried on his own but did not succeed.</t>
        </r>
      </text>
    </comment>
    <comment ref="AD455" authorId="0" shapeId="0" xr:uid="{E5CF8268-F2AF-4B76-B4B0-6B3763D054E4}">
      <text>
        <r>
          <rPr>
            <b/>
            <sz val="9"/>
            <color indexed="81"/>
            <rFont val="Tahoma"/>
            <family val="2"/>
          </rPr>
          <t>Pascal André:</t>
        </r>
        <r>
          <rPr>
            <sz val="9"/>
            <color indexed="81"/>
            <rFont val="Tahoma"/>
            <family val="2"/>
          </rPr>
          <t xml:space="preserve">
Can anyone explain this unexpected V8 JavaScript performance behaviour?</t>
        </r>
      </text>
    </comment>
    <comment ref="AI455" authorId="0" shapeId="0" xr:uid="{DDB4492F-7A00-43CE-AE75-C3A4EC88B279}">
      <text>
        <r>
          <rPr>
            <b/>
            <sz val="9"/>
            <color indexed="81"/>
            <rFont val="Tahoma"/>
            <family val="2"/>
          </rPr>
          <t>Pascal André:</t>
        </r>
        <r>
          <rPr>
            <sz val="9"/>
            <color indexed="81"/>
            <rFont val="Tahoma"/>
            <family val="2"/>
          </rPr>
          <t xml:space="preserve">
Due to bug in chrome</t>
        </r>
      </text>
    </comment>
    <comment ref="AJ455" authorId="0" shapeId="0" xr:uid="{A8FFFF3D-6DA9-4106-8BBC-FA094A91E782}">
      <text>
        <r>
          <rPr>
            <b/>
            <sz val="9"/>
            <color indexed="81"/>
            <rFont val="Tahoma"/>
            <family val="2"/>
          </rPr>
          <t>Pascal André:</t>
        </r>
        <r>
          <rPr>
            <sz val="9"/>
            <color indexed="81"/>
            <rFont val="Tahoma"/>
            <family val="2"/>
          </rPr>
          <t xml:space="preserve">
Can anyone explain this unexpected V8 JavaScript performance behaviour?</t>
        </r>
      </text>
    </comment>
    <comment ref="AE456" authorId="0" shapeId="0" xr:uid="{49AFC52F-6C51-4678-B8E1-A32553D4A0F3}">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AF456" authorId="0" shapeId="0" xr:uid="{38786337-06D9-43CD-881D-1DBEAB5AE359}">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AW456" authorId="0" shapeId="0" xr:uid="{D79D1CF4-1BD3-4831-A2CD-56517F9A81C0}">
      <text>
        <r>
          <rPr>
            <b/>
            <sz val="9"/>
            <color indexed="81"/>
            <rFont val="Tahoma"/>
            <family val="2"/>
          </rPr>
          <t>Pascal André:</t>
        </r>
        <r>
          <rPr>
            <sz val="9"/>
            <color indexed="81"/>
            <rFont val="Tahoma"/>
            <family val="2"/>
          </rPr>
          <t xml:space="preserve">
Questioner responded to some comments. Seems to have enough details.</t>
        </r>
      </text>
    </comment>
    <comment ref="AG457" authorId="0" shapeId="0" xr:uid="{563ACF77-F15B-4714-8CBF-00FA6DBA029A}">
      <text>
        <r>
          <rPr>
            <b/>
            <sz val="9"/>
            <color indexed="81"/>
            <rFont val="Tahoma"/>
            <family val="2"/>
          </rPr>
          <t>Pascal André:</t>
        </r>
        <r>
          <rPr>
            <sz val="9"/>
            <color indexed="81"/>
            <rFont val="Tahoma"/>
            <family val="2"/>
          </rPr>
          <t xml:space="preserve">
User asks: "How to set up a Blazor component library so that a consuming app can override the existing isolated CSS (component library) so that different bootstrap grid mixins can be used?"</t>
        </r>
      </text>
    </comment>
    <comment ref="AW457" authorId="0" shapeId="0" xr:uid="{622F0B4E-7D9A-44A9-BB27-C3B9DA8456B0}">
      <text>
        <r>
          <rPr>
            <b/>
            <sz val="9"/>
            <color indexed="81"/>
            <rFont val="Tahoma"/>
            <family val="2"/>
          </rPr>
          <t>Pascal André:</t>
        </r>
        <r>
          <rPr>
            <sz val="9"/>
            <color indexed="81"/>
            <rFont val="Tahoma"/>
            <family val="2"/>
          </rPr>
          <t xml:space="preserve">
Seems to have enough details.</t>
        </r>
      </text>
    </comment>
    <comment ref="AG458" authorId="0" shapeId="0" xr:uid="{B5B198D2-742C-4406-BDC8-7BE66141171E}">
      <text>
        <r>
          <rPr>
            <b/>
            <sz val="9"/>
            <color indexed="81"/>
            <rFont val="Tahoma"/>
            <family val="2"/>
          </rPr>
          <t>Pascal André:</t>
        </r>
        <r>
          <rPr>
            <sz val="9"/>
            <color indexed="81"/>
            <rFont val="Tahoma"/>
            <family val="2"/>
          </rPr>
          <t xml:space="preserve">
User asks: "How to create configuration files (key-value pairs) that can be used in WebAssembly (C code) app?"</t>
        </r>
      </text>
    </comment>
    <comment ref="AD459" authorId="0" shapeId="0" xr:uid="{A6222B89-6406-461A-A9F5-669093DB39F7}">
      <text>
        <r>
          <rPr>
            <b/>
            <sz val="9"/>
            <color indexed="81"/>
            <rFont val="Tahoma"/>
            <family val="2"/>
          </rPr>
          <t>Pascal André:</t>
        </r>
        <r>
          <rPr>
            <sz val="9"/>
            <color indexed="81"/>
            <rFont val="Tahoma"/>
            <family val="2"/>
          </rPr>
          <t xml:space="preserve">
Why are there build differences between Visual Studio Code vs. Command Line interface?</t>
        </r>
      </text>
    </comment>
    <comment ref="AJ459" authorId="0" shapeId="0" xr:uid="{29844BDD-80AB-48EF-9421-73C1AE7E3719}">
      <text>
        <r>
          <rPr>
            <b/>
            <sz val="9"/>
            <color indexed="81"/>
            <rFont val="Tahoma"/>
            <family val="2"/>
          </rPr>
          <t>Pascal André:</t>
        </r>
        <r>
          <rPr>
            <sz val="9"/>
            <color indexed="81"/>
            <rFont val="Tahoma"/>
            <family val="2"/>
          </rPr>
          <t xml:space="preserve">
User asks: "Why are there build differences between Visual Studio Code vs. Command Line interface?"</t>
        </r>
      </text>
    </comment>
    <comment ref="AW459" authorId="0" shapeId="0" xr:uid="{53633292-3947-4751-A6FE-4844090207D1}">
      <text>
        <r>
          <rPr>
            <b/>
            <sz val="9"/>
            <color indexed="81"/>
            <rFont val="Tahoma"/>
            <family val="2"/>
          </rPr>
          <t>Pascal André:</t>
        </r>
        <r>
          <rPr>
            <sz val="9"/>
            <color indexed="81"/>
            <rFont val="Tahoma"/>
            <family val="2"/>
          </rPr>
          <t xml:space="preserve">
Very specific issue that might be difficult for other devs to reproduce and figure out how to fix and help the questioner.</t>
        </r>
      </text>
    </comment>
    <comment ref="AE460" authorId="0" shapeId="0" xr:uid="{FE5DD06D-3625-4449-AB76-89E1025CEDF2}">
      <text>
        <r>
          <rPr>
            <b/>
            <sz val="9"/>
            <color indexed="81"/>
            <rFont val="Tahoma"/>
            <family val="2"/>
          </rPr>
          <t>Pascal André:</t>
        </r>
        <r>
          <rPr>
            <sz val="9"/>
            <color indexed="81"/>
            <rFont val="Tahoma"/>
            <family val="2"/>
          </rPr>
          <t xml:space="preserve">
Problem is related to running WebAssembly in nodejs.</t>
        </r>
      </text>
    </comment>
    <comment ref="AF460" authorId="0" shapeId="0" xr:uid="{062FC942-4683-4C66-A6EB-F024B0B7E09D}">
      <text>
        <r>
          <rPr>
            <b/>
            <sz val="9"/>
            <color indexed="81"/>
            <rFont val="Tahoma"/>
            <family val="2"/>
          </rPr>
          <t>Pascal André:</t>
        </r>
        <r>
          <rPr>
            <sz val="9"/>
            <color indexed="81"/>
            <rFont val="Tahoma"/>
            <family val="2"/>
          </rPr>
          <t xml:space="preserve">
User has issues installing WebAssembly and posts error: "TypeError: WebAssembly.instantiateModule is not a function"</t>
        </r>
      </text>
    </comment>
    <comment ref="AG460" authorId="0" shapeId="0" xr:uid="{AB8D82F9-B61C-473B-9619-B068FA74D90D}">
      <text>
        <r>
          <rPr>
            <b/>
            <sz val="9"/>
            <color indexed="81"/>
            <rFont val="Tahoma"/>
            <family val="2"/>
          </rPr>
          <t>Pascal André:</t>
        </r>
        <r>
          <rPr>
            <sz val="9"/>
            <color indexed="81"/>
            <rFont val="Tahoma"/>
            <family val="2"/>
          </rPr>
          <t xml:space="preserve">
User asks: "How can I run WebAssembly in nodejs 14.15"</t>
        </r>
      </text>
    </comment>
    <comment ref="AW460" authorId="0" shapeId="0" xr:uid="{477379F4-AC92-403B-A4E1-83A09F6C25A2}">
      <text>
        <r>
          <rPr>
            <b/>
            <sz val="9"/>
            <color indexed="81"/>
            <rFont val="Tahoma"/>
            <family val="2"/>
          </rPr>
          <t>Pascal André:</t>
        </r>
        <r>
          <rPr>
            <sz val="9"/>
            <color indexed="81"/>
            <rFont val="Tahoma"/>
            <family val="2"/>
          </rPr>
          <t xml:space="preserve">
Answer giver did not respond to comment from question owner on his given answer.</t>
        </r>
      </text>
    </comment>
    <comment ref="AE461" authorId="0" shapeId="0" xr:uid="{F667D817-B0FC-4BF5-8B45-B48DD94EFC2A}">
      <text>
        <r>
          <rPr>
            <b/>
            <sz val="9"/>
            <color indexed="81"/>
            <rFont val="Tahoma"/>
            <family val="2"/>
          </rPr>
          <t>Pascal André:</t>
        </r>
        <r>
          <rPr>
            <sz val="9"/>
            <color indexed="81"/>
            <rFont val="Tahoma"/>
            <family val="2"/>
          </rPr>
          <t xml:space="preserve">
User had to do port forwarding as mentioned in his answer.</t>
        </r>
      </text>
    </comment>
    <comment ref="AF461" authorId="0" shapeId="0" xr:uid="{4C8972AF-6F8E-4757-8694-9C920E45BA1A}">
      <text>
        <r>
          <rPr>
            <b/>
            <sz val="9"/>
            <color indexed="81"/>
            <rFont val="Tahoma"/>
            <family val="2"/>
          </rPr>
          <t>Pascal André:</t>
        </r>
        <r>
          <rPr>
            <sz val="9"/>
            <color indexed="81"/>
            <rFont val="Tahoma"/>
            <family val="2"/>
          </rPr>
          <t xml:space="preserve">
User has issues where Docker does not automatically reflect changes to HTML.</t>
        </r>
      </text>
    </comment>
    <comment ref="AW461" authorId="0" shapeId="0" xr:uid="{8F468AA4-D483-4C12-BE90-CA5CECD153F3}">
      <text>
        <r>
          <rPr>
            <b/>
            <sz val="9"/>
            <color indexed="81"/>
            <rFont val="Tahoma"/>
            <family val="2"/>
          </rPr>
          <t>Pascal André:</t>
        </r>
        <r>
          <rPr>
            <sz val="9"/>
            <color indexed="81"/>
            <rFont val="Tahoma"/>
            <family val="2"/>
          </rPr>
          <t xml:space="preserve">
Question is marked unanswered but user answered it with fix (problem is fixed)</t>
        </r>
      </text>
    </comment>
    <comment ref="AG462" authorId="0" shapeId="0" xr:uid="{2F501693-3707-46CF-B126-CB21A7EF2F99}">
      <text>
        <r>
          <rPr>
            <b/>
            <sz val="9"/>
            <color indexed="81"/>
            <rFont val="Tahoma"/>
            <family val="2"/>
          </rPr>
          <t>Pascal André:</t>
        </r>
        <r>
          <rPr>
            <sz val="9"/>
            <color indexed="81"/>
            <rFont val="Tahoma"/>
            <family val="2"/>
          </rPr>
          <t xml:space="preserve">
User asks: "How to include first a CMake generated config.h conflicting with 3rd party files?"</t>
        </r>
      </text>
    </comment>
    <comment ref="AF463" authorId="0" shapeId="0" xr:uid="{6E6B4DDA-FF2E-4EDA-94E2-6C2AACB1A487}">
      <text>
        <r>
          <rPr>
            <b/>
            <sz val="9"/>
            <color indexed="81"/>
            <rFont val="Tahoma"/>
            <family val="2"/>
          </rPr>
          <t>Pascal André:</t>
        </r>
        <r>
          <rPr>
            <sz val="9"/>
            <color indexed="81"/>
            <rFont val="Tahoma"/>
            <family val="2"/>
          </rPr>
          <t xml:space="preserve">
User tried himself but only gets noise when writing the audio data to a wav-file.</t>
        </r>
      </text>
    </comment>
    <comment ref="AG463" authorId="0" shapeId="0" xr:uid="{7306ACFE-1929-4BBE-ABD6-635770581E46}">
      <text>
        <r>
          <rPr>
            <b/>
            <sz val="9"/>
            <color indexed="81"/>
            <rFont val="Tahoma"/>
            <family val="2"/>
          </rPr>
          <t>Pascal André:</t>
        </r>
        <r>
          <rPr>
            <sz val="9"/>
            <color indexed="81"/>
            <rFont val="Tahoma"/>
            <family val="2"/>
          </rPr>
          <t xml:space="preserve">
User asks how to write the captured audio data to a wav-file using OpenAL and WebAssembly.</t>
        </r>
      </text>
    </comment>
    <comment ref="AW463" authorId="0" shapeId="0" xr:uid="{18D95E08-07BF-490F-A89B-D8995076C52F}">
      <text>
        <r>
          <rPr>
            <b/>
            <sz val="9"/>
            <color indexed="81"/>
            <rFont val="Tahoma"/>
            <family val="2"/>
          </rPr>
          <t>Pascal André:</t>
        </r>
        <r>
          <rPr>
            <sz val="9"/>
            <color indexed="81"/>
            <rFont val="Tahoma"/>
            <family val="2"/>
          </rPr>
          <t xml:space="preserve">
Very specific task involding OpenAL.
Ended up using different approach.</t>
        </r>
      </text>
    </comment>
    <comment ref="AD464" authorId="0" shapeId="0" xr:uid="{9B02EFC4-6917-4AE2-8B3B-F39D44DDF458}">
      <text>
        <r>
          <rPr>
            <b/>
            <sz val="9"/>
            <color indexed="81"/>
            <rFont val="Tahoma"/>
            <family val="2"/>
          </rPr>
          <t>Pascal André:</t>
        </r>
        <r>
          <rPr>
            <sz val="9"/>
            <color indexed="81"/>
            <rFont val="Tahoma"/>
            <family val="2"/>
          </rPr>
          <t xml:space="preserve">
User wants to know why upon debugging the Blazor WebAssembly app it opens up in a new tab.</t>
        </r>
      </text>
    </comment>
    <comment ref="AJ464" authorId="0" shapeId="0" xr:uid="{4B32C3F9-7050-4009-B2E8-1252ED3F73CF}">
      <text>
        <r>
          <rPr>
            <b/>
            <sz val="9"/>
            <color indexed="81"/>
            <rFont val="Tahoma"/>
            <family val="2"/>
          </rPr>
          <t>Pascal André:</t>
        </r>
        <r>
          <rPr>
            <sz val="9"/>
            <color indexed="81"/>
            <rFont val="Tahoma"/>
            <family val="2"/>
          </rPr>
          <t xml:space="preserve">
This behaviour (opens in new tab) only seems to be for Blazor client-side apps as it seems to behave fine with ASP.NET MVC apps or Blazor server-side apps.</t>
        </r>
      </text>
    </comment>
    <comment ref="AW464" authorId="0" shapeId="0" xr:uid="{F95403D1-8511-4CFA-86E8-82375ED25B3C}">
      <text>
        <r>
          <rPr>
            <b/>
            <sz val="9"/>
            <color indexed="81"/>
            <rFont val="Tahoma"/>
            <family val="2"/>
          </rPr>
          <t>Pascal André:</t>
        </r>
        <r>
          <rPr>
            <sz val="9"/>
            <color indexed="81"/>
            <rFont val="Tahoma"/>
            <family val="2"/>
          </rPr>
          <t xml:space="preserve">
Gives few details.</t>
        </r>
      </text>
    </comment>
    <comment ref="AG465" authorId="0" shapeId="0" xr:uid="{E0A855A7-EB53-4EF4-8067-B19014852952}">
      <text>
        <r>
          <rPr>
            <b/>
            <sz val="9"/>
            <color indexed="81"/>
            <rFont val="Tahoma"/>
            <family val="2"/>
          </rPr>
          <t>Pascal André:</t>
        </r>
        <r>
          <rPr>
            <sz val="9"/>
            <color indexed="81"/>
            <rFont val="Tahoma"/>
            <family val="2"/>
          </rPr>
          <t xml:space="preserve">
User asks: "How do you do signed 32bit widening multiplication on SSE2?"</t>
        </r>
      </text>
    </comment>
    <comment ref="AG466" authorId="0" shapeId="0" xr:uid="{184027D1-1D15-4C0B-9E39-CA854005987F}">
      <text>
        <r>
          <rPr>
            <b/>
            <sz val="9"/>
            <color indexed="81"/>
            <rFont val="Tahoma"/>
            <family val="2"/>
          </rPr>
          <t>Pascal André:</t>
        </r>
        <r>
          <rPr>
            <sz val="9"/>
            <color indexed="81"/>
            <rFont val="Tahoma"/>
            <family val="2"/>
          </rPr>
          <t xml:space="preserve">
User asks: "How to remove unused .dll files from Blazor WebAssembly publishing?"</t>
        </r>
      </text>
    </comment>
    <comment ref="AH466" authorId="0" shapeId="0" xr:uid="{4E489DCA-ABD2-49CF-A521-DC861A3FBB87}">
      <text>
        <r>
          <rPr>
            <b/>
            <sz val="9"/>
            <color indexed="81"/>
            <rFont val="Tahoma"/>
            <family val="2"/>
          </rPr>
          <t>Pascal André:</t>
        </r>
        <r>
          <rPr>
            <sz val="9"/>
            <color indexed="81"/>
            <rFont val="Tahoma"/>
            <family val="2"/>
          </rPr>
          <t xml:space="preserve">
User can delete DLL files manually but looks for a better way (best practice).</t>
        </r>
      </text>
    </comment>
    <comment ref="AW466" authorId="0" shapeId="0" xr:uid="{59D97BBE-EF11-4E89-B5DD-33D8C1C8D739}">
      <text>
        <r>
          <rPr>
            <b/>
            <sz val="9"/>
            <color indexed="81"/>
            <rFont val="Tahoma"/>
            <family val="2"/>
          </rPr>
          <t>Pascal André:</t>
        </r>
        <r>
          <rPr>
            <sz val="9"/>
            <color indexed="81"/>
            <rFont val="Tahoma"/>
            <family val="2"/>
          </rPr>
          <t xml:space="preserve">
Seems to give enough details.</t>
        </r>
      </text>
    </comment>
    <comment ref="AF467" authorId="0" shapeId="0" xr:uid="{E449B547-501A-42BD-9244-EC34B3559277}">
      <text>
        <r>
          <rPr>
            <b/>
            <sz val="9"/>
            <color indexed="81"/>
            <rFont val="Tahoma"/>
            <family val="2"/>
          </rPr>
          <t>Pascal André:</t>
        </r>
        <r>
          <rPr>
            <sz val="9"/>
            <color indexed="81"/>
            <rFont val="Tahoma"/>
            <family val="2"/>
          </rPr>
          <t xml:space="preserve">
Blazor WebAPI only returns partial models.</t>
        </r>
      </text>
    </comment>
    <comment ref="AD468" authorId="0" shapeId="0" xr:uid="{C2057F62-8BC5-4881-B8B4-2F2E3BC1151F}">
      <text>
        <r>
          <rPr>
            <b/>
            <sz val="9"/>
            <color indexed="81"/>
            <rFont val="Tahoma"/>
            <family val="2"/>
          </rPr>
          <t>Pascal André:</t>
        </r>
        <r>
          <rPr>
            <sz val="9"/>
            <color indexed="81"/>
            <rFont val="Tahoma"/>
            <family val="2"/>
          </rPr>
          <t xml:space="preserve">
User asks: "What exactly triggers a Blazor component to redraw itself?"</t>
        </r>
      </text>
    </comment>
    <comment ref="AF468" authorId="0" shapeId="0" xr:uid="{B71CFBB1-03FC-44C6-B562-00490868B6B5}">
      <text>
        <r>
          <rPr>
            <b/>
            <sz val="9"/>
            <color indexed="81"/>
            <rFont val="Tahoma"/>
            <family val="2"/>
          </rPr>
          <t>Pascal André:</t>
        </r>
        <r>
          <rPr>
            <sz val="9"/>
            <color indexed="81"/>
            <rFont val="Tahoma"/>
            <family val="2"/>
          </rPr>
          <t xml:space="preserve">
User is experiencing issues where UI does not redraw itself. Posted code snippets and asks for help.</t>
        </r>
      </text>
    </comment>
    <comment ref="AG468" authorId="0" shapeId="0" xr:uid="{6544FB41-032F-4440-B0EA-70ECF03676F1}">
      <text>
        <r>
          <rPr>
            <b/>
            <sz val="9"/>
            <color indexed="81"/>
            <rFont val="Tahoma"/>
            <family val="2"/>
          </rPr>
          <t>Pascal André:</t>
        </r>
        <r>
          <rPr>
            <sz val="9"/>
            <color indexed="81"/>
            <rFont val="Tahoma"/>
            <family val="2"/>
          </rPr>
          <t xml:space="preserve">
User asks: "How should I structure it in this scenario?"</t>
        </r>
      </text>
    </comment>
    <comment ref="AH468" authorId="0" shapeId="0" xr:uid="{5ED28E85-C0EE-4E18-B85C-77619ED4B703}">
      <text>
        <r>
          <rPr>
            <b/>
            <sz val="9"/>
            <color indexed="81"/>
            <rFont val="Tahoma"/>
            <family val="2"/>
          </rPr>
          <t>Pascal André:</t>
        </r>
        <r>
          <rPr>
            <sz val="9"/>
            <color indexed="81"/>
            <rFont val="Tahoma"/>
            <family val="2"/>
          </rPr>
          <t xml:space="preserve">
User asks: "How should I structure it in this scenario?"</t>
        </r>
      </text>
    </comment>
    <comment ref="AE469" authorId="0" shapeId="0" xr:uid="{7123C57E-A7C8-4A03-AAD0-15D94F217FE3}">
      <text>
        <r>
          <rPr>
            <b/>
            <sz val="9"/>
            <color indexed="81"/>
            <rFont val="Tahoma"/>
            <family val="2"/>
          </rPr>
          <t>Pascal André:</t>
        </r>
        <r>
          <rPr>
            <sz val="9"/>
            <color indexed="81"/>
            <rFont val="Tahoma"/>
            <family val="2"/>
          </rPr>
          <t xml:space="preserve">
User had to configure it so that it creates a preload file.</t>
        </r>
      </text>
    </comment>
    <comment ref="AF469" authorId="0" shapeId="0" xr:uid="{C10031D5-F0EF-4780-99B8-A1C6E2BEF863}">
      <text>
        <r>
          <rPr>
            <b/>
            <sz val="9"/>
            <color indexed="81"/>
            <rFont val="Tahoma"/>
            <family val="2"/>
          </rPr>
          <t>Pascal André:</t>
        </r>
        <r>
          <rPr>
            <sz val="9"/>
            <color indexed="81"/>
            <rFont val="Tahoma"/>
            <family val="2"/>
          </rPr>
          <t xml:space="preserve">
User posts code snippet and error message of the problem he's facing.</t>
        </r>
      </text>
    </comment>
    <comment ref="AG469" authorId="0" shapeId="0" xr:uid="{F8FF718E-23E7-4413-B55F-09C1E8EF2218}">
      <text>
        <r>
          <rPr>
            <b/>
            <sz val="9"/>
            <color indexed="81"/>
            <rFont val="Tahoma"/>
            <family val="2"/>
          </rPr>
          <t>Pascal André:</t>
        </r>
        <r>
          <rPr>
            <sz val="9"/>
            <color indexed="81"/>
            <rFont val="Tahoma"/>
            <family val="2"/>
          </rPr>
          <t xml:space="preserve">
User asks: "How to load textures using SDL to a WebAssembly project using emscripten?"</t>
        </r>
      </text>
    </comment>
    <comment ref="AE470" authorId="0" shapeId="0" xr:uid="{4D459684-0AAC-41DD-88AE-AB20A800E75E}">
      <text>
        <r>
          <rPr>
            <b/>
            <sz val="9"/>
            <color indexed="81"/>
            <rFont val="Tahoma"/>
            <family val="2"/>
          </rPr>
          <t>Pascal André:</t>
        </r>
        <r>
          <rPr>
            <sz val="9"/>
            <color indexed="81"/>
            <rFont val="Tahoma"/>
            <family val="2"/>
          </rPr>
          <t xml:space="preserve">
Questions involves configuring Cmake.</t>
        </r>
      </text>
    </comment>
    <comment ref="AG470" authorId="0" shapeId="0" xr:uid="{4659C05B-5BE0-4A18-B034-29EA1960F3C8}">
      <text>
        <r>
          <rPr>
            <b/>
            <sz val="9"/>
            <color indexed="81"/>
            <rFont val="Tahoma"/>
            <family val="2"/>
          </rPr>
          <t>Pascal André:</t>
        </r>
        <r>
          <rPr>
            <sz val="9"/>
            <color indexed="81"/>
            <rFont val="Tahoma"/>
            <family val="2"/>
          </rPr>
          <t xml:space="preserve">
User asks: "How to statically link to vcruntimexxx.dll while dynamically link to ucrtbase.dll with Cmake?"</t>
        </r>
      </text>
    </comment>
    <comment ref="AW470" authorId="0" shapeId="0" xr:uid="{8C1DF72A-F0A8-4732-914A-54957991B795}">
      <text>
        <r>
          <rPr>
            <b/>
            <sz val="9"/>
            <color indexed="81"/>
            <rFont val="Tahoma"/>
            <family val="2"/>
          </rPr>
          <t>Pascal André:</t>
        </r>
        <r>
          <rPr>
            <sz val="9"/>
            <color indexed="81"/>
            <rFont val="Tahoma"/>
            <family val="2"/>
          </rPr>
          <t xml:space="preserve">
Specific issue in relation with Cmake.</t>
        </r>
      </text>
    </comment>
    <comment ref="AE471" authorId="0" shapeId="0" xr:uid="{2547DC71-B73E-45A4-803F-7C17F586393B}">
      <text>
        <r>
          <rPr>
            <b/>
            <sz val="9"/>
            <color indexed="81"/>
            <rFont val="Tahoma"/>
            <family val="2"/>
          </rPr>
          <t>Pascal André:</t>
        </r>
        <r>
          <rPr>
            <sz val="9"/>
            <color indexed="81"/>
            <rFont val="Tahoma"/>
            <family val="2"/>
          </rPr>
          <t xml:space="preserve">
Upgrading python to 3.8.0 using pyenv fixed issue.</t>
        </r>
      </text>
    </comment>
    <comment ref="AF471" authorId="0" shapeId="0" xr:uid="{6B21B3A9-D4BD-4C82-AED5-72744A48E5D9}">
      <text>
        <r>
          <rPr>
            <b/>
            <sz val="9"/>
            <color indexed="81"/>
            <rFont val="Tahoma"/>
            <family val="2"/>
          </rPr>
          <t>Pascal André:</t>
        </r>
        <r>
          <rPr>
            <sz val="9"/>
            <color indexed="81"/>
            <rFont val="Tahoma"/>
            <family val="2"/>
          </rPr>
          <t xml:space="preserve">
User experiences issue and posts error when installing Emscripten on Mac.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53026B61-7808-42AA-8421-549D983EA095}">
      <text>
        <r>
          <rPr>
            <b/>
            <sz val="9"/>
            <color indexed="81"/>
            <rFont val="Tahoma"/>
            <family val="2"/>
          </rPr>
          <t>Pascal André:</t>
        </r>
        <r>
          <rPr>
            <sz val="9"/>
            <color indexed="81"/>
            <rFont val="Tahoma"/>
            <family val="2"/>
          </rPr>
          <t xml:space="preserve">
Name of the question tag.</t>
        </r>
      </text>
    </comment>
    <comment ref="B1" authorId="0" shapeId="0" xr:uid="{66CC8571-4895-4E6F-9AAC-80DE0EFE83A3}">
      <text>
        <r>
          <rPr>
            <b/>
            <sz val="9"/>
            <color indexed="81"/>
            <rFont val="Tahoma"/>
            <family val="2"/>
          </rPr>
          <t>Pascal André:</t>
        </r>
        <r>
          <rPr>
            <sz val="9"/>
            <color indexed="81"/>
            <rFont val="Tahoma"/>
            <family val="2"/>
          </rPr>
          <t xml:space="preserve">
Number of questions to which this tag was added to.</t>
        </r>
      </text>
    </comment>
    <comment ref="C1" authorId="0" shapeId="0" xr:uid="{1A8572E7-9B76-451B-A8B0-1F0BAF029038}">
      <text>
        <r>
          <rPr>
            <b/>
            <sz val="9"/>
            <color indexed="81"/>
            <rFont val="Tahoma"/>
            <family val="2"/>
          </rPr>
          <t>Pascal André:</t>
        </r>
        <r>
          <rPr>
            <sz val="9"/>
            <color indexed="81"/>
            <rFont val="Tahoma"/>
            <family val="2"/>
          </rPr>
          <t xml:space="preserve">
Percentage of the questions within our dataset that contained this tag.</t>
        </r>
      </text>
    </comment>
    <comment ref="E1" authorId="0" shapeId="0" xr:uid="{E75D7688-4DB7-46D3-9EAE-797EDC3A98E7}">
      <text>
        <r>
          <rPr>
            <b/>
            <sz val="9"/>
            <color indexed="81"/>
            <rFont val="Tahoma"/>
            <family val="2"/>
          </rPr>
          <t>Pascal André:</t>
        </r>
        <r>
          <rPr>
            <sz val="9"/>
            <color indexed="81"/>
            <rFont val="Tahoma"/>
            <family val="2"/>
          </rPr>
          <t xml:space="preserve">
Here we only include tags that are programming / markup languages.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45BE5288-B033-493D-A2FC-D73F33A206F8}">
      <text>
        <r>
          <rPr>
            <b/>
            <sz val="9"/>
            <color indexed="81"/>
            <rFont val="Tahoma"/>
            <family val="2"/>
          </rPr>
          <t>Pascal André:</t>
        </r>
        <r>
          <rPr>
            <sz val="9"/>
            <color indexed="81"/>
            <rFont val="Tahoma"/>
            <family val="2"/>
          </rPr>
          <t xml:space="preserve">
Each column contains all the question view numbers of the questions related to the category of this column.</t>
        </r>
      </text>
    </comment>
    <comment ref="K3" authorId="0" shapeId="0" xr:uid="{2597EAED-8ECE-491E-B0EE-5164088728A0}">
      <text>
        <r>
          <rPr>
            <b/>
            <sz val="9"/>
            <color indexed="81"/>
            <rFont val="Tahoma"/>
            <family val="2"/>
          </rPr>
          <t>Pascal André:</t>
        </r>
        <r>
          <rPr>
            <sz val="9"/>
            <color indexed="81"/>
            <rFont val="Tahoma"/>
            <family val="2"/>
          </rPr>
          <t xml:space="preserve">
Statistical evaluations of the question views in regards of all questions and specific categories.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EC87B422-70B4-42A7-B43E-81419B90C3F9}">
      <text>
        <r>
          <rPr>
            <b/>
            <sz val="9"/>
            <color indexed="81"/>
            <rFont val="Tahoma"/>
            <family val="2"/>
          </rPr>
          <t>Pascal André:</t>
        </r>
        <r>
          <rPr>
            <sz val="9"/>
            <color indexed="81"/>
            <rFont val="Tahoma"/>
            <family val="2"/>
          </rPr>
          <t xml:space="preserve">
Each column contains all the question score numbers of the questions related to the category of this column.</t>
        </r>
      </text>
    </comment>
    <comment ref="K3" authorId="0" shapeId="0" xr:uid="{042138DA-65A8-43C6-9B7D-774D5BA50D6A}">
      <text>
        <r>
          <rPr>
            <b/>
            <sz val="9"/>
            <color indexed="81"/>
            <rFont val="Tahoma"/>
            <family val="2"/>
          </rPr>
          <t>Pascal André:</t>
        </r>
        <r>
          <rPr>
            <sz val="9"/>
            <color indexed="81"/>
            <rFont val="Tahoma"/>
            <family val="2"/>
          </rPr>
          <t xml:space="preserve">
Statistical evaluations of the question scores in regards of all questions and specific categories.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BF024E65-4EC6-411E-9171-2EC0B0A8448E}">
      <text>
        <r>
          <rPr>
            <b/>
            <sz val="9"/>
            <color indexed="81"/>
            <rFont val="Tahoma"/>
            <family val="2"/>
          </rPr>
          <t>Pascal André:</t>
        </r>
        <r>
          <rPr>
            <sz val="9"/>
            <color indexed="81"/>
            <rFont val="Tahoma"/>
            <family val="2"/>
          </rPr>
          <t xml:space="preserve">
Each column contains all the question answer numbers of the questions related to the category of this column.</t>
        </r>
      </text>
    </comment>
    <comment ref="K3" authorId="0" shapeId="0" xr:uid="{6211B788-93F7-4C7B-8889-93A935D4CE2A}">
      <text>
        <r>
          <rPr>
            <b/>
            <sz val="9"/>
            <color indexed="81"/>
            <rFont val="Tahoma"/>
            <family val="2"/>
          </rPr>
          <t>Pascal André:</t>
        </r>
        <r>
          <rPr>
            <sz val="9"/>
            <color indexed="81"/>
            <rFont val="Tahoma"/>
            <family val="2"/>
          </rPr>
          <t xml:space="preserve">
Statistical evaluations of the question answers in regards of all questions and specific categories.</t>
        </r>
      </text>
    </comment>
  </commentList>
</comments>
</file>

<file path=xl/sharedStrings.xml><?xml version="1.0" encoding="utf-8"?>
<sst xmlns="http://schemas.openxmlformats.org/spreadsheetml/2006/main" count="10019" uniqueCount="4381">
  <si>
    <t>Index</t>
  </si>
  <si>
    <t>Title</t>
  </si>
  <si>
    <t>Score</t>
  </si>
  <si>
    <t>Tags</t>
  </si>
  <si>
    <t>Creation Date</t>
  </si>
  <si>
    <t>Last Activity Date</t>
  </si>
  <si>
    <t>Owner Link</t>
  </si>
  <si>
    <t>host can choose which system calls pass to each webassembly module</t>
  </si>
  <si>
    <t>['sandbox', 'webassembly', 'blazor-webassembly', 'isolation', 'wasmtime']</t>
  </si>
  <si>
    <t>registered</t>
  </si>
  <si>
    <t>https://www.gravatar.com/avatar/9a0f91b8914d997e99a0287e968ff0fa?s=128&amp;d=identicon&amp;r=PG&amp;f=1</t>
  </si>
  <si>
    <t>capstonene</t>
  </si>
  <si>
    <t>https://stackoverflow.com/users/14940254/capstonene</t>
  </si>
  <si>
    <t>https://stackoverflow.com/questions/66949040/host-can-choose-which-system-calls-pass-to-each-webassembly-module</t>
  </si>
  <si>
    <t>How to Fix the HTTP PUT &amp;amp; DELET Errors in WebAssembly App</t>
  </si>
  <si>
    <t>['httpclient', 'blazor-webassembly']</t>
  </si>
  <si>
    <t>https://i.stack.imgur.com/NlQNq.jpg?s=128&amp;g=1</t>
  </si>
  <si>
    <t>bedrock</t>
  </si>
  <si>
    <t>https://stackoverflow.com/users/6342840/bedrock</t>
  </si>
  <si>
    <t>https://stackoverflow.com/questions/66878555/how-to-fix-the-http-put-delet-errors-in-webassembly-app</t>
  </si>
  <si>
    <t>Blazor WebAssembly - Best practices for User Accounts and Identity Server</t>
  </si>
  <si>
    <t>['c#', 'blazor', 'identityserver4', 'blazor-webassembly', 'user-management']</t>
  </si>
  <si>
    <t>https://www.gravatar.com/avatar/ea425b2c39c31b95764ad0d29bafdbcd?s=128&amp;d=identicon&amp;r=PG&amp;f=1</t>
  </si>
  <si>
    <t>Smith5727</t>
  </si>
  <si>
    <t>https://stackoverflow.com/users/13621424/smith5727</t>
  </si>
  <si>
    <t>https://stackoverflow.com/questions/66873168/blazor-webassembly-best-practices-for-user-accounts-and-identity-server</t>
  </si>
  <si>
    <t>javascript virual machine vs javascript runtime vs webassembly virtual machine</t>
  </si>
  <si>
    <t>['javascript', 'browser', 'virtual-machine', 'webassembly', 'isolation']</t>
  </si>
  <si>
    <t>https://stackoverflow.com/questions/66733106/javascript-virual-machine-vs-javascript-runtime-vs-webassembly-virtual-machine</t>
  </si>
  <si>
    <t>There is no registered service of type &amp;#39;Microsoft.AspNetCore.Components.Authorization.AuthenticationStateProvider&amp;#39;</t>
  </si>
  <si>
    <t>['c#', 'iis', 'blazor', 'blazor-server-side', 'blazor-client-side']</t>
  </si>
  <si>
    <t>https://graph.facebook.com/100000650157504/picture?type=large</t>
  </si>
  <si>
    <t>John Dover</t>
  </si>
  <si>
    <t>https://stackoverflow.com/users/4250126/john-dover</t>
  </si>
  <si>
    <t>https://stackoverflow.com/questions/60726186/there-is-no-registered-service-of-type-microsoft-aspnetcore-components-authoriz</t>
  </si>
  <si>
    <t>Can I use SharedArrayBuffer on iOS?</t>
  </si>
  <si>
    <t>['ios', 'security', 'webassembly', 'sharedarraybuffer', 'cross-origin-opener-policy']</t>
  </si>
  <si>
    <t>https://i.stack.imgur.com/uFcyq.jpg?s=128&amp;g=1</t>
  </si>
  <si>
    <t>Jackalope</t>
  </si>
  <si>
    <t>https://stackoverflow.com/users/856947/jackalope</t>
  </si>
  <si>
    <t>https://stackoverflow.com/questions/63306488/can-i-use-sharedarraybuffer-on-ios</t>
  </si>
  <si>
    <t>How to authenticate user on image src request from core hosted blazor web assembly</t>
  </si>
  <si>
    <t>['authentication', 'get', 'bearer-token', 'blazor-webassembly']</t>
  </si>
  <si>
    <t>https://i.stack.imgur.com/MTl6N.png?s=128&amp;g=1</t>
  </si>
  <si>
    <t>Kaine</t>
  </si>
  <si>
    <t>https://stackoverflow.com/users/2120273/kaine</t>
  </si>
  <si>
    <t>https://stackoverflow.com/questions/66567628/how-to-authenticate-user-on-image-src-request-from-core-hosted-blazor-web-assemb</t>
  </si>
  <si>
    <t>How to do Blazor OpenID Connect authentication workflow in WebAssembly</t>
  </si>
  <si>
    <t>['blazor', 'openid', 'webassembly', '.net-5']</t>
  </si>
  <si>
    <t>https://www.gravatar.com/avatar/528a66df3b23809bdf196043eb02ca91?s=128&amp;d=identicon&amp;r=PG</t>
  </si>
  <si>
    <t>Robie</t>
  </si>
  <si>
    <t>https://stackoverflow.com/users/215015/robie</t>
  </si>
  <si>
    <t>https://stackoverflow.com/questions/66539811/how-to-do-blazor-openid-connect-authentication-workflow-in-webassembly</t>
  </si>
  <si>
    <t>Blazor - app.UseIdentityServer(); with .pfx key file - Unexpected character encountered while parsing number</t>
  </si>
  <si>
    <t>['c#', 'azure', 'blazor', 'identityserver4', 'blazor-webassembly']</t>
  </si>
  <si>
    <t>https://www.gravatar.com/avatar/b2b9eece8c493ba7ddcff82f845ff2af?s=128&amp;d=identicon&amp;r=PG&amp;f=1</t>
  </si>
  <si>
    <t>Ogglas</t>
  </si>
  <si>
    <t>https://stackoverflow.com/users/3850405/ogglas</t>
  </si>
  <si>
    <t>https://stackoverflow.com/questions/66448141/blazor-app-useidentityserver-with-pfx-key-file-unexpected-character-enco</t>
  </si>
  <si>
    <t>Blazor WebAssembly Application fails to load due to integrity errors</t>
  </si>
  <si>
    <t>['security', 'browser', 'blazor']</t>
  </si>
  <si>
    <t>https://i.stack.imgur.com/RBdXZ.jpg?s=128&amp;g=1</t>
  </si>
  <si>
    <t>SimonS</t>
  </si>
  <si>
    <t>https://stackoverflow.com/users/5084424/simons</t>
  </si>
  <si>
    <t>https://stackoverflow.com/questions/66221439/blazor-webassembly-application-fails-to-load-due-to-integrity-errors</t>
  </si>
  <si>
    <t>The site canâ€™t be reached after adding Identity Server authentication</t>
  </si>
  <si>
    <t>['visual-studio', 'ssl', 'asp.net-web-api', 'identityserver4', 'blazor-webassembly']</t>
  </si>
  <si>
    <t>https://www.gravatar.com/avatar/172a1d96f5c1dd33a1d7865c6c2a3c73?s=128&amp;d=identicon&amp;r=PG&amp;f=1</t>
  </si>
  <si>
    <t>MhD hN</t>
  </si>
  <si>
    <t>https://stackoverflow.com/users/2260740/mhd-hn</t>
  </si>
  <si>
    <t>https://stackoverflow.com/questions/66227516/the-site-can-t-be-reached-after-adding-identity-server-authentication</t>
  </si>
  <si>
    <t>Content Security Policy blocks &amp;#39;eval&amp;#39; in Blazor Wasm project under nginx</t>
  </si>
  <si>
    <t>['nginx', 'blazor', 'content-security-policy', 'blazor-webassembly']</t>
  </si>
  <si>
    <t>https://lh6.googleusercontent.com/-dHQYpZeJV3w/AAAAAAAAAAI/AAAAAAAABlM/4Ym3ORwgYRI/photo.jpg?sz=128</t>
  </si>
  <si>
    <t>Kasbolat Kumakhov</t>
  </si>
  <si>
    <t>https://stackoverflow.com/users/6081178/kasbolat-kumakhov</t>
  </si>
  <si>
    <t>https://stackoverflow.com/questions/66149707/content-security-policy-blocks-eval-in-blazor-wasm-project-under-nginx</t>
  </si>
  <si>
    <t>Azure portal does not match securing Blazor Webassembly</t>
  </si>
  <si>
    <t>['azure', 'azure-active-directory', 'blazor-webassembly']</t>
  </si>
  <si>
    <t>https://www.gravatar.com/avatar/d7b59a98354a23c0d778634c7c4a7784?s=128&amp;d=identicon&amp;r=PG&amp;f=1</t>
  </si>
  <si>
    <t>Bob N</t>
  </si>
  <si>
    <t>https://stackoverflow.com/users/10723369/bob-n</t>
  </si>
  <si>
    <t>https://stackoverflow.com/questions/65960547/azure-portal-does-not-match-securing-blazor-webassembly</t>
  </si>
  <si>
    <t>What are the security risks associated with WASM?</t>
  </si>
  <si>
    <t>['security', 'webassembly', 'pyodide']</t>
  </si>
  <si>
    <t>https://www.gravatar.com/avatar/c4d9d4e3c485f8ec2c8caf196583dbb7?s=128&amp;d=identicon&amp;r=PG&amp;f=1</t>
  </si>
  <si>
    <t>user82395214</t>
  </si>
  <si>
    <t>https://stackoverflow.com/users/5770245/user82395214</t>
  </si>
  <si>
    <t>https://stackoverflow.com/questions/65950937/what-are-the-security-risks-associated-with-wasm</t>
  </si>
  <si>
    <t>Uploading file from Blazor WebAssembly App directly to Blob storage</t>
  </si>
  <si>
    <t>['file-upload', 'azure-storage-blobs', 'blazor', 'shared-access-signatures']</t>
  </si>
  <si>
    <t>https://www.gravatar.com/avatar/f5ae9c4bea20fd09464b6bf2ac62a754?s=128&amp;d=identicon&amp;r=PG&amp;f=1</t>
  </si>
  <si>
    <t>godlypython</t>
  </si>
  <si>
    <t>https://stackoverflow.com/users/9492526/godlypython</t>
  </si>
  <si>
    <t>https://stackoverflow.com/questions/65808332/uploading-file-from-blazor-webassembly-app-directly-to-blob-storage</t>
  </si>
  <si>
    <t>Graph API with ASP.NET Core Blazor WebAssembly</t>
  </si>
  <si>
    <t>['azure-active-directory', 'microsoft-graph-api', 'msal', 'blazor-webassembly']</t>
  </si>
  <si>
    <t>https://graph.facebook.com/2027863500570931/picture?type=large</t>
  </si>
  <si>
    <t>Samo Simoncic</t>
  </si>
  <si>
    <t>https://stackoverflow.com/users/10216272/samo-simoncic</t>
  </si>
  <si>
    <t>https://stackoverflow.com/questions/65634788/graph-api-with-asp-net-core-blazor-webassembly</t>
  </si>
  <si>
    <t>Connecting to a server via SSH from the client-side browser, without a middle man server</t>
  </si>
  <si>
    <t>['ssh', 'browser', 'sftp', 'client-side', 'webassembly']</t>
  </si>
  <si>
    <t>https://lh6.googleusercontent.com/-ntqirprVPx4/AAAAAAAAAAI/AAAAAAAAA1s/NAGJ3SV9k3s/photo.jpg?sz=128</t>
  </si>
  <si>
    <t>Jacob Runge</t>
  </si>
  <si>
    <t>https://stackoverflow.com/users/4206056/jacob-runge</t>
  </si>
  <si>
    <t>https://stackoverflow.com/questions/64342972/connecting-to-a-server-via-ssh-from-the-client-side-browser-without-a-middle-ma</t>
  </si>
  <si>
    <t>Windows Authentication using Blazor with .Net Core WebApi</t>
  </si>
  <si>
    <t>['asp.net-core', 'authentication', 'asp.net-web-api', '.net-core', 'blazor']</t>
  </si>
  <si>
    <t>https://www.gravatar.com/avatar/c9eed9afd338666af67d74b9b0b36992?s=128&amp;d=identicon&amp;r=PG&amp;f=1</t>
  </si>
  <si>
    <t>Saga</t>
  </si>
  <si>
    <t>https://stackoverflow.com/users/15013711/saga</t>
  </si>
  <si>
    <t>https://stackoverflow.com/questions/65739494/windows-authentication-using-blazor-with-net-core-webapi</t>
  </si>
  <si>
    <t>&amp;quot;Strict Transport Security&amp;quot; in Blazor webassembly</t>
  </si>
  <si>
    <t>['c#', 'blazor-webassembly', '.net-5', 'hsts', 'strict-transport-security']</t>
  </si>
  <si>
    <t>https://www.gravatar.com/avatar/60c4e58c548f15519e4fdc687d3961b6?s=128&amp;d=identicon&amp;r=PG&amp;f=1</t>
  </si>
  <si>
    <t>Husam Ebish</t>
  </si>
  <si>
    <t>https://stackoverflow.com/users/9334155/husam-ebish</t>
  </si>
  <si>
    <t>https://stackoverflow.com/questions/65735822/strict-transport-security-in-blazor-webassembly</t>
  </si>
  <si>
    <t>Accessing certificate in Azure KeyVault from ASP.NET Core app</t>
  </si>
  <si>
    <t>['c#', 'azure', 'azure-web-app-service', 'identityserver4']</t>
  </si>
  <si>
    <t>https://i.stack.imgur.com/IFUsG.png?s=128&amp;g=1</t>
  </si>
  <si>
    <t>Robert Sundstr&amp;#246;m</t>
  </si>
  <si>
    <t>https://stackoverflow.com/users/848967/robert-sundstr%c3%b6m</t>
  </si>
  <si>
    <t>https://stackoverflow.com/questions/65599957/accessing-certificate-in-azure-keyvault-from-asp-net-core-app</t>
  </si>
  <si>
    <t>Call Api from blazor and pass Auth token</t>
  </si>
  <si>
    <t>['azure-active-directory', 'blazor-webassembly']</t>
  </si>
  <si>
    <t>https://www.gravatar.com/avatar/25587d7aa1b58792968c1a07514635bb?s=128&amp;d=identicon&amp;r=PG</t>
  </si>
  <si>
    <t>Mathias F</t>
  </si>
  <si>
    <t>https://stackoverflow.com/users/13442/mathias-f</t>
  </si>
  <si>
    <t>https://stackoverflow.com/questions/65532865/call-api-from-blazor-and-pass-auth-token</t>
  </si>
  <si>
    <t>Blazor WASM calling Azure AAD secured Functions API</t>
  </si>
  <si>
    <t>['azure-active-directory', 'azure-functions', 'msal', 'blazor-client-side', 'blazor-webassembly']</t>
  </si>
  <si>
    <t>https://i.stack.imgur.com/VVBzu.jpg?s=128&amp;g=1</t>
  </si>
  <si>
    <t>phil</t>
  </si>
  <si>
    <t>https://stackoverflow.com/users/1200984/phil</t>
  </si>
  <si>
    <t>https://stackoverflow.com/questions/65513936/blazor-wasm-calling-azure-aad-secured-functions-api</t>
  </si>
  <si>
    <t>hosted Blazor WebAssembly use an existing, external Identity Server</t>
  </si>
  <si>
    <t>['identityserver4', 'blazor', 'blazor-webassembly', 'blazor-hosted']</t>
  </si>
  <si>
    <t>https://www.gravatar.com/avatar/a3351a92e85f3a8f5080c00945f6c9f4?s=128&amp;d=identicon&amp;r=PG&amp;f=1</t>
  </si>
  <si>
    <t>Black-Pawn-C7</t>
  </si>
  <si>
    <t>https://stackoverflow.com/users/11042434/black-pawn-c7</t>
  </si>
  <si>
    <t>https://stackoverflow.com/questions/65365508/hosted-blazor-webassembly-use-an-existing-external-identity-server</t>
  </si>
  <si>
    <t>How to load a wasm module locally?</t>
  </si>
  <si>
    <t>['javascript', 'browser', 'webassembly']</t>
  </si>
  <si>
    <t>https://www.gravatar.com/avatar/60b23f3de35058180807f35b623fcf83?s=128&amp;d=identicon&amp;r=PG</t>
  </si>
  <si>
    <t>GolDDranks</t>
  </si>
  <si>
    <t>https://stackoverflow.com/users/1106456/golddranks</t>
  </si>
  <si>
    <t>https://stackoverflow.com/questions/61052684/how-to-load-a-wasm-module-locally</t>
  </si>
  <si>
    <t>ReadFromJsonAsync returns object properties with Null values</t>
  </si>
  <si>
    <t>['asp.net-core', 'blazor', 'webassembly']</t>
  </si>
  <si>
    <t>https://www.gravatar.com/avatar/f1e0e85a7efdc5e0e4d455a4a2a9b6a9?s=128&amp;d=identicon&amp;r=PG&amp;f=1</t>
  </si>
  <si>
    <t>harris</t>
  </si>
  <si>
    <t>https://stackoverflow.com/users/8578818/harris</t>
  </si>
  <si>
    <t>https://stackoverflow.com/questions/63593076/readfromjsonasync-returns-object-properties-with-null-values</t>
  </si>
  <si>
    <t>How can I implement Dropbox OAuth2 + PKCE flow with Blazor Webassembly?</t>
  </si>
  <si>
    <t>['oauth-2.0', 'dropbox-api', 'session-storage', 'blazor-webassembly', 'pkce']</t>
  </si>
  <si>
    <t>https://www.gravatar.com/avatar/45b3e24b791b1a4a75cf074fdde05d31?s=128&amp;d=identicon&amp;r=PG</t>
  </si>
  <si>
    <t>Andy Raddatz</t>
  </si>
  <si>
    <t>https://stackoverflow.com/users/479701/andy-raddatz</t>
  </si>
  <si>
    <t>https://stackoverflow.com/questions/65065966/how-can-i-implement-dropbox-oauth2-pkce-flow-with-blazor-webassembly</t>
  </si>
  <si>
    <t>InvalidOperationException: User security stamp cannot be nul (GetSecurityStampAsync)</t>
  </si>
  <si>
    <t>['identityserver4', 'blazor-webassembly']</t>
  </si>
  <si>
    <t>https://lh4.googleusercontent.com/-rytF2fzwLwE/AAAAAAAAAAI/AAAAAAAAFBM/CbQN-fCSp84/photo.jpg?sz=128</t>
  </si>
  <si>
    <t>Vasyl Kovalisko</t>
  </si>
  <si>
    <t>https://stackoverflow.com/users/5649726/vasyl-kovalisko</t>
  </si>
  <si>
    <t>https://stackoverflow.com/questions/65128748/invalidoperationexception-user-security-stamp-cannot-be-nul-getsecuritystampas</t>
  </si>
  <si>
    <t>Using azure AD B2C for blazor web api authentication</t>
  </si>
  <si>
    <t>['azure', 'blazor', 'azure-ad-b2c', 'msal']</t>
  </si>
  <si>
    <t>https://www.gravatar.com/avatar/76550cac78df38c7fe92cdf781afdf88?s=128&amp;d=identicon&amp;r=PG&amp;f=1</t>
  </si>
  <si>
    <t>Victornor</t>
  </si>
  <si>
    <t>https://stackoverflow.com/users/3809766/victornor</t>
  </si>
  <si>
    <t>https://stackoverflow.com/questions/65106667/using-azure-ad-b2c-for-blazor-web-api-authentication</t>
  </si>
  <si>
    <t>Blazor WebAssembly with IdentityServer 4 Customize Identity</t>
  </si>
  <si>
    <t>['identityserver4', 'asp.net-core-identity', 'blazor-webassembly']</t>
  </si>
  <si>
    <t>https://www.gravatar.com/avatar/0d0027adcefce9f959f4e851326a9d65?s=128&amp;d=identicon&amp;r=PG&amp;f=1</t>
  </si>
  <si>
    <t>Crztean</t>
  </si>
  <si>
    <t>https://stackoverflow.com/users/11944161/crztean</t>
  </si>
  <si>
    <t>https://stackoverflow.com/questions/64947538/blazor-webassembly-with-identityserver-4-customize-identity</t>
  </si>
  <si>
    <t>Blazor WebAssembly Azure B2C Error: AADB2C90205 (insufficient permissions)</t>
  </si>
  <si>
    <t>['azure', 'blazor', 'azure-ad-b2c', 'blazor-webassembly']</t>
  </si>
  <si>
    <t>https://i.stack.imgur.com/8RJho.jpg?s=128&amp;g=1</t>
  </si>
  <si>
    <t>TheMagnificent11</t>
  </si>
  <si>
    <t>https://stackoverflow.com/users/2663033/themagnificent11</t>
  </si>
  <si>
    <t>https://stackoverflow.com/questions/65038989/blazor-webassembly-azure-b2c-error-aadb2c90205-insufficient-permissions</t>
  </si>
  <si>
    <t>Error on loading request B2C login screen on Blazor WebAssembly app</t>
  </si>
  <si>
    <t>['c#', 'azure', 'blazor', 'azure-ad-b2c']</t>
  </si>
  <si>
    <t>https://www.gravatar.com/avatar/536fb2737b56e0ff274b1cb03031cfda?s=128&amp;d=identicon&amp;r=PG&amp;f=1</t>
  </si>
  <si>
    <t>jokk</t>
  </si>
  <si>
    <t>https://stackoverflow.com/users/13576115/jokk</t>
  </si>
  <si>
    <t>https://stackoverflow.com/questions/65051414/error-on-loading-request-b2c-login-screen-on-blazor-webassembly-app</t>
  </si>
  <si>
    <t>Blazor WebAssembly App with Individual User Accounts and Store user accounts in-app using gives no local user accounts</t>
  </si>
  <si>
    <t>['c#', 'visual-studio', 'blazor', 'blazor-webassembly', '.net-5']</t>
  </si>
  <si>
    <t>https://stackoverflow.com/questions/65027144/blazor-webassembly-app-with-individual-user-accounts-and-store-user-accounts-in</t>
  </si>
  <si>
    <t>How do I control the page to which a user is directed after logging in using AAD B2C in Blazor?</t>
  </si>
  <si>
    <t>['blazor', 'azure-ad-b2c', 'webassembly', 'msal', 'asp.net-core-5.0']</t>
  </si>
  <si>
    <t>https://graph.facebook.com/1188276998/picture?type=large</t>
  </si>
  <si>
    <t>Michael Kossin</t>
  </si>
  <si>
    <t>https://stackoverflow.com/users/2631623/michael-kossin</t>
  </si>
  <si>
    <t>https://stackoverflow.com/questions/64947553/how-do-i-control-the-page-to-which-a-user-is-directed-after-logging-in-using-aad</t>
  </si>
  <si>
    <t>Blazor Azure AD B2C net 5 Error trying to login</t>
  </si>
  <si>
    <t>['azure', 'blazor', 'azure-ad-b2c', 'webassembly']</t>
  </si>
  <si>
    <t>https://www.gravatar.com/avatar/e6fd919ba3f1fbeb2550a75247a51e8c?s=128&amp;d=identicon&amp;r=PG&amp;f=1</t>
  </si>
  <si>
    <t>eColumbia99</t>
  </si>
  <si>
    <t>https://stackoverflow.com/users/9100652/ecolumbia99</t>
  </si>
  <si>
    <t>https://stackoverflow.com/questions/64799789/blazor-azure-ad-b2c-net-5-error-trying-to-login</t>
  </si>
  <si>
    <t>Blazor WebAssembly SignalR Authentication</t>
  </si>
  <si>
    <t>['authentication', 'signalr', 'blazor', 'webassembly']</t>
  </si>
  <si>
    <t>https://www.gravatar.com/avatar/beb3289a314d65e7d3cf63012769c4c6?s=128&amp;d=identicon&amp;r=PG&amp;f=1</t>
  </si>
  <si>
    <t>Andrew</t>
  </si>
  <si>
    <t>https://stackoverflow.com/users/3957991/andrew</t>
  </si>
  <si>
    <t>https://stackoverflow.com/questions/62074612/blazor-webassembly-signalr-authentication</t>
  </si>
  <si>
    <t>Blazor WASM core hosted : link external login provider to local accounts</t>
  </si>
  <si>
    <t>['authentication', 'google-authentication', 'blazor-webassembly']</t>
  </si>
  <si>
    <t>https://www.gravatar.com/avatar/439ded087dfb9e0529421b669d9914ca?s=128&amp;d=identicon&amp;r=PG&amp;f=1</t>
  </si>
  <si>
    <t>Bisjob</t>
  </si>
  <si>
    <t>https://stackoverflow.com/users/11476545/bisjob</t>
  </si>
  <si>
    <t>https://stackoverflow.com/questions/64681013/blazor-wasm-core-hosted-link-external-login-provider-to-local-accounts</t>
  </si>
  <si>
    <t>WebAssembly Blazor not using token when deployed on IIS</t>
  </si>
  <si>
    <t>['c#', 'asp.net-core', '.net-core', 'blazor', 'blazor-webassembly']</t>
  </si>
  <si>
    <t>https://i.stack.imgur.com/Ft6s1.jpg?s=128&amp;g=1</t>
  </si>
  <si>
    <t>Ruben-J</t>
  </si>
  <si>
    <t>https://stackoverflow.com/users/1435376/ruben-j</t>
  </si>
  <si>
    <t>https://stackoverflow.com/questions/64543545/webassembly-blazor-not-using-token-when-deployed-on-iis</t>
  </si>
  <si>
    <t>Entity Framework with Blazor Login Page</t>
  </si>
  <si>
    <t>['c#', 'asp.net', 'asp.net-core', 'blazor', 'blazor-server-side']</t>
  </si>
  <si>
    <t>https://graph.facebook.com/726296462/picture?type=large</t>
  </si>
  <si>
    <t>Etienne Charland</t>
  </si>
  <si>
    <t>https://stackoverflow.com/users/3960200/etienne-charland</t>
  </si>
  <si>
    <t>https://stackoverflow.com/questions/64322973/entity-framework-with-blazor-login-page</t>
  </si>
  <si>
    <t>SignalR Core not sending cookies</t>
  </si>
  <si>
    <t>['c#', 'asp.net-core', 'cookies', 'blazor', 'asp.net-core-signalr']</t>
  </si>
  <si>
    <t>https://i.stack.imgur.com/zH7ZS.jpg?s=128&amp;g=1</t>
  </si>
  <si>
    <t>Luke T O&amp;#39;Brien</t>
  </si>
  <si>
    <t>https://stackoverflow.com/users/2137483/luke-t-obrien</t>
  </si>
  <si>
    <t>https://stackoverflow.com/questions/64291881/signalr-core-not-sending-cookies</t>
  </si>
  <si>
    <t>WebAssembly&amp;#39;s IAuthenticationTokenProvider crashes when requesting a token</t>
  </si>
  <si>
    <t>['asp.net-core', 'blazor-webassembly']</t>
  </si>
  <si>
    <t>https://www.gravatar.com/avatar/423ea1e7faf341fbc2a08cc48c1d5886?s=128&amp;d=identicon&amp;r=PG</t>
  </si>
  <si>
    <t>MarengoHue</t>
  </si>
  <si>
    <t>https://stackoverflow.com/users/2396264/marengohue</t>
  </si>
  <si>
    <t>https://stackoverflow.com/questions/63973611/webassemblys-iauthenticationtokenprovider-crashes-when-requesting-a-token</t>
  </si>
  <si>
    <t>Blazor WASM Authorization not working with AAD Roles</t>
  </si>
  <si>
    <t>['asp.net', 'blazor', 'blazor-client-side', 'azure-authentication', 'blazor-webassembly']</t>
  </si>
  <si>
    <t>https://www.gravatar.com/avatar/e5cd0b8950b5831de518ed53b45638a6?s=128&amp;d=identicon&amp;r=PG&amp;f=1</t>
  </si>
  <si>
    <t>Tacot</t>
  </si>
  <si>
    <t>https://stackoverflow.com/users/9028374/tacot</t>
  </si>
  <si>
    <t>https://stackoverflow.com/questions/63493496/blazor-wasm-authorization-not-working-with-aad-roles</t>
  </si>
  <si>
    <t>Deployed WebAssembly Blazor application doesn&amp;#39;t route authentication properly, but locally working</t>
  </si>
  <si>
    <t>['asp.net-core', 'identityserver4', 'blazor-webassembly']</t>
  </si>
  <si>
    <t>https://www.gravatar.com/avatar/d3feb3f2c8373a0945b8f56b5cabcb54?s=128&amp;d=identicon&amp;r=PG&amp;f=1</t>
  </si>
  <si>
    <t>Andrea</t>
  </si>
  <si>
    <t>https://stackoverflow.com/users/583523/andrea</t>
  </si>
  <si>
    <t>https://stackoverflow.com/questions/63818789/deployed-webassembly-blazor-application-doesnt-route-authentication-properly-b</t>
  </si>
  <si>
    <t>Asp Net Core authentication with JWT</t>
  </si>
  <si>
    <t>['c#', 'authentication', 'authorization', 'asp.net-core-webapi', 'blazor-webassembly']</t>
  </si>
  <si>
    <t>https://www.gravatar.com/avatar/25048d8f0ba58602eb373dcabd531550?s=128&amp;d=identicon&amp;r=PG</t>
  </si>
  <si>
    <t>srole</t>
  </si>
  <si>
    <t>https://stackoverflow.com/users/8233601/srole</t>
  </si>
  <si>
    <t>https://stackoverflow.com/questions/63782180/asp-net-core-authentication-with-jwt</t>
  </si>
  <si>
    <t>Blazor standalone client calling a function via Azure B2C</t>
  </si>
  <si>
    <t>['azure', 'azure-active-directory', 'azure-functions', 'blazor', 'azure-ad-b2c']</t>
  </si>
  <si>
    <t>https://www.gravatar.com/avatar/657ed0f3e143ce412f82fc58526d0184?s=128&amp;d=identicon&amp;r=PG&amp;f=1</t>
  </si>
  <si>
    <t>Tim Daborn</t>
  </si>
  <si>
    <t>https://stackoverflow.com/users/10958435/tim-daborn</t>
  </si>
  <si>
    <t>https://stackoverflow.com/questions/63623303/blazor-standalone-client-calling-a-function-via-azure-b2c</t>
  </si>
  <si>
    <t>Need to sandbox application that compiles C++ modules from untrusted sources online</t>
  </si>
  <si>
    <t>['c++', 'compilation', 'sandbox']</t>
  </si>
  <si>
    <t>https://www.gravatar.com/avatar/01fe1702d92c39ee9fa7bb5258e7b2cc?s=128&amp;d=identicon&amp;r=PG</t>
  </si>
  <si>
    <t>topspin</t>
  </si>
  <si>
    <t>https://stackoverflow.com/users/997351/topspin</t>
  </si>
  <si>
    <t>https://stackoverflow.com/questions/63660356/need-to-sandbox-application-that-compiles-c-modules-from-untrusted-sources-onl</t>
  </si>
  <si>
    <t>How do I use the Blazor Clientside AuthorizeView control policy feature with Azure Ad?</t>
  </si>
  <si>
    <t>['c#', 'azure-active-directory', 'blazor-webassembly', '.net-5', 'claims-authentication']</t>
  </si>
  <si>
    <t>https://www.gravatar.com/avatar/4a6d376f529a0b9587a56f78639ca1ae?s=128&amp;d=identicon&amp;r=PG&amp;f=1</t>
  </si>
  <si>
    <t>DJFalstaff</t>
  </si>
  <si>
    <t>https://stackoverflow.com/users/7523443/djfalstaff</t>
  </si>
  <si>
    <t>https://stackoverflow.com/questions/63621523/how-do-i-use-the-blazor-clientside-authorizeview-control-policy-feature-with-azu</t>
  </si>
  <si>
    <t>Refused to compile or instantiate WebAssembly module because &amp;#39;wasm-eval&amp;#39; is not an allowed source of script</t>
  </si>
  <si>
    <t>['javascript', 'html', 'angular', 'content-security-policy', 'webassembly']</t>
  </si>
  <si>
    <t>https://lh4.googleusercontent.com/-J2_EcWw-_e8/AAAAAAAAAAI/AAAAAAAAIdY/GAS8VUVFrAk/photo.jpg?sz=128</t>
  </si>
  <si>
    <t>tobias hassebrock</t>
  </si>
  <si>
    <t>https://stackoverflow.com/users/9604989/tobias-hassebrock</t>
  </si>
  <si>
    <t>https://stackoverflow.com/questions/63561273/refused-to-compile-or-instantiate-webassembly-module-because-wasm-eval-is-not</t>
  </si>
  <si>
    <t>JavaScript code to write executable from C++</t>
  </si>
  <si>
    <t>['javascript', 'c++', 'abstract-syntax-tree']</t>
  </si>
  <si>
    <t>https://www.gravatar.com/avatar/ba446f99c6f43a5a59255faaba912d9f?s=128&amp;d=identicon&amp;r=PG</t>
  </si>
  <si>
    <t>bluejayke</t>
  </si>
  <si>
    <t>https://stackoverflow.com/users/2016831/bluejayke</t>
  </si>
  <si>
    <t>https://stackoverflow.com/questions/63388092/javascript-code-to-write-executable-from-c</t>
  </si>
  <si>
    <t>Will .Net Framework projects become Cross-Platform by .Net 5</t>
  </si>
  <si>
    <t>['.net', '.net-core', '.net-5']</t>
  </si>
  <si>
    <t>https://www.gravatar.com/avatar/f3f7f8447402ea77e41cade2a491a38b?s=128&amp;d=identicon&amp;r=PG&amp;f=1</t>
  </si>
  <si>
    <t>Aria</t>
  </si>
  <si>
    <t>https://stackoverflow.com/users/1862658/aria</t>
  </si>
  <si>
    <t>https://stackoverflow.com/questions/62450555/will-net-framework-projects-become-cross-platform-by-net-5</t>
  </si>
  <si>
    <t>Safe storage of app secrets for Blazor Webassembly app</t>
  </si>
  <si>
    <t>['blazor', 'blazor-webassembly', 'secret-manager']</t>
  </si>
  <si>
    <t>https://www.gravatar.com/avatar/02f624ae24cf9dc2527b81894c2bb99e?s=128&amp;d=identicon&amp;r=PG&amp;f=1</t>
  </si>
  <si>
    <t>user3860630</t>
  </si>
  <si>
    <t>https://stackoverflow.com/users/3860630/user3860630</t>
  </si>
  <si>
    <t>https://stackoverflow.com/questions/62700005/safe-storage-of-app-secrets-for-blazor-webassembly-app</t>
  </si>
  <si>
    <t>Blazor Webassembly Azure AD authentication hosted in Azure storage account</t>
  </si>
  <si>
    <t>['azure', 'authentication', 'azure-storage', 'blazor-webassembly']</t>
  </si>
  <si>
    <t>https://lh4.googleusercontent.com/-3Q9uHUdDazk/AAAAAAAAAAI/AAAAAAAAAHc/2PjnC4pMVDQ/photo.jpg?sz=128</t>
  </si>
  <si>
    <t>Marek SÅ‚owikowski</t>
  </si>
  <si>
    <t>https://stackoverflow.com/users/8122676/marek-s%c5%82owikowski</t>
  </si>
  <si>
    <t>https://stackoverflow.com/questions/62949027/blazor-webassembly-azure-ad-authentication-hosted-in-azure-storage-account</t>
  </si>
  <si>
    <t>Blazor WebAssembly Azure AD B2C Connect to WebAPI on other port/domain does not work</t>
  </si>
  <si>
    <t>['c#', 'azure-ad-b2c', 'asp.net-core-3.1', 'blazor-client-side', 'blazor-webassembly']</t>
  </si>
  <si>
    <t>https://www.gravatar.com/avatar/8ac78350de041d51b9036cb6dbc3b58c?s=128&amp;d=identicon&amp;r=PG&amp;f=1</t>
  </si>
  <si>
    <t>Thomas N</t>
  </si>
  <si>
    <t>https://stackoverflow.com/users/12476636/thomas-n</t>
  </si>
  <si>
    <t>https://stackoverflow.com/questions/63124615/blazor-webassembly-azure-ad-b2c-connect-to-webapi-on-other-port-domain-does-not</t>
  </si>
  <si>
    <t>Blazor Web Assembly App with Azure B2C is always trying to authenticate as soon as page is loaded</t>
  </si>
  <si>
    <t>['asp.net-core', '.net-core', 'blazor', 'azure-ad-b2c', 'blazor-webassembly']</t>
  </si>
  <si>
    <t>https://www.gravatar.com/avatar/1ef4952641dba5749d1992edfe786b6c?s=128&amp;d=identicon&amp;r=PG</t>
  </si>
  <si>
    <t>Eduardo Fonseca</t>
  </si>
  <si>
    <t>https://stackoverflow.com/users/5004920/eduardo-fonseca</t>
  </si>
  <si>
    <t>https://stackoverflow.com/questions/63100932/blazor-web-assembly-app-with-azure-b2c-is-always-trying-to-authenticate-as-soon</t>
  </si>
  <si>
    <t>Login prompt after logout using Auth0 in ASP.NET Blazor Web Assembly client-side app</t>
  </si>
  <si>
    <t>['asp.net', 'blazor', 'auth0', 'blazor-client-side']</t>
  </si>
  <si>
    <t>https://www.gravatar.com/avatar/b621fa5c7d9bee541c13980daa057928?s=128&amp;d=identicon&amp;r=PG</t>
  </si>
  <si>
    <t>James Mundy</t>
  </si>
  <si>
    <t>https://stackoverflow.com/users/634420/james-mundy</t>
  </si>
  <si>
    <t>https://stackoverflow.com/questions/61987616/login-prompt-after-logout-using-auth0-in-asp-net-blazor-web-assembly-client-side</t>
  </si>
  <si>
    <t>Responding to Login Succeeded for Blazor Web Assembly App and Azure AD B2C</t>
  </si>
  <si>
    <t>['azure-ad-b2c', 'blazor', 'blazor-client-side']</t>
  </si>
  <si>
    <t>https://i.stack.imgur.com/6arep.png?s=128&amp;g=1</t>
  </si>
  <si>
    <t>mattruma</t>
  </si>
  <si>
    <t>https://stackoverflow.com/users/1768/mattruma</t>
  </si>
  <si>
    <t>https://stackoverflow.com/questions/62066593/responding-to-login-succeeded-for-blazor-web-assembly-app-and-azure-ad-b2c</t>
  </si>
  <si>
    <t>Blazor client/server app with AAD auth errors on Fetch Data api request</t>
  </si>
  <si>
    <t>['blazor', 'blazor-client-side']</t>
  </si>
  <si>
    <t>https://i.stack.imgur.com/JdFyh.jpg?s=128&amp;g=1</t>
  </si>
  <si>
    <t>ossentoo</t>
  </si>
  <si>
    <t>https://stackoverflow.com/users/3581466/ossentoo</t>
  </si>
  <si>
    <t>https://stackoverflow.com/questions/62349575/blazor-client-server-app-with-aad-auth-errors-on-fetch-data-api-request</t>
  </si>
  <si>
    <t>HttpClientFactory and WebAssembly .Net core hosted crashes on on client</t>
  </si>
  <si>
    <t>['json', 'asp.net-core', '.net-core', 'blazor', 'webassembly']</t>
  </si>
  <si>
    <t>https://www.gravatar.com/avatar/756fdad70b8f73ed3bbd18a40e3b3861?s=128&amp;d=identicon&amp;r=PG&amp;f=1</t>
  </si>
  <si>
    <t>HStewart</t>
  </si>
  <si>
    <t>https://stackoverflow.com/users/13723539/hstewart</t>
  </si>
  <si>
    <t>https://stackoverflow.com/questions/62313078/httpclientfactory-and-webassembly-net-core-hosted-crashes-on-on-client</t>
  </si>
  <si>
    <t>Other than portability and security reasons, why would someone want to run their existing go/rust/c++ applications in web browsers via WebAssembly?</t>
  </si>
  <si>
    <t>['go', 'rust', 'webassembly', 'asm.js']</t>
  </si>
  <si>
    <t>https://www.gravatar.com/avatar/db8dd75cc70f90a4e2e31cdf5b9aa68c?s=128&amp;d=identicon&amp;r=PG&amp;f=1</t>
  </si>
  <si>
    <t>Nathan Aw</t>
  </si>
  <si>
    <t>https://stackoverflow.com/users/8588369/nathan-aw</t>
  </si>
  <si>
    <t>https://stackoverflow.com/questions/62114179/other-than-portability-and-security-reasons-why-would-someone-want-to-run-their</t>
  </si>
  <si>
    <t>Curated WebAssembly CDN</t>
  </si>
  <si>
    <t>['cdn', 'webassembly']</t>
  </si>
  <si>
    <t>https://i.stack.imgur.com/TxYFe.jpg?s=128&amp;g=1</t>
  </si>
  <si>
    <t>MichaelBolton</t>
  </si>
  <si>
    <t>https://stackoverflow.com/users/2023347/michaelbolton</t>
  </si>
  <si>
    <t>https://stackoverflow.com/questions/61821267/curated-webassembly-cdn</t>
  </si>
  <si>
    <t>Can I use WebAssembly to safely execute untrusted user code within my web app?</t>
  </si>
  <si>
    <t>['javascript', 'webassembly']</t>
  </si>
  <si>
    <t>https://i.stack.imgur.com/3SUbo.jpg?s=128&amp;g=1</t>
  </si>
  <si>
    <t>5ndG</t>
  </si>
  <si>
    <t>https://stackoverflow.com/users/6629874/5ndg</t>
  </si>
  <si>
    <t>https://stackoverflow.com/questions/61709122/can-i-use-webassembly-to-safely-execute-untrusted-user-code-within-my-web-app</t>
  </si>
  <si>
    <t>Is there a Javascript runtime in WebAssembly</t>
  </si>
  <si>
    <t>['javascript', 'webassembly', 'isolation', 'javascript-injection']</t>
  </si>
  <si>
    <t>https://www.gravatar.com/avatar/c9efbc8ac5c88d7c9389276af0bc53a0?s=128&amp;d=identicon&amp;r=PG</t>
  </si>
  <si>
    <t>maxfridbe</t>
  </si>
  <si>
    <t>https://stackoverflow.com/users/51841/maxfridbe</t>
  </si>
  <si>
    <t>https://stackoverflow.com/questions/61425680/is-there-a-javascript-runtime-in-webassembly</t>
  </si>
  <si>
    <t>Is there a way for WebAssembly applications be run as stand alone or self hosted?</t>
  </si>
  <si>
    <t>['blazor', 'webassembly']</t>
  </si>
  <si>
    <t>https://www.gravatar.com/avatar/0fd5186b6b43633b893b903f6b2eb530?s=128&amp;d=identicon&amp;r=PG</t>
  </si>
  <si>
    <t>JohnB</t>
  </si>
  <si>
    <t>https://stackoverflow.com/users/784988/johnb</t>
  </si>
  <si>
    <t>https://stackoverflow.com/questions/60875135/is-there-a-way-for-webassembly-applications-be-run-as-stand-alone-or-self-hosted</t>
  </si>
  <si>
    <t>Does it matter what language is used when converting to WebAssembly?</t>
  </si>
  <si>
    <t>['webassembly']</t>
  </si>
  <si>
    <t>https://www.gravatar.com/avatar/2e53e9dff81b083a0ac5c128f6a8ea26?s=128&amp;d=identicon&amp;r=PG&amp;f=1</t>
  </si>
  <si>
    <t>HolcombSimons</t>
  </si>
  <si>
    <t>https://stackoverflow.com/users/12838749/holcombsimons</t>
  </si>
  <si>
    <t>https://stackoverflow.com/questions/60056483/does-it-matter-what-language-is-used-when-converting-to-webassembly</t>
  </si>
  <si>
    <t>WebSocket IP Connection</t>
  </si>
  <si>
    <t>['javascript', 'websocket']</t>
  </si>
  <si>
    <t>https://www.gravatar.com/avatar/991c4e6d0872e18880e3e0ff51cdf5a2?s=128&amp;d=identicon&amp;r=PG</t>
  </si>
  <si>
    <t>David Callanan</t>
  </si>
  <si>
    <t>https://stackoverflow.com/users/1541397/david-callanan</t>
  </si>
  <si>
    <t>https://stackoverflow.com/questions/59720916/websocket-ip-connection</t>
  </si>
  <si>
    <t>What is the valid procedure to secure blazor client side app?</t>
  </si>
  <si>
    <t>['blazor']</t>
  </si>
  <si>
    <t>https://www.gravatar.com/avatar/bdcca15155be237d5faf68ddc18cb33b?s=128&amp;d=identicon&amp;r=PG</t>
  </si>
  <si>
    <t>mko</t>
  </si>
  <si>
    <t>https://stackoverflow.com/users/487291/mko</t>
  </si>
  <si>
    <t>https://stackoverflow.com/questions/58746902/what-is-the-valid-procedure-to-secure-blazor-client-side-app</t>
  </si>
  <si>
    <t>Is wasm safe to store client side secrets?</t>
  </si>
  <si>
    <t>['security', 'electron', 'webassembly']</t>
  </si>
  <si>
    <t>https://i.stack.imgur.com/K8WcV.jpg?s=128&amp;g=1</t>
  </si>
  <si>
    <t>Vinay</t>
  </si>
  <si>
    <t>https://stackoverflow.com/users/1508479/vinay</t>
  </si>
  <si>
    <t>https://stackoverflow.com/questions/56506468/is-wasm-safe-to-store-client-side-secrets</t>
  </si>
  <si>
    <t>How browser protects process memory from webassembly compiled code?</t>
  </si>
  <si>
    <t>['security', 'heap-memory', 'webassembly']</t>
  </si>
  <si>
    <t>https://graph.facebook.com/10209703477730108/picture?type=large</t>
  </si>
  <si>
    <t>Vasilii Rogin</t>
  </si>
  <si>
    <t>https://stackoverflow.com/users/4907638/vasilii-rogin</t>
  </si>
  <si>
    <t>https://stackoverflow.com/questions/56940990/how-browser-protects-process-memory-from-webassembly-compiled-code</t>
  </si>
  <si>
    <t>api key security for WebAssembly application</t>
  </si>
  <si>
    <t>['javascript', 'api', 'security', 'webassembly']</t>
  </si>
  <si>
    <t>https://www.gravatar.com/avatar/1490f6b94b4483db00bc5e596b37700e?s=128&amp;d=identicon&amp;r=PG&amp;f=1</t>
  </si>
  <si>
    <t>Yen</t>
  </si>
  <si>
    <t>https://stackoverflow.com/users/2776935/yen</t>
  </si>
  <si>
    <t>https://stackoverflow.com/questions/54778592/api-key-security-for-webassembly-application</t>
  </si>
  <si>
    <t>Can you exploit emscripten-compiled Wasm to run arbitrary JavaScript?</t>
  </si>
  <si>
    <t>['security', 'emscripten', 'webassembly']</t>
  </si>
  <si>
    <t>https://lh3.googleusercontent.com/-70q0MnG1sGY/AAAAAAAAAAI/AAAAAAAAADQ/zZzVT6_uSxk/photo.jpg?sz=128</t>
  </si>
  <si>
    <t>Vesa Norilo</t>
  </si>
  <si>
    <t>https://stackoverflow.com/users/10356867/vesa-norilo</t>
  </si>
  <si>
    <t>https://stackoverflow.com/questions/54646505/can-you-exploit-emscripten-compiled-wasm-to-run-arbitrary-javascript</t>
  </si>
  <si>
    <t>How to execute an untrusted function efficiently in a cross-platform way?</t>
  </si>
  <si>
    <t>['cross-platform', 'sandbox', 'webassembly', 'scripting-language', 'seccomp']</t>
  </si>
  <si>
    <t>https://i.stack.imgur.com/PaP06.png?s=128&amp;g=1</t>
  </si>
  <si>
    <t>Bernard</t>
  </si>
  <si>
    <t>https://stackoverflow.com/users/1021959/bernard</t>
  </si>
  <si>
    <t>https://stackoverflow.com/questions/51990385/how-to-execute-an-untrusted-function-efficiently-in-a-cross-platform-way</t>
  </si>
  <si>
    <t>Could WASM be used to check integrity of a JS method?</t>
  </si>
  <si>
    <t>['javascript', 'c', 'security', 'emscripten', 'webassembly']</t>
  </si>
  <si>
    <t>https://www.gravatar.com/avatar/a5b371929b9ddad5e22fc6997e5aab49?s=128&amp;d=identicon&amp;r=PG</t>
  </si>
  <si>
    <t>Shlomi Schwartz</t>
  </si>
  <si>
    <t>https://stackoverflow.com/users/1115237/shlomi-schwartz</t>
  </si>
  <si>
    <t>https://stackoverflow.com/questions/50149603/could-wasm-be-used-to-check-integrity-of-a-js-method</t>
  </si>
  <si>
    <t>Getting CORS error on /connect/token endpoint</t>
  </si>
  <si>
    <t>['identityserver4']</t>
  </si>
  <si>
    <t>https://lh3.googleusercontent.com/-xM8uacSFZtA/AAAAAAAAAAI/AAAAAAAAAAA/AMZuucmkeoJeZ-JJgMPF3BdGhPg3zI-rGw/s96-c/photo.jpg?sz=128</t>
  </si>
  <si>
    <t>Karunanidhi Kumar</t>
  </si>
  <si>
    <t>https://stackoverflow.com/users/15520578/karunanidhi-kumar</t>
  </si>
  <si>
    <t>https://stackoverflow.com/questions/66884642/getting-cors-error-on-connect-token-endpoint</t>
  </si>
  <si>
    <t>Using Blazor OIDC authentication with Google OAuth only for Google Drive</t>
  </si>
  <si>
    <t>['google-oauth', 'blazor', 'openid-connect']</t>
  </si>
  <si>
    <t>https://www.gravatar.com/avatar/3f03c96e787ca2330d89c2e3c6b8d2cb?s=128&amp;d=identicon&amp;r=PG</t>
  </si>
  <si>
    <t>Jinjinov</t>
  </si>
  <si>
    <t>https://stackoverflow.com/users/4675770/jinjinov</t>
  </si>
  <si>
    <t>https://stackoverflow.com/questions/66813061/using-blazor-oidc-authentication-with-google-oauth-only-for-google-drive</t>
  </si>
  <si>
    <t>Blazor Wasm Authorization state logged multiple times</t>
  </si>
  <si>
    <t>['c#', 'jwt', 'blazor', 'identityserver4', 'openid-connect']</t>
  </si>
  <si>
    <t>https://www.gravatar.com/avatar/75dee0c4aea2cb4dde0631495f0290a1?s=128&amp;d=identicon&amp;r=PG&amp;f=1</t>
  </si>
  <si>
    <t>azzurro123</t>
  </si>
  <si>
    <t>https://stackoverflow.com/users/13705843/azzurro123</t>
  </si>
  <si>
    <t>https://stackoverflow.com/questions/66029743/blazor-wasm-authorization-state-logged-multiple-times</t>
  </si>
  <si>
    <t>In Blazor WebAssembly solution, how to host the Blazor WASM client app on a different port to the server API</t>
  </si>
  <si>
    <t>['asp.net-core', 'blazor', 'iis-express', 'blazor-client-side', 'asp.net-core-staticfile']</t>
  </si>
  <si>
    <t>https://www.gravatar.com/avatar/eeccb6d448bf50536821c3ff2804f9f8?s=128&amp;d=identicon&amp;r=PG&amp;f=1</t>
  </si>
  <si>
    <t>benjamin</t>
  </si>
  <si>
    <t>https://stackoverflow.com/users/2862934/benjamin</t>
  </si>
  <si>
    <t>https://stackoverflow.com/questions/61120227/in-blazor-webassembly-solution-how-to-host-the-blazor-wasm-client-app-on-a-diff</t>
  </si>
  <si>
    <t>Blazor WebAssembly Authorize</t>
  </si>
  <si>
    <t>['asp.net-core', 'blazor-client-side', 'blazor-webassembly']</t>
  </si>
  <si>
    <t>https://www.gravatar.com/avatar/d3404e7b519c9ee2b51eba096679ba6c?s=128&amp;d=identicon&amp;r=PG&amp;f=1</t>
  </si>
  <si>
    <t>SimUtz</t>
  </si>
  <si>
    <t>https://stackoverflow.com/users/12857256/simutz</t>
  </si>
  <si>
    <t>https://stackoverflow.com/questions/64539771/blazor-webassembly-authorize</t>
  </si>
  <si>
    <t>Customizing the &amp;#39;Authorizing...&amp;#39; message (top left corner) of a Blazor Wasm app</t>
  </si>
  <si>
    <t>https://www.gravatar.com/avatar/e71609811ad09d2eba439b051790fbc7?s=128&amp;d=identicon&amp;r=PG</t>
  </si>
  <si>
    <t>Bronzato</t>
  </si>
  <si>
    <t>https://stackoverflow.com/users/693560/bronzato</t>
  </si>
  <si>
    <t>https://stackoverflow.com/questions/65504397/customizing-the-authorizing-message-top-left-corner-of-a-blazor-wasm-app</t>
  </si>
  <si>
    <t>Blazor WebAssembly Oidc Authentication works fine locally, but on Azure Static Web Apps has 404 on authentication/login-callback</t>
  </si>
  <si>
    <t>['blazor-webassembly', '.net-5']</t>
  </si>
  <si>
    <t>https://www.gravatar.com/avatar/2eaf785bc931e79e0148d6cc8db261c4?s=128&amp;d=identicon&amp;r=PG</t>
  </si>
  <si>
    <t>user1930728</t>
  </si>
  <si>
    <t>https://stackoverflow.com/users/1930728/user1930728</t>
  </si>
  <si>
    <t>https://stackoverflow.com/questions/65366286/blazor-webassembly-oidc-authentication-works-fine-locally-but-on-azure-static-w</t>
  </si>
  <si>
    <t>Why am I getting &amp;quot;Graph API access token failure: &amp;#39;Group.Read.All&amp;#39;&amp;quot;</t>
  </si>
  <si>
    <t>https://www.gravatar.com/avatar/38cfe687ff670056ddf7a581e1a3756e?s=128&amp;d=identicon&amp;r=PG</t>
  </si>
  <si>
    <t>Martin Andersen</t>
  </si>
  <si>
    <t>https://stackoverflow.com/users/1147577/martin-andersen</t>
  </si>
  <si>
    <t>https://stackoverflow.com/questions/65131583/why-am-i-getting-graph-api-access-token-failure-group-read-all</t>
  </si>
  <si>
    <t>What is the best PayPal web app workflow for client-server scenario?</t>
  </si>
  <si>
    <t>['web-applications', 'paypal']</t>
  </si>
  <si>
    <t>https://www.gravatar.com/avatar/acc093c696d9eeeef8f6cbe31aa66f25?s=128&amp;d=identicon&amp;r=PG</t>
  </si>
  <si>
    <t>Vitaly</t>
  </si>
  <si>
    <t>https://stackoverflow.com/users/352635/vitaly</t>
  </si>
  <si>
    <t>https://stackoverflow.com/questions/64827234/what-is-the-best-paypal-web-app-workflow-for-client-server-scenario</t>
  </si>
  <si>
    <t>Blazor IdentityServer Authorization Error</t>
  </si>
  <si>
    <t>['authorization', 'blazor', 'blazor-webassembly', 'asp.net-core-hosted-services']</t>
  </si>
  <si>
    <t>https://www.gravatar.com/avatar/7a9e289f6fd7e82cc3a64a665a0e3684?s=128&amp;d=identicon&amp;r=PG</t>
  </si>
  <si>
    <t>Kommando1980</t>
  </si>
  <si>
    <t>https://stackoverflow.com/users/819132/kommando1980</t>
  </si>
  <si>
    <t>https://stackoverflow.com/questions/64521547/blazor-identityserver-authorization-error</t>
  </si>
  <si>
    <t>Sandboxing Blazor WebAssemblies in lieu of AppDomain Sandboxing</t>
  </si>
  <si>
    <t>['azure-functions', 'microservices', 'appdomain', 'blazor-webassembly']</t>
  </si>
  <si>
    <t>https://www.gravatar.com/avatar/5245c44a669ced2c623dcc089b9a647f?s=128&amp;d=identicon&amp;r=PG</t>
  </si>
  <si>
    <t>TLDR</t>
  </si>
  <si>
    <t>https://stackoverflow.com/users/420003/tldr</t>
  </si>
  <si>
    <t>https://stackoverflow.com/questions/64375464/sandboxing-blazor-webassemblies-in-lieu-of-appdomain-sandboxing</t>
  </si>
  <si>
    <t>Blazor Default constructor not found for type Microsoft.AspNetCore.Components.Authorization.AuthorizeRouteView</t>
  </si>
  <si>
    <t>['c#', 'asp.net-core', 'blazor']</t>
  </si>
  <si>
    <t>https://www.gravatar.com/avatar/58aab0dd119c8dac4dc2bc5a209c3f11?s=128&amp;d=identicon&amp;r=PG&amp;f=1</t>
  </si>
  <si>
    <t>Jackal</t>
  </si>
  <si>
    <t>https://stackoverflow.com/users/10823490/jackal</t>
  </si>
  <si>
    <t>https://stackoverflow.com/questions/60571958/blazor-default-constructor-not-found-for-type-microsoft-aspnetcore-components-au</t>
  </si>
  <si>
    <t>How can I use Azure AD B2C to authenticate users on the server before serving a hosted Blazor WebAssembly app?</t>
  </si>
  <si>
    <t>['asp.net-core', 'blazor', 'azure-ad-b2c', 'blazor-webassembly']</t>
  </si>
  <si>
    <t>https://www.gravatar.com/avatar/05333214b131564ad1d3e56bcb745cd5?s=128&amp;d=identicon&amp;r=PG</t>
  </si>
  <si>
    <t>Craig Brown</t>
  </si>
  <si>
    <t>https://stackoverflow.com/users/3034366/craig-brown</t>
  </si>
  <si>
    <t>https://stackoverflow.com/questions/64016688/how-can-i-use-azure-ad-b2c-to-authenticate-users-on-the-server-before-serving-a</t>
  </si>
  <si>
    <t>Blazor Webassembly - Identity Server login error - on production server only</t>
  </si>
  <si>
    <t>['.net-core', 'identityserver4', 'blazor-webassembly']</t>
  </si>
  <si>
    <t>https://www.gravatar.com/avatar/85511ab11a8d175ab8f5224d1d63030b?s=128&amp;d=identicon&amp;r=PG&amp;f=1</t>
  </si>
  <si>
    <t>rkits</t>
  </si>
  <si>
    <t>https://stackoverflow.com/users/14066253/rkits</t>
  </si>
  <si>
    <t>https://stackoverflow.com/questions/63777257/blazor-webassembly-identity-server-login-error-on-production-server-only</t>
  </si>
  <si>
    <t>Connect to Active Directory B2C secured Azure Function App from Blazor Webassembly standalone</t>
  </si>
  <si>
    <t>['azure', 'azure-functions', 'blazor', 'azure-ad-b2c', 'blazor-webassembly']</t>
  </si>
  <si>
    <t>https://www.gravatar.com/avatar/258b21cb64d360f84617ef2ae72633b5?s=128&amp;d=identicon&amp;r=PG</t>
  </si>
  <si>
    <t>user1227445</t>
  </si>
  <si>
    <t>https://stackoverflow.com/users/1227445/user1227445</t>
  </si>
  <si>
    <t>https://stackoverflow.com/questions/63504543/connect-to-active-directory-b2c-secured-azure-function-app-from-blazor-webassemb</t>
  </si>
  <si>
    <t>Secure File Download Using Blazor Webassembly and ASP.NET Core</t>
  </si>
  <si>
    <t>['javascript', 'c#', 'asp.net-core', 'blazor', 'blazor-webassembly']</t>
  </si>
  <si>
    <t>https://lh6.googleusercontent.com/-Vt3mlSr2wXU/AAAAAAAAAAI/AAAAAAAAFlk/ZShizRXscmo/photo.jpg?sz=128</t>
  </si>
  <si>
    <t>WALEED</t>
  </si>
  <si>
    <t>https://stackoverflow.com/users/3175734/waleed</t>
  </si>
  <si>
    <t>https://stackoverflow.com/questions/63435686/secure-file-download-using-blazor-webassembly-and-asp-net-core</t>
  </si>
  <si>
    <t>Can&amp;#39;t Get Blazor WASM AAD App Roles To Work</t>
  </si>
  <si>
    <t>['c#', 'asp.net-core', 'authentication', 'roles', 'blazor-webassembly']</t>
  </si>
  <si>
    <t>https://stackoverflow.com/questions/62812702/cant-get-blazor-wasm-aad-app-roles-to-work</t>
  </si>
  <si>
    <t>Exception occurred while processing message. System.InvalidOperationException: IDX20803: Unable to obtain configuration from: &amp;#39;[PII is hidden</t>
  </si>
  <si>
    <t>['oauth-2.0', 'blazor']</t>
  </si>
  <si>
    <t>https://i.stack.imgur.com/C4KE3.png?s=128&amp;g=1</t>
  </si>
  <si>
    <t>Steve</t>
  </si>
  <si>
    <t>https://stackoverflow.com/users/4971859/steve</t>
  </si>
  <si>
    <t>https://stackoverflow.com/questions/63322946/exception-occurred-while-processing-message-system-invalidoperationexception-i</t>
  </si>
  <si>
    <t>How do I get the access token that was returned through Microsoft.AspNetCore.Components.Authorization</t>
  </si>
  <si>
    <t>['c#', 'blazor']</t>
  </si>
  <si>
    <t>https://www.gravatar.com/avatar/da155201719657217c52a4ca2569c1cc?s=128&amp;d=identicon&amp;r=PG&amp;f=1</t>
  </si>
  <si>
    <t>Drdoomsalot</t>
  </si>
  <si>
    <t>https://stackoverflow.com/users/13971084/drdoomsalot</t>
  </si>
  <si>
    <t>https://stackoverflow.com/questions/63044501/how-do-i-get-the-access-token-that-was-returned-through-microsoft-aspnetcore-com</t>
  </si>
  <si>
    <t>Secure an ASP.NET Core Blazor WebAssembly hosted app with Identity Server</t>
  </si>
  <si>
    <t>['identityserver4', 'blazor-client-side', 'blazor-webassembly']</t>
  </si>
  <si>
    <t>https://graph.facebook.com/1458304097516716/picture?type=large</t>
  </si>
  <si>
    <t>Ubhaya Kalanamiththa</t>
  </si>
  <si>
    <t>https://stackoverflow.com/users/6934747/ubhaya-kalanamiththa</t>
  </si>
  <si>
    <t>https://stackoverflow.com/questions/62753104/secure-an-asp-net-core-blazor-webassembly-hosted-app-with-identity-server</t>
  </si>
  <si>
    <t>How can I customize Blazor WebAssembly Msal auth to store token in localStorage instead of sessionStorage?</t>
  </si>
  <si>
    <t>['blazor', 'blazor-webassembly']</t>
  </si>
  <si>
    <t>https://i.stack.imgur.com/akWbA.jpg?s=128&amp;g=1</t>
  </si>
  <si>
    <t>Mark</t>
  </si>
  <si>
    <t>https://stackoverflow.com/users/137100/mark</t>
  </si>
  <si>
    <t>https://stackoverflow.com/questions/62700536/how-can-i-customize-blazor-webassembly-msal-auth-to-store-token-in-localstorage</t>
  </si>
  <si>
    <t>Static blazor web assembly with secure azure functions backend</t>
  </si>
  <si>
    <t>['azure', 'authentication', 'blazor', 'serverless', 'azure-static-website-hosting']</t>
  </si>
  <si>
    <t>https://lh5.googleusercontent.com/-EhFlsI1Tdaw/AAAAAAAAAAI/AAAAAAAAAAA/AMZuuckIRY-EZ8QCQIs9_I983-eaLCbgxg/photo.jpg?sz=128</t>
  </si>
  <si>
    <t>Glenn-Vegar S&amp;#248;rensen</t>
  </si>
  <si>
    <t>https://stackoverflow.com/users/13811752/glenn-vegar-s%c3%b8rensen</t>
  </si>
  <si>
    <t>https://stackoverflow.com/questions/62573268/static-blazor-web-assembly-with-secure-azure-functions-backend</t>
  </si>
  <si>
    <t>Client side Blazor authentication token expired on server side</t>
  </si>
  <si>
    <t>['webassembly', 'blazor-client-side']</t>
  </si>
  <si>
    <t>https://www.gravatar.com/avatar/9ca0e7a647281198ab8958d4679dc4f7?s=128&amp;d=identicon&amp;r=PG</t>
  </si>
  <si>
    <t>Lucas Luis Baruffi</t>
  </si>
  <si>
    <t>https://stackoverflow.com/users/6525935/lucas-luis-baruffi</t>
  </si>
  <si>
    <t>https://stackoverflow.com/questions/60394109/client-side-blazor-authentication-token-expired-on-server-side</t>
  </si>
  <si>
    <t>How can I use Windows Authentication with Blazor WebAssembly and ASP.NET Core server?</t>
  </si>
  <si>
    <t>https://www.gravatar.com/avatar/48d55926a94eb4c09aa6debc6cb8c24c?s=128&amp;d=identicon&amp;r=PG&amp;f=1</t>
  </si>
  <si>
    <t>elyl</t>
  </si>
  <si>
    <t>https://stackoverflow.com/users/13673251/elyl</t>
  </si>
  <si>
    <t>https://stackoverflow.com/questions/62175805/how-can-i-use-windows-authentication-with-blazor-webassembly-and-asp-net-core-se</t>
  </si>
  <si>
    <t>Securing Blazor webassembly source</t>
  </si>
  <si>
    <t>https://www.gravatar.com/avatar/ca22cfa49b08a5709181e17b018eed10?s=128&amp;d=identicon&amp;r=PG&amp;f=1</t>
  </si>
  <si>
    <t>dvlpr</t>
  </si>
  <si>
    <t>https://stackoverflow.com/users/6762219/dvlpr</t>
  </si>
  <si>
    <t>https://stackoverflow.com/questions/61990165/securing-blazor-webassembly-source</t>
  </si>
  <si>
    <t>Access current URL in WASM (c/c++)</t>
  </si>
  <si>
    <t>['c++', 'webassembly', 'emscripten']</t>
  </si>
  <si>
    <t>https://www.gravatar.com/avatar/760081ded945a140e7897370389a2974?s=128&amp;d=identicon&amp;r=PG</t>
  </si>
  <si>
    <t>TonyB</t>
  </si>
  <si>
    <t>https://stackoverflow.com/users/5799347/tonyb</t>
  </si>
  <si>
    <t>https://stackoverflow.com/questions/61696080/access-current-url-in-wasm-c-c</t>
  </si>
  <si>
    <t>Secure Blazor WebAssembly set-up for a game server?</t>
  </si>
  <si>
    <t>['c#', 'asp.net', 'blazor', 'webassembly', 'blazor-client-side']</t>
  </si>
  <si>
    <t>https://www.gravatar.com/avatar/485785bbdcf411c5fc1e0896b1602f8b?s=128&amp;d=identicon&amp;r=PG&amp;f=1</t>
  </si>
  <si>
    <t>Camile</t>
  </si>
  <si>
    <t>https://stackoverflow.com/users/8344623/camile</t>
  </si>
  <si>
    <t>https://stackoverflow.com/questions/61675872/secure-blazor-webassembly-set-up-for-a-game-server</t>
  </si>
  <si>
    <t>Blazor WebAssembly - how to securely consume private/restricted API?</t>
  </si>
  <si>
    <t>['asp.net-core', 'blazor', 'blazor-client-side']</t>
  </si>
  <si>
    <t>https://i.stack.imgur.com/5NSjB.jpg?s=128&amp;g=1</t>
  </si>
  <si>
    <t>Varin</t>
  </si>
  <si>
    <t>https://stackoverflow.com/users/3025663/varin</t>
  </si>
  <si>
    <t>https://stackoverflow.com/questions/61210462/blazor-webassembly-how-to-securely-consume-private-restricted-api</t>
  </si>
  <si>
    <t>WebAssembly: Standardized Interfaces</t>
  </si>
  <si>
    <t>['protocols', 'webassembly']</t>
  </si>
  <si>
    <t>https://www.gravatar.com/avatar/304c70070e68a9c799518d2cdee4d138?s=128&amp;d=identicon&amp;r=PG</t>
  </si>
  <si>
    <t>https://stackoverflow.com/users/9779026/2080</t>
  </si>
  <si>
    <t>https://stackoverflow.com/questions/51777407/webassembly-standardized-interfaces</t>
  </si>
  <si>
    <t>Blazor .NetCore hosted problems with launchsettings</t>
  </si>
  <si>
    <t>['c#', 'progressive-web-apps', 'blazor-webassembly']</t>
  </si>
  <si>
    <t>https://www.gravatar.com/avatar/07895247f0825c27cebea94fe42a4fa4?s=128&amp;d=identicon&amp;r=PG&amp;f=1</t>
  </si>
  <si>
    <t>Philipp Kricheldorf</t>
  </si>
  <si>
    <t>https://stackoverflow.com/users/13410749/philipp-kricheldorf</t>
  </si>
  <si>
    <t>https://stackoverflow.com/questions/65980163/blazor-netcore-hosted-problems-with-launchsettings</t>
  </si>
  <si>
    <t>Anyway to ask for permission for higher localStorage limit in Chrome without making an extension (from Javascript or manually from Chrome UI by user)?</t>
  </si>
  <si>
    <t>['javascript', 'google-chrome', 'permissions', 'local-storage', 'quota']</t>
  </si>
  <si>
    <t>https://www.gravatar.com/avatar/8870f099add93fa56421a87532ea0fe3?s=128&amp;d=identicon&amp;r=PG</t>
  </si>
  <si>
    <t>Luke Vo</t>
  </si>
  <si>
    <t>https://stackoverflow.com/users/653457/luke-vo</t>
  </si>
  <si>
    <t>https://stackoverflow.com/questions/60986461/anyway-to-ask-for-permission-for-higher-localstorage-limit-in-chrome-without-mak</t>
  </si>
  <si>
    <t>SignIn returns successfull but User is not</t>
  </si>
  <si>
    <t>['asp.net-identity', 'blazor', 'blazor-client-side']</t>
  </si>
  <si>
    <t>https://www.gravatar.com/avatar/ddc514bdff431b6db641bba4d96d7658?s=128&amp;d=identicon&amp;r=PG&amp;f=1</t>
  </si>
  <si>
    <t>NPadrutt</t>
  </si>
  <si>
    <t>https://stackoverflow.com/users/2838509/npadrutt</t>
  </si>
  <si>
    <t>https://stackoverflow.com/questions/59696171/signin-returns-successfull-but-user-is-not</t>
  </si>
  <si>
    <t>How private is my code in WebAssembly?</t>
  </si>
  <si>
    <t>https://www.gravatar.com/avatar/32dd2598932413d0b26ab24dfa0d7111?s=128&amp;d=identicon&amp;r=PG&amp;f=1</t>
  </si>
  <si>
    <t>Siraj Kakeh</t>
  </si>
  <si>
    <t>https://stackoverflow.com/users/8704621/siraj-kakeh</t>
  </si>
  <si>
    <t>https://stackoverflow.com/questions/49538827/how-private-is-my-code-in-webassembly</t>
  </si>
  <si>
    <t>Why does webassembly have a square root opcode?</t>
  </si>
  <si>
    <t>['webassembly', 'ieee-754']</t>
  </si>
  <si>
    <t>https://i.stack.imgur.com/r2Qyo.jpg?s=128&amp;g=1</t>
  </si>
  <si>
    <t>John</t>
  </si>
  <si>
    <t>https://stackoverflow.com/users/870815/john</t>
  </si>
  <si>
    <t>https://stackoverflow.com/questions/65655125/why-does-webassembly-have-a-square-root-opcode</t>
  </si>
  <si>
    <t>LLVM set target to WebAssembly</t>
  </si>
  <si>
    <t>['llvm', 'llvm-ir', 'webassembly']</t>
  </si>
  <si>
    <t>https://www.gravatar.com/avatar/8c067b90194680181e3677ec3b274601?s=128&amp;d=identicon&amp;r=PG</t>
  </si>
  <si>
    <t>Claudio Pomo</t>
  </si>
  <si>
    <t>https://stackoverflow.com/users/859268/claudio-pomo</t>
  </si>
  <si>
    <t>https://stackoverflow.com/questions/51499079/llvm-set-target-to-webassembly</t>
  </si>
  <si>
    <t>Why are result types of control flow instructions arbitrary? (Especially `return`)</t>
  </si>
  <si>
    <t>['types', 'stack', 'specifications', 'type-systems', 'webassembly']</t>
  </si>
  <si>
    <t>https://www.gravatar.com/avatar/5d4c82bb8d666f6bd21d6127bdf2257d?s=128&amp;d=identicon&amp;r=PG&amp;f=1</t>
  </si>
  <si>
    <t>Mauro Bringolf</t>
  </si>
  <si>
    <t>https://stackoverflow.com/users/6374865/mauro-bringolf</t>
  </si>
  <si>
    <t>https://stackoverflow.com/questions/49675646/why-are-result-types-of-control-flow-instructions-arbitrary-especially-return</t>
  </si>
  <si>
    <t>Why is my WebAssembly function slower than the JavaScript equivalent?</t>
  </si>
  <si>
    <t>https://www.gravatar.com/avatar/458f2e0d08d4114f8b323798cfea141d?s=128&amp;d=identicon&amp;r=PG</t>
  </si>
  <si>
    <t>ColinE</t>
  </si>
  <si>
    <t>https://stackoverflow.com/users/249933/coline</t>
  </si>
  <si>
    <t>https://stackoverflow.com/questions/46331830/why-is-my-webassembly-function-slower-than-the-javascript-equivalent</t>
  </si>
  <si>
    <t>OpenCV WebAssembly</t>
  </si>
  <si>
    <t>['c++', 'opencv', 'emscripten', 'webassembly', 'cmake-gui']</t>
  </si>
  <si>
    <t>https://www.gravatar.com/avatar/fc9d8338d7b84c922fd3b6cd8ab54335?s=128&amp;d=identicon&amp;r=PG&amp;f=1</t>
  </si>
  <si>
    <t>Max Mustermann</t>
  </si>
  <si>
    <t>https://stackoverflow.com/users/4350189/max-mustermann</t>
  </si>
  <si>
    <t>https://stackoverflow.com/questions/53781802/opencv-webassembly</t>
  </si>
  <si>
    <t>Porting c++ code (native client) to browser (Web app)</t>
  </si>
  <si>
    <t>['c++', 'qt', 'web-applications', 'google-nativeclient', 'ppapi']</t>
  </si>
  <si>
    <t>https://i.stack.imgur.com/qtTeE.jpg?s=128&amp;g=1</t>
  </si>
  <si>
    <t>Raju</t>
  </si>
  <si>
    <t>https://stackoverflow.com/users/1814118/raju</t>
  </si>
  <si>
    <t>https://stackoverflow.com/questions/41083606/porting-c-code-native-client-to-browser-web-app</t>
  </si>
  <si>
    <t>How to run code on login in Blazor WebAssembly?</t>
  </si>
  <si>
    <t>['c#', 'authentication', 'events', 'blazor', 'blazor-webassembly']</t>
  </si>
  <si>
    <t>https://lh3.googleusercontent.com/-XdUIqdMkCWA/AAAAAAAAAAI/AAAAAAAAAAA/4252rscbv5M/photo.jpg?sz=128</t>
  </si>
  <si>
    <t>Gur Galler</t>
  </si>
  <si>
    <t>https://stackoverflow.com/users/9475977/gur-galler</t>
  </si>
  <si>
    <t>https://stackoverflow.com/questions/66974094/how-to-run-code-on-login-in-blazor-webassembly</t>
  </si>
  <si>
    <t>DenyAnonymousAuthorizationRequirement Error in Blazor WASM</t>
  </si>
  <si>
    <t>['asp.net-core', 'authentication', 'jwt', 'blazor', 'webassembly']</t>
  </si>
  <si>
    <t>https://www.gravatar.com/avatar/bec4a2ab7bf4babfbf3dfdf12f3297c4?s=128&amp;d=identicon&amp;r=PG&amp;f=1</t>
  </si>
  <si>
    <t>muco</t>
  </si>
  <si>
    <t>https://stackoverflow.com/users/4299188/muco</t>
  </si>
  <si>
    <t>https://stackoverflow.com/questions/66966873/denyanonymousauthorizationrequirement-error-in-blazor-wasm</t>
  </si>
  <si>
    <t>How can I bypass CORS to make a call to Firestore from Blazor WebAssembly? (call is in in JavaScript)</t>
  </si>
  <si>
    <t>['javascript', 'firebase', 'google-cloud-firestore', 'cors', 'blazor-webassembly']</t>
  </si>
  <si>
    <t>https://www.gravatar.com/avatar/1c719ea61f3388c8ec7de77a8695d5f4?s=128&amp;d=identicon&amp;r=PG&amp;f=1</t>
  </si>
  <si>
    <t>chelraebecker</t>
  </si>
  <si>
    <t>https://stackoverflow.com/users/15532277/chelraebecker</t>
  </si>
  <si>
    <t>https://stackoverflow.com/questions/66960982/how-can-i-bypass-cors-to-make-a-call-to-firestore-from-blazor-webassembly-call</t>
  </si>
  <si>
    <t>Authenticate Blazor WebAssembly using multiple identity providers</t>
  </si>
  <si>
    <t>['authentication', 'blazor-webassembly', 'blazor-client-side']</t>
  </si>
  <si>
    <t>https://lh4.googleusercontent.com/-pLyyuDxLUYs/AAAAAAAAAAI/AAAAAAAAAAA/AMZuuclt28VS9gQacZrACGV2zNZg6hZB0g/s96-c/photo.jpg?sz=128</t>
  </si>
  <si>
    <t>Amauri Rodrigues</t>
  </si>
  <si>
    <t>https://stackoverflow.com/users/15558454/amauri-rodrigues</t>
  </si>
  <si>
    <t>https://stackoverflow.com/questions/66955557/authenticate-blazor-webassembly-using-multiple-identity-providers</t>
  </si>
  <si>
    <t>Blazor Webassembly JWT Authorization first steps</t>
  </si>
  <si>
    <t>['authentication', 'jwt', 'blazor', 'blazor-webassembly', 'blazor-client-side']</t>
  </si>
  <si>
    <t>https://www.gravatar.com/avatar/6c64b0d3e08f01724034fdb154f88b8c?s=128&amp;d=identicon&amp;r=PG</t>
  </si>
  <si>
    <t>rento41</t>
  </si>
  <si>
    <t>https://stackoverflow.com/users/14142035/rento41</t>
  </si>
  <si>
    <t>https://stackoverflow.com/questions/66934600/blazor-webassembly-jwt-authorization-first-steps</t>
  </si>
  <si>
    <t>blazor webassembly .net 5.0 unregister service-worker</t>
  </si>
  <si>
    <t>['authentication', 'blazor-webassembly', 'asp.net-core-5.0']</t>
  </si>
  <si>
    <t>https://www.gravatar.com/avatar/77debb35db2d99c8d3b05ee27bd02ca4?s=128&amp;d=identicon&amp;r=PG</t>
  </si>
  <si>
    <t>user1282441</t>
  </si>
  <si>
    <t>https://stackoverflow.com/users/1282441/user1282441</t>
  </si>
  <si>
    <t>https://stackoverflow.com/questions/66898917/blazor-webassembly-net-5-0-unregister-service-worker</t>
  </si>
  <si>
    <t>Can&amp;#39;t login on Blazor WebAssembly</t>
  </si>
  <si>
    <t>['ngrok']</t>
  </si>
  <si>
    <t>https://graph.facebook.com/100001155452798/picture?type=large</t>
  </si>
  <si>
    <t>Mario Duarte</t>
  </si>
  <si>
    <t>https://stackoverflow.com/users/445150/mario-duarte</t>
  </si>
  <si>
    <t>https://stackoverflow.com/questions/64480491/cant-login-on-blazor-webassembly</t>
  </si>
  <si>
    <t>How to edit login page in WebAssembly project with Individual User Accounts?</t>
  </si>
  <si>
    <t>['asp.net-core', 'authentication', 'blazor-webassembly']</t>
  </si>
  <si>
    <t>https://www.gravatar.com/avatar/78465afdabcd3781cf060e74fd28cfab?s=128&amp;d=identicon&amp;r=PG&amp;f=1</t>
  </si>
  <si>
    <t>Yoda</t>
  </si>
  <si>
    <t>https://stackoverflow.com/users/1123020/yoda</t>
  </si>
  <si>
    <t>https://stackoverflow.com/questions/66831584/how-to-edit-login-page-in-webassembly-project-with-individual-user-accounts</t>
  </si>
  <si>
    <t>How to configure persistent login for Blazor WebAssembly and IdentityServer 4?</t>
  </si>
  <si>
    <t>['blazor', 'identityserver4', 'progressive-web-apps', 'openid-connect', 'blazor-webassembly']</t>
  </si>
  <si>
    <t>https://i.stack.imgur.com/cL7bp.png?s=128&amp;g=1</t>
  </si>
  <si>
    <t>Sjoerdson</t>
  </si>
  <si>
    <t>https://stackoverflow.com/users/5118785/sjoerdson</t>
  </si>
  <si>
    <t>https://stackoverflow.com/questions/66550092/how-to-configure-persistent-login-for-blazor-webassembly-and-identityserver-4</t>
  </si>
  <si>
    <t>Require Authenticated User (For entire app)</t>
  </si>
  <si>
    <t>['c#', 'authentication', 'authorization', 'blazor', 'blazor-webassembly']</t>
  </si>
  <si>
    <t>https://www.gravatar.com/avatar/dae5c8c323762efd379e01ec6ec51dd2?s=128&amp;d=identicon&amp;r=PG&amp;f=1</t>
  </si>
  <si>
    <t>Tom Crosman</t>
  </si>
  <si>
    <t>https://stackoverflow.com/users/5104637/tom-crosman</t>
  </si>
  <si>
    <t>https://stackoverflow.com/questions/66642735/require-authenticated-user-for-entire-app</t>
  </si>
  <si>
    <t>Issue with Password Reset Flow for Blazor with Azure AD B2C</t>
  </si>
  <si>
    <t>https://stackoverflow.com/questions/66626979/issue-with-password-reset-flow-for-blazor-with-azure-ad-b2c</t>
  </si>
  <si>
    <t>.NET 5 Blazor ServerSide AND WebAssembly (hybrid) with WebAPI Authentication?</t>
  </si>
  <si>
    <t>['c#', 'authentication', 'blazor-server-side', 'blazor-webassembly']</t>
  </si>
  <si>
    <t>https://www.gravatar.com/avatar/2f208e6a8791feecc6bd9a81d2ee8336?s=128&amp;d=identicon&amp;r=PG&amp;f=1</t>
  </si>
  <si>
    <t>StewieG</t>
  </si>
  <si>
    <t>https://stackoverflow.com/users/12233905/stewieg</t>
  </si>
  <si>
    <t>https://stackoverflow.com/questions/66497750/net-5-blazor-serverside-and-webassembly-hybrid-with-webapi-authentication</t>
  </si>
  <si>
    <t>Where is login page defined in Blazor WebAssembly?</t>
  </si>
  <si>
    <t>['asp.net-identity', 'blazor-webassembly']</t>
  </si>
  <si>
    <t>https://stackoverflow.com/questions/65514178/where-is-login-page-defined-in-blazor-webassembly</t>
  </si>
  <si>
    <t>gRPC IdentityServer4 Error: Can&amp;#39;t sign in with google auth</t>
  </si>
  <si>
    <t>['asp.net', 'blazor', 'identityserver4', 'grpc']</t>
  </si>
  <si>
    <t>https://www.gravatar.com/avatar/4e05d4fd94801927852066255854d2c6?s=128&amp;d=identicon&amp;r=PG&amp;f=1</t>
  </si>
  <si>
    <t>TheNoobProgrammer</t>
  </si>
  <si>
    <t>https://stackoverflow.com/users/14201840/thenoobprogrammer</t>
  </si>
  <si>
    <t>https://stackoverflow.com/questions/66534753/grpc-identityserver4-error-cant-sign-in-with-google-auth</t>
  </si>
  <si>
    <t>Blazor Redirect Loopback</t>
  </si>
  <si>
    <t>https://www.gravatar.com/avatar/71792046d30101cd8c2f5f01e82f8533?s=128&amp;d=identicon&amp;r=PG&amp;f=1</t>
  </si>
  <si>
    <t>Sras</t>
  </si>
  <si>
    <t>https://stackoverflow.com/users/3036876/sras</t>
  </si>
  <si>
    <t>https://stackoverflow.com/questions/66147554/blazor-redirect-loopback</t>
  </si>
  <si>
    <t>How to authorize user&amp;#39;s role in client side of blazor wasm?</t>
  </si>
  <si>
    <t>['c#', 'asp.net', 'blazor-server-side', 'blazor-client-side', 'blazor-webassembly']</t>
  </si>
  <si>
    <t>does_not_exist</t>
  </si>
  <si>
    <t>user14622931</t>
  </si>
  <si>
    <t>https://stackoverflow.com/questions/64797195/how-to-authorize-users-role-in-client-side-of-blazor-wasm</t>
  </si>
  <si>
    <t>ASP.NET Core WebApi Authentication with Identity</t>
  </si>
  <si>
    <t>['c#', 'asp.net-core', 'authentication', 'asp.net-web-api', 'asp.net-identity']</t>
  </si>
  <si>
    <t>https://www.gravatar.com/avatar/8e83178672031296b8e795fff3e14385?s=128&amp;d=identicon&amp;r=PG&amp;f=1</t>
  </si>
  <si>
    <t>npljzwbkanmzputckb</t>
  </si>
  <si>
    <t>https://stackoverflow.com/users/15085852/npljzwbkanmzputckb</t>
  </si>
  <si>
    <t>https://stackoverflow.com/questions/65906877/asp-net-core-webapi-authentication-with-identity</t>
  </si>
  <si>
    <t>Blazor redirect to login if user is not authenticated</t>
  </si>
  <si>
    <t>https://i.stack.imgur.com/pgJcX.jpg?s=128&amp;g=1</t>
  </si>
  <si>
    <t>Leonardo Lurci</t>
  </si>
  <si>
    <t>https://stackoverflow.com/users/11084254/leonardo-lurci</t>
  </si>
  <si>
    <t>https://stackoverflow.com/questions/60840986/blazor-redirect-to-login-if-user-is-not-authenticated</t>
  </si>
  <si>
    <t>Configure Aspnet Blazor Wasam for production</t>
  </si>
  <si>
    <t>['blazor', 'core', 'webassembly', 'hosted']</t>
  </si>
  <si>
    <t>https://www.gravatar.com/avatar/368bf49d9072f2a178df6a2fa9fb013a?s=128&amp;d=identicon&amp;r=PG&amp;f=1</t>
  </si>
  <si>
    <t>Luke Vincent</t>
  </si>
  <si>
    <t>https://stackoverflow.com/users/5766354/luke-vincent</t>
  </si>
  <si>
    <t>https://stackoverflow.com/questions/65823274/configure-aspnet-blazor-wasam-for-production</t>
  </si>
  <si>
    <t>Using Azure B2C login to access Microsoft Graph is the social login is a Microsoft account</t>
  </si>
  <si>
    <t>['microsoft-graph-api', 'blazor', 'azure-ad-b2c', 'blazor-webassembly']</t>
  </si>
  <si>
    <t>https://www.gravatar.com/avatar/b0260be84c93badc7ff9617758a780f3?s=128&amp;d=identicon&amp;r=PG</t>
  </si>
  <si>
    <t>Philipp Schmid</t>
  </si>
  <si>
    <t>https://stackoverflow.com/users/33272/philipp-schmid</t>
  </si>
  <si>
    <t>https://stackoverflow.com/questions/65693124/using-azure-b2c-login-to-access-microsoft-graph-is-the-social-login-is-a-microso</t>
  </si>
  <si>
    <t>How to create a &amp;quot;many-to-many&amp;quot; relationships between ApplicationUser and a Project in Blazor WebAssembly with ASP.NET Core Hosted?</t>
  </si>
  <si>
    <t>['c#', 'many-to-many', 'asp.net-core-webapi', 'blazor-server-side', 'blazor-webassembly']</t>
  </si>
  <si>
    <t>https://graph.facebook.com/100000859618233/picture?type=large</t>
  </si>
  <si>
    <t>user3419211</t>
  </si>
  <si>
    <t>https://stackoverflow.com/users/3419211/user3419211</t>
  </si>
  <si>
    <t>https://stackoverflow.com/questions/65480251/how-to-create-a-many-to-many-relationships-between-applicationuser-and-a-proje</t>
  </si>
  <si>
    <t>Blazor, EntityServer4 routing to login</t>
  </si>
  <si>
    <t>['identityserver4', 'blazor']</t>
  </si>
  <si>
    <t>https://www.gravatar.com/avatar/b8f5a181db5efda6b5d98bd511a6d908?s=128&amp;d=identicon&amp;r=PG&amp;f=1</t>
  </si>
  <si>
    <t>Neil W</t>
  </si>
  <si>
    <t>https://stackoverflow.com/users/2936204/neil-w</t>
  </si>
  <si>
    <t>https://stackoverflow.com/questions/65295133/blazor-entityserver4-routing-to-login</t>
  </si>
  <si>
    <t>&amp;quot;There was an error trying to log you in: &amp;#39;&amp;#39; &amp;quot; Blazor WebAssembly using IdentiyServer Authentication</t>
  </si>
  <si>
    <t>['c#', 'asp.net-core', 'identityserver4', 'blazor', 'blazor-webassembly']</t>
  </si>
  <si>
    <t>https://www.gravatar.com/avatar/c1f8a8dccde8942ba23ec89b04791518?s=128&amp;d=identicon&amp;r=PG&amp;f=1</t>
  </si>
  <si>
    <t>Jabo</t>
  </si>
  <si>
    <t>https://stackoverflow.com/users/4355492/jabo</t>
  </si>
  <si>
    <t>https://stackoverflow.com/questions/64759626/there-was-an-error-trying-to-log-you-in-blazor-webassembly-using-identiys</t>
  </si>
  <si>
    <t>How to use same login page in multiple projects in blazor webassembly?</t>
  </si>
  <si>
    <t>['.net', '.net-core', 'blazor', 'blazor-client-side', 'asp.net-blazor']</t>
  </si>
  <si>
    <t>https://lh3.googleusercontent.com/-Z59zDplious/AAAAAAAAAAI/AAAAAAAAAVE/VWOIuVsbnHM/photo.jpg?sz=128</t>
  </si>
  <si>
    <t>Arul MV</t>
  </si>
  <si>
    <t>https://stackoverflow.com/users/8420125/arul-mv</t>
  </si>
  <si>
    <t>https://stackoverflow.com/questions/65238256/how-to-use-same-login-page-in-multiple-projects-in-blazor-webassembly</t>
  </si>
  <si>
    <t>Server side page only load on hard refresh on blazor WebAssembly hosted</t>
  </si>
  <si>
    <t>https://lh4.googleusercontent.com/-IG68RO37C3g/AAAAAAAAAAI/AAAAAAAAAAs/iUpo7ZGDkBM/photo.jpg?sz=128</t>
  </si>
  <si>
    <t>Jean St&amp;#233;phane Alexis</t>
  </si>
  <si>
    <t>https://stackoverflow.com/users/9424796/jean-st%c3%a9phane-alexis</t>
  </si>
  <si>
    <t>https://stackoverflow.com/questions/65325479/server-side-page-only-load-on-hard-refresh-on-blazor-webassembly-hosted</t>
  </si>
  <si>
    <t>Blazor WebAssembly Hosted AuthorizeView not recognizing Roles</t>
  </si>
  <si>
    <t>['authorization', 'blazor', 'asp.net-core-identity', 'blazor-webassembly']</t>
  </si>
  <si>
    <t>https://graph.facebook.com/926750996976/picture?type=large</t>
  </si>
  <si>
    <t>JoeyD</t>
  </si>
  <si>
    <t>https://stackoverflow.com/users/5141561/joeyd</t>
  </si>
  <si>
    <t>https://stackoverflow.com/questions/65297648/blazor-webassembly-hosted-authorizeview-not-recognizing-roles</t>
  </si>
  <si>
    <t>DenyAnonymousAuthorizationRequirement: Requires an authenticated user</t>
  </si>
  <si>
    <t>['c#', 'asp.net-core', 'blazor', 'webassembly', 'asp.net-core-5.0']</t>
  </si>
  <si>
    <t>https://www.gravatar.com/avatar/b9b01fb3b20f21cebcc7784fb4809abd?s=128&amp;d=identicon&amp;r=PG</t>
  </si>
  <si>
    <t>Michele mpp Marostica</t>
  </si>
  <si>
    <t>https://stackoverflow.com/users/1121245/michele-mpp-marostica</t>
  </si>
  <si>
    <t>https://stackoverflow.com/questions/65051266/denyanonymousauthorizationrequirement-requires-an-authenticated-user</t>
  </si>
  <si>
    <t>Blazor not correctly redirecting to controller on IIS</t>
  </si>
  <si>
    <t>['asp.net-core', 'iis', 'blazor', 'blazor-webassembly']</t>
  </si>
  <si>
    <t>https://www.gravatar.com/avatar/49bafb0388c66c92fe408cfa6f302de9?s=128&amp;d=identicon&amp;r=PG&amp;f=1</t>
  </si>
  <si>
    <t>Martin Man&amp;#248;</t>
  </si>
  <si>
    <t>https://stackoverflow.com/users/4408465/martin-man%c3%b8</t>
  </si>
  <si>
    <t>https://stackoverflow.com/questions/63972772/blazor-not-correctly-redirecting-to-controller-on-iis</t>
  </si>
  <si>
    <t>how to solve the loop in IdentityServer4 - connect/authorize/callback?client_id=?</t>
  </si>
  <si>
    <t>['c#', 'asp.net-core', 'identityserver4', 'blazor']</t>
  </si>
  <si>
    <t>https://www.gravatar.com/avatar/e54a11089a3f3c3c95c64e358aaa82eb?s=128&amp;d=identicon&amp;r=PG&amp;f=1</t>
  </si>
  <si>
    <t>Enrique</t>
  </si>
  <si>
    <t>https://stackoverflow.com/users/14307252/enrique</t>
  </si>
  <si>
    <t>https://stackoverflow.com/questions/64885060/how-to-solve-the-loop-in-identityserver4-connect-authorize-callbackclient-id</t>
  </si>
  <si>
    <t>Blazor Client side get CORS error when accessing Azure Function using Azure Active directory</t>
  </si>
  <si>
    <t>['azure-active-directory', 'blazor', 'blazor-client-side', 'azure-function-app']</t>
  </si>
  <si>
    <t>https://www.gravatar.com/avatar/07935076fb6084a285b7977d0881eb00?s=128&amp;d=identicon&amp;r=PG&amp;f=1</t>
  </si>
  <si>
    <t>Christian Meurrens</t>
  </si>
  <si>
    <t>https://stackoverflow.com/users/11879499/christian-meurrens</t>
  </si>
  <si>
    <t>https://stackoverflow.com/questions/64809121/blazor-client-side-get-cors-error-when-accessing-azure-function-using-azure-acti</t>
  </si>
  <si>
    <t>Create claims for a Blazor WebAssembly project</t>
  </si>
  <si>
    <t>['blazor', 'blazor-client-side', 'blazor-webassembly', 'asp.net-blazor']</t>
  </si>
  <si>
    <t>https://www.gravatar.com/avatar/d11502ba69350424586cbc8c89e6893e?s=128&amp;d=identicon&amp;r=PG</t>
  </si>
  <si>
    <t>pitaridis</t>
  </si>
  <si>
    <t>https://stackoverflow.com/users/3552217/pitaridis</t>
  </si>
  <si>
    <t>https://stackoverflow.com/questions/64706336/create-claims-for-a-blazor-webassembly-project</t>
  </si>
  <si>
    <t>What is difference between model class and data class?</t>
  </si>
  <si>
    <t>['.net', 'asp.net-core', 'web', 'blazor', 'blazor-webassembly']</t>
  </si>
  <si>
    <t>https://lh4.googleusercontent.com/-ts_sbvbndts/AAAAAAAAAAI/AAAAAAAAAFM/Qf0XfSR3Wk0/photo.jpg?sz=128</t>
  </si>
  <si>
    <t>netotz</t>
  </si>
  <si>
    <t>https://stackoverflow.com/users/10308289/netotz</t>
  </si>
  <si>
    <t>https://stackoverflow.com/questions/64617743/what-is-difference-between-model-class-and-data-class</t>
  </si>
  <si>
    <t>How to implement custom properties in ApplicationUser in Blazor 3.2 Webassembly Hosted in .NetCore</t>
  </si>
  <si>
    <t>https://www.gravatar.com/avatar/80b8f1fc68df76e5e69ac6549e11e899?s=128&amp;d=identicon&amp;r=PG&amp;f=1</t>
  </si>
  <si>
    <t>Zero</t>
  </si>
  <si>
    <t>https://stackoverflow.com/users/2870553/zero</t>
  </si>
  <si>
    <t>https://stackoverflow.com/questions/64507804/how-to-implement-custom-properties-in-applicationuser-in-blazor-3-2-webassembly</t>
  </si>
  <si>
    <t>OpenIDConnect in Blazor WebAssembly with an IdentityServer4 + ASP.NET Core Identity postgresql database without redirect</t>
  </si>
  <si>
    <t>['asp.net-core', 'redirect', 'identityserver4', 'blazor', 'identity']</t>
  </si>
  <si>
    <t>https://www.gravatar.com/avatar/790f4bde62277293cf3ba5564ec298d1?s=128&amp;d=identicon&amp;r=PG&amp;f=1</t>
  </si>
  <si>
    <t>Bas</t>
  </si>
  <si>
    <t>https://stackoverflow.com/users/14275324/bas</t>
  </si>
  <si>
    <t>https://stackoverflow.com/questions/64337975/openidconnect-in-blazor-webassembly-with-an-identityserver4-asp-net-core-ident</t>
  </si>
  <si>
    <t>Blazor WebAssembly login authentication/login from .well-known/openid-configuration gives localhost URL instead of public URL</t>
  </si>
  <si>
    <t>['asp.net', 'asp.net-core', 'identityserver4', 'blazor', 'blazor-webassembly']</t>
  </si>
  <si>
    <t>https://www.gravatar.com/avatar/aec177aa3bc73958600e3c37d266b3ee?s=128&amp;d=identicon&amp;r=PG</t>
  </si>
  <si>
    <t>Jonas Arcangel</t>
  </si>
  <si>
    <t>https://stackoverflow.com/users/195965/jonas-arcangel</t>
  </si>
  <si>
    <t>https://stackoverflow.com/questions/64289166/blazor-webassembly-login-authentication-login-from-well-known-openid-configurat</t>
  </si>
  <si>
    <t>Network Error in Blazor WebAssembly site with ASP.Net Core Identity login link</t>
  </si>
  <si>
    <t>['asp.net', 'identityserver4', 'blazor', 'blazor-webassembly']</t>
  </si>
  <si>
    <t>https://stackoverflow.com/questions/64201620/network-error-in-blazor-webassembly-site-with-asp-net-core-identity-login-link</t>
  </si>
  <si>
    <t>Redirect to Login page as opposed to pop-up Login in Blazor</t>
  </si>
  <si>
    <t>https://stackoverflow.com/questions/62406340/redirect-to-login-page-as-opposed-to-pop-up-login-in-blazor</t>
  </si>
  <si>
    <t>ASP.NET Core how to change policy requirements based on user selection</t>
  </si>
  <si>
    <t>['c#', 'asp.net-core', 'blazor', 'asp.net-core-identity']</t>
  </si>
  <si>
    <t>https://www.gravatar.com/avatar/40481f6084945f6f73c2ac35416b8ec0?s=128&amp;d=identicon&amp;r=PG&amp;f=1</t>
  </si>
  <si>
    <t>Dennis</t>
  </si>
  <si>
    <t>https://stackoverflow.com/users/14357185/dennis</t>
  </si>
  <si>
    <t>https://stackoverflow.com/questions/64109316/asp-net-core-how-to-change-policy-requirements-based-on-user-selection</t>
  </si>
  <si>
    <t>Blazor Webassembly Authentication is verry slow</t>
  </si>
  <si>
    <t>['asp.net', 'authentication', 'blazor', 'blazor-webassembly']</t>
  </si>
  <si>
    <t>https://www.gravatar.com/avatar/85f20cb92f15f7ffebedfb2da51aab33?s=128&amp;d=identicon&amp;r=PG&amp;f=1</t>
  </si>
  <si>
    <t>WilliamG</t>
  </si>
  <si>
    <t>https://stackoverflow.com/users/7813837/williamg</t>
  </si>
  <si>
    <t>https://stackoverflow.com/questions/64087065/blazor-webassembly-authentication-is-verry-slow</t>
  </si>
  <si>
    <t>Adding Roles To User Claims with Custom Authentication in Blazor (Mobile Blazor Bindings)</t>
  </si>
  <si>
    <t>['c#', 'authentication', 'jwt', 'blazor', 'asp.net-roles']</t>
  </si>
  <si>
    <t>https://i.stack.imgur.com/vIOji.jpg?s=128&amp;g=1</t>
  </si>
  <si>
    <t>Kaan Taze</t>
  </si>
  <si>
    <t>https://stackoverflow.com/users/9181182/kaan-taze</t>
  </si>
  <si>
    <t>https://stackoverflow.com/questions/64066901/adding-roles-to-user-claims-with-custom-authentication-in-blazor-mobile-blazor</t>
  </si>
  <si>
    <t>Understanding &amp;amp; Using Microsoft Identity</t>
  </si>
  <si>
    <t>['authentication', 'oauth-2.0', 'asp.net-identity', 'microsoft-identity-platform', 'identitymodel']</t>
  </si>
  <si>
    <t>https://i.stack.imgur.com/CPxh2.jpg?s=128&amp;g=1</t>
  </si>
  <si>
    <t>Taylor C. White</t>
  </si>
  <si>
    <t>https://stackoverflow.com/users/1464438/taylor-c-white</t>
  </si>
  <si>
    <t>https://stackoverflow.com/questions/63782028/understanding-using-microsoft-identity</t>
  </si>
  <si>
    <t>&amp;quot;Blocked loading mixed active content&amp;quot; in Blazor WebAssembly app which uses IdentityServer4</t>
  </si>
  <si>
    <t>['asp.net-core', 'nginx', 'identityserver4', 'blazor', 'blazor-client-side']</t>
  </si>
  <si>
    <t>https://i.stack.imgur.com/iQtNF.jpg?s=128&amp;g=1</t>
  </si>
  <si>
    <t>Piotrek</t>
  </si>
  <si>
    <t>https://stackoverflow.com/users/1804027/piotrek</t>
  </si>
  <si>
    <t>https://stackoverflow.com/questions/62005160/blocked-loading-mixed-active-content-in-blazor-webassembly-app-which-uses-iden</t>
  </si>
  <si>
    <t>how to call blazor server app(login webapi) in blazor webassembly app(client side)</t>
  </si>
  <si>
    <t>['c#', 'blazor', 'blazor-server-side', 'blazor-client-side', 'blazor-webassembly']</t>
  </si>
  <si>
    <t>https://lh3.googleusercontent.com/-9fgEldXjMGM/AAAAAAAAAAI/AAAAAAAAAKo/yqNgYYO8Wfs/photo.jpg?sz=128</t>
  </si>
  <si>
    <t>Nath Shivanand</t>
  </si>
  <si>
    <t>https://stackoverflow.com/users/10371377/nath-shivanand</t>
  </si>
  <si>
    <t>https://stackoverflow.com/questions/63647552/how-to-call-blazor-server-applogin-webapi-in-blazor-webassembly-appclient-sid</t>
  </si>
  <si>
    <t>How to deploy Blazor untouched DemoApp BUT with working Authorization (BlazorServer)</t>
  </si>
  <si>
    <t>['mysql', 'asp.net-identity', 'blazor', 'blazor-server-side']</t>
  </si>
  <si>
    <t>https://www.gravatar.com/avatar/8e03432ca764bd0648f6d9c1392b3102?s=128&amp;d=identicon&amp;r=PG&amp;f=1</t>
  </si>
  <si>
    <t>nogood</t>
  </si>
  <si>
    <t>https://stackoverflow.com/users/12984060/nogood</t>
  </si>
  <si>
    <t>https://stackoverflow.com/questions/62069721/how-to-deploy-blazor-untouched-demoapp-but-with-working-authorization-blazorser</t>
  </si>
  <si>
    <t>Blazor WebAssembly Authentication with IdentityServer4, Asp.Net Core Identity and custom provider without Entity Framework</t>
  </si>
  <si>
    <t>['asp.net-identity', 'identityserver4', 'blazor']</t>
  </si>
  <si>
    <t>https://i.stack.imgur.com/OZODk.png?s=128&amp;g=1</t>
  </si>
  <si>
    <t>Francesco Cristallo</t>
  </si>
  <si>
    <t>https://stackoverflow.com/users/1146891/francesco-cristallo</t>
  </si>
  <si>
    <t>https://stackoverflow.com/questions/62051608/blazor-webassembly-authentication-with-identityserver4-asp-net-core-identity-an</t>
  </si>
  <si>
    <t>Blazor WebAssembly with IdentityServer4 hangs on navigating to the login/register pages</t>
  </si>
  <si>
    <t>['asp.net', 'asp.net-identity', 'identityserver4', 'blazor', 'blazor-webassembly']</t>
  </si>
  <si>
    <t>https://www.gravatar.com/avatar/d0c7c6bad8925304f613d716b5ef42dc?s=128&amp;d=identicon&amp;r=PG&amp;f=1</t>
  </si>
  <si>
    <t>145a32</t>
  </si>
  <si>
    <t>https://stackoverflow.com/users/3505417/145a32</t>
  </si>
  <si>
    <t>https://stackoverflow.com/questions/63443588/blazor-webassembly-with-identityserver4-hangs-on-navigating-to-the-login-registe</t>
  </si>
  <si>
    <t>How can I return 403 Forbidden instead redirect in Blazor Web Assembly app?</t>
  </si>
  <si>
    <t>['asp.net', 'asp.net-core', 'asp.net-web-api', 'blazor', 'blazor-webassembly']</t>
  </si>
  <si>
    <t>https://i.stack.imgur.com/MMrrm.png?s=128&amp;g=1</t>
  </si>
  <si>
    <t>Simon</t>
  </si>
  <si>
    <t>https://stackoverflow.com/users/2427359/simon</t>
  </si>
  <si>
    <t>https://stackoverflow.com/questions/63191785/how-can-i-return-403-forbidden-instead-redirect-in-blazor-web-assembly-app</t>
  </si>
  <si>
    <t>How to pass the data from the AuthCookie to the ClaimsPrincipal in the custom CustomAuthStateProvider?</t>
  </si>
  <si>
    <t>['asp.net-core', 'asp.net-core-webapi', 'blazor', 'asp.net-core-3.1', 'blazor-webassembly']</t>
  </si>
  <si>
    <t>https://stackoverflow.com/questions/63154426/how-to-pass-the-data-from-the-authcookie-to-the-claimsprincipal-in-the-custom-cu</t>
  </si>
  <si>
    <t>How do I get the id_token in Blazor WebAssembly after authenticating with OpenId (Cognito)?</t>
  </si>
  <si>
    <t>['jwt', 'openid-connect', 'access-token', 'blazor', 'blazor-webassembly']</t>
  </si>
  <si>
    <t>https://lh4.googleusercontent.com/--FtsbDs1DdA/AAAAAAAAAAI/AAAAAAAAABc/kpnXGBoIXwk/photo.jpg?sz=128</t>
  </si>
  <si>
    <t>Jeff Bacon</t>
  </si>
  <si>
    <t>https://stackoverflow.com/users/11080892/jeff-bacon</t>
  </si>
  <si>
    <t>https://stackoverflow.com/questions/63063237/how-do-i-get-the-id-token-in-blazor-webassembly-after-authenticating-with-openid</t>
  </si>
  <si>
    <t>How do I pass OpenID authentication from Blazor WebAssembly to a .NET Core WebApi backend, both using Cognito as the OpenID provider?</t>
  </si>
  <si>
    <t>['amazon-cognito', 'asp.net-core-3.1', 'blazor-client-side', 'blazor-webassembly']</t>
  </si>
  <si>
    <t>https://stackoverflow.com/questions/62906320/how-do-i-pass-openid-authentication-from-blazor-webassembly-to-a-net-core-webap</t>
  </si>
  <si>
    <t>Login error using Blazor Web Assembly and Identity Server 4</t>
  </si>
  <si>
    <t>['asp.net-core', 'identityserver4', 'blazor', 'blazor-client-side', 'blazor-webassembly']</t>
  </si>
  <si>
    <t>https://www.gravatar.com/avatar/369c998e75bc392472c387df640dd97a?s=128&amp;d=identicon&amp;r=PG</t>
  </si>
  <si>
    <t>user1206480</t>
  </si>
  <si>
    <t>https://stackoverflow.com/users/1206480/user1206480</t>
  </si>
  <si>
    <t>https://stackoverflow.com/questions/62868998/login-error-using-blazor-web-assembly-and-identity-server-4</t>
  </si>
  <si>
    <t>Blazor getting error by clicking Login menu on webassembly server project</t>
  </si>
  <si>
    <t>['authentication', 'blazor', 'blazor-server-side']</t>
  </si>
  <si>
    <t>https://lh4.googleusercontent.com/-xZV2Iz670HY/AAAAAAAAAAI/AAAAAAAAAEQ/BfDYio0hXrU/photo.jpg?sz=128</t>
  </si>
  <si>
    <t>Alamdar Khan</t>
  </si>
  <si>
    <t>https://stackoverflow.com/users/5743147/alamdar-khan</t>
  </si>
  <si>
    <t>https://stackoverflow.com/questions/61309742/blazor-getting-error-by-clicking-login-menu-on-webassembly-server-project</t>
  </si>
  <si>
    <t>Sending additional query string when triggering a sign-in operation in WebAssembly</t>
  </si>
  <si>
    <t>['asp.net-core', 'openid-connect', 'blazor-webassembly']</t>
  </si>
  <si>
    <t>https://stackoverflow.com/questions/62867629/sending-additional-query-string-when-triggering-a-sign-in-operation-in-webassemb</t>
  </si>
  <si>
    <t>Is it possible to configure Blazor WebAssembly oidc with a custom login component/page</t>
  </si>
  <si>
    <t>['c#', '.net-core', 'identityserver4', 'blazor', 'blazor-webassembly']</t>
  </si>
  <si>
    <t>https://www.gravatar.com/avatar/a934f0cea0fd2a104f8eb2cb411dbf3c?s=128&amp;d=identicon&amp;r=PG</t>
  </si>
  <si>
    <t>user889829</t>
  </si>
  <si>
    <t>https://stackoverflow.com/users/889829/user889829</t>
  </si>
  <si>
    <t>https://stackoverflow.com/questions/62834687/is-it-possible-to-configure-blazor-webassembly-oidc-with-a-custom-login-componen</t>
  </si>
  <si>
    <t>Blazor webassembly - IdentityServer EventSink and HttpContext</t>
  </si>
  <si>
    <t>['authentication', 'identityserver4', 'blazor']</t>
  </si>
  <si>
    <t>https://stackoverflow.com/questions/62434400/blazor-webassembly-identityserver-eventsink-and-httpcontext</t>
  </si>
  <si>
    <t>Wrong redirect when login in blazor application</t>
  </si>
  <si>
    <t>['c#', 'asp.net-core', 'visual-studio-2019', 'blazor-webassembly']</t>
  </si>
  <si>
    <t>https://www.gravatar.com/avatar/0fd322aa5dddd61040b8be1fdaa7d8d3?s=128&amp;d=identicon&amp;r=PG</t>
  </si>
  <si>
    <t>amplifier</t>
  </si>
  <si>
    <t>https://stackoverflow.com/users/1793353/amplifier</t>
  </si>
  <si>
    <t>https://stackoverflow.com/questions/62514765/wrong-redirect-when-login-in-blazor-application</t>
  </si>
  <si>
    <t>Application Pool Crashes IIS 10 ASP.Net Core 3.2 Blazor App EF Core</t>
  </si>
  <si>
    <t>['asp.net-core', 'iis', 'asp.net-core-3.1']</t>
  </si>
  <si>
    <t>https://www.gravatar.com/avatar/a7e318fc7a4e748e9be04ea7b03341e7?s=128&amp;d=identicon&amp;r=PG</t>
  </si>
  <si>
    <t>Matthew Flynn</t>
  </si>
  <si>
    <t>https://stackoverflow.com/users/3545438/matthew-flynn</t>
  </si>
  <si>
    <t>https://stackoverflow.com/questions/62307965/application-pool-crashes-iis-10-asp-net-core-3-2-blazor-app-ef-core</t>
  </si>
  <si>
    <t>Blazor WebAssembly identity server 4 authentication with custom db schema and validation</t>
  </si>
  <si>
    <t>['asp.net-core', 'authentication', 'identityserver4', 'blazor-client-side', 'asp.net-blazor']</t>
  </si>
  <si>
    <t>https://www.gravatar.com/avatar/9ff8000ca82256d185730eeaca97d224?s=128&amp;d=identicon&amp;r=PG&amp;f=1</t>
  </si>
  <si>
    <t>Claudio</t>
  </si>
  <si>
    <t>https://stackoverflow.com/users/4264726/claudio</t>
  </si>
  <si>
    <t>https://stackoverflow.com/questions/62307425/blazor-webassembly-identity-server-4-authentication-with-custom-db-schema-and-va</t>
  </si>
  <si>
    <t>EF Core connection string dynamically by selected value</t>
  </si>
  <si>
    <t>['c#', 'asp.net-core', 'entity-framework-core', 'blazor']</t>
  </si>
  <si>
    <t>https://lh5.googleusercontent.com/-cOVBbCjGE0I/AAAAAAAAAAI/AAAAAAAAByE/DyikG0xH8A8/photo.jpg?sz=128</t>
  </si>
  <si>
    <t>Idan Fanous</t>
  </si>
  <si>
    <t>https://stackoverflow.com/users/8354469/idan-fanous</t>
  </si>
  <si>
    <t>https://stackoverflow.com/questions/62257086/ef-core-connection-string-dynamically-by-selected-value</t>
  </si>
  <si>
    <t>Blazor WebAssembly + Amazon Cognito</t>
  </si>
  <si>
    <t>['.net', '.net-core', 'amazon-cognito', 'blazor', 'blazor-client-side']</t>
  </si>
  <si>
    <t>https://www.gravatar.com/avatar/43ee3fccebd7cae5e3ee5171c0c91566?s=128&amp;d=identicon&amp;r=PG&amp;f=1</t>
  </si>
  <si>
    <t>matlodej</t>
  </si>
  <si>
    <t>https://stackoverflow.com/users/7979810/matlodej</t>
  </si>
  <si>
    <t>https://stackoverflow.com/questions/61845477/blazor-webassembly-amazon-cognito</t>
  </si>
  <si>
    <t>Blazor WebAssembly blocks WebApi AllowAnonymous</t>
  </si>
  <si>
    <t>['c#', 'asp.net-core', 'blazor', 'webassembly']</t>
  </si>
  <si>
    <t>https://www.gravatar.com/avatar/c6bfb48152374c6833ec10ecf0574e0b?s=128&amp;d=identicon&amp;r=PG</t>
  </si>
  <si>
    <t>Venson</t>
  </si>
  <si>
    <t>https://stackoverflow.com/users/1786007/venson</t>
  </si>
  <si>
    <t>https://stackoverflow.com/questions/61872050/blazor-webassembly-blocks-webapi-allowanonymous</t>
  </si>
  <si>
    <t>Blazor HttpClient singleton not working correctly</t>
  </si>
  <si>
    <t>['dependency-injection', 'blazor', 'dotnet-httpclient', 'blazor-client-side']</t>
  </si>
  <si>
    <t>https://graph.facebook.com/100006874473434/picture?type=large</t>
  </si>
  <si>
    <t>Jesse</t>
  </si>
  <si>
    <t>https://stackoverflow.com/users/2150271/jesse</t>
  </si>
  <si>
    <t>https://stackoverflow.com/questions/62047475/blazor-httpclient-singleton-not-working-correctly</t>
  </si>
  <si>
    <t>Blazor WebAssembly was released with token auth for the client side, does anyone know the REST URLs for login, register etc.?</t>
  </si>
  <si>
    <t>['access-token', 'blazor', 'bearer-token', 'refresh-token', 'asp.net-blazor']</t>
  </si>
  <si>
    <t>https://www.gravatar.com/avatar/74fbcc33a0452da0bb3d638e268bf6df?s=128&amp;d=identicon&amp;r=PG</t>
  </si>
  <si>
    <t>rickthehat</t>
  </si>
  <si>
    <t>https://stackoverflow.com/users/40418/rickthehat</t>
  </si>
  <si>
    <t>https://stackoverflow.com/questions/61963701/blazor-webassembly-was-released-with-token-auth-for-the-client-side-does-anyone</t>
  </si>
  <si>
    <t>Blazor Client (webassembly) Facebook or Google login</t>
  </si>
  <si>
    <t>['authentication', 'authorization', 'facebook-login', 'blazor', 'google-login']</t>
  </si>
  <si>
    <t>https://graph.facebook.com/1142767009124124/picture?type=large</t>
  </si>
  <si>
    <t>Istv&amp;#225;n Piroska</t>
  </si>
  <si>
    <t>https://stackoverflow.com/users/6432344/istv%c3%a1n-piroska</t>
  </si>
  <si>
    <t>https://stackoverflow.com/questions/61742609/blazor-client-webassembly-facebook-or-google-login</t>
  </si>
  <si>
    <t>Only login and logout flow works in Azure Active Directory B2C</t>
  </si>
  <si>
    <t>['c#', 'azure', 'asp.net-core', 'azure-ad-b2c', 'blazor']</t>
  </si>
  <si>
    <t>https://www.gravatar.com/avatar/2c8d9f9e461f5a1acfba19e9d59996c1?s=128&amp;d=identicon&amp;r=PG&amp;f=1</t>
  </si>
  <si>
    <t>Almis</t>
  </si>
  <si>
    <t>https://stackoverflow.com/users/3546760/almis</t>
  </si>
  <si>
    <t>https://stackoverflow.com/questions/61567836/only-login-and-logout-flow-works-in-azure-active-directory-b2c</t>
  </si>
  <si>
    <t>Blazor hosted - authorize immediately before displaying application</t>
  </si>
  <si>
    <t>['asp.net-core', 'authentication', 'asp.net-identity', 'blazor']</t>
  </si>
  <si>
    <t>https://i.stack.imgur.com/ptSpj.jpg?s=128&amp;g=1</t>
  </si>
  <si>
    <t>dingdonglars</t>
  </si>
  <si>
    <t>https://stackoverflow.com/users/13253887/dingdonglars</t>
  </si>
  <si>
    <t>https://stackoverflow.com/questions/61565364/blazor-hosted-authorize-immediately-before-displaying-application</t>
  </si>
  <si>
    <t>Using JWT Authentication without Identity at Blazor Server app Login page</t>
  </si>
  <si>
    <t>['authentication', 'jwt', 'authorization', 'blazor-server-side']</t>
  </si>
  <si>
    <t>https://www.gravatar.com/avatar/720b1bb494ff131908fa3a7cf9e22ba2?s=128&amp;d=identicon&amp;r=PG&amp;f=1</t>
  </si>
  <si>
    <t>Kle</t>
  </si>
  <si>
    <t>https://stackoverflow.com/users/4362292/kle</t>
  </si>
  <si>
    <t>https://stackoverflow.com/questions/61116803/using-jwt-authentication-without-identity-at-blazor-server-app-login-page</t>
  </si>
  <si>
    <t>Blazor ASP.Net Core 3.1 web API returning 404 error when published</t>
  </si>
  <si>
    <t>['asp.net', 'entity-framework', 'asp.net-core', 'asp.net-identity', 'blazor']</t>
  </si>
  <si>
    <t>https://lh4.googleusercontent.com/-Apbpadfhkd0/AAAAAAAAAAI/AAAAAAAAEAI/QLCFL4EnJWg/photo.jpg?sz=128</t>
  </si>
  <si>
    <t>Luiz Eug&amp;#234;nio Barbieri</t>
  </si>
  <si>
    <t>https://stackoverflow.com/users/10229906/luiz-eug%c3%aanio-barbieri</t>
  </si>
  <si>
    <t>https://stackoverflow.com/questions/60932702/blazor-asp-net-core-3-1-web-api-returning-404-error-when-published</t>
  </si>
  <si>
    <t>â€œAn unhandled error has occurred.â€ when using Identity scaffold elements in a Blazor application</t>
  </si>
  <si>
    <t>['asp.net-core', 'identity', 'blazor', 'scaffold']</t>
  </si>
  <si>
    <t>https://lh3.googleusercontent.com/a-/AOh14GgJyqQ4b9E-EXg1THHZAmEyWR2Li9VxspV3nGjj=k-s128</t>
  </si>
  <si>
    <t>Dima ddk</t>
  </si>
  <si>
    <t>https://stackoverflow.com/users/13146767/dima-ddk</t>
  </si>
  <si>
    <t>https://stackoverflow.com/questions/60918264/an-unhandled-error-has-occurred-when-using-identity-scaffold-elements-in-a-bl</t>
  </si>
  <si>
    <t>Blazor WebAssembly with AzureAD</t>
  </si>
  <si>
    <t>['c#', 'asp.net-core', 'cors', 'azure-active-directory', 'blazor-client-side']</t>
  </si>
  <si>
    <t>https://stackoverflow.com/questions/60727676/blazor-webassembly-with-azuread</t>
  </si>
  <si>
    <t>Can you get Blazor WebAssembly to update a component using navigation?</t>
  </si>
  <si>
    <t>['routing', 'blazor', 'webassembly', 'blazor-client-side']</t>
  </si>
  <si>
    <t>https://i.stack.imgur.com/sXQMo.jpg?s=128&amp;g=1</t>
  </si>
  <si>
    <t>Kasper Olesen</t>
  </si>
  <si>
    <t>https://stackoverflow.com/users/6830857/kasper-olesen</t>
  </si>
  <si>
    <t>https://stackoverflow.com/questions/58875009/can-you-get-blazor-webassembly-to-update-a-component-using-navigation</t>
  </si>
  <si>
    <t>Fresh Blazor Webassembly Template CLI v5.0.100 produces &amp;quot;Unauthorized&amp;quot;</t>
  </si>
  <si>
    <t>https://www.gravatar.com/avatar/6cf7cbf06d2f40fc956b7eb78da3a1a1?s=128&amp;d=identicon&amp;r=PG&amp;f=1</t>
  </si>
  <si>
    <t>Raymond A.</t>
  </si>
  <si>
    <t>https://stackoverflow.com/users/11205109/raymond-a</t>
  </si>
  <si>
    <t>https://stackoverflow.com/questions/65001011/fresh-blazor-webassembly-template-cli-v5-0-100-produces-unauthorized</t>
  </si>
  <si>
    <t>Blazor WebAssembly Application Performs OIDC Silent Sign-in Multiple Times a Second</t>
  </si>
  <si>
    <t>['blazor', 'identityserver4', 'blazor-webassembly']</t>
  </si>
  <si>
    <t>https://www.gravatar.com/avatar/aa4e0dfe815067b38caffb99914303e1?s=128&amp;d=identicon&amp;r=PG&amp;f=1</t>
  </si>
  <si>
    <t>Garett Cooper</t>
  </si>
  <si>
    <t>https://stackoverflow.com/users/13157126/garett-cooper</t>
  </si>
  <si>
    <t>https://stackoverflow.com/questions/66341554/blazor-webassembly-application-performs-oidc-silent-sign-in-multiple-times-a-sec</t>
  </si>
  <si>
    <t>Failed to connect to SignalR in Blazor webassembly</t>
  </si>
  <si>
    <t>['asp.net-core', 'signalr', 'blazor', 'webassembly']</t>
  </si>
  <si>
    <t>https://lh4.googleusercontent.com/-Pgb3zoKnvRo/AAAAAAAAAAI/AAAAAAAAAU8/kDuu8Tt_h6Q/photo.jpg?sz=128</t>
  </si>
  <si>
    <t>Niek Jannink</t>
  </si>
  <si>
    <t>https://stackoverflow.com/users/4873542/niek-jannink</t>
  </si>
  <si>
    <t>https://stackoverflow.com/questions/60745737/failed-to-connect-to-signalr-in-blazor-webassembly</t>
  </si>
  <si>
    <t>Can&amp;#39;t access Azure Function Api locally from Blazor WebAssembly app</t>
  </si>
  <si>
    <t>['.net', 'azure', 'azure-functions', 'blazor', 'webassembly']</t>
  </si>
  <si>
    <t>https://stackoverflow.com/questions/66286744/cant-access-azure-function-api-locally-from-blazor-webassembly-app</t>
  </si>
  <si>
    <t>Blazor WebAssembly Logging is not honoring SetMinimumLevel</t>
  </si>
  <si>
    <t>['logging', 'blazor-client-side', 'blazor-webassembly']</t>
  </si>
  <si>
    <t>https://www.gravatar.com/avatar/b5bf7797b638f8ab345456be096bd62d?s=128&amp;d=identicon&amp;r=PG</t>
  </si>
  <si>
    <t>Sourcerer</t>
  </si>
  <si>
    <t>https://stackoverflow.com/users/7349864/sourcerer</t>
  </si>
  <si>
    <t>https://stackoverflow.com/questions/64241884/blazor-webassembly-logging-is-not-honoring-setminimumlevel</t>
  </si>
  <si>
    <t>Api call to another container doesn&amp;#39;t work in blazor wasm</t>
  </si>
  <si>
    <t>['docker', 'asp.net-core', 'asp.net-web-api', 'blazor-webassembly', 'docker-networking']</t>
  </si>
  <si>
    <t>https://i.stack.imgur.com/wy097.jpg?s=128&amp;g=1</t>
  </si>
  <si>
    <t>Parsa</t>
  </si>
  <si>
    <t>https://stackoverflow.com/users/2116114/parsa</t>
  </si>
  <si>
    <t>https://stackoverflow.com/questions/66023219/api-call-to-another-container-doesnt-work-in-blazor-wasm</t>
  </si>
  <si>
    <t>Set a separate layout for public users</t>
  </si>
  <si>
    <t>['c#', 'asp.net-core', 'blazor', 'blazor-webassembly']</t>
  </si>
  <si>
    <t>https://i.stack.imgur.com/ZPWp8.jpg?s=128&amp;g=1</t>
  </si>
  <si>
    <t>nAviD</t>
  </si>
  <si>
    <t>https://stackoverflow.com/users/826402/navid</t>
  </si>
  <si>
    <t>https://stackoverflow.com/questions/65979821/set-a-separate-layout-for-public-users</t>
  </si>
  <si>
    <t>What are these GC Minor Nursery Full log messages in my Blazor WebAssembly app trying to tell me?</t>
  </si>
  <si>
    <t>['c#', 'memory-management', 'garbage-collection', 'blazor', 'blazor-webassembly']</t>
  </si>
  <si>
    <t>https://www.gravatar.com/avatar/f4a91e024a965b53137a77d6c0ff2745?s=128&amp;d=identicon&amp;r=PG</t>
  </si>
  <si>
    <t>Ryan Jarvis</t>
  </si>
  <si>
    <t>https://stackoverflow.com/users/1615596/ryan-jarvis</t>
  </si>
  <si>
    <t>https://stackoverflow.com/questions/65940460/what-are-these-gc-minor-nursery-full-log-messages-in-my-blazor-webassembly-app-t</t>
  </si>
  <si>
    <t>How can I write into the browser&amp;#180;s console via Blazor WebAssembly?</t>
  </si>
  <si>
    <t>['blazor', 'blazor-client-side', 'asp.net-blazor']</t>
  </si>
  <si>
    <t>https://stackoverflow.com/questions/60992581/how-can-i-write-into-the-browser%c2%b4s-console-via-blazor-webassembly</t>
  </si>
  <si>
    <t>Blazor Webassembly Authenticated Event</t>
  </si>
  <si>
    <t>['asp.net-core', 'microsoft-graph-api', 'msal', 'blazor-client-side']</t>
  </si>
  <si>
    <t>https://www.gravatar.com/avatar/be40c8995899485adf5c48d87d01ae69?s=128&amp;d=identicon&amp;r=PG&amp;f=1</t>
  </si>
  <si>
    <t>Zack</t>
  </si>
  <si>
    <t>https://stackoverflow.com/users/13129431/zack</t>
  </si>
  <si>
    <t>https://stackoverflow.com/questions/62760219/blazor-webassembly-authenticated-event</t>
  </si>
  <si>
    <t>Blazor webassembly pwa session storage not persisting after deployment to Azure</t>
  </si>
  <si>
    <t>['asp.net', 'azure', 'local-storage', 'blazor', 'blazor-client-side']</t>
  </si>
  <si>
    <t>https://lh6.googleusercontent.com/-8PIOV3maF3s/AAAAAAAAAAI/AAAAAAAACW4/sd01xFkdTQM/photo.jpg?sz=128</t>
  </si>
  <si>
    <t>Mees van Straten</t>
  </si>
  <si>
    <t>https://stackoverflow.com/users/11881375/mees-van-straten</t>
  </si>
  <si>
    <t>https://stackoverflow.com/questions/65772055/blazor-webassembly-pwa-session-storage-not-persisting-after-deployment-to-azure</t>
  </si>
  <si>
    <t>Azure 500 error on a Blazor Wasm Hosted with Authentication</t>
  </si>
  <si>
    <t>['azure', 'blazor', 'serilog', '.net-5']</t>
  </si>
  <si>
    <t>https://stackoverflow.com/questions/65583794/azure-500-error-on-a-blazor-wasm-hosted-with-authentication</t>
  </si>
  <si>
    <t>Adding a Identity Authentication in an EXISTING Blazor project and a SEPARATE WebApi project</t>
  </si>
  <si>
    <t>['c#', 'authentication', 'asp.net-web-api', 'asp.net-identity', 'blazor']</t>
  </si>
  <si>
    <t>https://lh4.googleusercontent.com/-XBD02FVdSWI/AAAAAAAAAAI/AAAAAAAAAAA/AMZuucm1Rn7jdyFPNGzzfQt4lWnfOrWOzw/photo.jpg?sz=128</t>
  </si>
  <si>
    <t>GAC</t>
  </si>
  <si>
    <t>https://stackoverflow.com/users/14308072/gac</t>
  </si>
  <si>
    <t>https://stackoverflow.com/questions/64874190/adding-a-identity-authentication-in-an-existing-blazor-project-and-a-separate-we</t>
  </si>
  <si>
    <t>Blazor WebAssembly: Cannot provide a value for property &amp;#39;AuthenticationStateProvider&amp;#39;</t>
  </si>
  <si>
    <t>https://www.gravatar.com/avatar/c2f27062d5781ee50aefa4e76e10a60b?s=128&amp;d=identicon&amp;r=PG</t>
  </si>
  <si>
    <t>Steven Lemmens</t>
  </si>
  <si>
    <t>https://stackoverflow.com/users/675203/steven-lemmens</t>
  </si>
  <si>
    <t>https://stackoverflow.com/questions/65512890/blazor-webassembly-cannot-provide-a-value-for-property-authenticationstateprov</t>
  </si>
  <si>
    <t>How does Blazor Webassembly app know which user has been logged in server side?</t>
  </si>
  <si>
    <t>['blazor-webassembly']</t>
  </si>
  <si>
    <t>https://stackoverflow.com/questions/65484756/how-does-blazor-webassembly-app-know-which-user-has-been-logged-in-server-side</t>
  </si>
  <si>
    <t>Unable to debug Blazor hosted webassembly 3.2.0 from Visual Studio 2019 16.6.2</t>
  </si>
  <si>
    <t>['visual-studio-2019', 'blazor', 'visual-studio-debugging', 'blazor-client-side', 'blazor-webassembly']</t>
  </si>
  <si>
    <t>https://i.stack.imgur.com/vD4W3.jpg?s=128&amp;g=1</t>
  </si>
  <si>
    <t>Sergi Papaseit</t>
  </si>
  <si>
    <t>https://stackoverflow.com/users/93356/sergi-papaseit</t>
  </si>
  <si>
    <t>https://stackoverflow.com/questions/62349412/unable-to-debug-blazor-hosted-webassembly-3-2-0-from-visual-studio-2019-16-6-2</t>
  </si>
  <si>
    <t>401 How to configure the simultaneous operation of the site by domain name and IP address in blazor wasm + identityserver?</t>
  </si>
  <si>
    <t>['identityserver4', 'blazor', 'blazor-webassembly', 'asp.net-core-5.0']</t>
  </si>
  <si>
    <t>https://www.gravatar.com/avatar/fc06ae93da30a23da61df31d01654057?s=128&amp;d=identicon&amp;r=PG&amp;f=1</t>
  </si>
  <si>
    <t>rayder2007</t>
  </si>
  <si>
    <t>https://stackoverflow.com/users/14842076/rayder2007</t>
  </si>
  <si>
    <t>https://stackoverflow.com/questions/65336589/401-how-to-configure-the-simultaneous-operation-of-the-site-by-domain-name-and-i</t>
  </si>
  <si>
    <t>HubConnectionContext.User property not populated for SignalR / Blazor WASM / IdentityServer hubs</t>
  </si>
  <si>
    <t>['asp.net-core', 'signalr', 'signalr-hub', 'blazor-webassembly']</t>
  </si>
  <si>
    <t>https://www.gravatar.com/avatar/0c4acb3c0c6d438632a9e144a022ae4f?s=128&amp;d=identicon&amp;r=PG&amp;f=1</t>
  </si>
  <si>
    <t>Alasdair Thomson</t>
  </si>
  <si>
    <t>https://stackoverflow.com/users/2922795/alasdair-thomson</t>
  </si>
  <si>
    <t>https://stackoverflow.com/questions/65346103/hubconnectioncontext-user-property-not-populated-for-signalr-blazor-wasm-ide</t>
  </si>
  <si>
    <t>How do I navigate after login in Blazor WASM?</t>
  </si>
  <si>
    <t>['c#', 'blazor-webassembly']</t>
  </si>
  <si>
    <t>https://www.gravatar.com/avatar/6d706bf20481e3a5374645d73d5d27d7?s=128&amp;d=identicon&amp;r=PG</t>
  </si>
  <si>
    <t>Garandy</t>
  </si>
  <si>
    <t>https://stackoverflow.com/users/1527603/garandy</t>
  </si>
  <si>
    <t>https://stackoverflow.com/questions/64794057/how-do-i-navigate-after-login-in-blazor-wasm</t>
  </si>
  <si>
    <t>Debugging experimental WebAssembly externref bug in Google Chrome</t>
  </si>
  <si>
    <t>['google-chrome', 'chromium', 'webassembly']</t>
  </si>
  <si>
    <t>https://lh3.googleusercontent.com/a-/AAuE7mBLb0YZg9Sw6N67vnPmuAdlIRKV1cu_4lz6Fr9Jrw=k-s128</t>
  </si>
  <si>
    <t>Jaden Garcia</t>
  </si>
  <si>
    <t>https://stackoverflow.com/users/12492341/jaden-garcia</t>
  </si>
  <si>
    <t>https://stackoverflow.com/questions/64757646/debugging-experimental-webassembly-externref-bug-in-google-chrome</t>
  </si>
  <si>
    <t>Blazor WebAssembly app /authentication/logout results in &amp;quot;There was an error trying to log you out: &amp;#39;&amp;#39;&amp;quot; fail</t>
  </si>
  <si>
    <t>['c#', 'identityserver4', 'logout', 'webassembly', 'blazor-webassembly']</t>
  </si>
  <si>
    <t>https://graph.facebook.com/10153951940930264/picture?type=large</t>
  </si>
  <si>
    <t>Oscar</t>
  </si>
  <si>
    <t>https://stackoverflow.com/users/7199890/oscar</t>
  </si>
  <si>
    <t>https://stackoverflow.com/questions/64833025/blazor-webassembly-app-authentication-logout-results-in-there-was-an-error-try</t>
  </si>
  <si>
    <t>.net core 3.1 Blazor WebAssembly: does not contain a definition for &amp;quot;LoginMode&amp;quot;</t>
  </si>
  <si>
    <t>['c#', 'asp.net-core', 'blazor', 'blazor-client-side', 'blazor-webassembly']</t>
  </si>
  <si>
    <t>https://lh6.googleusercontent.com/-kFsynUJzOIw/AAAAAAAAAAI/AAAAAAAAAAA/ACHi3rc5mOQRPAr_CWN746XjOhqg0057DA/photo.jpg?sz=128</t>
  </si>
  <si>
    <t>KingOfTheNorth</t>
  </si>
  <si>
    <t>https://stackoverflow.com/users/12254868/kingofthenorth</t>
  </si>
  <si>
    <t>https://stackoverflow.com/questions/64979938/net-core-3-1-blazor-webassembly-does-not-contain-a-definition-for-loginmode</t>
  </si>
  <si>
    <t>Containerrizing Hosted Blazor WebAssembly for Raspberry Pi Docker Swarm</t>
  </si>
  <si>
    <t>https://www.gravatar.com/avatar/356dc2c8f5302cceefa0c8db63cbea67?s=128&amp;d=identicon&amp;r=PG&amp;f=1</t>
  </si>
  <si>
    <t>Jagdriver</t>
  </si>
  <si>
    <t>https://stackoverflow.com/users/3910034/jagdriver</t>
  </si>
  <si>
    <t>https://stackoverflow.com/questions/63477482/containerrizing-hosted-blazor-webassembly-for-raspberry-pi-docker-swarm</t>
  </si>
  <si>
    <t>AAD B2c primary key</t>
  </si>
  <si>
    <t>['azure-ad-b2c', 'blazor-server-side', 'blazor-client-side']</t>
  </si>
  <si>
    <t>https://stackoverflow.com/questions/64902302/aad-b2c-primary-key</t>
  </si>
  <si>
    <t>Blazor wasm - where to check user privileges</t>
  </si>
  <si>
    <t>['c#', 'authorization', 'blazor', 'blazor-webassembly']</t>
  </si>
  <si>
    <t>https://lh4.googleusercontent.com/-CRvmCOKLHsE/AAAAAAAAAAI/AAAAAAAAHWI/AWXw4ZVN-jQ/photo.jpg?sz=128</t>
  </si>
  <si>
    <t>Erik Thysell</t>
  </si>
  <si>
    <t>https://stackoverflow.com/users/4663185/erik-thysell</t>
  </si>
  <si>
    <t>https://stackoverflow.com/questions/64811949/blazor-wasm-where-to-check-user-privileges</t>
  </si>
  <si>
    <t>How to select proper backfacing camera in Javascript?</t>
  </si>
  <si>
    <t>['javascript', 'android', 'google-chrome', 'camera', 'webrtc']</t>
  </si>
  <si>
    <t>https://www.gravatar.com/avatar/9d8465ac78b6e3c051a2dab05d8ff6ae?s=128&amp;d=identicon&amp;r=PG</t>
  </si>
  <si>
    <t>DoDo</t>
  </si>
  <si>
    <t>https://stackoverflow.com/users/213057/dodo</t>
  </si>
  <si>
    <t>https://stackoverflow.com/questions/59636464/how-to-select-proper-backfacing-camera-in-javascript</t>
  </si>
  <si>
    <t>Blazor WebAssembly with server side Razor page authorize problem</t>
  </si>
  <si>
    <t>['c#', 'blazor', 'razor-pages', 'webassembly', 'authorize']</t>
  </si>
  <si>
    <t>https://i.stack.imgur.com/dTk6I.jpg?s=128&amp;g=1</t>
  </si>
  <si>
    <t>Adam SierosÅ‚awski</t>
  </si>
  <si>
    <t>https://stackoverflow.com/users/1333795/adam-sieros%c5%82awski</t>
  </si>
  <si>
    <t>https://stackoverflow.com/questions/64479243/blazor-webassembly-with-server-side-razor-page-authorize-problem</t>
  </si>
  <si>
    <t>How many threads does the uno-platform support for WASM (webassembly) projects?</t>
  </si>
  <si>
    <t>['multithreading', 'webassembly', 'uno-platform']</t>
  </si>
  <si>
    <t>https://www.gravatar.com/avatar/41aa029916ef4907c19dc249a24ee278?s=128&amp;d=identicon&amp;r=PG</t>
  </si>
  <si>
    <t>Mike S.</t>
  </si>
  <si>
    <t>https://stackoverflow.com/users/1239531/mike-s</t>
  </si>
  <si>
    <t>https://stackoverflow.com/questions/64457269/how-many-threads-does-the-uno-platform-support-for-wasm-webassembly-projects</t>
  </si>
  <si>
    <t>Blazor - JavaScript Interop - No .NET call dispatcher has been set</t>
  </si>
  <si>
    <t>https://www.gravatar.com/avatar/8bc46ac20bc360a6355708e202440724?s=128&amp;d=identicon&amp;r=PG&amp;f=1</t>
  </si>
  <si>
    <t>Dev</t>
  </si>
  <si>
    <t>https://stackoverflow.com/users/13879957/dev</t>
  </si>
  <si>
    <t>https://stackoverflow.com/questions/64446727/blazor-javascript-interop-no-net-call-dispatcher-has-been-set</t>
  </si>
  <si>
    <t>Blazor WebAssembly - WebSocket connection to &amp;#39;ws://127.0.0.1:51489/&amp;#39; failed: Error in connection establishment: net::ERR_CONNECTION_REFUSED</t>
  </si>
  <si>
    <t>https://www.gravatar.com/avatar/a3996263ecaf08439d015cb3be25af8f?s=128&amp;d=identicon&amp;r=PG</t>
  </si>
  <si>
    <t>Ryan Buening</t>
  </si>
  <si>
    <t>https://stackoverflow.com/users/1193140/ryan-buening</t>
  </si>
  <si>
    <t>https://stackoverflow.com/questions/64345294/blazor-webassembly-websocket-connection-to-ws-127-0-0-151489-failed-err</t>
  </si>
  <si>
    <t>Losing UI thread after sending POST request in Blazor</t>
  </si>
  <si>
    <t>['asp.net-core', '.net-core', 'blazor']</t>
  </si>
  <si>
    <t>https://www.gravatar.com/avatar/7b62ccbad906bd1b83743810f94b7f44?s=128&amp;d=identicon&amp;r=PG&amp;f=1</t>
  </si>
  <si>
    <t>Adolfo Perez</t>
  </si>
  <si>
    <t>https://stackoverflow.com/users/710275/adolfo-perez</t>
  </si>
  <si>
    <t>https://stackoverflow.com/questions/63982705/losing-ui-thread-after-sending-post-request-in-blazor</t>
  </si>
  <si>
    <t>Set up logging with Blazor WebAssembly</t>
  </si>
  <si>
    <t>['asp.net-core', 'logging', 'blazor', 'blazor-webassembly']</t>
  </si>
  <si>
    <t>https://www.gravatar.com/avatar/f3fed18422c9db37c455728ecf3f880c?s=128&amp;d=identicon&amp;r=PG</t>
  </si>
  <si>
    <t>ThomasArdal</t>
  </si>
  <si>
    <t>https://stackoverflow.com/users/758765/thomasardal</t>
  </si>
  <si>
    <t>https://stackoverflow.com/questions/58553797/set-up-logging-with-blazor-webassembly</t>
  </si>
  <si>
    <t>How do I authenticate a user in serverside controller in a blazor webassembly project?</t>
  </si>
  <si>
    <t>['asp.net-core', 'authentication', 'asp.net-identity', 'identityserver4', 'blazor']</t>
  </si>
  <si>
    <t>https://i.stack.imgur.com/T3ke8.jpg?s=128&amp;g=1</t>
  </si>
  <si>
    <t>Bub</t>
  </si>
  <si>
    <t>https://stackoverflow.com/users/8254151/bub</t>
  </si>
  <si>
    <t>https://stackoverflow.com/questions/63661946/how-do-i-authenticate-a-user-in-serverside-controller-in-a-blazor-webassembly-pr</t>
  </si>
  <si>
    <t>how to find the error in blazor wabassembly app(very difficult to find the error)</t>
  </si>
  <si>
    <t>['c#', 'blazor', 'blazor-client-side', 'blazor-webassembly']</t>
  </si>
  <si>
    <t>https://stackoverflow.com/questions/63644395/how-to-find-the-error-in-blazor-wabassembly-appvery-difficult-to-find-the-error</t>
  </si>
  <si>
    <t>Blazor WASM - AzureAD Auth - HttpContext.User.Claims are Empty?</t>
  </si>
  <si>
    <t>['azure-active-directory', 'asp.net-identity', 'microsoft-graph-api', 'blazor']</t>
  </si>
  <si>
    <t>https://stackoverflow.com/questions/63493753/blazor-wasm-azuread-auth-httpcontext-user-claims-are-empty</t>
  </si>
  <si>
    <t>Configure Serilog Elasticsearch in Blazor WebAssembly</t>
  </si>
  <si>
    <t>['c#', 'elasticsearch', 'blazor', 'serilog', 'webassembly']</t>
  </si>
  <si>
    <t>https://stackoverflow.com/questions/63408984/configure-serilog-elasticsearch-in-blazor-webassembly</t>
  </si>
  <si>
    <t>Serilog Not Logging to ElasticSearch in Blazor WebAssembly</t>
  </si>
  <si>
    <t>https://stackoverflow.com/questions/63390727/serilog-not-logging-to-elasticsearch-in-blazor-webassembly</t>
  </si>
  <si>
    <t>Maximum call stack exceeded running npm install</t>
  </si>
  <si>
    <t>['node.js', 'npm', 'rust', 'npm-install']</t>
  </si>
  <si>
    <t>https://www.gravatar.com/avatar/8b198424b25d4f8e95cde3963e5b3084?s=128&amp;d=identicon&amp;r=PG&amp;f=1</t>
  </si>
  <si>
    <t>Spaceface16518</t>
  </si>
  <si>
    <t>https://stackoverflow.com/users/9124404/spaceface16518</t>
  </si>
  <si>
    <t>https://stackoverflow.com/questions/54471516/maximum-call-stack-exceeded-running-npm-install</t>
  </si>
  <si>
    <t>Blazor WebAssembly deserializing is much slower than even the download? What is wrong?</t>
  </si>
  <si>
    <t>['performance', 'blazor', 'blazor-client-side', 'blazor-webassembly']</t>
  </si>
  <si>
    <t>https://www.gravatar.com/avatar/9221ab436283d74b2f9980004df83c1c?s=128&amp;d=identicon&amp;r=PG</t>
  </si>
  <si>
    <t>Patrick Szalapski</t>
  </si>
  <si>
    <t>https://stackoverflow.com/users/7453/patrick-szalapski</t>
  </si>
  <si>
    <t>https://stackoverflow.com/questions/63254162/blazor-webassembly-deserializing-is-much-slower-than-even-the-download-what-is</t>
  </si>
  <si>
    <t>context.User.Identity.Name not available in Blazor ASP.NET Core hosted</t>
  </si>
  <si>
    <t>['asp.net-core', 'authorization', 'policy']</t>
  </si>
  <si>
    <t>https://www.gravatar.com/avatar/24e53f817e51cf22f4f0deb17559604b?s=128&amp;d=identicon&amp;r=PG&amp;f=1</t>
  </si>
  <si>
    <t>Alex</t>
  </si>
  <si>
    <t>https://stackoverflow.com/users/3178347/alex</t>
  </si>
  <si>
    <t>https://stackoverflow.com/questions/62829453/context-user-identity-name-not-available-in-blazor-asp-net-core-hosted</t>
  </si>
  <si>
    <t>Azure App Service (Windows) and Blazor WebAssembly ASP.NET Core hosted with Oid and Identity Server can&amp;#39;t log User in</t>
  </si>
  <si>
    <t>['asp.net-core', 'identityserver4', 'blazor', 'azure-web-app-service', 'webassembly']</t>
  </si>
  <si>
    <t>https://www.gravatar.com/avatar/c82d725287786e2b72b12c7ab0692b37?s=128&amp;d=identicon&amp;r=PG&amp;f=1</t>
  </si>
  <si>
    <t>Uche Chima</t>
  </si>
  <si>
    <t>https://stackoverflow.com/users/7781794/uche-chima</t>
  </si>
  <si>
    <t>https://stackoverflow.com/questions/62784624/azure-app-service-windows-and-blazor-webassembly-asp-net-core-hosted-with-oid</t>
  </si>
  <si>
    <t>IdentityServer4 authorization error not matching redirect URI</t>
  </si>
  <si>
    <t>['asp.net', 'iis', 'identityserver4', 'blazor', 'webassembly']</t>
  </si>
  <si>
    <t>https://lh3.googleusercontent.com/-D8VFLyS_M4E/AAAAAAAAAAI/AAAAAAAAAAA/AMZuucka2m74IkgqtA25mXEGSnYYTKljIQ/photo.jpg?sz=128</t>
  </si>
  <si>
    <t>lkriz</t>
  </si>
  <si>
    <t>https://stackoverflow.com/users/13808181/lkriz</t>
  </si>
  <si>
    <t>https://stackoverflow.com/questions/62563174/identityserver4-authorization-error-not-matching-redirect-uri</t>
  </si>
  <si>
    <t>Azure ASP.NET Core POST 400 bad request Blazor Webassembly</t>
  </si>
  <si>
    <t>['c#', 'azure', 'asp.net-core', 'http-status-code-400', 'blazor-webassembly']</t>
  </si>
  <si>
    <t>https://www.gravatar.com/avatar/1751cf197ecd4b3e4ad9be37065331a2?s=128&amp;d=identicon&amp;r=PG&amp;f=1</t>
  </si>
  <si>
    <t>amdorsey12</t>
  </si>
  <si>
    <t>https://stackoverflow.com/users/12027484/amdorsey12</t>
  </si>
  <si>
    <t>https://stackoverflow.com/questions/62524753/azure-asp-net-core-post-400-bad-request-blazor-webassembly</t>
  </si>
  <si>
    <t>Blazor Webassembly IdentityServer4 settings options</t>
  </si>
  <si>
    <t>['identityserver4', 'asp.net-core-identity', 'blazor-client-side']</t>
  </si>
  <si>
    <t>https://lh4.googleusercontent.com/-0AsH1Fniqm8/AAAAAAAAAAI/AAAAAAAAAAA/AMZuuckzT7NH4TPnQORBOYN7PmkHpbirQw/photo.jpg?sz=128</t>
  </si>
  <si>
    <t>JMA</t>
  </si>
  <si>
    <t>https://stackoverflow.com/users/13790981/jma</t>
  </si>
  <si>
    <t>https://stackoverflow.com/questions/62516300/blazor-webassembly-identityserver4-settings-options</t>
  </si>
  <si>
    <t>Can&amp;#39;t load WASM in a Vue component</t>
  </si>
  <si>
    <t>['vue.js', 'webpack', 'error-handling', 'emscripten', 'webassembly']</t>
  </si>
  <si>
    <t>https://i.stack.imgur.com/dP8rf.png?s=128&amp;g=1</t>
  </si>
  <si>
    <t>avi12</t>
  </si>
  <si>
    <t>https://stackoverflow.com/users/8309806/avi12</t>
  </si>
  <si>
    <t>https://stackoverflow.com/questions/62544648/cant-load-wasm-in-a-vue-component</t>
  </si>
  <si>
    <t>ADB2C with authentication/logout not working in Blazor</t>
  </si>
  <si>
    <t>https://i.stack.imgur.com/zasAB.jpg?s=128&amp;g=1</t>
  </si>
  <si>
    <t>DebugMaster</t>
  </si>
  <si>
    <t>https://stackoverflow.com/users/10291195/debugmaster</t>
  </si>
  <si>
    <t>https://stackoverflow.com/questions/61973708/adb2c-with-authentication-logout-not-working-in-blazor</t>
  </si>
  <si>
    <t>Missing Blazor WebAssembly app template for Visual Studio for Mac</t>
  </si>
  <si>
    <t>['c#', 'macos', 'visual-studio', 'blazor', 'visual-studio-mac']</t>
  </si>
  <si>
    <t>https://www.gravatar.com/avatar/6ff55239f069e204b22596b14e1e63e6?s=128&amp;d=identicon&amp;r=PG</t>
  </si>
  <si>
    <t>Chris Simeone</t>
  </si>
  <si>
    <t>https://stackoverflow.com/users/1415454/chris-simeone</t>
  </si>
  <si>
    <t>https://stackoverflow.com/questions/60324442/missing-blazor-webassembly-app-template-for-visual-studio-for-mac</t>
  </si>
  <si>
    <t>JSRuntime in Blazor WebAssembly blocking DOM updates on first load</t>
  </si>
  <si>
    <t>['javascript', 'asp.net-core', 'blazor', 'blazor-client-side', 'blazor-jsinterop']</t>
  </si>
  <si>
    <t>https://i.stack.imgur.com/zD4Ta.jpg?s=128&amp;g=1</t>
  </si>
  <si>
    <t>INNVTV</t>
  </si>
  <si>
    <t>https://stackoverflow.com/users/638311/innvtv</t>
  </si>
  <si>
    <t>https://stackoverflow.com/questions/61683382/jsruntime-in-blazor-webassembly-blocking-dom-updates-on-first-load</t>
  </si>
  <si>
    <t>Cordova application: does webassembly supported on Android?</t>
  </si>
  <si>
    <t>['android', 'cordova', 'webassembly']</t>
  </si>
  <si>
    <t>https://lh6.googleusercontent.com/-uak7tQuQ61U/AAAAAAAAAAI/AAAAAAAAAAA/AB6qoq2kM9o4cxTI6bmmSJZQja3bNIVaig/mo/photo.jpg?sz=128</t>
  </si>
  <si>
    <t>S&amp;#233;bastien Mah&amp;#233;</t>
  </si>
  <si>
    <t>https://stackoverflow.com/users/9991584/s%c3%a9bastien-mah%c3%a9</t>
  </si>
  <si>
    <t>https://stackoverflow.com/questions/51033272/cordova-application-does-webassembly-supported-on-android</t>
  </si>
  <si>
    <t>In Blazor WebAssembly, how to write a warning or an info?</t>
  </si>
  <si>
    <t>https://stackoverflow.com/questions/60980081/in-blazor-webassembly-how-to-write-a-warning-or-an-info</t>
  </si>
  <si>
    <t>Authorizing by updating Claim with data from database (Blazor WebAssembly ASP.NET Core hosted)</t>
  </si>
  <si>
    <t>['authentication', 'asp.net-core', 'blazor', 'webassembly', 'claims-authentication']</t>
  </si>
  <si>
    <t>julie71638</t>
  </si>
  <si>
    <t>https://stackoverflow.com/users/9642370/julie71638</t>
  </si>
  <si>
    <t>https://stackoverflow.com/questions/61207786/authorizing-by-updating-claim-with-data-from-database-blazor-webassembly-asp-ne</t>
  </si>
  <si>
    <t>Passing strings between Rust and JavaScript when building with wasm-pack</t>
  </si>
  <si>
    <t>['rust', 'webassembly', 'rust-cargo', 'wasm-bindgen', 'wasm-pack']</t>
  </si>
  <si>
    <t>https://lh6.googleusercontent.com/-OIAo-_MKJX8/AAAAAAAAAAI/AAAAAAAAAAA/ACHi3rfjM8bY71FREsXr0EmDPqqKbmGCvg/photo.jpg?sz=128</t>
  </si>
  <si>
    <t>mar-tina</t>
  </si>
  <si>
    <t>https://stackoverflow.com/users/12262084/mar-tina</t>
  </si>
  <si>
    <t>https://stackoverflow.com/questions/60496032/passing-strings-between-rust-and-javascript-when-building-with-wasm-pack</t>
  </si>
  <si>
    <t>Blazor Publish Failed</t>
  </si>
  <si>
    <t>['.net-core', 'blazor', 'webassembly']</t>
  </si>
  <si>
    <t>https://stackoverflow.com/questions/60390169/blazor-publish-failed</t>
  </si>
  <si>
    <t>Native error in .NET Core Blazor WebAssembly</t>
  </si>
  <si>
    <t>['.net-core', 'blazor', 'webassembly', 'blazor-client-side']</t>
  </si>
  <si>
    <t>https://www.gravatar.com/avatar/2160747b307b49c109b99348de6ccbef?s=128&amp;d=identicon&amp;r=PG</t>
  </si>
  <si>
    <t>Naveen Kumar V</t>
  </si>
  <si>
    <t>https://stackoverflow.com/users/5276297/naveen-kumar-v</t>
  </si>
  <si>
    <t>https://stackoverflow.com/questions/60054668/native-error-in-net-core-blazor-webassembly</t>
  </si>
  <si>
    <t>Webpack throws error with Emscripten: Can&amp;#39;t resolve &amp;#39;fs&amp;#39;</t>
  </si>
  <si>
    <t>['javascript', 'vue.js', 'module', 'webassembly', 'emscripten']</t>
  </si>
  <si>
    <t>https://www.gravatar.com/avatar/7dbc931c7f9da91b1aca5f461d25edb0?s=128&amp;d=identicon&amp;r=PG</t>
  </si>
  <si>
    <t>user2315094</t>
  </si>
  <si>
    <t>https://stackoverflow.com/users/2315094/user2315094</t>
  </si>
  <si>
    <t>https://stackoverflow.com/questions/59487224/webpack-throws-error-with-emscripten-cant-resolve-fs</t>
  </si>
  <si>
    <t>Compile big C++ project that uses CMake to WebAssembly</t>
  </si>
  <si>
    <t>['c++', 'boost', 'makefile', 'cmake', 'webassembly']</t>
  </si>
  <si>
    <t>https://graph.facebook.com/822172617902621/picture?type=large</t>
  </si>
  <si>
    <t>Pedro Mutter</t>
  </si>
  <si>
    <t>https://stackoverflow.com/users/5294048/pedro-mutter</t>
  </si>
  <si>
    <t>https://stackoverflow.com/questions/59696327/compile-big-c-project-that-uses-cmake-to-webassembly</t>
  </si>
  <si>
    <t>WebAssembly.instantiate didn&amp;#39;t call then nor catch in v8 embedded</t>
  </si>
  <si>
    <t>['javascript', 'c++', 'v8', 'webassembly', 'embedded-v8']</t>
  </si>
  <si>
    <t>https://www.gravatar.com/avatar/5533ec4eab0c78c84b547bc38ff74de5?s=128&amp;d=identicon&amp;r=PG&amp;f=1</t>
  </si>
  <si>
    <t>Jian Guo</t>
  </si>
  <si>
    <t>https://stackoverflow.com/users/4380801/jian-guo</t>
  </si>
  <si>
    <t>https://stackoverflow.com/questions/56428990/webassembly-instantiate-didnt-call-then-nor-catch-in-v8-embedded</t>
  </si>
  <si>
    <t>Undefined symbol when clang compiling to target wasm</t>
  </si>
  <si>
    <t>['c++', 'linker', 'clang', 'webassembly']</t>
  </si>
  <si>
    <t>https://www.gravatar.com/avatar/07b5ff3ac4366f44df6220dabc3c7f2f?s=128&amp;d=identicon&amp;r=PG</t>
  </si>
  <si>
    <t>Hoffmann</t>
  </si>
  <si>
    <t>https://stackoverflow.com/users/3485/hoffmann</t>
  </si>
  <si>
    <t>https://stackoverflow.com/questions/59364458/undefined-symbol-when-clang-compiling-to-target-wasm</t>
  </si>
  <si>
    <t>Is there a way to statically disable Rust logging in production builds of my application?</t>
  </si>
  <si>
    <t>['logging', 'rust']</t>
  </si>
  <si>
    <t>https://www.gravatar.com/avatar/6a2a668bce4cd485078f912cbda24f2a?s=128&amp;d=identicon&amp;r=PG</t>
  </si>
  <si>
    <t>Ameo</t>
  </si>
  <si>
    <t>https://stackoverflow.com/users/3833068/ameo</t>
  </si>
  <si>
    <t>https://stackoverflow.com/questions/58964020/is-there-a-way-to-statically-disable-rust-logging-in-production-builds-of-my-app</t>
  </si>
  <si>
    <t>What (if any) JavaScript operations are guaranteed not to cause stackoverflow RangeErrors?</t>
  </si>
  <si>
    <t>['javascript', 'language-lawyer', 'stack-overflow', 'webassembly']</t>
  </si>
  <si>
    <t>https://i.stack.imgur.com/Z2fk7.png?s=128&amp;g=1</t>
  </si>
  <si>
    <t>HostileFork says dont trust SE</t>
  </si>
  <si>
    <t>https://stackoverflow.com/users/211160/hostilefork-says-dont-trust-se</t>
  </si>
  <si>
    <t>https://stackoverflow.com/questions/58908855/what-if-any-javascript-operations-are-guaranteed-not-to-cause-stackoverflow-ra</t>
  </si>
  <si>
    <t>Conan-based Qt installation uses wrong home dir for linking</t>
  </si>
  <si>
    <t>['qt', 'conan']</t>
  </si>
  <si>
    <t>https://i.stack.imgur.com/6TrBn.png?s=128&amp;g=1</t>
  </si>
  <si>
    <t>Sebastian Kaupe</t>
  </si>
  <si>
    <t>https://stackoverflow.com/users/10995320/sebastian-kaupe</t>
  </si>
  <si>
    <t>https://stackoverflow.com/questions/57095229/conan-based-qt-installation-uses-wrong-home-dir-for-linking</t>
  </si>
  <si>
    <t>WebAssembly InstantiateStreaming Wrong MIME type</t>
  </si>
  <si>
    <t>['javascript', 'rust', 'streaming', 'fetch', 'webassembly']</t>
  </si>
  <si>
    <t>https://graph.facebook.com/10107185465206940/picture?type=large</t>
  </si>
  <si>
    <t>Peter Weyand</t>
  </si>
  <si>
    <t>https://stackoverflow.com/users/7268968/peter-weyand</t>
  </si>
  <si>
    <t>https://stackoverflow.com/questions/52239924/webassembly-instantiatestreaming-wrong-mime-type</t>
  </si>
  <si>
    <t>Webassembly - Is it possible to GET/Fetch JSON data from an API and manipulate in JS?</t>
  </si>
  <si>
    <t>['javascript', 'rest', 'fetch', 'emscripten', 'webassembly']</t>
  </si>
  <si>
    <t>https://i.stack.imgur.com/kjLMo.jpg?s=128&amp;g=1</t>
  </si>
  <si>
    <t>Sven0567</t>
  </si>
  <si>
    <t>https://stackoverflow.com/users/4134910/sven0567</t>
  </si>
  <si>
    <t>https://stackoverflow.com/questions/54204650/webassembly-is-it-possible-to-get-fetch-json-data-from-an-api-and-manipulate-i</t>
  </si>
  <si>
    <t>How to Store Hex Values (i.e. Raw Bytes) in WebAssembly Data Segment</t>
  </si>
  <si>
    <t>https://i.stack.imgur.com/OeNfG.png?s=128&amp;g=1</t>
  </si>
  <si>
    <t>Lance Pollard</t>
  </si>
  <si>
    <t>https://stackoverflow.com/users/169992/lance-pollard</t>
  </si>
  <si>
    <t>https://stackoverflow.com/questions/51451679/how-to-store-hex-values-i-e-raw-bytes-in-webassembly-data-segment</t>
  </si>
  <si>
    <t>Can&amp;#39;t get image::load_from_memory() to work when compiled to WebAssembly</t>
  </si>
  <si>
    <t>['rust', 'webassembly']</t>
  </si>
  <si>
    <t>https://i.stack.imgur.com/RlRWZ.jpg?s=128&amp;g=1</t>
  </si>
  <si>
    <t>Andrei CACIO</t>
  </si>
  <si>
    <t>https://stackoverflow.com/users/2707195/andrei-cacio</t>
  </si>
  <si>
    <t>https://stackoverflow.com/questions/50415623/cant-get-imageload-from-memory-to-work-when-compiled-to-webassembly</t>
  </si>
  <si>
    <t>color_quant::NeuQuant compiled to WebAssembly outputs zero values</t>
  </si>
  <si>
    <t>https://stackoverflow.com/questions/50553014/color-quantneuquant-compiled-to-webassembly-outputs-zero-values</t>
  </si>
  <si>
    <t>WebAssembly LinkError: function import requires a callable</t>
  </si>
  <si>
    <t>['javascript', 'c', 'webassembly']</t>
  </si>
  <si>
    <t>https://www.gravatar.com/avatar/066a8419540fa57445967e20f1e28adf?s=128&amp;d=identicon&amp;r=PG&amp;f=1</t>
  </si>
  <si>
    <t>craigmc08</t>
  </si>
  <si>
    <t>https://stackoverflow.com/users/3902376/craigmc08</t>
  </si>
  <si>
    <t>https://stackoverflow.com/questions/44097584/webassembly-linkerror-function-import-requires-a-callable</t>
  </si>
  <si>
    <t>WebAssembly demo guide fails due missing files</t>
  </si>
  <si>
    <t>['c++', 'emscripten', 'webassembly']</t>
  </si>
  <si>
    <t>https://www.gravatar.com/avatar/fba48015a688c38cc84e5b55b07858c0?s=128&amp;d=identicon&amp;r=PG</t>
  </si>
  <si>
    <t>Juan Picado</t>
  </si>
  <si>
    <t>https://stackoverflow.com/users/308341/juan-picado</t>
  </si>
  <si>
    <t>https://stackoverflow.com/questions/40625530/webassembly-demo-guide-fails-due-missing-files</t>
  </si>
  <si>
    <t>How do you configure a Blazor Server application using Azure AD in a load balanced environment?</t>
  </si>
  <si>
    <t>['azure-active-directory', 'blazor', 'blazor-server-side', 'blazor-webassembly', 'asp.net-blazor']</t>
  </si>
  <si>
    <t>https://www.gravatar.com/avatar/53774d28fb1a3b26682f33735f6c4137?s=128&amp;d=identicon&amp;r=PG</t>
  </si>
  <si>
    <t>RogueHobbit</t>
  </si>
  <si>
    <t>https://stackoverflow.com/users/15199008/roguehobbit</t>
  </si>
  <si>
    <t>https://stackoverflow.com/questions/66176067/how-do-you-configure-a-blazor-server-application-using-azure-ad-in-a-load-balanc</t>
  </si>
  <si>
    <t>How do I access the File System API of emscripten when compiled with MODULARIZE option?</t>
  </si>
  <si>
    <t>['javascript', 'webassembly', 'emscripten']</t>
  </si>
  <si>
    <t>https://i.stack.imgur.com/DtFEd.png?s=128&amp;g=1</t>
  </si>
  <si>
    <t>Thomas</t>
  </si>
  <si>
    <t>https://stackoverflow.com/users/11942268/thomas</t>
  </si>
  <si>
    <t>https://stackoverflow.com/questions/63952910/how-do-i-access-the-file-system-api-of-emscripten-when-compiled-with-modularize</t>
  </si>
  <si>
    <t>Running async functions on Google Apps Script</t>
  </si>
  <si>
    <t>['asynchronous', 'google-apps-script', 'async-await', 'webassembly']</t>
  </si>
  <si>
    <t>https://www.gravatar.com/avatar/968c3b2680b25e986ae04ec2a1d04a33?s=128&amp;d=identicon&amp;r=PG&amp;f=1</t>
  </si>
  <si>
    <t>Perhaps you see this name.</t>
  </si>
  <si>
    <t>https://stackoverflow.com/users/11831068/perhaps-you-see-this-name</t>
  </si>
  <si>
    <t>https://stackoverflow.com/questions/61190809/running-async-functions-on-google-apps-script</t>
  </si>
  <si>
    <t>Configure logstash.conf to listen to HTTPS</t>
  </si>
  <si>
    <t>['elasticsearch', 'https', 'logstash', 'serilog', 'blazor-webassembly']</t>
  </si>
  <si>
    <t>https://stackoverflow.com/questions/63412431/configure-logstash-conf-to-listen-to-https</t>
  </si>
  <si>
    <t>Value was either too large or too small for a UInt32 Error on iOS WKWebView &amp;amp; Uno 2.4</t>
  </si>
  <si>
    <t>['c#', 'uwp', 'wkwebview', 'uno-platform', 'winui']</t>
  </si>
  <si>
    <t>https://i.stack.imgur.com/UXg98.png?s=128&amp;g=1</t>
  </si>
  <si>
    <t>berkb</t>
  </si>
  <si>
    <t>https://stackoverflow.com/users/6115044/berkb</t>
  </si>
  <si>
    <t>https://stackoverflow.com/questions/62159756/value-was-either-too-large-or-too-small-for-a-uint32-error-on-ios-wkwebview-un</t>
  </si>
  <si>
    <t>Blazor Webassembly with IdentityServer4 logout missing id_token_hint</t>
  </si>
  <si>
    <t>['identityserver4', 'openid-connect', 'blazor-client-side', 'blazor-webassembly']</t>
  </si>
  <si>
    <t>https://i.stack.imgur.com/1Nml0.png?s=128&amp;g=1</t>
  </si>
  <si>
    <t>Mitch Dart</t>
  </si>
  <si>
    <t>https://stackoverflow.com/users/1475874/mitch-dart</t>
  </si>
  <si>
    <t>https://stackoverflow.com/questions/65828954/blazor-webassembly-with-identityserver4-logout-missing-id-token-hint</t>
  </si>
  <si>
    <t>Cleanup in WebWorker when page is closed</t>
  </si>
  <si>
    <t>['javascript', 'web-worker', 'webassembly', 'onunload']</t>
  </si>
  <si>
    <t>https://www.gravatar.com/avatar/b1dc7fb13a51ca01f7c81450d2914001?s=128&amp;d=identicon&amp;r=PG</t>
  </si>
  <si>
    <t>kamulos</t>
  </si>
  <si>
    <t>https://stackoverflow.com/users/770632/kamulos</t>
  </si>
  <si>
    <t>https://stackoverflow.com/questions/51380920/cleanup-in-webworker-when-page-is-closed</t>
  </si>
  <si>
    <t>Why Blazor @onclick not working inside hoverable html element content but @onmousedown works?</t>
  </si>
  <si>
    <t>['asp.net-core', 'blazor', 'blazor-webassembly', 'asp.net5']</t>
  </si>
  <si>
    <t>https://i.stack.imgur.com/r7MgN.jpg?s=128&amp;g=1</t>
  </si>
  <si>
    <t>fingers10</t>
  </si>
  <si>
    <t>https://stackoverflow.com/users/10851213/fingers10</t>
  </si>
  <si>
    <t>https://stackoverflow.com/questions/66399359/why-blazor-onclick-not-working-inside-hoverable-html-element-content-but-onmou</t>
  </si>
  <si>
    <t>Navigate to page on Server from Blazor WebAssembly in Hosted Solution</t>
  </si>
  <si>
    <t>['blazor', 'blazor-webassembly', 'blazor-client-side']</t>
  </si>
  <si>
    <t>https://stackoverflow.com/questions/66892292/navigate-to-page-on-server-from-blazor-webassembly-in-hosted-solution</t>
  </si>
  <si>
    <t>Question about local db used by BlazingPizza Blazor app</t>
  </si>
  <si>
    <t>['local-storage', 'blazor', 'blazor-webassembly']</t>
  </si>
  <si>
    <t>https://www.gravatar.com/avatar/d02a3ca4d9eefe8d3133ece3dc68e0d3?s=128&amp;d=identicon&amp;r=PG&amp;f=1</t>
  </si>
  <si>
    <t>Franky</t>
  </si>
  <si>
    <t>https://stackoverflow.com/users/11023699/franky</t>
  </si>
  <si>
    <t>https://stackoverflow.com/questions/66846249/question-about-local-db-used-by-blazingpizza-blazor-app</t>
  </si>
  <si>
    <t>gRPC-Web Channel Authentication with Blazor Webassembly via Dependency Injection</t>
  </si>
  <si>
    <t>['.net', 'dependency-injection', 'grpc', 'blazor', 'blazor-client-side']</t>
  </si>
  <si>
    <t>https://www.gravatar.com/avatar/40c286cc48f1844bf59fed209676e3d7?s=128&amp;d=identicon&amp;r=PG&amp;f=1</t>
  </si>
  <si>
    <t>lolsharp</t>
  </si>
  <si>
    <t>https://stackoverflow.com/users/3246541/lolsharp</t>
  </si>
  <si>
    <t>https://stackoverflow.com/questions/61146743/grpc-web-channel-authentication-with-blazor-webassembly-via-dependency-injection</t>
  </si>
  <si>
    <t>How to create Blazor WebAssembly Progressive Web Application with Azure Ad authentication</t>
  </si>
  <si>
    <t>['asp.net', 'asp.net-mvc', 'progressive-web-apps', 'blazor-webassembly', 'azure-webapps']</t>
  </si>
  <si>
    <t>https://graph.facebook.com/2616804911865960/picture?type=large</t>
  </si>
  <si>
    <t>Krishnareddy Chinthireddy</t>
  </si>
  <si>
    <t>https://stackoverflow.com/users/14084707/krishnareddy-chinthireddy</t>
  </si>
  <si>
    <t>https://stackoverflow.com/questions/66594445/how-to-create-blazor-webassembly-progressive-web-application-with-azure-ad-authe</t>
  </si>
  <si>
    <t>Blazor Wasm Identity Login/Logout event</t>
  </si>
  <si>
    <t>['authentication', 'blazor', 'identityserver4', 'webassembly']</t>
  </si>
  <si>
    <t>https://www.gravatar.com/avatar/64e590aa5e63904f34f290625ebd2372?s=128&amp;d=identicon&amp;r=PG</t>
  </si>
  <si>
    <t>Craig</t>
  </si>
  <si>
    <t>https://stackoverflow.com/users/267124/craig</t>
  </si>
  <si>
    <t>https://stackoverflow.com/questions/66568707/blazor-wasm-identity-login-logout-event</t>
  </si>
  <si>
    <t>Error when attempting to decode JSON Web Token returned from own backend API -</t>
  </si>
  <si>
    <t>['c#', 'jwt', 'blazor', 'blazor-webassembly']</t>
  </si>
  <si>
    <t>https://www.gravatar.com/avatar/afe4a5f554d071c8ce24b96131678fde?s=128&amp;d=identicon&amp;r=PG&amp;f=1</t>
  </si>
  <si>
    <t>user2209634</t>
  </si>
  <si>
    <t>https://stackoverflow.com/users/2209634/user2209634</t>
  </si>
  <si>
    <t>https://stackoverflow.com/questions/66521906/error-when-attempting-to-decode-json-web-token-returned-from-own-backend-api</t>
  </si>
  <si>
    <t>Power BI Embed appears to be literally impossible to authenticate in a Blazor Webassembly application</t>
  </si>
  <si>
    <t>['javascript', 'c#', 'powerbi', 'blazor-webassembly', 'powerbi-embedded']</t>
  </si>
  <si>
    <t>https://www.gravatar.com/avatar/aa60cfe3be6b12825c32eddc9aeced02?s=128&amp;d=identicon&amp;r=PG&amp;f=1</t>
  </si>
  <si>
    <t>Dumas.DED</t>
  </si>
  <si>
    <t>https://stackoverflow.com/users/9182405/dumas-ded</t>
  </si>
  <si>
    <t>https://stackoverflow.com/questions/66392800/power-bi-embed-appears-to-be-literally-impossible-to-authenticate-in-a-blazor-we</t>
  </si>
  <si>
    <t>blazor webassembly windows authentication + .netcore hosted</t>
  </si>
  <si>
    <t>['c#', 'authentication', 'blazor', 'blazor-webassembly']</t>
  </si>
  <si>
    <t>https://lh5.googleusercontent.com/-6ngjOvC-MJg/AAAAAAAAAAI/AAAAAAAAAAA/ACHi3re_89HQkpZPWEmysqG9Xfpghhs9Dg/mo/photo.jpg?sz=128</t>
  </si>
  <si>
    <t>d00lar</t>
  </si>
  <si>
    <t>https://stackoverflow.com/users/11305308/d00lar</t>
  </si>
  <si>
    <t>https://stackoverflow.com/questions/66009663/blazor-webassembly-windows-authentication-netcore-hosted</t>
  </si>
  <si>
    <t>Blazor - &amp;#39;Specified cast is not valid&amp;#39; on IHttpClientFactory.CreateClient</t>
  </si>
  <si>
    <t>['c#', 'authentication', 'blazor', 'webassembly', 'custom-authentication']</t>
  </si>
  <si>
    <t>https://stackoverflow.com/questions/65814461/blazor-specified-cast-is-not-valid-on-ihttpclientfactory-createclient</t>
  </si>
  <si>
    <t>How to override LoginDisplay in Blazor Identity Server 4 in ASP.NET Core WebAssembly .NET 5?</t>
  </si>
  <si>
    <t>['c#', 'asp.net-core', 'identityserver4', 'blazor-webassembly', 'asp.net-core-scaffolding']</t>
  </si>
  <si>
    <t>https://i.stack.imgur.com/u3jKU.jpg?s=128&amp;g=1</t>
  </si>
  <si>
    <t>Do Nhu Vy</t>
  </si>
  <si>
    <t>https://stackoverflow.com/users/3728901/do-nhu-vy</t>
  </si>
  <si>
    <t>https://stackoverflow.com/questions/65855663/how-to-override-logindisplay-in-blazor-identity-server-4-in-asp-net-core-webasse</t>
  </si>
  <si>
    <t>Make anonymous call to Server in ASP.NET Core hosted Blazor App</t>
  </si>
  <si>
    <t>['asp.net-core', 'asp.net-core-webapi', 'blazor', 'blazor-client-side', 'blazor-webassembly']</t>
  </si>
  <si>
    <t>https://graph.facebook.com/1585677544/picture?type=large</t>
  </si>
  <si>
    <t>Michael Tranchida</t>
  </si>
  <si>
    <t>https://stackoverflow.com/users/2816057/michael-tranchida</t>
  </si>
  <si>
    <t>https://stackoverflow.com/questions/65661659/make-anonymous-call-to-server-in-asp-net-core-hosted-blazor-app</t>
  </si>
  <si>
    <t>Blazor Webassembly graphql.client.http.graphqlhttpclient with a bearer token</t>
  </si>
  <si>
    <t>['graphql', 'blazor-webassembly', 'dgraph']</t>
  </si>
  <si>
    <t>https://www.gravatar.com/avatar/59e679a86164655702a2ff831facd030?s=128&amp;d=identicon&amp;r=PG</t>
  </si>
  <si>
    <t>haPartnerships</t>
  </si>
  <si>
    <t>https://stackoverflow.com/users/2044096/hapartnerships</t>
  </si>
  <si>
    <t>https://stackoverflow.com/questions/65657149/blazor-webassembly-graphql-client-http-graphqlhttpclient-with-a-bearer-token</t>
  </si>
  <si>
    <t>How use Blazor webAssembly Custom Authentication in APController AuthoraizeI</t>
  </si>
  <si>
    <t>['api', 'authorization', 'blazor', 'blazor-webassembly']</t>
  </si>
  <si>
    <t>https://lh3.googleusercontent.com/-NM0jK0PtiLo/AAAAAAAAAAI/AAAAAAAAANw/Je9KbUiia5w/photo.jpg?sz=128</t>
  </si>
  <si>
    <t>novfal haq</t>
  </si>
  <si>
    <t>https://stackoverflow.com/users/11571138/novfal-haq</t>
  </si>
  <si>
    <t>https://stackoverflow.com/questions/65578438/how-use-blazor-webassembly-custom-authentication-in-apcontroller-authoraizei</t>
  </si>
  <si>
    <t>HttpClient doesn&amp;#39;t include cookies with requests in Blazor Webassembly app</t>
  </si>
  <si>
    <t>['c#', 'asp.net-core', 'cookies', 'dotnet-httpclient', 'blazor-webassembly']</t>
  </si>
  <si>
    <t>https://stackoverflow.com/questions/63831943/httpclient-doesnt-include-cookies-with-requests-in-blazor-webassembly-app</t>
  </si>
  <si>
    <t>Blazor WebAssembly CSS isolation scoped identities doesn&amp;#39;t match</t>
  </si>
  <si>
    <t>['css', 'asp.net-core', 'blazor', 'c#-5.0', 'blazor-webassembly']</t>
  </si>
  <si>
    <t>https://www.gravatar.com/avatar/efc1dc37dfceda181f15944ad050e6fd?s=128&amp;d=identicon&amp;r=PG&amp;f=1</t>
  </si>
  <si>
    <t>TharinduSK</t>
  </si>
  <si>
    <t>https://stackoverflow.com/users/14874039/tharindusk</t>
  </si>
  <si>
    <t>https://stackoverflow.com/questions/65547764/blazor-webassembly-css-isolation-scoped-identities-doesnt-match</t>
  </si>
  <si>
    <t>Blazor server - get AAD access token from current logged in user</t>
  </si>
  <si>
    <t>['c#', 'authentication', 'blazor', 'asp.net-core-3.1']</t>
  </si>
  <si>
    <t>https://www.gravatar.com/avatar/05660aa2cb4221caf3a7dbf2fbc2b86c?s=128&amp;d=identicon&amp;r=PG&amp;f=1</t>
  </si>
  <si>
    <t>Falco Lannoo</t>
  </si>
  <si>
    <t>https://stackoverflow.com/users/14794191/falco-lannoo</t>
  </si>
  <si>
    <t>https://stackoverflow.com/questions/65219885/blazor-server-get-aad-access-token-from-current-logged-in-user</t>
  </si>
  <si>
    <t>Blazor Wasm Hosted Prerender with Authentication AuthenticationStateProvider not registered</t>
  </si>
  <si>
    <t>['blazor', 'blazor-webassembly', 'blazor-hosted']</t>
  </si>
  <si>
    <t>https://stackoverflow.com/questions/64900028/blazor-wasm-hosted-prerender-with-authentication-authenticationstateprovider-not</t>
  </si>
  <si>
    <t>Blazor WASM - PWA - Offline behaviour with server-side requests</t>
  </si>
  <si>
    <t>['asp.net-core', 'asp.net-identity', 'service-worker', 'blazor', 'blazor-client-side']</t>
  </si>
  <si>
    <t>https://www.gravatar.com/avatar/53ac1d993595d282f84b147d1052bd16?s=128&amp;d=identicon&amp;r=PG&amp;f=1</t>
  </si>
  <si>
    <t>Andy Smith</t>
  </si>
  <si>
    <t>https://stackoverflow.com/users/3790293/andy-smith</t>
  </si>
  <si>
    <t>https://stackoverflow.com/questions/62265576/blazor-wasm-pwa-offline-behaviour-with-server-side-requests</t>
  </si>
  <si>
    <t>Blazor webassembly azure ad authentication issue after migration to .net5</t>
  </si>
  <si>
    <t>['azure-active-directory', 'blazor', 'webassembly']</t>
  </si>
  <si>
    <t>https://www.gravatar.com/avatar/453183c305fffd9afd8f28701f9adba1?s=128&amp;d=identicon&amp;r=PG&amp;f=1</t>
  </si>
  <si>
    <t xml:space="preserve">Mohammed Rubeesh </t>
  </si>
  <si>
    <t>https://stackoverflow.com/users/13681455/mohammed-rubeesh</t>
  </si>
  <si>
    <t>https://stackoverflow.com/questions/65040872/blazor-webassembly-azure-ad-authentication-issue-after-migration-to-net5</t>
  </si>
  <si>
    <t>How can I make my ASP.NET Core website with Blazor webassembly load faster?</t>
  </si>
  <si>
    <t>['asp.net-core', 'blazor', 'blazor-webassembly']</t>
  </si>
  <si>
    <t>https://stackoverflow.com/questions/65021896/how-can-i-make-my-asp-net-core-website-with-blazor-webassembly-load-faster</t>
  </si>
  <si>
    <t>How to combine multiple authentication schemes for different types of clients (user/pass and client/secret) in a Blazor WASM project?</t>
  </si>
  <si>
    <t>['authentication', 'authorization', 'blazor', 'webassembly', '.net-5']</t>
  </si>
  <si>
    <t>https://i.stack.imgur.com/RieF7.jpg?s=128&amp;g=1</t>
  </si>
  <si>
    <t>fonZ</t>
  </si>
  <si>
    <t>https://stackoverflow.com/users/1080633/fonz</t>
  </si>
  <si>
    <t>https://stackoverflow.com/questions/64955291/how-to-combine-multiple-authentication-schemes-for-different-types-of-clients-u</t>
  </si>
  <si>
    <t>Blazor WebAssembly authentication using backend identity Api and social providers</t>
  </si>
  <si>
    <t>['facebook', 'authentication', 'blazor', 'identity', 'webassembly']</t>
  </si>
  <si>
    <t>https://i.stack.imgur.com/CHFMZ.png?s=128&amp;g=1</t>
  </si>
  <si>
    <t>H Sande</t>
  </si>
  <si>
    <t>https://stackoverflow.com/users/7762046/h-sande</t>
  </si>
  <si>
    <t>https://stackoverflow.com/questions/64888884/blazor-webassembly-authentication-using-backend-identity-api-and-social-provider</t>
  </si>
  <si>
    <t>How do I use functions within a class injected as a task without using calling .Result?</t>
  </si>
  <si>
    <t>['c#', '.net', 'multithreading', 'dependency-injection', 'blazor']</t>
  </si>
  <si>
    <t>https://stackoverflow.com/questions/64723643/how-do-i-use-functions-within-a-class-injected-as-a-task-without-using-calling</t>
  </si>
  <si>
    <t>Blazor WebAssembly AuthorizedView with Roles</t>
  </si>
  <si>
    <t>['authentication', 'authorization', 'blazor', 'blazor-webassembly']</t>
  </si>
  <si>
    <t>https://www.gravatar.com/avatar/699c138484c25d27bfff7fdac9b7182d?s=128&amp;d=identicon&amp;r=PG&amp;f=1</t>
  </si>
  <si>
    <t>Thrifty2100</t>
  </si>
  <si>
    <t>https://stackoverflow.com/users/5493993/thrifty2100</t>
  </si>
  <si>
    <t>https://stackoverflow.com/questions/64611990/blazor-webassembly-authorizedview-with-roles</t>
  </si>
  <si>
    <t>trying to Azure AD authentication with gRPC-Web using protobuf-net</t>
  </si>
  <si>
    <t>['asp.net-core', 'protobuf-net', 'blazor-webassembly', 'protobuf-net.grpc']</t>
  </si>
  <si>
    <t>https://graph.facebook.com/601368775/picture?type=large</t>
  </si>
  <si>
    <t>paburgos</t>
  </si>
  <si>
    <t>https://stackoverflow.com/users/3443770/paburgos</t>
  </si>
  <si>
    <t>https://stackoverflow.com/questions/64473529/trying-to-azure-ad-authentication-with-grpc-web-using-protobuf-net</t>
  </si>
  <si>
    <t>Blazor Webassembly - JWT in headers (before my app)</t>
  </si>
  <si>
    <t>['blazor', 'blazor-webassembly', 'asp.net-blazor']</t>
  </si>
  <si>
    <t>https://www.gravatar.com/avatar/6ff9cb44778611c4a0f474e1bc832d23?s=128&amp;d=identicon&amp;r=PG&amp;f=1</t>
  </si>
  <si>
    <t>Tovich</t>
  </si>
  <si>
    <t>https://stackoverflow.com/users/5820408/tovich</t>
  </si>
  <si>
    <t>https://stackoverflow.com/questions/64482052/blazor-webassembly-jwt-in-headers-before-my-app</t>
  </si>
  <si>
    <t>Is there a way to supply a domain hint for single sign-on using MSAL.NET on a Blazor WebAssembly Client?</t>
  </si>
  <si>
    <t>['c#', 'azure-active-directory', 'openid-connect', 'msal', 'blazor-webassembly']</t>
  </si>
  <si>
    <t>https://stackoverflow.com/questions/63605653/is-there-a-way-to-supply-a-domain-hint-for-single-sign-on-using-msal-net-on-a-bl</t>
  </si>
  <si>
    <t>ASP.Net Core - debbuger starts Chrome, but doesn&amp;#39;t go to application URL</t>
  </si>
  <si>
    <t>['google-chrome', 'asp.net-core', 'blazor']</t>
  </si>
  <si>
    <t>https://lh4.googleusercontent.com/-tWHqX2mej_c/AAAAAAAAAAI/AAAAAAAAAAA/AMZuuckEAJ99q7XemdguLf9fVBbpZydp6Q/photo.jpg?sz=128</t>
  </si>
  <si>
    <t>MichaÅ‚ Dutka</t>
  </si>
  <si>
    <t>https://stackoverflow.com/users/14286329/micha%c5%82-dutka</t>
  </si>
  <si>
    <t>https://stackoverflow.com/questions/63916291/asp-net-core-debbuger-starts-chrome-but-doesnt-go-to-application-url</t>
  </si>
  <si>
    <t>Authentication and Authorization in Blazor WebAssembly with Database First Approach</t>
  </si>
  <si>
    <t>['asp.net-core', 'blazor', 'asp.net-core-identity', 'blazor-webassembly']</t>
  </si>
  <si>
    <t>https://stackoverflow.com/questions/63579489/authentication-and-authorization-in-blazor-webassembly-with-database-first-appro</t>
  </si>
  <si>
    <t>Blazor WebAssembly third party authentication</t>
  </si>
  <si>
    <t>['authentication', '.net-core', 'blazor-webassembly']</t>
  </si>
  <si>
    <t>https://stackoverflow.com/questions/63763449/blazor-webassembly-third-party-authentication</t>
  </si>
  <si>
    <t>Blazor WebAssembly Hosted Proxy crash on successful authentication</t>
  </si>
  <si>
    <t>['asp.net-core', 'authentication', 'blazor-client-side']</t>
  </si>
  <si>
    <t>https://lh5.googleusercontent.com/-9V9qSenk3bc/AAAAAAAAAAI/AAAAAAAAACc/azFymwcyXj0/photo.jpg?sz=128</t>
  </si>
  <si>
    <t>TheAnachronism</t>
  </si>
  <si>
    <t>https://stackoverflow.com/users/9733925/theanachronism</t>
  </si>
  <si>
    <t>https://stackoverflow.com/questions/63651738/blazor-webassembly-hosted-proxy-crash-on-successful-authentication</t>
  </si>
  <si>
    <t>Redirect to 403 Forbidden component in Blazor WebAssembly</t>
  </si>
  <si>
    <t>['c#', 'authentication', 'blazor', 'http-status-code-403', 'webassembly']</t>
  </si>
  <si>
    <t>https://stackoverflow.com/questions/63611732/redirect-to-403-forbidden-component-in-blazor-webassembly</t>
  </si>
  <si>
    <t>How to add additional claims to Blazor WebAssembly 3.2.0 Preview 3 application</t>
  </si>
  <si>
    <t>['blazor-client-side']</t>
  </si>
  <si>
    <t>https://www.gravatar.com/avatar/4ed8e7126edc505c150f9d7d39e568fc?s=128&amp;d=identicon&amp;r=PG</t>
  </si>
  <si>
    <t>user2202866</t>
  </si>
  <si>
    <t>https://stackoverflow.com/users/2202866/user2202866</t>
  </si>
  <si>
    <t>https://stackoverflow.com/questions/61178681/how-to-add-additional-claims-to-blazor-webassembly-3-2-0-preview-3-application</t>
  </si>
  <si>
    <t>Blazor wasm template console errors - jQuery not defined</t>
  </si>
  <si>
    <t>['asp.net', '.net-core', 'blazor-webassembly']</t>
  </si>
  <si>
    <t>https://stackoverflow.com/questions/63415109/blazor-wasm-template-console-errors-jquery-not-defined</t>
  </si>
  <si>
    <t>How to read user name in Blazor WebAssembly App template</t>
  </si>
  <si>
    <t>https://www.gravatar.com/avatar/668c679c425efc6d541c2496a6e1f963?s=128&amp;d=identicon&amp;r=PG</t>
  </si>
  <si>
    <t>user656822</t>
  </si>
  <si>
    <t>https://stackoverflow.com/users/656822/user656822</t>
  </si>
  <si>
    <t>https://stackoverflow.com/questions/63416115/how-to-read-user-name-in-blazor-webassembly-app-template</t>
  </si>
  <si>
    <t>Blazor WebAssembly. Add Authorize attribute at layout level</t>
  </si>
  <si>
    <t>['.net', 'asp.net-core', 'blazor-client-side', 'blazor-webassembly']</t>
  </si>
  <si>
    <t>https://www.gravatar.com/avatar/20387dcb084b25f5f6a2ac41ee22431e?s=128&amp;d=identicon&amp;r=PG</t>
  </si>
  <si>
    <t>Dragouf</t>
  </si>
  <si>
    <t>https://stackoverflow.com/users/210456/dragouf</t>
  </si>
  <si>
    <t>https://stackoverflow.com/questions/63378376/blazor-webassembly-add-authorize-attribute-at-layout-level</t>
  </si>
  <si>
    <t>SignalR Hub Authorization for Blazor WebAssembly with Identity</t>
  </si>
  <si>
    <t>['c#', 'asp.net-core', 'signalr', 'blazor']</t>
  </si>
  <si>
    <t>https://stackoverflow.com/questions/63083267/signalr-hub-authorization-for-blazor-webassembly-with-identity</t>
  </si>
  <si>
    <t>Blazor WebAssembly ASP.NET Core Hosted - Authentication not working for any razor pages under /Server/Pages</t>
  </si>
  <si>
    <t>['asp.net', 'asp.net-identity', 'blazor', 'claims-based-identity', 'blazor-webassembly']</t>
  </si>
  <si>
    <t>https://www.gravatar.com/avatar/704254e7f96aa77e2cabd6f1d4ba4163?s=128&amp;d=identicon&amp;r=PG&amp;f=1</t>
  </si>
  <si>
    <t>fornax</t>
  </si>
  <si>
    <t>https://stackoverflow.com/users/13995444/fornax</t>
  </si>
  <si>
    <t>https://stackoverflow.com/questions/63232286/blazor-webassembly-asp-net-core-hosted-authentication-not-working-for-any-razo</t>
  </si>
  <si>
    <t>Why is the Authentication Cookie not working against the [Authorize] attribute?</t>
  </si>
  <si>
    <t>['c#', 'asp.net-core', 'asp.net-core-webapi', 'blazor', 'blazor-webassembly']</t>
  </si>
  <si>
    <t>https://stackoverflow.com/questions/63188383/why-is-the-authentication-cookie-not-working-against-the-authorize-attribute</t>
  </si>
  <si>
    <t>How to get the id_token in blazor web assembly</t>
  </si>
  <si>
    <t>['asp.net-core', 'openid-connect', 'blazor', 'blazor-webassembly']</t>
  </si>
  <si>
    <t>https://stackoverflow.com/questions/63105618/how-to-get-the-id-token-in-blazor-web-assembly</t>
  </si>
  <si>
    <t>Is there a way to add several app registers to my service provider for federation log in?</t>
  </si>
  <si>
    <t>['c#', 'authentication', 'blazor', 'webassembly', 'msal']</t>
  </si>
  <si>
    <t>https://stackoverflow.com/questions/63121229/is-there-a-way-to-add-several-app-registers-to-my-service-provider-for-federatio</t>
  </si>
  <si>
    <t>Problem previewing component data with Blazor Client Authentication</t>
  </si>
  <si>
    <t>['json', 'api', 'authentication', 'blazor-client-side']</t>
  </si>
  <si>
    <t>https://www.gravatar.com/avatar/42ba5b8068c9035de3386fa99905ef33?s=128&amp;d=identicon&amp;r=PG&amp;f=1</t>
  </si>
  <si>
    <t>BarcodeAPI</t>
  </si>
  <si>
    <t>https://stackoverflow.com/users/8721240/barcodeapi</t>
  </si>
  <si>
    <t>https://stackoverflow.com/questions/63113536/problem-previewing-component-data-with-blazor-client-authentication</t>
  </si>
  <si>
    <t>Blazor WebAssembly Authentication</t>
  </si>
  <si>
    <t>https://graph.facebook.com/10206236442642876/picture?type=large</t>
  </si>
  <si>
    <t>John Baird</t>
  </si>
  <si>
    <t>https://stackoverflow.com/users/5306333/john-baird</t>
  </si>
  <si>
    <t>https://stackoverflow.com/questions/62879686/blazor-webassembly-authentication</t>
  </si>
  <si>
    <t>Blazor Client-side Hosted ASP for authentication access to the application</t>
  </si>
  <si>
    <t>https://i.stack.imgur.com/H8gb6.png?s=128&amp;g=1</t>
  </si>
  <si>
    <t>kabuto178</t>
  </si>
  <si>
    <t>https://stackoverflow.com/users/1671933/kabuto178</t>
  </si>
  <si>
    <t>https://stackoverflow.com/questions/62647168/blazor-client-side-hosted-asp-for-authentication-access-to-the-application</t>
  </si>
  <si>
    <t>Blazor authentication role based</t>
  </si>
  <si>
    <t>['authentication', 'blazor', 'roles']</t>
  </si>
  <si>
    <t>https://stackoverflow.com/questions/62306681/blazor-authentication-role-based</t>
  </si>
  <si>
    <t>Standalone Blazor WebAssembly authentication very slow</t>
  </si>
  <si>
    <t>['authentication', 'amazon-cognito', 'blazor', 'webassembly']</t>
  </si>
  <si>
    <t>https://www.gravatar.com/avatar/3d929f0ee668666c8789576f6e5fe3be?s=128&amp;d=identicon&amp;r=PG&amp;f=1</t>
  </si>
  <si>
    <t>Steve Pearson</t>
  </si>
  <si>
    <t>https://stackoverflow.com/users/13259718/steve-pearson</t>
  </si>
  <si>
    <t>https://stackoverflow.com/questions/62245922/standalone-blazor-webassembly-authentication-very-slow</t>
  </si>
  <si>
    <t>Is Blazor app with Open ID Connect supported by Azure App Service Containers?</t>
  </si>
  <si>
    <t>['azure', 'docker', 'blazor', 'asp.net-blazor']</t>
  </si>
  <si>
    <t>https://www.gravatar.com/avatar/8e596e47b97f11d02ae01a6605ab0280?s=128&amp;d=identicon&amp;r=PG</t>
  </si>
  <si>
    <t>user2112796</t>
  </si>
  <si>
    <t>https://stackoverflow.com/users/2112796/user2112796</t>
  </si>
  <si>
    <t>https://stackoverflow.com/questions/62203734/is-blazor-app-with-open-id-connect-supported-by-azure-app-service-containers</t>
  </si>
  <si>
    <t>Using Blazor components from a Shared Library in an ASP.NET Core Web Application (IdentityServer project)</t>
  </si>
  <si>
    <t>['c#', 'asp.net-mvc', 'identityserver4', 'blazor']</t>
  </si>
  <si>
    <t>https://www.gravatar.com/avatar/3c368f3140571a8d9a652dcf4607d549?s=128&amp;d=identicon&amp;r=PG&amp;f=1</t>
  </si>
  <si>
    <t>Nicolas</t>
  </si>
  <si>
    <t>https://stackoverflow.com/users/3242154/nicolas</t>
  </si>
  <si>
    <t>https://stackoverflow.com/questions/62203126/using-blazor-components-from-a-shared-library-in-an-asp-net-core-web-application</t>
  </si>
  <si>
    <t>ASP.Net Core Hosted Blazor Webassembly with Azure AD authentication - Separate app registrations for server and client apps</t>
  </si>
  <si>
    <t>['azure-active-directory', 'blazor-client-side']</t>
  </si>
  <si>
    <t>https://stackoverflow.com/questions/61964610/asp-net-core-hosted-blazor-webassembly-with-azure-ad-authentication-separate-a</t>
  </si>
  <si>
    <t>In a Blazor WASM get raw oauth tokens?</t>
  </si>
  <si>
    <t>['asp.net-core', 'blazor']</t>
  </si>
  <si>
    <t>https://i.stack.imgur.com/7rd9J.jpg?s=128&amp;g=1</t>
  </si>
  <si>
    <t>Norm Johanson</t>
  </si>
  <si>
    <t>https://stackoverflow.com/users/1721898/norm-johanson</t>
  </si>
  <si>
    <t>https://stackoverflow.com/questions/61830255/in-a-blazor-wasm-get-raw-oauth-tokens</t>
  </si>
  <si>
    <t>How do I implement OIDC authentication in Blazor WebAssembly?</t>
  </si>
  <si>
    <t>['authentication', 'openid-connect', 'identity', 'blazor', 'webassembly']</t>
  </si>
  <si>
    <t>https://www.gravatar.com/avatar/8e55087d3a20a3cf9b1d6f68a0ea2d32?s=128&amp;d=identicon&amp;r=PG</t>
  </si>
  <si>
    <t>Martin Hoza</t>
  </si>
  <si>
    <t>https://stackoverflow.com/users/2304686/martin-hoza</t>
  </si>
  <si>
    <t>https://stackoverflow.com/questions/58846314/how-do-i-implement-oidc-authentication-in-blazor-webassembly</t>
  </si>
  <si>
    <t>Blazor WebAssembly invoking protected WebAPI methods and relaying bearer token</t>
  </si>
  <si>
    <t>['c#', 'identityserver4', 'blazor', 'bearer-token']</t>
  </si>
  <si>
    <t>https://www.gravatar.com/avatar/cf89f024de7e476652de800a9d145393?s=128&amp;d=identicon&amp;r=PG&amp;f=1</t>
  </si>
  <si>
    <t>ca53rlb</t>
  </si>
  <si>
    <t>https://stackoverflow.com/users/12816347/ca53rlb</t>
  </si>
  <si>
    <t>https://stackoverflow.com/questions/61591696/blazor-webassembly-invoking-protected-webapi-methods-and-relaying-bearer-token</t>
  </si>
  <si>
    <t>How to authorize a Blazor WebAssembly SPA app using Identity Server</t>
  </si>
  <si>
    <t>['authentication', 'identityserver4', 'blazor', 'blazor-client-side']</t>
  </si>
  <si>
    <t>https://www.gravatar.com/avatar/9836937630e3d725f89ac7d03b898828?s=128&amp;d=identicon&amp;r=PG&amp;f=1</t>
  </si>
  <si>
    <t>Vu Minh</t>
  </si>
  <si>
    <t>https://stackoverflow.com/users/6029872/vu-minh</t>
  </si>
  <si>
    <t>https://stackoverflow.com/questions/60593985/how-to-authorize-a-blazor-webassembly-spa-app-using-identity-server</t>
  </si>
  <si>
    <t>Difference between ASP.NET MVC 5 and ASP.NET CORE 3.0 (Blazor)</t>
  </si>
  <si>
    <t>['c#', '.net', 'asp.net-mvc-5', 'blazor', 'asp.net-core-3.0']</t>
  </si>
  <si>
    <t>user8214728</t>
  </si>
  <si>
    <t>https://stackoverflow.com/questions/59353490/difference-between-asp-net-mvc-5-and-asp-net-core-3-0-blazor</t>
  </si>
  <si>
    <t>Blazor webassembly with both SQL Server database authorization and MSAL auth</t>
  </si>
  <si>
    <t>['asp.net', 'sql-server', 'asp.net-core', '.net-core']</t>
  </si>
  <si>
    <t>https://www.gravatar.com/avatar/5ff13a422dabaa874949f6eecafcc5f0?s=128&amp;d=identicon&amp;r=PG&amp;f=1</t>
  </si>
  <si>
    <t>samsepi0l</t>
  </si>
  <si>
    <t>https://stackoverflow.com/users/14860122/samsepi0l</t>
  </si>
  <si>
    <t>https://stackoverflow.com/questions/66525788/blazor-webassembly-with-both-sql-server-database-authorization-and-msal-auth</t>
  </si>
  <si>
    <t>Blazor webassembly, check if Policy exists</t>
  </si>
  <si>
    <t>['authorization', 'httpclient', 'blazor', 'synchronous', 'policy']</t>
  </si>
  <si>
    <t>https://stackoverflow.com/questions/66246436/blazor-webassembly-check-if-policy-exists</t>
  </si>
  <si>
    <t>Blazor WASM Hosted - Authorize on API Always returns UnAuthorized</t>
  </si>
  <si>
    <t>['asp.net-core', 'authorization', 'blazor', 'webassembly']</t>
  </si>
  <si>
    <t>https://stackoverflow.com/questions/65396156/blazor-wasm-hosted-authorize-on-api-always-returns-unauthorized</t>
  </si>
  <si>
    <t>Configure ASP.Net core application with Hangfire authorization</t>
  </si>
  <si>
    <t>['c#', 'asp.net-core', 'asp.net-identity', 'hangfire', 'blazor-webassembly']</t>
  </si>
  <si>
    <t>https://i.stack.imgur.com/sJzpJ.png?s=128&amp;g=1</t>
  </si>
  <si>
    <t>Ajit Goel</t>
  </si>
  <si>
    <t>https://stackoverflow.com/users/391918/ajit-goel</t>
  </si>
  <si>
    <t>https://stackoverflow.com/questions/64980415/configure-asp-net-core-application-with-hangfire-authorization</t>
  </si>
  <si>
    <t>Configure IdentityServerJwt Authentication with Authorization</t>
  </si>
  <si>
    <t>['c#', 'asp.net-core', 'asp.net-mvc-3', 'asp.net-identity', 'hangfire']</t>
  </si>
  <si>
    <t>https://stackoverflow.com/questions/64962975/configure-identityserverjwt-authentication-with-authorization</t>
  </si>
  <si>
    <t>Blazor wasm hosted &amp;#39;Could not load settings from configuration/TestApp.Client - (AuthenticationService.js)</t>
  </si>
  <si>
    <t>['authorization', 'identityserver4', 'blazor', 'blazor-webassembly', 'webassembly']</t>
  </si>
  <si>
    <t>https://www.gravatar.com/avatar/9445cb8c713f40b9a33ac09f1ca4f18d?s=128&amp;d=identicon&amp;r=PG&amp;f=1</t>
  </si>
  <si>
    <t>Don328</t>
  </si>
  <si>
    <t>https://stackoverflow.com/users/13740734/don328</t>
  </si>
  <si>
    <t>https://stackoverflow.com/questions/62588935/blazor-wasm-hosted-could-not-load-settings-from-configuration-testapp-client</t>
  </si>
  <si>
    <t>how to authorize JWT Bearer tokens as an authorization system to use Authorize tags and attributes in Blazor WASM?</t>
  </si>
  <si>
    <t>['jwt', 'authorization', 'blazor', 'blazor-webassembly']</t>
  </si>
  <si>
    <t>https://i.stack.imgur.com/BGbNX.jpg?s=128&amp;g=1</t>
  </si>
  <si>
    <t>Dmitry</t>
  </si>
  <si>
    <t>https://stackoverflow.com/users/10902111/dmitry</t>
  </si>
  <si>
    <t>https://stackoverflow.com/questions/63739801/how-to-authorize-jwt-bearer-tokens-as-an-authorization-system-to-use-authorize-t</t>
  </si>
  <si>
    <t>Policy base authoriraztion in blazor wasm</t>
  </si>
  <si>
    <t>['authorization', 'blazor', 'policy', 'webassembly']</t>
  </si>
  <si>
    <t>https://stackoverflow.com/questions/62199777/policy-base-authoriraztion-in-blazor-wasm</t>
  </si>
  <si>
    <t>Use Authorization Roles and Policies in Blazor WebAssembly with Identity?</t>
  </si>
  <si>
    <t>https://lh6.googleusercontent.com/-PBM6G3QRJUo/AAAAAAAAAAI/AAAAAAAAOw0/hGPjTuuiM74/photo.jpg?sz=128</t>
  </si>
  <si>
    <t>Caleb</t>
  </si>
  <si>
    <t>https://stackoverflow.com/users/1419658/caleb</t>
  </si>
  <si>
    <t>https://stackoverflow.com/questions/61153224/use-authorization-roles-and-policies-in-blazor-webassembly-with-identity</t>
  </si>
  <si>
    <t>Accessing RouteData in Blazor Client Side AuthorizationHandler</t>
  </si>
  <si>
    <t>['c#', 'dependency-injection', 'blazor', 'blazor-client-side', 'asp.net-blazor']</t>
  </si>
  <si>
    <t>https://www.gravatar.com/avatar/4a695d59e45a651ff4ce23c0453ad570?s=128&amp;d=identicon&amp;r=PG</t>
  </si>
  <si>
    <t>Guy</t>
  </si>
  <si>
    <t>https://stackoverflow.com/users/2035254/guy</t>
  </si>
  <si>
    <t>https://stackoverflow.com/questions/60335476/accessing-routedata-in-blazor-client-side-authorizationhandler</t>
  </si>
  <si>
    <t>C# Blazor Webassembly custom authorize attribute not working debug</t>
  </si>
  <si>
    <t>['debugging', 'attributes', 'blazor', 'webassembly']</t>
  </si>
  <si>
    <t>https://www.gravatar.com/avatar/aab6e9e8e7639ce38e0c7a288f77a37b?s=128&amp;d=identicon&amp;r=PG&amp;f=1</t>
  </si>
  <si>
    <t>Sergey Neklyudov</t>
  </si>
  <si>
    <t>https://stackoverflow.com/users/15039170/sergey-neklyudov</t>
  </si>
  <si>
    <t>https://stackoverflow.com/questions/65799627/c-blazor-webassembly-custom-authorize-attribute-not-working-debug</t>
  </si>
  <si>
    <t>How do I restrict page access on user properties</t>
  </si>
  <si>
    <t>['.net-core', 'blazor', 'blazor-client-side']</t>
  </si>
  <si>
    <t>https://lh6.googleusercontent.com/-x8R-wirZ-qA/AAAAAAAAAAI/AAAAAAAAAAA/AMZuuclVnStqrQpmXvXNi-1pRsYRtrIsyg/s96-c/photo.jpg?sz=128</t>
  </si>
  <si>
    <t>Serenity Pond</t>
  </si>
  <si>
    <t>https://stackoverflow.com/users/14629230/serenity-pond</t>
  </si>
  <si>
    <t>https://stackoverflow.com/questions/64889232/how-do-i-restrict-page-access-on-user-properties</t>
  </si>
  <si>
    <t>blazor webassembly calling Api windows Auth</t>
  </si>
  <si>
    <t>['c#', 'asp.net-web-api', 'blazor']</t>
  </si>
  <si>
    <t>https://www.gravatar.com/avatar/781547aabfe125f3d5b9cdc025de3f90?s=128&amp;d=identicon&amp;r=PG&amp;f=1</t>
  </si>
  <si>
    <t>smarteez</t>
  </si>
  <si>
    <t>https://stackoverflow.com/users/12311336/smarteez</t>
  </si>
  <si>
    <t>https://stackoverflow.com/questions/63573877/blazor-webassembly-calling-api-windows-auth</t>
  </si>
  <si>
    <t>why blazor webassembly need to authorize for show data?</t>
  </si>
  <si>
    <t>['c#', 'blazor', 'blazor-webassembly']</t>
  </si>
  <si>
    <t>https://www.gravatar.com/avatar/78237a5c25d3617efc9395de0300d61c?s=128&amp;d=identicon&amp;r=PG&amp;f=1</t>
  </si>
  <si>
    <t>sda2584541</t>
  </si>
  <si>
    <t>https://stackoverflow.com/users/10905290/sda2584541</t>
  </si>
  <si>
    <t>https://stackoverflow.com/questions/63391217/why-blazor-webassembly-need-to-authorize-for-show-data</t>
  </si>
  <si>
    <t>Blazor WebAssembly 401 Unauthorized even when I am authorized</t>
  </si>
  <si>
    <t>['c#', 'asp.net-core', 'asp.net-identity', 'blazor', 'blazor-webassembly']</t>
  </si>
  <si>
    <t>https://www.gravatar.com/avatar/061b4453a944fafa89ad09f0837ef459?s=128&amp;d=identicon&amp;r=PG&amp;f=1</t>
  </si>
  <si>
    <t>brstkr</t>
  </si>
  <si>
    <t>https://stackoverflow.com/users/12393792/brstkr</t>
  </si>
  <si>
    <t>https://stackoverflow.com/questions/62841969/blazor-webassembly-401-unauthorized-even-when-i-am-authorized</t>
  </si>
  <si>
    <t>Blazor Webassembly ASP.NET Core Hosted cannot authorize via Facebook</t>
  </si>
  <si>
    <t>['asp.net', 'facebook', 'nginx', 'blazor', 'webassembly']</t>
  </si>
  <si>
    <t>https://www.gravatar.com/avatar/16e97f9e589d03aac36bdea9262e9dcd?s=128&amp;d=identicon&amp;r=PG</t>
  </si>
  <si>
    <t>user8524938</t>
  </si>
  <si>
    <t>https://stackoverflow.com/users/8524938/user8524938</t>
  </si>
  <si>
    <t>https://stackoverflow.com/questions/61736263/blazor-webassembly-asp-net-core-hosted-cannot-authorize-via-facebook</t>
  </si>
  <si>
    <t>how to call create webapi(blazor server app) in client side(blazor webassembly)</t>
  </si>
  <si>
    <t>https://stackoverflow.com/questions/63672353/how-to-call-create-webapiblazor-server-app-in-client-sideblazor-webassembly</t>
  </si>
  <si>
    <t>Use of LetsEncrypt certificate in Blazor Webassembly project published on ISS in Windows Server</t>
  </si>
  <si>
    <t>['iis', 'https', 'lets-encrypt', 'asp.net-core-3.1', 'blazor-webassembly']</t>
  </si>
  <si>
    <t>https://www.gravatar.com/avatar/3416d5185f07ec77503a7c893ea18ecf?s=128&amp;d=identicon&amp;r=PG&amp;f=1</t>
  </si>
  <si>
    <t>user14016210</t>
  </si>
  <si>
    <t>https://stackoverflow.com/users/14016210/user14016210</t>
  </si>
  <si>
    <t>https://stackoverflow.com/questions/63266415/use-of-letsencrypt-certificate-in-blazor-webassembly-project-published-on-iss-in</t>
  </si>
  <si>
    <t>How to use two way data binding in Blazor Component Library Project</t>
  </si>
  <si>
    <t>https://stackoverflow.com/questions/62467195/how-to-use-two-way-data-binding-in-blazor-component-library-project</t>
  </si>
  <si>
    <t>How to connect to a local mongodb instance from wasm module?</t>
  </si>
  <si>
    <t>['mongodb', 'go', 'webassembly']</t>
  </si>
  <si>
    <t>https://www.gravatar.com/avatar/ed9f548009f98161b0038060e7e9a574?s=128&amp;d=identicon&amp;r=PG&amp;f=1</t>
  </si>
  <si>
    <t>mshirobokov</t>
  </si>
  <si>
    <t>https://stackoverflow.com/users/7293785/mshirobokov</t>
  </si>
  <si>
    <t>https://stackoverflow.com/questions/56500709/how-to-connect-to-a-local-mongodb-instance-from-wasm-module</t>
  </si>
  <si>
    <t>Dependency is not getting resolved in WebAPI (including OWIN) with Autofac</t>
  </si>
  <si>
    <t>['asp.net-web-api', 'dependency-injection', 'asp.net-mvc-5', 'asp.net-web-api2', 'autofac']</t>
  </si>
  <si>
    <t>https://lh3.googleusercontent.com/-NaBwc5sK7ts/AAAAAAAAAAI/AAAAAAAABzI/wFXRwxCZWyE/photo.jpg?sz=128</t>
  </si>
  <si>
    <t>Abhijith ponnapally</t>
  </si>
  <si>
    <t>https://stackoverflow.com/users/6755596/abhijith-ponnapally</t>
  </si>
  <si>
    <t>https://stackoverflow.com/questions/41280403/dependency-is-not-getting-resolved-in-webapi-including-owin-with-autofac</t>
  </si>
  <si>
    <t>Access denied exception | Deployment of ASP.NET Core hosted Blazor Webassembly Application</t>
  </si>
  <si>
    <t>['asp.net', 'asp.net-mvc', 'iis', 'windows-server-2016', 'blazor-webassembly']</t>
  </si>
  <si>
    <t>https://lh4.googleusercontent.com/-oh5gDC3WdOk/AAAAAAAAAAI/AAAAAAAAAAs/p2vgNt747ag/photo.jpg?sz=128</t>
  </si>
  <si>
    <t>jayx</t>
  </si>
  <si>
    <t>https://stackoverflow.com/users/9047246/jayx</t>
  </si>
  <si>
    <t>https://stackoverflow.com/questions/64023096/access-denied-exception-deployment-of-asp-net-core-hosted-blazor-webassembly-a</t>
  </si>
  <si>
    <t>Is it possible to use local SQLite3 file with FileSystemAPI and WebAssembly in a web app?</t>
  </si>
  <si>
    <t>['webassembly', 'native-file-system-api-js']</t>
  </si>
  <si>
    <t>https://www.gravatar.com/avatar/37169bd024aea19eaecb1afc7c47c7e7?s=128&amp;d=identicon&amp;r=PG&amp;f=1</t>
  </si>
  <si>
    <t>Matheus Zabin</t>
  </si>
  <si>
    <t>https://stackoverflow.com/users/9063173/matheus-zabin</t>
  </si>
  <si>
    <t>https://stackoverflow.com/questions/65994552/is-it-possible-to-use-local-sqlite3-file-with-filesystemapi-and-webassembly-in-a</t>
  </si>
  <si>
    <t>WebAssembly debug symbols (wasm:// vs file://)</t>
  </si>
  <si>
    <t>['webassembly', 'emscripten', 'dwarf']</t>
  </si>
  <si>
    <t>https://www.gravatar.com/avatar/0790c4e75c14c45344fef4937aac2e8a?s=128&amp;d=identicon&amp;r=PG</t>
  </si>
  <si>
    <t>Rudolfs Bundulis</t>
  </si>
  <si>
    <t>https://stackoverflow.com/users/1458617/rudolfs-bundulis</t>
  </si>
  <si>
    <t>https://stackoverflow.com/questions/65483259/webassembly-debug-symbols-wasm-vs-file</t>
  </si>
  <si>
    <t>Blazor prevent POST actions for not authorized users</t>
  </si>
  <si>
    <t>['c#', 'asp.net-core', 'blazor', 'blazor-server-side']</t>
  </si>
  <si>
    <t>https://www.gravatar.com/avatar/7325b123195f91240452230eac497fed?s=128&amp;d=identicon&amp;r=PG</t>
  </si>
  <si>
    <t>Vlado PandÅ¾iÄ‡</t>
  </si>
  <si>
    <t>https://stackoverflow.com/users/1104820/vlado-pand%c5%bei%c4%87</t>
  </si>
  <si>
    <t>https://stackoverflow.com/questions/64872824/blazor-prevent-post-actions-for-not-authorized-users</t>
  </si>
  <si>
    <t>Deploying &amp;#39;Self-Contained&amp;#39; (Not relying on installed .NET Hosting bundle) .NET Core hosted Blazor WebAssembly App to IIS</t>
  </si>
  <si>
    <t>['blazor-webassembly', 'asp.net-core-hosted-services']</t>
  </si>
  <si>
    <t>https://www.gravatar.com/avatar/1217659cff71804549faf1d8596ab27f?s=128&amp;d=identicon&amp;r=PG</t>
  </si>
  <si>
    <t>David Bowser</t>
  </si>
  <si>
    <t>https://stackoverflow.com/users/2587822/david-bowser</t>
  </si>
  <si>
    <t>https://stackoverflow.com/questions/63472026/deploying-self-contained-not-relying-on-installed-net-hosting-bundle-net-c</t>
  </si>
  <si>
    <t>How do I deploy Blazor WebAssembly Core Hosted Self-Contained App to IIS</t>
  </si>
  <si>
    <t>['iis', 'blazor', 'blazor-webassembly', 'asp.net-core-hosted-services']</t>
  </si>
  <si>
    <t>https://stackoverflow.com/questions/63459073/how-do-i-deploy-blazor-webassembly-core-hosted-self-contained-app-to-iis</t>
  </si>
  <si>
    <t>Default Blazor PWA project cannot be host into IIS</t>
  </si>
  <si>
    <t>['c#', 'asp.net', '.net', 'iis', 'blazor']</t>
  </si>
  <si>
    <t>https://www.gravatar.com/avatar/799f5c7fed12571229b69dfffade5793?s=128&amp;d=identicon&amp;r=PG</t>
  </si>
  <si>
    <t>CodeFromItaly</t>
  </si>
  <si>
    <t>https://stackoverflow.com/users/10540286/codefromitaly</t>
  </si>
  <si>
    <t>https://stackoverflow.com/questions/63371014/default-blazor-pwa-project-cannot-be-host-into-iis</t>
  </si>
  <si>
    <t>Make one simple C# static function a WebAssembly</t>
  </si>
  <si>
    <t>['c#', 'webassembly']</t>
  </si>
  <si>
    <t>https://www.gravatar.com/avatar/56a1e98febe15df6e547764e1b05b090?s=128&amp;d=identicon&amp;r=PG</t>
  </si>
  <si>
    <t>Adam</t>
  </si>
  <si>
    <t>https://stackoverflow.com/users/157017/adam</t>
  </si>
  <si>
    <t>https://stackoverflow.com/questions/51065916/make-one-simple-c-static-function-a-webassembly</t>
  </si>
  <si>
    <t>Using WebAssembly inside chrome sandbox</t>
  </si>
  <si>
    <t>['javascript', 'google-chrome-extension', 'cors', 'sandbox', 'webassembly']</t>
  </si>
  <si>
    <t>https://lh6.googleusercontent.com/-sImS78WECF4/AAAAAAAAAAI/AAAAAAAAGv0/jFZhqIYLltY/photo.jpg?sz=128</t>
  </si>
  <si>
    <t>Nagmon</t>
  </si>
  <si>
    <t>https://stackoverflow.com/users/7677042/nagmon</t>
  </si>
  <si>
    <t>https://stackoverflow.com/questions/49491383/using-webassembly-inside-chrome-sandbox</t>
  </si>
  <si>
    <t>How do I read a file from the local disk from WebAssembly?</t>
  </si>
  <si>
    <t>['permissions', 'rust', 'webassembly']</t>
  </si>
  <si>
    <t>https://www.gravatar.com/avatar/ed9896105833a26bfb62c7cadf7c37b9?s=128&amp;d=identicon&amp;r=PG&amp;f=1</t>
  </si>
  <si>
    <t>compasses</t>
  </si>
  <si>
    <t>https://stackoverflow.com/users/3326762/compasses</t>
  </si>
  <si>
    <t>https://stackoverflow.com/questions/48268016/how-do-i-read-a-file-from-the-local-disk-from-webassembly</t>
  </si>
  <si>
    <t>Is There a Way of Providing asm.js or WebAssembly Code to V8 Turbofan?</t>
  </si>
  <si>
    <t>['v8', 'asm.js', 'webassembly']</t>
  </si>
  <si>
    <t>https://www.gravatar.com/avatar/86745c80ad5a0974e23d540abdfe5b02?s=128&amp;d=identicon&amp;r=PG</t>
  </si>
  <si>
    <t>user3673</t>
  </si>
  <si>
    <t>https://stackoverflow.com/users/871821/user3673</t>
  </si>
  <si>
    <t>https://stackoverflow.com/questions/36042935/is-there-a-way-of-providing-asm-js-or-webassembly-code-to-v8-turbofan</t>
  </si>
  <si>
    <t>Jest - mocking with &amp;#39;mock&amp;#39; prefix not working</t>
  </si>
  <si>
    <t>['node.js', 'unit-testing', 'testing', 'jestjs', 'babel-jest']</t>
  </si>
  <si>
    <t>https://www.gravatar.com/avatar/eff58204c3430dc3c1d36d0fff130ff9?s=128&amp;d=identicon&amp;r=PG&amp;f=1</t>
  </si>
  <si>
    <t>naro</t>
  </si>
  <si>
    <t>https://stackoverflow.com/users/11996622/naro</t>
  </si>
  <si>
    <t>https://stackoverflow.com/questions/62329254/jest-mocking-with-mock-prefix-not-working</t>
  </si>
  <si>
    <t>Encrypt a tflite file in C++</t>
  </si>
  <si>
    <t>['c++', 'tensorflow', 'encryption', 'webassembly']</t>
  </si>
  <si>
    <t>https://lh5.googleusercontent.com/-IHHVOAUjkrI/AAAAAAAAAAI/AAAAAAAAAAA/APUIFaNW2v5Qoq3md9GwNxxkVyW9SJAqvw/mo/photo.jpg?sz=128</t>
  </si>
  <si>
    <t>Vedanta Jha</t>
  </si>
  <si>
    <t>https://stackoverflow.com/users/10475567/vedanta-jha</t>
  </si>
  <si>
    <t>https://stackoverflow.com/questions/66462880/encrypt-a-tflite-file-in-c</t>
  </si>
  <si>
    <t>WebCryptoAPI vs WebAssembly Encryption module</t>
  </si>
  <si>
    <t>['javascript', 'webassembly', 'webcrypto-api']</t>
  </si>
  <si>
    <t>https://www.gravatar.com/avatar/bff410fa303e7980f3be4d2e86998cac?s=128&amp;d=identicon&amp;r=PG&amp;f=1</t>
  </si>
  <si>
    <t>Alvai</t>
  </si>
  <si>
    <t>https://stackoverflow.com/users/7019826/alvai</t>
  </si>
  <si>
    <t>https://stackoverflow.com/questions/48891593/webcryptoapi-vs-webassembly-encryption-module</t>
  </si>
  <si>
    <t>How to protect/encrypt data stored in session/local storage in Blazor WebAssembly</t>
  </si>
  <si>
    <t>['blazor-client-side', 'blazor-webassembly']</t>
  </si>
  <si>
    <t>https://www.gravatar.com/avatar/8dd1910dd49d37bbbf91815b33f3325a?s=128&amp;d=identicon&amp;r=PG</t>
  </si>
  <si>
    <t>NSS</t>
  </si>
  <si>
    <t>https://stackoverflow.com/users/1764116/nss</t>
  </si>
  <si>
    <t>https://stackoverflow.com/questions/62787148/how-to-protect-encrypt-data-stored-in-session-local-storage-in-blazor-webassembl</t>
  </si>
  <si>
    <t>I&amp;#39;m afraid I&amp;#39;ve installed a scam npm package: how to analyse a Wasm?</t>
  </si>
  <si>
    <t>['node.js', 'webassembly', 'honeypot']</t>
  </si>
  <si>
    <t>https://www.gravatar.com/avatar/1254365f8c7b7af893a73fb937799afe?s=128&amp;d=identicon&amp;r=PG</t>
  </si>
  <si>
    <t>timaschew</t>
  </si>
  <si>
    <t>https://stackoverflow.com/users/736518/timaschew</t>
  </si>
  <si>
    <t>https://stackoverflow.com/questions/60146270/im-afraid-ive-installed-a-scam-npm-package-how-to-analyse-a-wasm</t>
  </si>
  <si>
    <t>Blazor WebAssembly with Clean Architecture</t>
  </si>
  <si>
    <t>['blazor', 'blazor-server-side']</t>
  </si>
  <si>
    <t>https://www.gravatar.com/avatar/84cfcfaa7ce8a7c8a9883411d85cdb64?s=128&amp;d=identicon&amp;r=PG</t>
  </si>
  <si>
    <t>Newm</t>
  </si>
  <si>
    <t>https://stackoverflow.com/users/1725931/newm</t>
  </si>
  <si>
    <t>https://stackoverflow.com/questions/60057113/blazor-webassembly-with-clean-architecture</t>
  </si>
  <si>
    <t>Problem with Emscripten with MINIMAL_RUNTIME</t>
  </si>
  <si>
    <t>['javascript', 'emscripten']</t>
  </si>
  <si>
    <t>https://www.gravatar.com/avatar/daca2afa7be45bcb0e89361dfef04d10?s=128&amp;d=identicon&amp;r=PG&amp;f=1</t>
  </si>
  <si>
    <t>dwz8</t>
  </si>
  <si>
    <t>https://stackoverflow.com/users/14512906/dwz8</t>
  </si>
  <si>
    <t>https://stackoverflow.com/questions/64515982/problem-with-emscripten-with-minimal-runtime</t>
  </si>
  <si>
    <t>Webassembly memory leak</t>
  </si>
  <si>
    <t>['javascript', 'c++', 'c', 'memory-leaks', 'webassembly']</t>
  </si>
  <si>
    <t>https://lh4.googleusercontent.com/-cXGVB7TpHy8/AAAAAAAAAAI/AAAAAAAAAAA/AMZuucltSVPPaGr8Ey3Yg7WA4snRmFd88Q/photo.jpg?sz=128</t>
  </si>
  <si>
    <t>ricc vivio</t>
  </si>
  <si>
    <t>https://stackoverflow.com/users/14379922/ricc-vivio</t>
  </si>
  <si>
    <t>https://stackoverflow.com/questions/64172508/webassembly-memory-leak</t>
  </si>
  <si>
    <t>Webassemly memory management and pointers</t>
  </si>
  <si>
    <t>['c++', 'memory-leaks', 'webassembly']</t>
  </si>
  <si>
    <t>https://i.stack.imgur.com/PiN0u.jpg?s=128&amp;g=1</t>
  </si>
  <si>
    <t>Tito</t>
  </si>
  <si>
    <t>https://stackoverflow.com/users/1816260/tito</t>
  </si>
  <si>
    <t>https://stackoverflow.com/questions/62177715/webassemly-memory-management-and-pointers</t>
  </si>
  <si>
    <t>How to detect failure and reset/restart webassembly Module?</t>
  </si>
  <si>
    <t>['javascript', 'c++', 'webassembly']</t>
  </si>
  <si>
    <t>https://www.gravatar.com/avatar/732459705630740316c5a2965662e056?s=128&amp;d=identicon&amp;r=PG&amp;f=1</t>
  </si>
  <si>
    <t>Axeon Thra</t>
  </si>
  <si>
    <t>https://stackoverflow.com/users/5147834/axeon-thra</t>
  </si>
  <si>
    <t>https://stackoverflow.com/questions/61015985/how-to-detect-failure-and-reset-restart-webassembly-module</t>
  </si>
  <si>
    <t>What&amp;#39;s a better way to deal with closures in WebAssembly with Rust instead of using forget and leaking memory?</t>
  </si>
  <si>
    <t>['rust', 'closures', 'webassembly', 'wasm-bindgen']</t>
  </si>
  <si>
    <t>https://www.gravatar.com/avatar/8fced1b618d6b8a714c598d3f8f7d9fe?s=128&amp;d=identicon&amp;r=PG</t>
  </si>
  <si>
    <t>dynamitereed</t>
  </si>
  <si>
    <t>https://stackoverflow.com/users/457586/dynamitereed</t>
  </si>
  <si>
    <t>https://stackoverflow.com/questions/59835844/whats-a-better-way-to-deal-with-closures-in-webassembly-with-rust-instead-of-us</t>
  </si>
  <si>
    <t>Why does Chrome eventually throw &amp;quot;Out of memory: wasm memory&amp;quot; after repeatedly refreshing a page that uses WebAssembly?</t>
  </si>
  <si>
    <t>['google-chrome', 'webpack', 'webassembly']</t>
  </si>
  <si>
    <t>https://i.stack.imgur.com/tj2pu.png?s=128&amp;g=1</t>
  </si>
  <si>
    <t>Xharlie</t>
  </si>
  <si>
    <t>https://stackoverflow.com/users/3683187/xharlie</t>
  </si>
  <si>
    <t>https://stackoverflow.com/questions/55039923/why-does-chrome-eventually-throw-out-of-memory-wasm-memory-after-repeatedly-r</t>
  </si>
  <si>
    <t>Can a WebAssembly program leak memory?</t>
  </si>
  <si>
    <t>['web', 'memory-leaks', 'webassembly']</t>
  </si>
  <si>
    <t>https://www.gravatar.com/avatar/1570dc8babc3c9f39ba3867da94d14e4?s=128&amp;d=identicon&amp;r=PG</t>
  </si>
  <si>
    <t>Max Shenfield</t>
  </si>
  <si>
    <t>https://stackoverflow.com/users/3925120/max-shenfield</t>
  </si>
  <si>
    <t>https://stackoverflow.com/questions/44286798/can-a-webassembly-program-leak-memory</t>
  </si>
  <si>
    <t>Cannot get index.html from a NUnit test</t>
  </si>
  <si>
    <t>['c#', 'asp.net-core', 'nunit', 'blazor', 'blazor-client-side']</t>
  </si>
  <si>
    <t>https://i.stack.imgur.com/EmmZL.png?s=128&amp;g=1</t>
  </si>
  <si>
    <t>3per</t>
  </si>
  <si>
    <t>https://stackoverflow.com/users/5574962/3per</t>
  </si>
  <si>
    <t>https://stackoverflow.com/questions/63499351/cannot-get-index-html-from-a-nunit-test</t>
  </si>
  <si>
    <t>Blazor ReactiveUI MVVM - Resolving the dependency in ViewModel</t>
  </si>
  <si>
    <t>['c#', 'mvvm', 'dependency-injection', 'blazor', 'reactiveui']</t>
  </si>
  <si>
    <t>https://i.stack.imgur.com/bn4s3.png?s=128&amp;g=1</t>
  </si>
  <si>
    <t>Rahul</t>
  </si>
  <si>
    <t>https://stackoverflow.com/users/3581643/rahul</t>
  </si>
  <si>
    <t>https://stackoverflow.com/questions/65370987/blazor-reactiveui-mvvm-resolving-the-dependency-in-viewmodel</t>
  </si>
  <si>
    <t>.NET 5 RC1 API Controller constructor issue</t>
  </si>
  <si>
    <t>['c#', 'asp.net-web-api', 'blazor-webassembly', '.net-5']</t>
  </si>
  <si>
    <t>https://www.gravatar.com/avatar/3b4af23cd0ebfb961c3ab01ffd884073?s=128&amp;d=identicon&amp;r=PG</t>
  </si>
  <si>
    <t>Brett JB</t>
  </si>
  <si>
    <t>https://stackoverflow.com/users/1584725/brett-jb</t>
  </si>
  <si>
    <t>https://stackoverflow.com/questions/64240840/net-5-rc1-api-controller-constructor-issue</t>
  </si>
  <si>
    <t>Blazor WebAssembly: using Constructor injection for injecting Blazored.LocalStorage into a service</t>
  </si>
  <si>
    <t>['dependency-injection', 'blazor', 'blazor-client-side']</t>
  </si>
  <si>
    <t>https://www.gravatar.com/avatar/34645c57fa1b5f0791a006b86a9aa10c?s=128&amp;d=identicon&amp;r=PG</t>
  </si>
  <si>
    <t>wiki</t>
  </si>
  <si>
    <t>https://stackoverflow.com/users/1283836/wiki</t>
  </si>
  <si>
    <t>https://stackoverflow.com/questions/62991035/blazor-webassembly-using-constructor-injection-for-injecting-blazored-localstor</t>
  </si>
  <si>
    <t>Blazor WebAssembly 3.2.0 Preview 3 - Using appsettings.{environment}.json in Program.cs</t>
  </si>
  <si>
    <t>https://i.stack.imgur.com/hMA6J.jpg?s=128&amp;g=1</t>
  </si>
  <si>
    <t>Jaap</t>
  </si>
  <si>
    <t>https://stackoverflow.com/users/9855089/jaap</t>
  </si>
  <si>
    <t>https://stackoverflow.com/questions/60989640/blazor-webassembly-3-2-0-preview-3-using-appsettings-environment-json-in-pro</t>
  </si>
  <si>
    <t>Using Dependency Injection in Blazor WebAssembly</t>
  </si>
  <si>
    <t>['dependency-injection', 'ninject', 'blazor', 'blazor-webassembly']</t>
  </si>
  <si>
    <t>https://i.stack.imgur.com/BuibQ.jpg?s=128&amp;g=1</t>
  </si>
  <si>
    <t>H&amp;#252;seyin KARACAOÄžLU</t>
  </si>
  <si>
    <t>https://stackoverflow.com/users/13658234/h%c3%bcseyin-karacao%c4%9elu</t>
  </si>
  <si>
    <t>https://stackoverflow.com/questions/62448612/using-dependency-injection-in-blazor-webassembly</t>
  </si>
  <si>
    <t>How can I update the state of a resolver in client-side blazor wasm?</t>
  </si>
  <si>
    <t>['c#', 'asp.net', 'dependency-injection', 'blazor', 'webassembly']</t>
  </si>
  <si>
    <t>https://stackoverflow.com/questions/62435181/how-can-i-update-the-state-of-a-resolver-in-client-side-blazor-wasm</t>
  </si>
  <si>
    <t>Preparing DI object in Blazor WebAssembly via Middleware with cookies/JSInterop prior to target route initialization</t>
  </si>
  <si>
    <t>['javascript', 'c#', 'asp.net-core', 'blazor', 'blazor-client-side']</t>
  </si>
  <si>
    <t>https://stackoverflow.com/questions/62267501/preparing-di-object-in-blazor-webassembly-via-middleware-with-cookies-jsinterop</t>
  </si>
  <si>
    <t>EF Core equivalent to throwIfV1Schema:false and where to implement on Blazor WebAssembly app</t>
  </si>
  <si>
    <t>['asp.net-identity', 'blazor', 'asp.net-core-identity', 'blazor-client-side']</t>
  </si>
  <si>
    <t>https://i.stack.imgur.com/MjiYo.jpg?s=128&amp;g=1</t>
  </si>
  <si>
    <t>donquijote</t>
  </si>
  <si>
    <t>https://stackoverflow.com/users/6375238/donquijote</t>
  </si>
  <si>
    <t>https://stackoverflow.com/questions/62091670/ef-core-equivalent-to-throwifv1schemafalse-and-where-to-implement-on-blazor-web</t>
  </si>
  <si>
    <t>Access X-MS-CLIENT-PRINCIPAL-NAME in Razor page</t>
  </si>
  <si>
    <t>['c#', 'asp.net-core', 'razor-pages', 'httpcontext', 'blazor-webassembly']</t>
  </si>
  <si>
    <t>https://www.gravatar.com/avatar/70ca0a6afb66dc21ba0397aa66bc21dd?s=128&amp;d=identicon&amp;r=PG&amp;f=1</t>
  </si>
  <si>
    <t>agretsuko</t>
  </si>
  <si>
    <t>https://stackoverflow.com/users/12484570/agretsuko</t>
  </si>
  <si>
    <t>https://stackoverflow.com/questions/66928002/access-x-ms-client-principal-name-in-razor-page</t>
  </si>
  <si>
    <t>Dynamic Property and Child Model Not Binding</t>
  </si>
  <si>
    <t>['.net-core', 'blazor']</t>
  </si>
  <si>
    <t>https://www.gravatar.com/avatar/b2173906f37003c05fd354d54f1f19f9?s=128&amp;d=identicon&amp;r=PG</t>
  </si>
  <si>
    <t>dotnetstep</t>
  </si>
  <si>
    <t>https://stackoverflow.com/users/385326/dotnetstep</t>
  </si>
  <si>
    <t>https://stackoverflow.com/questions/66840642/dynamic-property-and-child-model-not-binding</t>
  </si>
  <si>
    <t>How to inject Blazor-WebAssembly-app extension-UI in webpage?</t>
  </si>
  <si>
    <t>['asp.net-mvc', 'asp.net-core', 'google-chrome-extension', 'blazor', 'blazor-webassembly']</t>
  </si>
  <si>
    <t>https://lh3.googleusercontent.com/a-/AAuE7mBKtG_g1TVQ5-eyNRv0_pjDegd4XMJQKLp8TvGH=k-s128</t>
  </si>
  <si>
    <t>Junior</t>
  </si>
  <si>
    <t>https://stackoverflow.com/users/12491408/junior</t>
  </si>
  <si>
    <t>https://stackoverflow.com/questions/66009963/how-to-inject-blazor-webassembly-app-extension-ui-in-webpage</t>
  </si>
  <si>
    <t>Blazor WebAssembly SignalR HubConnection causing javascript error on reload</t>
  </si>
  <si>
    <t>['signalr', 'blazor', 'blazor-webassembly', 'blazor-client-side']</t>
  </si>
  <si>
    <t>https://www.gravatar.com/avatar/2f9e1c42e084cddf7866a0601f2974a2?s=128&amp;d=identicon&amp;r=PG</t>
  </si>
  <si>
    <t>oatsoda</t>
  </si>
  <si>
    <t>https://stackoverflow.com/users/868159/oatsoda</t>
  </si>
  <si>
    <t>https://stackoverflow.com/questions/66705745/blazor-webassembly-signalr-hubconnection-causing-javascript-error-on-reload</t>
  </si>
  <si>
    <t>How to use Azure App Settings in a Blazor WebAssembly Client side application at runtime as appsettings.json configuration?</t>
  </si>
  <si>
    <t>['azure', 'azure-web-app-service', 'blazor', 'blazor-webassembly', 'blazor-client-side']</t>
  </si>
  <si>
    <t>https://www.gravatar.com/avatar/2c7e429204962662336081e66951e608?s=128&amp;d=identicon&amp;r=PG</t>
  </si>
  <si>
    <t>wafers</t>
  </si>
  <si>
    <t>https://stackoverflow.com/users/1304247/wafers</t>
  </si>
  <si>
    <t>https://stackoverflow.com/questions/66423999/how-to-use-azure-app-settings-in-a-blazor-webassembly-client-side-application-at</t>
  </si>
  <si>
    <t>Problems with usermanager in asp net core identity</t>
  </si>
  <si>
    <t>['c#', 'asp.net-core', 'blazor', 'identity']</t>
  </si>
  <si>
    <t>https://stackoverflow.com/questions/62800713/problems-with-usermanager-in-asp-net-core-identity</t>
  </si>
  <si>
    <t>blazor wasm inject IJSRuntime in program.cs Main</t>
  </si>
  <si>
    <t>['dependency-injection', 'blazor', 'main', 'webassembly']</t>
  </si>
  <si>
    <t>https://i.stack.imgur.com/arVfz.png?s=128&amp;g=1</t>
  </si>
  <si>
    <t>andreat</t>
  </si>
  <si>
    <t>https://stackoverflow.com/users/1154898/andreat</t>
  </si>
  <si>
    <t>https://stackoverflow.com/questions/65724054/blazor-wasm-inject-ijsruntime-in-program-cs-main</t>
  </si>
  <si>
    <t>Injecting an HttpClient into a Blazor Component in a Razor class library</t>
  </si>
  <si>
    <t>['blazor', 'blazor-client-side', 'blazor-webassembly', 'asp.net-blazor', 'asp.net-core-5.0']</t>
  </si>
  <si>
    <t>https://stackoverflow.com/questions/65458988/injecting-an-httpclient-into-a-blazor-component-in-a-razor-class-library</t>
  </si>
  <si>
    <t>Getting &amp;#39;TypeError: Failed to fetch&amp;#39; error when trying to call AspNetCore Restful API from Blazor Wasm</t>
  </si>
  <si>
    <t>['asp.net-core', 'httpclient', '.net-standard', 'blazor-client-side', 'json-patch']</t>
  </si>
  <si>
    <t>https://i.stack.imgur.com/WXUTi.jpg?s=128&amp;g=1</t>
  </si>
  <si>
    <t>inliner49er</t>
  </si>
  <si>
    <t>https://stackoverflow.com/users/1706963/inliner49er</t>
  </si>
  <si>
    <t>https://stackoverflow.com/questions/61311181/getting-typeerror-failed-to-fetch-error-when-trying-to-call-aspnetcore-restfu</t>
  </si>
  <si>
    <t>how to use usermanager on a blazor page?</t>
  </si>
  <si>
    <t>['c#', 'asp.net-web-api', 'blazor', 'blazor-webassembly', 'usermanager']</t>
  </si>
  <si>
    <t>https://stackoverflow.com/questions/65397419/how-to-use-usermanager-on-a-blazor-page</t>
  </si>
  <si>
    <t>How to import JQuery UI to Blazor WebAssembly?</t>
  </si>
  <si>
    <t>['jquery', '.net', 'asp.net-core', 'blazor', 'blazor-webassembly']</t>
  </si>
  <si>
    <t>https://www.gravatar.com/avatar/b84e69cc56f198c4333997b4377aeca5?s=128&amp;d=identicon&amp;r=PG&amp;f=1</t>
  </si>
  <si>
    <t>Cristian</t>
  </si>
  <si>
    <t>https://stackoverflow.com/users/11436278/cristian</t>
  </si>
  <si>
    <t>https://stackoverflow.com/questions/65308885/how-to-import-jquery-ui-to-blazor-webassembly</t>
  </si>
  <si>
    <t>How to read large string from sessionStorage in Blazor WebAssembly? My result is truncated</t>
  </si>
  <si>
    <t>https://stackoverflow.com/questions/65316643/how-to-read-large-string-from-sessionstorage-in-blazor-webassembly-my-result-is</t>
  </si>
  <si>
    <t>Blazor webassembly: How to inject controller from `foo.Sever` to `foo.Client`?</t>
  </si>
  <si>
    <t>['c#', 'visual-studio', 'asp.net-core', 'blazor', 'blazor-webassembly']</t>
  </si>
  <si>
    <t>https://stackoverflow.com/questions/65062180/blazor-webassembly-how-to-inject-controller-from-foo-sever-to-foo-client</t>
  </si>
  <si>
    <t>How can I make my Timer leaking proof in Blazor App?</t>
  </si>
  <si>
    <t>https://www.gravatar.com/avatar/b45b7f89429f8766cdbf6c776c0a9d41?s=128&amp;d=identicon&amp;r=PG</t>
  </si>
  <si>
    <t>enet</t>
  </si>
  <si>
    <t>https://stackoverflow.com/users/6152891/enet</t>
  </si>
  <si>
    <t>https://stackoverflow.com/questions/65051706/how-can-i-make-my-timer-leaking-proof-in-blazor-app</t>
  </si>
  <si>
    <t>Blazor Shared UI Toaster Component</t>
  </si>
  <si>
    <t>https://www.gravatar.com/avatar/00d813f85062c23d43043e6132278610?s=128&amp;d=identicon&amp;r=PG</t>
  </si>
  <si>
    <t>Greg Gum</t>
  </si>
  <si>
    <t>https://stackoverflow.com/users/425823/greg-gum</t>
  </si>
  <si>
    <t>https://stackoverflow.com/questions/64742018/blazor-shared-ui-toaster-component</t>
  </si>
  <si>
    <t>Blazor Webassembly, custom http response headers</t>
  </si>
  <si>
    <t>https://stackoverflow.com/questions/63310771/blazor-webassembly-custom-http-response-headers</t>
  </si>
  <si>
    <t>Replacing JSRuntime.Current in Blazor-WebAssembly</t>
  </si>
  <si>
    <t>https://www.gravatar.com/avatar/c706e856b7e28b864a138f1f6de88653?s=128&amp;d=identicon&amp;r=PG&amp;f=1</t>
  </si>
  <si>
    <t>user3526037</t>
  </si>
  <si>
    <t>https://stackoverflow.com/users/3526037/user3526037</t>
  </si>
  <si>
    <t>https://stackoverflow.com/questions/63246259/replacing-jsruntime-current-in-blazor-webassembly</t>
  </si>
  <si>
    <t>Blazor WebAssembly cannot load resources files from class library</t>
  </si>
  <si>
    <t>['c#', 'blazor', 'embedded-resource', 'webassembly']</t>
  </si>
  <si>
    <t>https://stackoverflow.com/questions/63225051/blazor-webassembly-cannot-load-resources-files-from-class-library</t>
  </si>
  <si>
    <t>Blazored.LocalStorage in client service</t>
  </si>
  <si>
    <t>['local-storage', 'blazor-client-side', 'blazored']</t>
  </si>
  <si>
    <t>https://stackoverflow.com/questions/62780915/blazored-localstorage-in-client-service</t>
  </si>
  <si>
    <t>Blazor WebAssembly PWA - IFormFile FromForm is always null</t>
  </si>
  <si>
    <t>['c#', 'asp.net-core', 'blazor', 'azure-cognitive-services', 'blazor-client-side']</t>
  </si>
  <si>
    <t>https://stackoverflow.com/questions/62665194/blazor-webassembly-pwa-iformfile-fromform-is-always-null</t>
  </si>
  <si>
    <t>How to pass Dependency injection in Generic class</t>
  </si>
  <si>
    <t>['fluentvalidation', 'blazor-client-side', 'blazor-webassembly']</t>
  </si>
  <si>
    <t>https://stackoverflow.com/questions/62463211/how-to-pass-dependency-injection-in-generic-class</t>
  </si>
  <si>
    <t>Telerik for Blazor dropdown select event not updating data in grid</t>
  </si>
  <si>
    <t>['c#', 'asp.net-core', 'telerik', 'blazor-client-side']</t>
  </si>
  <si>
    <t>https://www.gravatar.com/avatar/9f359f74f2d84f09269971696f723227?s=128&amp;d=identicon&amp;r=PG&amp;f=1</t>
  </si>
  <si>
    <t>bob82</t>
  </si>
  <si>
    <t>https://stackoverflow.com/users/11660683/bob82</t>
  </si>
  <si>
    <t>https://stackoverflow.com/questions/60571055/telerik-for-blazor-dropdown-select-event-not-updating-data-in-grid</t>
  </si>
  <si>
    <t>In Blazor, how do I make changes to an injected object be reflected in all components? (AKA reactivity)</t>
  </si>
  <si>
    <t>https://stackoverflow.com/questions/60674120/in-blazor-how-do-i-make-changes-to-an-injected-object-be-reflected-in-all-compo</t>
  </si>
  <si>
    <t>Best practice of using TableEntity (Azure table storage) - decoupling of classes</t>
  </si>
  <si>
    <t>['c#', 'asp.net-core', 'design-patterns', 'azure-storage', 'blazor']</t>
  </si>
  <si>
    <t>https://www.gravatar.com/avatar/2400c042e8661dccb01771f598b8acf0?s=128&amp;d=identicon&amp;r=PG&amp;f=1</t>
  </si>
  <si>
    <t>Morten_564834</t>
  </si>
  <si>
    <t>https://stackoverflow.com/users/2969412/morten-564834</t>
  </si>
  <si>
    <t>https://stackoverflow.com/questions/60360640/best-practice-of-using-tableentity-azure-table-storage-decoupling-of-classes</t>
  </si>
  <si>
    <t>How to detect browser information from WebAssembly module?</t>
  </si>
  <si>
    <t>['javascript', 'c++', 'browser', 'webassembly', 'emscripten']</t>
  </si>
  <si>
    <t>https://www.gravatar.com/avatar/2aa7638b045d1bfb5cc568748408d33d?s=128&amp;d=identicon&amp;r=PG&amp;f=1</t>
  </si>
  <si>
    <t>b26</t>
  </si>
  <si>
    <t>https://stackoverflow.com/users/215263/b26</t>
  </si>
  <si>
    <t>https://stackoverflow.com/questions/59790919/how-to-detect-browser-information-from-webassembly-module</t>
  </si>
  <si>
    <t>Which hosting model for Blazor application with dynamic UI talking to remote SQL Server?</t>
  </si>
  <si>
    <t>['signalr', 'webassembly', 'blazor', 'asp.net-core-signalr', 'blazor-server-side']</t>
  </si>
  <si>
    <t>https://www.gravatar.com/avatar/d966ec61fcaf459d0a057828f285694c?s=128&amp;d=identicon&amp;r=PG</t>
  </si>
  <si>
    <t>Tim</t>
  </si>
  <si>
    <t>https://stackoverflow.com/users/311343/tim</t>
  </si>
  <si>
    <t>https://stackoverflow.com/questions/56665744/which-hosting-model-for-blazor-application-with-dynamic-ui-talking-to-remote-sql</t>
  </si>
  <si>
    <t>How can I make all relative URLs on a HTML page be relative to a different domain then it&amp;#39;s on (in HTML elements as well as JS HTTP Requests)?</t>
  </si>
  <si>
    <t>['javascript', 'html', 'url', 'url-routing', 'relative-path']</t>
  </si>
  <si>
    <t>https://www.gravatar.com/avatar/4e24aa1cfabf417ef8833ea8721a66a8?s=128&amp;d=identicon&amp;r=PG</t>
  </si>
  <si>
    <t>01AutoMonkey</t>
  </si>
  <si>
    <t>https://stackoverflow.com/users/473368/01automonkey</t>
  </si>
  <si>
    <t>https://stackoverflow.com/questions/39998553/how-can-i-make-all-relative-urls-on-a-html-page-be-relative-to-a-different-domai</t>
  </si>
  <si>
    <t>Best way to call wasm module functions in AudioWorkletProcessor?</t>
  </si>
  <si>
    <t>['angular', 'web-audio-api', 'webassembly', 'audio-worklet']</t>
  </si>
  <si>
    <t>https://www.gravatar.com/avatar/a19aaf906b5f470c9c0aa4671229a579?s=128&amp;d=identicon&amp;r=PG&amp;f=1</t>
  </si>
  <si>
    <t>mwong</t>
  </si>
  <si>
    <t>https://stackoverflow.com/users/9615664/mwong</t>
  </si>
  <si>
    <t>https://stackoverflow.com/questions/65673325/best-way-to-call-wasm-module-functions-in-audioworkletprocessor</t>
  </si>
  <si>
    <t>Building libsoxr to Webassembly leads to function signature mismatch error</t>
  </si>
  <si>
    <t>['webassembly', 'emscripten']</t>
  </si>
  <si>
    <t>https://i.stack.imgur.com/FiXfl.jpg?s=128&amp;g=1</t>
  </si>
  <si>
    <t>Guillaume Besson</t>
  </si>
  <si>
    <t>https://stackoverflow.com/users/3680412/guillaume-besson</t>
  </si>
  <si>
    <t>https://stackoverflow.com/questions/62983078/building-libsoxr-to-webassembly-leads-to-function-signature-mismatch-error</t>
  </si>
  <si>
    <t>Can&amp;#39;t decompress data with GZipStream without running into exceptions, can&amp;#39;t determine cause</t>
  </si>
  <si>
    <t>['c#', '.net', 'gzip', 'blazor', 'gzipinputstream']</t>
  </si>
  <si>
    <t>https://www.gravatar.com/avatar/28068e61a850f22e8d2c36e2d6536573?s=128&amp;d=identicon&amp;r=PG</t>
  </si>
  <si>
    <t>Codefun64</t>
  </si>
  <si>
    <t>https://stackoverflow.com/users/1762453/codefun64</t>
  </si>
  <si>
    <t>https://stackoverflow.com/questions/66298781/cant-decompress-data-with-gzipstream-without-running-into-exceptions-cant-det</t>
  </si>
  <si>
    <t>Save large file created with Cs in Blazor</t>
  </si>
  <si>
    <t>['c#', 'computer-science', 'blazor', 'webassembly']</t>
  </si>
  <si>
    <t>https://stackoverflow.com/questions/59343706/save-large-file-created-with-cs-in-blazor</t>
  </si>
  <si>
    <t>How do I find the cause of a stack overflow of my Qt application running in WebAssembly?</t>
  </si>
  <si>
    <t>['c++', 'qt', 'qt5', 'webassembly']</t>
  </si>
  <si>
    <t>https://www.gravatar.com/avatar/1b01be61acf18c3d7b41427d4c655cf5?s=128&amp;d=identicon&amp;r=PG&amp;f=1</t>
  </si>
  <si>
    <t>edition</t>
  </si>
  <si>
    <t>https://stackoverflow.com/users/3924272/edition</t>
  </si>
  <si>
    <t>https://stackoverflow.com/questions/65297649/how-do-i-find-the-cause-of-a-stack-overflow-of-my-qt-application-running-in-weba</t>
  </si>
  <si>
    <t>Uncaught (in promise) LinkError: WebAssembly Instantiation: Import #1 module=&amp;quot;env&amp;quot; function=&amp;quot;__memory_base&amp;quot; error: global import must be a number</t>
  </si>
  <si>
    <t>https://graph.facebook.com/1020105198128057/picture?type=large</t>
  </si>
  <si>
    <t>Datow King</t>
  </si>
  <si>
    <t>https://stackoverflow.com/users/8967347/datow-king</t>
  </si>
  <si>
    <t>https://stackoverflow.com/questions/55884021/uncaught-in-promise-linkerror-webassembly-instantiation-import-1-module-en</t>
  </si>
  <si>
    <t>Why my quicksort exported in webassembly is slower than a pure javascript implementation?</t>
  </si>
  <si>
    <t>['javascript', 'emscripten', 'webassembly']</t>
  </si>
  <si>
    <t>https://www.gravatar.com/avatar/a828984227cf922be235dabf37407d53?s=128&amp;d=identicon&amp;r=PG</t>
  </si>
  <si>
    <t>Eturcim</t>
  </si>
  <si>
    <t>https://stackoverflow.com/users/1741640/eturcim</t>
  </si>
  <si>
    <t>https://stackoverflow.com/questions/53511771/why-my-quicksort-exported-in-webassembly-is-slower-than-a-pure-javascript-implem</t>
  </si>
  <si>
    <t>Blazor fallback for older browsers</t>
  </si>
  <si>
    <t>https://www.gravatar.com/avatar/2ea698c8c9eb907b967b936f1d551be3?s=128&amp;d=identicon&amp;r=PG&amp;f=1</t>
  </si>
  <si>
    <t>SvenM</t>
  </si>
  <si>
    <t>https://stackoverflow.com/users/3345552/svenm</t>
  </si>
  <si>
    <t>https://stackoverflow.com/questions/60164866/blazor-fallback-for-older-browsers</t>
  </si>
  <si>
    <t>Could webassembly be a way to enforce drm?</t>
  </si>
  <si>
    <t>['javascript', 'google-chrome', 'browser', 'drm', 'webassembly']</t>
  </si>
  <si>
    <t>https://www.gravatar.com/avatar/af3105e9140f080d2293d3dbc841024d?s=128&amp;d=identicon&amp;r=PG&amp;f=1</t>
  </si>
  <si>
    <t>Patently Paul</t>
  </si>
  <si>
    <t>https://stackoverflow.com/users/6393732/patently-paul</t>
  </si>
  <si>
    <t>https://stackoverflow.com/questions/42186728/could-webassembly-be-a-way-to-enforce-drm</t>
  </si>
  <si>
    <t>QtCreator doesn&amp;#39;t open on Mac</t>
  </si>
  <si>
    <t>['macos', 'qt', 'segmentation-fault', 'qt-creator']</t>
  </si>
  <si>
    <t>https://www.gravatar.com/avatar/e2fe2e203ab04b8587ba9702c7221d29?s=128&amp;d=identicon&amp;r=PG&amp;f=1</t>
  </si>
  <si>
    <t>LeBeast87</t>
  </si>
  <si>
    <t>https://stackoverflow.com/users/12678303/lebeast87</t>
  </si>
  <si>
    <t>https://stackoverflow.com/questions/59654003/qtcreator-doesnt-open-on-mac</t>
  </si>
  <si>
    <t>Guidance for Blazor Server with API Gateway and Microservices</t>
  </si>
  <si>
    <t>['architecture', 'microservices', 'blazor', 'blazor-server-side', 'api-gateway']</t>
  </si>
  <si>
    <t>https://www.gravatar.com/avatar/73bbeee82753815129afecac2af26494?s=128&amp;d=identicon&amp;r=PG</t>
  </si>
  <si>
    <t>MylesRip</t>
  </si>
  <si>
    <t>https://stackoverflow.com/users/296059/mylesrip</t>
  </si>
  <si>
    <t>https://stackoverflow.com/questions/61684831/guidance-for-blazor-server-with-api-gateway-and-microservices</t>
  </si>
  <si>
    <t>Blazor WebAssembly and HTTP-requests. How to protect against unplanned requests?</t>
  </si>
  <si>
    <t>['api', 'httprequest', 'blazor', 'blazor-webassembly']</t>
  </si>
  <si>
    <t>https://lh3.googleusercontent.com/-2fRQ64TkGAE/AAAAAAAAAAI/AAAAAAAAAAA/ACHi3rchN4oKujORNkmWiBGQOGO_XPI9sg/photo.jpg?sz=128</t>
  </si>
  <si>
    <t>Ð•Ð²Ð³ÐµÐ½Ð¸Ð¹ Ð›ÑÑˆÐµÐ½ÐºÐ¾</t>
  </si>
  <si>
    <t>https://stackoverflow.com/users/12084336/%d0%95%d0%b2%d0%b3%d0%b5%d0%bd%d0%b8%d0%b9-%d0%9b%d1%8f%d1%88%d0%b5%d0%bd%d0%ba%d0%be</t>
  </si>
  <si>
    <t>https://stackoverflow.com/questions/64060709/blazor-webassembly-and-http-requests-how-to-protect-against-unplanned-requests</t>
  </si>
  <si>
    <t>Can you compile JS code using V8 and feed that directly to Chrome?</t>
  </si>
  <si>
    <t>['javascript', 'google-chrome', 'compilation', 'v8']</t>
  </si>
  <si>
    <t>https://www.gravatar.com/avatar/597e6c69fda7baf00dde0c2e181efb69?s=128&amp;d=identicon&amp;r=PG&amp;f=1</t>
  </si>
  <si>
    <t>Tomov</t>
  </si>
  <si>
    <t>https://stackoverflow.com/users/931409/tomov</t>
  </si>
  <si>
    <t>https://stackoverflow.com/questions/48854770/can-you-compile-js-code-using-v8-and-feed-that-directly-to-chrome</t>
  </si>
  <si>
    <t>Blazor WebAssembly Standalone access multiple AAD protected APIs</t>
  </si>
  <si>
    <t>['.net-core', 'azure-active-directory', 'webassembly', 'webapi', 'blazor-client-side']</t>
  </si>
  <si>
    <t>https://www.gravatar.com/avatar/89f2d81716cb8cb5639d01a68916453a?s=128&amp;d=identicon&amp;r=PG</t>
  </si>
  <si>
    <t>Circus Ranger</t>
  </si>
  <si>
    <t>https://stackoverflow.com/users/842117/circus-ranger</t>
  </si>
  <si>
    <t>https://stackoverflow.com/questions/60754751/blazor-webassembly-standalone-access-multiple-aad-protected-apis</t>
  </si>
  <si>
    <t>Blazor Webassembly shows wrong time in UI</t>
  </si>
  <si>
    <t>https://stackoverflow.com/questions/65025694/blazor-webassembly-shows-wrong-time-in-ui</t>
  </si>
  <si>
    <t>Calling StateHasChanged() every second is optimal in blazor web assembly?</t>
  </si>
  <si>
    <t>https://stackoverflow.com/questions/65011727/calling-statehaschanged-every-second-is-optimal-in-blazor-web-assembly</t>
  </si>
  <si>
    <t>How can I force emscripten/em++/llvm to load constants from .rodata and/or perform better SIMD optimization?</t>
  </si>
  <si>
    <t>['c++', 'assembly', 'v8', 'webassembly', 'emscripten']</t>
  </si>
  <si>
    <t>https://www.gravatar.com/avatar/0c2a43adeac7bb506c17a4db01444423?s=128&amp;d=identicon&amp;r=PG&amp;f=1</t>
  </si>
  <si>
    <t>Dan Weber</t>
  </si>
  <si>
    <t>https://stackoverflow.com/users/3900123/dan-weber</t>
  </si>
  <si>
    <t>https://stackoverflow.com/questions/63875389/how-can-i-force-emscripten-em-llvm-to-load-constants-from-rodata-and-or-perfo</t>
  </si>
  <si>
    <t>How to use StackExchange.Redis in a Blazor WebAssembly app?</t>
  </si>
  <si>
    <t>['blazor', 'stackexchange.redis', 'blazor-client-side', 'blazor-webassembly']</t>
  </si>
  <si>
    <t>https://www.gravatar.com/avatar/f88311f6cac88a7140bbf03f86a66965?s=128&amp;d=identicon&amp;r=PG&amp;f=1</t>
  </si>
  <si>
    <t>Kubus</t>
  </si>
  <si>
    <t>https://stackoverflow.com/users/13748014/kubus</t>
  </si>
  <si>
    <t>https://stackoverflow.com/questions/62383514/how-to-use-stackexchange-redis-in-a-blazor-webassembly-app</t>
  </si>
  <si>
    <t>WASI vs Emscripten FS, sand-boxed file system</t>
  </si>
  <si>
    <t>['filesystems', 'sandbox', 'webassembly', 'emscripten', 'wasi']</t>
  </si>
  <si>
    <t>https://www.gravatar.com/avatar/1018076303083f804ef1d43d2c24fd98?s=128&amp;d=identicon&amp;r=PG&amp;f=1</t>
  </si>
  <si>
    <t>Asanka</t>
  </si>
  <si>
    <t>https://stackoverflow.com/users/6348841/asanka</t>
  </si>
  <si>
    <t>https://stackoverflow.com/questions/66523662/wasi-vs-emscripten-fs-sand-boxed-file-system</t>
  </si>
  <si>
    <t>What mean --no-sandbox mean? Can access system?</t>
  </si>
  <si>
    <t>['desktop-application', 'chromium']</t>
  </si>
  <si>
    <t>https://www.gravatar.com/avatar/8ce3672a70f2aae96ff3da502ea58417?s=128&amp;d=identicon&amp;r=PG</t>
  </si>
  <si>
    <t>Matanya Cohen</t>
  </si>
  <si>
    <t>https://stackoverflow.com/users/1109741/matanya-cohen</t>
  </si>
  <si>
    <t>https://stackoverflow.com/questions/54699848/what-mean-no-sandbox-mean-can-access-system</t>
  </si>
  <si>
    <t>Use emscripten webassembly threads (C++) with webpack (create-react-app)</t>
  </si>
  <si>
    <t>['multithreading', 'webpack', 'create-react-app', 'webassembly', 'emscripten']</t>
  </si>
  <si>
    <t>https://www.gravatar.com/avatar/916bf7050a5da81496113bac8d665964?s=128&amp;d=identicon&amp;r=PG&amp;f=1</t>
  </si>
  <si>
    <t>Ajohnson</t>
  </si>
  <si>
    <t>https://stackoverflow.com/users/14364999/ajohnson</t>
  </si>
  <si>
    <t>https://stackoverflow.com/questions/64130946/use-emscripten-webassembly-threads-c-with-webpack-create-react-app</t>
  </si>
  <si>
    <t>Webassembly, file input and virtual file system</t>
  </si>
  <si>
    <t>https://www.gravatar.com/avatar/2c064102c4a0a4e8fb1d6d3d11e30fd6?s=128&amp;d=identicon&amp;r=PG&amp;f=1</t>
  </si>
  <si>
    <t>Humberto</t>
  </si>
  <si>
    <t>https://stackoverflow.com/users/13805084/humberto</t>
  </si>
  <si>
    <t>https://stackoverflow.com/questions/62553391/webassembly-file-input-and-virtual-file-system</t>
  </si>
  <si>
    <t>How does Web Assembly facilitate less hackable/more trustless in-browser code execution?</t>
  </si>
  <si>
    <t>Ask P</t>
  </si>
  <si>
    <t>https://stackoverflow.com/users/9537752/ask-p</t>
  </si>
  <si>
    <t>https://stackoverflow.com/questions/56766674/how-does-web-assembly-facilitate-less-hackable-more-trustless-in-browser-code-ex</t>
  </si>
  <si>
    <t>What is required to get a BSD-sockets-based program to do LAN networking under Emscripten?</t>
  </si>
  <si>
    <t>['c++', 'qt', 'sockets', 'emscripten']</t>
  </si>
  <si>
    <t>https://www.gravatar.com/avatar/91536fe27d32713b8a154a0bf42f6748?s=128&amp;d=identicon&amp;r=PG</t>
  </si>
  <si>
    <t>Jeremy Friesner</t>
  </si>
  <si>
    <t>https://stackoverflow.com/users/131930/jeremy-friesner</t>
  </si>
  <si>
    <t>https://stackoverflow.com/questions/57024500/what-is-required-to-get-a-bsd-sockets-based-program-to-do-lan-networking-under-e</t>
  </si>
  <si>
    <t>Javascript - Detect if window is inactive but still visible</t>
  </si>
  <si>
    <t>['javascript', 'window', 'visibility']</t>
  </si>
  <si>
    <t>https://www.gravatar.com/avatar/ee5af60b10a2d5fd8c864437a2062f0a?s=128&amp;d=identicon&amp;r=PG</t>
  </si>
  <si>
    <t>Green Cloak Guy</t>
  </si>
  <si>
    <t>https://stackoverflow.com/users/2648811/green-cloak-guy</t>
  </si>
  <si>
    <t>https://stackoverflow.com/questions/56535423/javascript-detect-if-window-is-inactive-but-still-visible</t>
  </si>
  <si>
    <t>How do sandboxing environments recover from faults?</t>
  </si>
  <si>
    <t>['multithreading', 'segmentation-fault', 'signals', 'posix', 'sandbox']</t>
  </si>
  <si>
    <t>user1544337</t>
  </si>
  <si>
    <t>https://stackoverflow.com/questions/55668130/how-do-sandboxing-environments-recover-from-faults</t>
  </si>
  <si>
    <t>Where all can javascript (and plugins) live/hide in a webpage?</t>
  </si>
  <si>
    <t>['javascript', 'html', 'security', 'web', 'browser']</t>
  </si>
  <si>
    <t>https://www.gravatar.com/avatar/6c057f8208875357b7c27e2b918bd665?s=128&amp;d=identicon&amp;r=PG</t>
  </si>
  <si>
    <t>AntiMS</t>
  </si>
  <si>
    <t>https://stackoverflow.com/users/1483512/antims</t>
  </si>
  <si>
    <t>https://stackoverflow.com/questions/44092422/where-all-can-javascript-and-plugins-live-hide-in-a-webpage</t>
  </si>
  <si>
    <t>Can no longer run Blazor application without Visual Studio after upgrade to .NET 5.0</t>
  </si>
  <si>
    <t>['c#', 'asp.net-core', 'blazor', '.net-5', 'asp.net-blazor']</t>
  </si>
  <si>
    <t>https://www.gravatar.com/avatar/9560a8089760f9764495207f118a59cd?s=128&amp;d=identicon&amp;r=PG&amp;f=1</t>
  </si>
  <si>
    <t>JvS</t>
  </si>
  <si>
    <t>https://stackoverflow.com/users/5190129/jvs</t>
  </si>
  <si>
    <t>https://stackoverflow.com/questions/65554308/can-no-longer-run-blazor-application-without-visual-studio-after-upgrade-to-net</t>
  </si>
  <si>
    <t>Can I use webassembly for plugins like blender uses python?</t>
  </si>
  <si>
    <t>['plugins', 'webassembly']</t>
  </si>
  <si>
    <t>https://www.gravatar.com/avatar/04de2cacb87b9135031fadf7d2d477cd?s=128&amp;d=identicon&amp;r=PG&amp;f=1</t>
  </si>
  <si>
    <t>user2741831</t>
  </si>
  <si>
    <t>https://stackoverflow.com/users/2741831/user2741831</t>
  </si>
  <si>
    <t>https://stackoverflow.com/questions/56737992/can-i-use-webassembly-for-plugins-like-blender-uses-python</t>
  </si>
  <si>
    <t>Blazor webassembly storing auth0 secrets</t>
  </si>
  <si>
    <t>https://www.gravatar.com/avatar/988a1a85fb21b8feb2abcaf79e9ce972?s=128&amp;d=identicon&amp;r=PG&amp;f=1</t>
  </si>
  <si>
    <t>levis84</t>
  </si>
  <si>
    <t>https://stackoverflow.com/users/3593088/levis84</t>
  </si>
  <si>
    <t>https://stackoverflow.com/questions/63849288/blazor-webassembly-storing-auth0-secrets</t>
  </si>
  <si>
    <t>My unity game has bugs when builded to webgl</t>
  </si>
  <si>
    <t>['unity3d', 'webassembly', 'unity-webgl']</t>
  </si>
  <si>
    <t>https://graph.facebook.com/10221998367005212/picture?type=large</t>
  </si>
  <si>
    <t>K.1234512</t>
  </si>
  <si>
    <t>https://stackoverflow.com/users/13346866/k-1234512</t>
  </si>
  <si>
    <t>https://stackoverflow.com/questions/61288710/my-unity-game-has-bugs-when-builded-to-webgl</t>
  </si>
  <si>
    <t>how webassembly provides software fault isolation</t>
  </si>
  <si>
    <t>['webassembly', 'fault', 'isolation']</t>
  </si>
  <si>
    <t>https://stackoverflow.com/questions/66776662/how-webassembly-provides-software-fault-isolation</t>
  </si>
  <si>
    <t>How to intercept Skia draw commands from Chromium Browser</t>
  </si>
  <si>
    <t>['browser', 'chromium', 'webassembly', 'skia']</t>
  </si>
  <si>
    <t>https://www.gravatar.com/avatar/dd24904fd974e284be472b25dd5a2b5c?s=128&amp;d=identicon&amp;r=PG&amp;f=1</t>
  </si>
  <si>
    <t>Desmond Ding</t>
  </si>
  <si>
    <t>https://stackoverflow.com/users/11049672/desmond-ding</t>
  </si>
  <si>
    <t>https://stackoverflow.com/questions/60293524/how-to-intercept-skia-draw-commands-from-chromium-browser</t>
  </si>
  <si>
    <t>Enable CSS isolation of RCL to work in blazor server</t>
  </si>
  <si>
    <t>https://www.gravatar.com/avatar/670d97991536404c55736392029ce1ba?s=128&amp;d=identicon&amp;r=PG&amp;f=1</t>
  </si>
  <si>
    <t>user13256346</t>
  </si>
  <si>
    <t>https://stackoverflow.com/users/13256346/user13256346</t>
  </si>
  <si>
    <t>https://stackoverflow.com/questions/65915627/enable-css-isolation-of-rcl-to-work-in-blazor-server</t>
  </si>
  <si>
    <t>CSS isolation in blazor-server components</t>
  </si>
  <si>
    <t>['blazor', 'blazor-server-side', 'blazor-component']</t>
  </si>
  <si>
    <t>https://lh5.googleusercontent.com/-io4FMaKYmSI/AAAAAAAAAAI/AAAAAAAAB70/gFfkGMStnQQ/photo.jpg?sz=128</t>
  </si>
  <si>
    <t>Daniel Weber</t>
  </si>
  <si>
    <t>https://stackoverflow.com/users/6022618/daniel-weber</t>
  </si>
  <si>
    <t>https://stackoverflow.com/questions/64738381/css-isolation-in-blazor-server-components</t>
  </si>
  <si>
    <t>How to get a filename renamed by Webpack?</t>
  </si>
  <si>
    <t>['javascript', 'webpack', 'emscripten', 'webassembly']</t>
  </si>
  <si>
    <t>https://www.gravatar.com/avatar/9d37ddb4e007bfd22023d6d5b95f0a45?s=128&amp;d=identicon&amp;r=PG&amp;f=1</t>
  </si>
  <si>
    <t>macabeus</t>
  </si>
  <si>
    <t>https://stackoverflow.com/users/3440266/macabeus</t>
  </si>
  <si>
    <t>https://stackoverflow.com/questions/55018810/how-to-get-a-filename-renamed-by-webpack</t>
  </si>
  <si>
    <t>Can anyone explain this unexpected V8 JavaScript performance behaviour?</t>
  </si>
  <si>
    <t>['javascript', 'performance', 'scope']</t>
  </si>
  <si>
    <t>https://www.gravatar.com/avatar/c5918be43fdf56f908c9a11216ce61d7?s=128&amp;d=identicon&amp;r=PG</t>
  </si>
  <si>
    <t>Chris W</t>
  </si>
  <si>
    <t>https://stackoverflow.com/users/7142530/chris-w</t>
  </si>
  <si>
    <t>https://stackoverflow.com/questions/59616335/can-anyone-explain-this-unexpected-v8-javascript-performance-behaviour</t>
  </si>
  <si>
    <t>Call webassembly from embedded v8 with imported function</t>
  </si>
  <si>
    <t>['c++', 'v8', 'embedded-v8']</t>
  </si>
  <si>
    <t>Yakir E</t>
  </si>
  <si>
    <t>https://stackoverflow.com/users/9479817/yakir-e</t>
  </si>
  <si>
    <t>https://stackoverflow.com/questions/58681625/call-webassembly-from-embedded-v8-with-imported-function</t>
  </si>
  <si>
    <t>Call webassembly from embedded v8 without JS</t>
  </si>
  <si>
    <t>['c++', 'v8', 'webassembly']</t>
  </si>
  <si>
    <t>https://lh3.googleusercontent.com/-OPJ-9w-2lQk/AAAAAAAAAAI/AAAAAAAAAAA/AKxrwcarNere7_BBVVKYA1WTpdan5nhiUQ/mo/photo.jpg?sz=128</t>
  </si>
  <si>
    <t>mhk</t>
  </si>
  <si>
    <t>https://stackoverflow.com/users/10829442/mhk</t>
  </si>
  <si>
    <t>https://stackoverflow.com/questions/53925972/call-webassembly-from-embedded-v8-without-js</t>
  </si>
  <si>
    <t>Blazor WebAssembly PWA loses functionality and style in DevOps Pipeline</t>
  </si>
  <si>
    <t>['c#', 'azure-devops', 'azure-pipelines', 'blazor', 'blazor-webassembly']</t>
  </si>
  <si>
    <t>https://www.gravatar.com/avatar/9e4f7815f77d908ec75eecbf7d86b474?s=128&amp;d=identicon&amp;r=PG&amp;f=1</t>
  </si>
  <si>
    <t>Cedervall</t>
  </si>
  <si>
    <t>https://stackoverflow.com/users/8655660/cedervall</t>
  </si>
  <si>
    <t>https://stackoverflow.com/questions/65775487/blazor-webassembly-pwa-loses-functionality-and-style-in-devops-pipeline</t>
  </si>
  <si>
    <t>Overriding isolated css in blazor component library by consuming application</t>
  </si>
  <si>
    <t>['blazor', 'scss-mixins', 'bootstrap-sass', 'razor-class-library']</t>
  </si>
  <si>
    <t>https://i.stack.imgur.com/seIOE.jpg?s=128&amp;g=1</t>
  </si>
  <si>
    <t>Tom</t>
  </si>
  <si>
    <t>https://stackoverflow.com/users/2933793/tom</t>
  </si>
  <si>
    <t>https://stackoverflow.com/questions/65198591/overriding-isolated-css-in-blazor-component-library-by-consuming-application</t>
  </si>
  <si>
    <t>Returning Uint8Array or Uint16Array from Rust with wasm-bindgen</t>
  </si>
  <si>
    <t>['rust', 'webassembly', 'wasm-bindgen', 'uint8array']</t>
  </si>
  <si>
    <t>https://www.gravatar.com/avatar/75d334a32948bcbb10fd4c631ae79cee?s=128&amp;d=identicon&amp;r=PG</t>
  </si>
  <si>
    <t>Johannes Ewald</t>
  </si>
  <si>
    <t>https://stackoverflow.com/users/1343851/johannes-ewald</t>
  </si>
  <si>
    <t>https://stackoverflow.com/questions/66842238/returning-uint8array-or-uint16array-from-rust-with-wasm-bindgen</t>
  </si>
  <si>
    <t>webassembly (C) How can I create configuration files?</t>
  </si>
  <si>
    <t>['c', 'configuration-files', 'webassembly', 'emcc']</t>
  </si>
  <si>
    <t>https://www.gravatar.com/avatar/5ab06fab3d1d9317889437631ef0ccce?s=128&amp;d=identicon&amp;r=PG&amp;f=1</t>
  </si>
  <si>
    <t>Neil</t>
  </si>
  <si>
    <t>https://stackoverflow.com/users/9724750/neil</t>
  </si>
  <si>
    <t>https://stackoverflow.com/questions/65478323/webassembly-c-how-can-i-create-configuration-files</t>
  </si>
  <si>
    <t>How can I free memory allocated by Rust code exposed in WebAssembly?</t>
  </si>
  <si>
    <t>https://www.gravatar.com/avatar/d7265224a43bec8e07c971f2b11273e9?s=128&amp;d=identicon&amp;r=PG&amp;f=1</t>
  </si>
  <si>
    <t>Adam R</t>
  </si>
  <si>
    <t>https://stackoverflow.com/users/5577384/adam-r</t>
  </si>
  <si>
    <t>https://stackoverflow.com/questions/51544240/how-can-i-free-memory-allocated-by-rust-code-exposed-in-webassembly</t>
  </si>
  <si>
    <t>Emscripten WebAssembly: Exporting Class &amp;quot;Import #13 module=&amp;quot;GOT.func&amp;quot; error: module is not an object or function&amp;quot;</t>
  </si>
  <si>
    <t>['javascript', 'c++', 'node.js', 'webassembly', 'emscripten']</t>
  </si>
  <si>
    <t>https://www.gravatar.com/avatar/564c3f87f87780a0e3dd405813fe0601?s=128&amp;d=identicon&amp;r=PG&amp;f=1</t>
  </si>
  <si>
    <t>user5156141</t>
  </si>
  <si>
    <t>https://stackoverflow.com/users/5156141/user5156141</t>
  </si>
  <si>
    <t>https://stackoverflow.com/questions/65946529/emscripten-webassembly-exporting-class-import-13-module-got-func-error-mod</t>
  </si>
  <si>
    <t>Docker Compose and Visual Studio Build Differences vs Docker CMD</t>
  </si>
  <si>
    <t>['visual-studio', 'docker', 'nginx']</t>
  </si>
  <si>
    <t>https://lh6.googleusercontent.com/-Ji1QRW4mlUQ/AAAAAAAAAAI/AAAAAAAAADc/A8faHlBAitM/photo.jpg?sz=128</t>
  </si>
  <si>
    <t>Lee Stevens</t>
  </si>
  <si>
    <t>https://stackoverflow.com/users/4060301/lee-stevens</t>
  </si>
  <si>
    <t>https://stackoverflow.com/questions/65536335/docker-compose-and-visual-studio-build-differences-vs-docker-cmd</t>
  </si>
  <si>
    <t>How can I run WebAssembly in nodejs 14.15</t>
  </si>
  <si>
    <t>['node.js', 'webassembly']</t>
  </si>
  <si>
    <t>https://i.stack.imgur.com/Q0EyA.jpg?s=128&amp;g=1</t>
  </si>
  <si>
    <t>calvin</t>
  </si>
  <si>
    <t>https://stackoverflow.com/users/3316009/calvin</t>
  </si>
  <si>
    <t>https://stackoverflow.com/questions/64804673/how-can-i-run-webassembly-in-nodejs-14-15</t>
  </si>
  <si>
    <t>Returning a byte array from JavaScript to Emscripten/Unity Web Assembly</t>
  </si>
  <si>
    <t>['c#', 'unity3d', 'emscripten', 'webassembly']</t>
  </si>
  <si>
    <t>https://www.gravatar.com/avatar/b13bd434508326b99170047c67991444?s=128&amp;d=identicon&amp;r=PG</t>
  </si>
  <si>
    <t>Derek Thurn</t>
  </si>
  <si>
    <t>https://stackoverflow.com/users/298036/derek-thurn</t>
  </si>
  <si>
    <t>https://stackoverflow.com/questions/56925313/returning-a-byte-array-from-javascript-to-emscripten-unity-web-assembly</t>
  </si>
  <si>
    <t>Cross origin error with QNetwork webassembly</t>
  </si>
  <si>
    <t>['qt', 'qt5', 'webassembly', 'emscripten']</t>
  </si>
  <si>
    <t>https://www.gravatar.com/avatar/e215a8d84e3958aaf5caf9b49d05ebdf?s=128&amp;d=identicon&amp;r=PG</t>
  </si>
  <si>
    <t>Ronak SHAH</t>
  </si>
  <si>
    <t>https://stackoverflow.com/users/8009864/ronak-shah</t>
  </si>
  <si>
    <t>https://stackoverflow.com/questions/63000069/cross-origin-error-with-qnetwork-webassembly</t>
  </si>
  <si>
    <t>Docker not reflecting changes to html file</t>
  </si>
  <si>
    <t>['html', 'docker', 'go', 'webassembly']</t>
  </si>
  <si>
    <t>https://i.stack.imgur.com/1dXtN.png?s=128&amp;g=1</t>
  </si>
  <si>
    <t>pigfox</t>
  </si>
  <si>
    <t>https://stackoverflow.com/users/207425/pigfox</t>
  </si>
  <si>
    <t>https://stackoverflow.com/questions/62107035/docker-not-reflecting-changes-to-html-file</t>
  </si>
  <si>
    <t>How can I inspect x86/x64 code generated by V8 from WebAssembly?</t>
  </si>
  <si>
    <t>['v8', 'webassembly', 'embedded-v8']</t>
  </si>
  <si>
    <t>https://www.gravatar.com/avatar/2843fe4f80092971d164c091bc00dce4?s=128&amp;d=identicon&amp;r=PG</t>
  </si>
  <si>
    <t>https://stackoverflow.com/users/1433341/dennis</t>
  </si>
  <si>
    <t>https://stackoverflow.com/questions/61416065/how-can-i-inspect-x86-x64-code-generated-by-v8-from-webassembly</t>
  </si>
  <si>
    <t>How to include first a CMake generated config.h conflicting with 3rd party files?</t>
  </si>
  <si>
    <t>['c++', 'cmake']</t>
  </si>
  <si>
    <t>https://www.gravatar.com/avatar/1b6bbdd7a7472d52c14da82af5eb6d20?s=128&amp;d=identicon&amp;r=PG&amp;f=1</t>
  </si>
  <si>
    <t>ymoreau</t>
  </si>
  <si>
    <t>https://stackoverflow.com/users/6165833/ymoreau</t>
  </si>
  <si>
    <t>https://stackoverflow.com/questions/60703746/how-to-include-first-a-cmake-generated-config-h-conflicting-with-3rd-party-files</t>
  </si>
  <si>
    <t>Using async js imports in exported classes</t>
  </si>
  <si>
    <t>['javascript', 'typescript', 'class', 'dynamic-import']</t>
  </si>
  <si>
    <t>https://www.gravatar.com/avatar/4ca2ea1416fa3dc15d1037e6502ac4da?s=128&amp;d=identicon&amp;r=PG</t>
  </si>
  <si>
    <t>Nicolas Marshall</t>
  </si>
  <si>
    <t>https://stackoverflow.com/users/1621232/nicolas-marshall</t>
  </si>
  <si>
    <t>https://stackoverflow.com/questions/60499885/using-async-js-imports-in-exported-classes</t>
  </si>
  <si>
    <t>Is it possible to iterate over an external struct&amp;#39;s members in a macro?</t>
  </si>
  <si>
    <t>['rust', 'rust-macros']</t>
  </si>
  <si>
    <t>https://www.gravatar.com/avatar/f0a368165cc2b83af3f8c28cfbfb99f6?s=128&amp;d=identicon&amp;r=PG&amp;f=1</t>
  </si>
  <si>
    <t>GScrivs</t>
  </si>
  <si>
    <t>https://stackoverflow.com/users/5189001/gscrivs</t>
  </si>
  <si>
    <t>https://stackoverflow.com/questions/59753853/is-it-possible-to-iterate-over-an-external-structs-members-in-a-macro</t>
  </si>
  <si>
    <t>How do I access a wasm modules memory when its loaded by webpack</t>
  </si>
  <si>
    <t>['webpack', 'webpack-dev-server', 'wasm-bindgen']</t>
  </si>
  <si>
    <t>https://www.gravatar.com/avatar/50fa4a2d71492f94030da21388aecd54?s=128&amp;d=identicon&amp;r=PG</t>
  </si>
  <si>
    <t>teknopaul</t>
  </si>
  <si>
    <t>https://stackoverflow.com/users/870207/teknopaul</t>
  </si>
  <si>
    <t>https://stackoverflow.com/questions/57993453/how-do-i-access-a-wasm-modules-memory-when-its-loaded-by-webpack</t>
  </si>
  <si>
    <t>Can&amp;#39;t read Rust vector from JavaScript with WebAssembly</t>
  </si>
  <si>
    <t>https://stackoverflow.com/questions/50398348/cant-read-rust-vector-from-javascript-with-webassembly</t>
  </si>
  <si>
    <t>How can I import a typescript-generated module by name from within Javascript?</t>
  </si>
  <si>
    <t>['javascript', 'typescript', 'ecmascript-6', 'parceljs']</t>
  </si>
  <si>
    <t>https://www.gravatar.com/avatar/ddefbca930fdd39846b698bab7ac3146?s=128&amp;d=identicon&amp;r=PG</t>
  </si>
  <si>
    <t>w.brian</t>
  </si>
  <si>
    <t>https://stackoverflow.com/users/547365/w-brian</t>
  </si>
  <si>
    <t>https://stackoverflow.com/questions/48669590/how-can-i-import-a-typescript-generated-module-by-name-from-within-javascript</t>
  </si>
  <si>
    <t>IdentityServer4: Google sign-in only show OpenID scope and didn&amp;#39;t show the email and profile scope information</t>
  </si>
  <si>
    <t>https://stackoverflow.com/questions/66560210/identityserver4-google-sign-in-only-show-openid-scope-and-didnt-show-the-email</t>
  </si>
  <si>
    <t>OpenAL / Webassembly: how to consume the captured audio data</t>
  </si>
  <si>
    <t>['c', 'go', 'socket.io', 'webassembly', 'openal']</t>
  </si>
  <si>
    <t>https://i.stack.imgur.com/CpJXI.png?s=128&amp;g=1</t>
  </si>
  <si>
    <t>zakaria amine</t>
  </si>
  <si>
    <t>https://stackoverflow.com/users/6387370/zakaria-amine</t>
  </si>
  <si>
    <t>https://stackoverflow.com/questions/66196737/openal-webassembly-how-to-consume-the-captured-audio-data</t>
  </si>
  <si>
    <t>Why does debugging Blazor client-side opens in a different browser window?</t>
  </si>
  <si>
    <t>https://i.stack.imgur.com/Kgv01.jpg?s=128&amp;g=1</t>
  </si>
  <si>
    <t>M. Azyoksul</t>
  </si>
  <si>
    <t>https://stackoverflow.com/users/7279624/m-azyoksul</t>
  </si>
  <si>
    <t>https://stackoverflow.com/questions/65078337/why-does-debugging-blazor-client-side-opens-in-a-different-browser-window</t>
  </si>
  <si>
    <t>Is there anyway to use pmaddubsw for unsigned by unsigned multiplication more efficiently than pmullw?</t>
  </si>
  <si>
    <t>['c++', 'assembly', 'simd', 'webassembly']</t>
  </si>
  <si>
    <t>https://stackoverflow.com/questions/64474197/is-there-anyway-to-use-pmaddubsw-for-unsigned-by-unsigned-multiplication-more-ef</t>
  </si>
  <si>
    <t>How do you do signed 32bit widening multiplication on SSE2?</t>
  </si>
  <si>
    <t>['assembly', 'sse', 'simd', 'webassembly', 'sse2']</t>
  </si>
  <si>
    <t>https://stackoverflow.com/questions/64273143/how-do-you-do-signed-32bit-widening-multiplication-on-sse2</t>
  </si>
  <si>
    <t>In typescirpt,Is there a way to check the type of a value in wasm which has been loaded by typescirpt, example:i32?</t>
  </si>
  <si>
    <t>['javascript', 'typescript', 'typescript-typings', 'webassembly', 'assemblyscript']</t>
  </si>
  <si>
    <t>https://lh6.googleusercontent.com/-p14kug4YbMc/AAAAAAAAAAI/AAAAAAAAAAA/ACevoQODf8rZrS-lFqM-i5cWWbD2_ZWaXw/mo/photo.jpg?sz=128</t>
  </si>
  <si>
    <t>Aya Choo</t>
  </si>
  <si>
    <t>https://stackoverflow.com/users/11006618/aya-choo</t>
  </si>
  <si>
    <t>https://stackoverflow.com/questions/58223739/in-typescirpt-is-there-a-way-to-check-the-type-of-a-value-in-wasm-which-has-been</t>
  </si>
  <si>
    <t>How to satisfy strict mime type checking for wasm?</t>
  </si>
  <si>
    <t>['webpack', 'browser', 'server', 'webassembly']</t>
  </si>
  <si>
    <t>https://www.gravatar.com/avatar/5bf0f0bd907468302ffea394536cc938?s=128&amp;d=identicon&amp;r=PG&amp;f=1</t>
  </si>
  <si>
    <t>Joshua Moore</t>
  </si>
  <si>
    <t>https://stackoverflow.com/users/11169288/joshua-moore</t>
  </si>
  <si>
    <t>https://stackoverflow.com/questions/58155854/how-to-satisfy-strict-mime-type-checking-for-wasm</t>
  </si>
  <si>
    <t>HmacSHA256 in WebAssembly compiled with Emscripten</t>
  </si>
  <si>
    <t>['c', 'jwt', 'sha256', 'emscripten', 'webassembly']</t>
  </si>
  <si>
    <t>https://www.gravatar.com/avatar/833e391c99c8405d4ee64f9528584fc4?s=128&amp;d=identicon&amp;r=PG</t>
  </si>
  <si>
    <t>Roni Gadot</t>
  </si>
  <si>
    <t>https://stackoverflow.com/users/1116068/roni-gadot</t>
  </si>
  <si>
    <t>https://stackoverflow.com/questions/49776226/hmacsha256-in-webassembly-compiled-with-emscripten</t>
  </si>
  <si>
    <t>How to remove unused .dlls from blazor webassembly publishing(without manually modifying blazor.boot.json etc)</t>
  </si>
  <si>
    <t>https://www.gravatar.com/avatar/b9714e2645d823cd2e7e5b0805c841eb?s=128&amp;d=identicon&amp;r=PG&amp;f=1</t>
  </si>
  <si>
    <t>CarpeNC</t>
  </si>
  <si>
    <t>https://stackoverflow.com/users/3191570/carpenc</t>
  </si>
  <si>
    <t>https://stackoverflow.com/questions/66923063/how-to-remove-unused-dlls-from-blazor-webassembly-publishingwithout-manually-m</t>
  </si>
  <si>
    <t>Bit rotations in WebAssembly</t>
  </si>
  <si>
    <t>['typescript', 'bit-manipulation', 'webassembly']</t>
  </si>
  <si>
    <t>https://www.gravatar.com/avatar/1d867273499ce1dc2bc441335973cd58?s=128&amp;d=identicon&amp;r=PG</t>
  </si>
  <si>
    <t>Logan R. Kearsley</t>
  </si>
  <si>
    <t>https://stackoverflow.com/users/881481/logan-r-kearsley</t>
  </si>
  <si>
    <t>https://stackoverflow.com/questions/66464389/bit-rotations-in-webassembly</t>
  </si>
  <si>
    <t>Sharing HTTP API interface between Server and Client (C# Asp Core) and validating at compile time</t>
  </si>
  <si>
    <t>['c#', 'asp.net-core']</t>
  </si>
  <si>
    <t>https://www.gravatar.com/avatar/678037dc2eaafe79c801cc62483077f6?s=128&amp;d=identicon&amp;r=PG</t>
  </si>
  <si>
    <t>Brad</t>
  </si>
  <si>
    <t>https://stackoverflow.com/users/472966/brad</t>
  </si>
  <si>
    <t>https://stackoverflow.com/questions/64732595/sharing-http-api-interface-between-server-and-client-c-asp-core-and-validatin</t>
  </si>
  <si>
    <t>Blazor WebAPI call returns partial model</t>
  </si>
  <si>
    <t>['asp.net-core-webapi', 'blazor-webassembly']</t>
  </si>
  <si>
    <t>https://stackoverflow.com/questions/63019489/blazor-webapi-call-returns-partial-model</t>
  </si>
  <si>
    <t>What exactly triggers a Blazor component to redraw itself?</t>
  </si>
  <si>
    <t>['asp.net-mvc', 'blazor', 'blazor-client-side']</t>
  </si>
  <si>
    <t>https://www.gravatar.com/avatar/477cd07d5ea8bf65c508dc26a3412226?s=128&amp;d=identicon&amp;r=PG</t>
  </si>
  <si>
    <t>TallGuy</t>
  </si>
  <si>
    <t>https://stackoverflow.com/users/62147/tallguy</t>
  </si>
  <si>
    <t>https://stackoverflow.com/questions/58814284/what-exactly-triggers-a-blazor-component-to-redraw-itself</t>
  </si>
  <si>
    <t>Can anyone help explain the &amp;quot;one-pass verification&amp;quot; process shows in WebAssembly design rational</t>
  </si>
  <si>
    <t>https://i.stack.imgur.com/hZx2t.jpg?s=128&amp;g=1</t>
  </si>
  <si>
    <t>YHSPY</t>
  </si>
  <si>
    <t>https://stackoverflow.com/users/8151832/yhspy</t>
  </si>
  <si>
    <t>https://stackoverflow.com/questions/48638653/can-anyone-help-explain-the-one-pass-verification-process-shows-in-webassembly</t>
  </si>
  <si>
    <t>How to load textures using SDL to a WebAssembly project using emscripten?</t>
  </si>
  <si>
    <t>['c++', 'emscripten', 'sdl-image', 'webassembly']</t>
  </si>
  <si>
    <t>https://www.gravatar.com/avatar/5e54eb8bd99cabcd824ddb09367efb4d?s=128&amp;d=identicon&amp;r=PG&amp;f=1</t>
  </si>
  <si>
    <t>birgersp</t>
  </si>
  <si>
    <t>https://stackoverflow.com/users/2583765/birgersp</t>
  </si>
  <si>
    <t>https://stackoverflow.com/questions/44566846/how-to-load-textures-using-sdl-to-a-webassembly-project-using-emscripten</t>
  </si>
  <si>
    <t>Statically link to vcruntimexxx.dll while dynamically link to ucrtbase.dll with Cmake</t>
  </si>
  <si>
    <t>['visual-studio', 'visual-c++', 'dll', 'cmake']</t>
  </si>
  <si>
    <t>https://www.gravatar.com/avatar/81957e6bc199ffd1ce4362dda7d488f1?s=128&amp;d=identicon&amp;r=PG&amp;f=1</t>
  </si>
  <si>
    <t>John London</t>
  </si>
  <si>
    <t>https://stackoverflow.com/users/6521181/john-london</t>
  </si>
  <si>
    <t>https://stackoverflow.com/questions/39950003/statically-link-to-vcruntimexxx-dll-while-dynamically-link-to-ucrtbase-dll-with</t>
  </si>
  <si>
    <t>issue with emsdk on mac</t>
  </si>
  <si>
    <t>['python', 'wasm-pack', 'emsdk']</t>
  </si>
  <si>
    <t>https://www.gravatar.com/avatar/3adf491b609c2462001889686edde315?s=128&amp;d=identicon&amp;r=PG</t>
  </si>
  <si>
    <t>ali haider</t>
  </si>
  <si>
    <t>https://stackoverflow.com/users/941357/ali-haider</t>
  </si>
  <si>
    <t>https://stackoverflow.com/questions/59093079/issue-with-emsdk-on-mac</t>
  </si>
  <si>
    <t>How to run Blazor WebAssembly locally with https and custom domain?</t>
  </si>
  <si>
    <t>https://www.gravatar.com/avatar/9d373645b729af8b768a9de78a7e1269?s=128&amp;d=identicon&amp;r=PG</t>
  </si>
  <si>
    <t>Assassinbeast</t>
  </si>
  <si>
    <t>https://stackoverflow.com/users/2202062/assassinbeast</t>
  </si>
  <si>
    <t>https://stackoverflow.com/questions/61956919/how-to-run-blazor-webassembly-locally-with-https-and-custom-domain</t>
  </si>
  <si>
    <t>Link</t>
  </si>
  <si>
    <t>Question URL</t>
  </si>
  <si>
    <t>Display Name</t>
  </si>
  <si>
    <t>Reputation</t>
  </si>
  <si>
    <t>User ID</t>
  </si>
  <si>
    <t>User Type</t>
  </si>
  <si>
    <t>Profile Image</t>
  </si>
  <si>
    <t>Accept Rate</t>
  </si>
  <si>
    <t>Answers</t>
  </si>
  <si>
    <t>Views</t>
  </si>
  <si>
    <t>Answered?</t>
  </si>
  <si>
    <t>P1</t>
  </si>
  <si>
    <t>P2</t>
  </si>
  <si>
    <t>Description</t>
  </si>
  <si>
    <t>Keywords</t>
  </si>
  <si>
    <t>Example</t>
  </si>
  <si>
    <t>Tag</t>
  </si>
  <si>
    <t>Count</t>
  </si>
  <si>
    <t>blazor</t>
  </si>
  <si>
    <t>blazor-webassembly</t>
  </si>
  <si>
    <t>webassembly</t>
  </si>
  <si>
    <t>c#</t>
  </si>
  <si>
    <t>asp.net-core</t>
  </si>
  <si>
    <t>blazor-client-side</t>
  </si>
  <si>
    <t>authentication</t>
  </si>
  <si>
    <t>javascript</t>
  </si>
  <si>
    <t>identityserver4</t>
  </si>
  <si>
    <t>emscripten</t>
  </si>
  <si>
    <t>c++</t>
  </si>
  <si>
    <t>asp.net</t>
  </si>
  <si>
    <t>asp.net-identity</t>
  </si>
  <si>
    <t>.net-core</t>
  </si>
  <si>
    <t>blazor-server-side</t>
  </si>
  <si>
    <t>azure</t>
  </si>
  <si>
    <t>authorization</t>
  </si>
  <si>
    <t>azure-ad-b2c</t>
  </si>
  <si>
    <t>azure-active-directory</t>
  </si>
  <si>
    <t>rust</t>
  </si>
  <si>
    <t>.net</t>
  </si>
  <si>
    <t>asp.net-blazor</t>
  </si>
  <si>
    <t>.net-5</t>
  </si>
  <si>
    <t>dependency-injection</t>
  </si>
  <si>
    <t>asp.net-web-api</t>
  </si>
  <si>
    <t>jwt</t>
  </si>
  <si>
    <t>openid-connect</t>
  </si>
  <si>
    <t>security</t>
  </si>
  <si>
    <t>browser</t>
  </si>
  <si>
    <t>iis</t>
  </si>
  <si>
    <t>v8</t>
  </si>
  <si>
    <t>google-chrome</t>
  </si>
  <si>
    <t>msal</t>
  </si>
  <si>
    <t>webpack</t>
  </si>
  <si>
    <t>qt</t>
  </si>
  <si>
    <t>c</t>
  </si>
  <si>
    <t>asp.net-core-3.1</t>
  </si>
  <si>
    <t>asp.net-core-webapi</t>
  </si>
  <si>
    <t>signalr</t>
  </si>
  <si>
    <t>asp.net-core-identity</t>
  </si>
  <si>
    <t>visual-studio</t>
  </si>
  <si>
    <t>sandbox</t>
  </si>
  <si>
    <t>asp.net-mvc</t>
  </si>
  <si>
    <t>node.js</t>
  </si>
  <si>
    <t>identity</t>
  </si>
  <si>
    <t>asp.net-core-5.0</t>
  </si>
  <si>
    <t>azure-functions</t>
  </si>
  <si>
    <t>typescript</t>
  </si>
  <si>
    <t>wasm-bindgen</t>
  </si>
  <si>
    <t>multithreading</t>
  </si>
  <si>
    <t>serilog</t>
  </si>
  <si>
    <t>docker</t>
  </si>
  <si>
    <t>local-storage</t>
  </si>
  <si>
    <t>api</t>
  </si>
  <si>
    <t>go</t>
  </si>
  <si>
    <t>html</t>
  </si>
  <si>
    <t>microsoft-graph-api</t>
  </si>
  <si>
    <t>nginx</t>
  </si>
  <si>
    <t>isolation</t>
  </si>
  <si>
    <t>assembly</t>
  </si>
  <si>
    <t>memory-leaks</t>
  </si>
  <si>
    <t>embedded-v8</t>
  </si>
  <si>
    <t>policy</t>
  </si>
  <si>
    <t>chromium</t>
  </si>
  <si>
    <t>amazon-cognito</t>
  </si>
  <si>
    <t>web</t>
  </si>
  <si>
    <t>cors</t>
  </si>
  <si>
    <t>progressive-web-apps</t>
  </si>
  <si>
    <t>asp.net-core-hosted-services</t>
  </si>
  <si>
    <t>oauth-2.0</t>
  </si>
  <si>
    <t>azure-web-app-service</t>
  </si>
  <si>
    <t>bearer-token</t>
  </si>
  <si>
    <t>httpclient</t>
  </si>
  <si>
    <t>simd</t>
  </si>
  <si>
    <t>unity3d</t>
  </si>
  <si>
    <t>segmentation-fault</t>
  </si>
  <si>
    <t>qt5</t>
  </si>
  <si>
    <t>google-chrome-extension</t>
  </si>
  <si>
    <t>hangfire</t>
  </si>
  <si>
    <t>facebook</t>
  </si>
  <si>
    <t>https</t>
  </si>
  <si>
    <t>razor-pages</t>
  </si>
  <si>
    <t>dotnet-httpclient</t>
  </si>
  <si>
    <t>visual-studio-2019</t>
  </si>
  <si>
    <t>access-token</t>
  </si>
  <si>
    <t>grpc</t>
  </si>
  <si>
    <t>permissions</t>
  </si>
  <si>
    <t>roles</t>
  </si>
  <si>
    <t>microservices</t>
  </si>
  <si>
    <t>web-applications</t>
  </si>
  <si>
    <t>asm.js</t>
  </si>
  <si>
    <t>json</t>
  </si>
  <si>
    <t>azure-storage</t>
  </si>
  <si>
    <t>angular</t>
  </si>
  <si>
    <t>claims-authentication</t>
  </si>
  <si>
    <t>compilation</t>
  </si>
  <si>
    <t>asp.net-core-signalr</t>
  </si>
  <si>
    <t>cookies</t>
  </si>
  <si>
    <t>blazor-hosted</t>
  </si>
  <si>
    <t>content-security-policy</t>
  </si>
  <si>
    <t>bit-manipulation</t>
  </si>
  <si>
    <t>sha256</t>
  </si>
  <si>
    <t>server</t>
  </si>
  <si>
    <t>assemblyscript</t>
  </si>
  <si>
    <t>typescript-typings</t>
  </si>
  <si>
    <t>parceljs</t>
  </si>
  <si>
    <t>ecmascript-6</t>
  </si>
  <si>
    <t>webpack-dev-server</t>
  </si>
  <si>
    <t>rust-macros</t>
  </si>
  <si>
    <t>dynamic-import</t>
  </si>
  <si>
    <t>class</t>
  </si>
  <si>
    <t>uint8array</t>
  </si>
  <si>
    <t>skia</t>
  </si>
  <si>
    <t>fault</t>
  </si>
  <si>
    <t>plugins</t>
  </si>
  <si>
    <t>posix</t>
  </si>
  <si>
    <t>signals</t>
  </si>
  <si>
    <t>sockets</t>
  </si>
  <si>
    <t>desktop-application</t>
  </si>
  <si>
    <t>wasi</t>
  </si>
  <si>
    <t>filesystems</t>
  </si>
  <si>
    <t>webapi</t>
  </si>
  <si>
    <t>httprequest</t>
  </si>
  <si>
    <t>drm</t>
  </si>
  <si>
    <t>computer-science</t>
  </si>
  <si>
    <t>design-patterns</t>
  </si>
  <si>
    <t>blazored</t>
  </si>
  <si>
    <t>embedded-resource</t>
  </si>
  <si>
    <t>usermanager</t>
  </si>
  <si>
    <t>json-patch</t>
  </si>
  <si>
    <t>.net-standard</t>
  </si>
  <si>
    <t>main</t>
  </si>
  <si>
    <t>httpcontext</t>
  </si>
  <si>
    <t>ninject</t>
  </si>
  <si>
    <t>reactiveui</t>
  </si>
  <si>
    <t>mvvm</t>
  </si>
  <si>
    <t>nunit</t>
  </si>
  <si>
    <t>closures</t>
  </si>
  <si>
    <t>honeypot</t>
  </si>
  <si>
    <t>webcrypto-api</t>
  </si>
  <si>
    <t>encryption</t>
  </si>
  <si>
    <t>tensorflow</t>
  </si>
  <si>
    <t>dwarf</t>
  </si>
  <si>
    <t>native-file-system-api-js</t>
  </si>
  <si>
    <t>windows-server-2016</t>
  </si>
  <si>
    <t>mongodb</t>
  </si>
  <si>
    <t>lets-encrypt</t>
  </si>
  <si>
    <t>attributes</t>
  </si>
  <si>
    <t>debugging</t>
  </si>
  <si>
    <t>asp.net-mvc-3</t>
  </si>
  <si>
    <t>synchronous</t>
  </si>
  <si>
    <t>claims-based-identity</t>
  </si>
  <si>
    <t>http-status-code-403</t>
  </si>
  <si>
    <t>protobuf-net.grpc</t>
  </si>
  <si>
    <t>protobuf-net</t>
  </si>
  <si>
    <t>service-worker</t>
  </si>
  <si>
    <t>dgraph</t>
  </si>
  <si>
    <t>graphql</t>
  </si>
  <si>
    <t>asp.net-core-scaffolding</t>
  </si>
  <si>
    <t>custom-authentication</t>
  </si>
  <si>
    <t>powerbi-embedded</t>
  </si>
  <si>
    <t>powerbi</t>
  </si>
  <si>
    <t>onunload</t>
  </si>
  <si>
    <t>web-worker</t>
  </si>
  <si>
    <t>stack-overflow</t>
  </si>
  <si>
    <t>language-lawyer</t>
  </si>
  <si>
    <t>module</t>
  </si>
  <si>
    <t>authorize</t>
  </si>
  <si>
    <t>logout</t>
  </si>
  <si>
    <t>signalr-hub</t>
  </si>
  <si>
    <t>visual-studio-debugging</t>
  </si>
  <si>
    <t>garbage-collection</t>
  </si>
  <si>
    <t>memory-management</t>
  </si>
  <si>
    <t>docker-networking</t>
  </si>
  <si>
    <t>routing</t>
  </si>
  <si>
    <t>scaffold</t>
  </si>
  <si>
    <t>entity-framework</t>
  </si>
  <si>
    <t>google-login</t>
  </si>
  <si>
    <t>facebook-login</t>
  </si>
  <si>
    <t>refresh-token</t>
  </si>
  <si>
    <t>mysql</t>
  </si>
  <si>
    <t>identitymodel</t>
  </si>
  <si>
    <t>microsoft-identity-platform</t>
  </si>
  <si>
    <t>asp.net-roles</t>
  </si>
  <si>
    <t>redirect</t>
  </si>
  <si>
    <t>azure-function-app</t>
  </si>
  <si>
    <t>hosted</t>
  </si>
  <si>
    <t>core</t>
  </si>
  <si>
    <t>ngrok</t>
  </si>
  <si>
    <t>google-cloud-firestore</t>
  </si>
  <si>
    <t>firebase</t>
  </si>
  <si>
    <t>events</t>
  </si>
  <si>
    <t>llvm-ir</t>
  </si>
  <si>
    <t>llvm</t>
  </si>
  <si>
    <t>quota</t>
  </si>
  <si>
    <t>azure-static-website-hosting</t>
  </si>
  <si>
    <t>serverless</t>
  </si>
  <si>
    <t>appdomain</t>
  </si>
  <si>
    <t>paypal</t>
  </si>
  <si>
    <t>asp.net-core-staticfile</t>
  </si>
  <si>
    <t>iis-express</t>
  </si>
  <si>
    <t>google-oauth</t>
  </si>
  <si>
    <t>seccomp</t>
  </si>
  <si>
    <t>scripting-language</t>
  </si>
  <si>
    <t>cross-platform</t>
  </si>
  <si>
    <t>heap-memory</t>
  </si>
  <si>
    <t>electron</t>
  </si>
  <si>
    <t>websocket</t>
  </si>
  <si>
    <t>javascript-injection</t>
  </si>
  <si>
    <t>cdn</t>
  </si>
  <si>
    <t>auth0</t>
  </si>
  <si>
    <t>secret-manager</t>
  </si>
  <si>
    <t>azure-authentication</t>
  </si>
  <si>
    <t>google-authentication</t>
  </si>
  <si>
    <t>pkce</t>
  </si>
  <si>
    <t>session-storage</t>
  </si>
  <si>
    <t>dropbox-api</t>
  </si>
  <si>
    <t>strict-transport-security</t>
  </si>
  <si>
    <t>hsts</t>
  </si>
  <si>
    <t>client-side</t>
  </si>
  <si>
    <t>sftp</t>
  </si>
  <si>
    <t>ssh</t>
  </si>
  <si>
    <t>shared-access-signatures</t>
  </si>
  <si>
    <t>azure-storage-blobs</t>
  </si>
  <si>
    <t>file-upload</t>
  </si>
  <si>
    <t>pyodide</t>
  </si>
  <si>
    <t>ssl</t>
  </si>
  <si>
    <t>openid</t>
  </si>
  <si>
    <t>get</t>
  </si>
  <si>
    <t>cross-origin-opener-policy</t>
  </si>
  <si>
    <t>sharedarraybuffer</t>
  </si>
  <si>
    <t>ios</t>
  </si>
  <si>
    <t>virtual-machine</t>
  </si>
  <si>
    <t>user-management</t>
  </si>
  <si>
    <t>wasmtime</t>
  </si>
  <si>
    <t>Percentage</t>
  </si>
  <si>
    <t>P3</t>
  </si>
  <si>
    <t>P4</t>
  </si>
  <si>
    <t>P5</t>
  </si>
  <si>
    <t>P6</t>
  </si>
  <si>
    <t>P7</t>
  </si>
  <si>
    <t>P8</t>
  </si>
  <si>
    <t>P9</t>
  </si>
  <si>
    <t>Summary</t>
  </si>
  <si>
    <t>Question Type</t>
  </si>
  <si>
    <t>How-to</t>
  </si>
  <si>
    <t>Bug/Error/Exception</t>
  </si>
  <si>
    <t>Discrepancy</t>
  </si>
  <si>
    <t>Set-up</t>
  </si>
  <si>
    <t>Decision help</t>
  </si>
  <si>
    <t>Conceptual/Guidance</t>
  </si>
  <si>
    <t>Tech to Compile WASM</t>
  </si>
  <si>
    <t>Source Language</t>
  </si>
  <si>
    <t>Mentioned Libraries</t>
  </si>
  <si>
    <t>Blazor</t>
  </si>
  <si>
    <t>C#</t>
  </si>
  <si>
    <t>HttpClient</t>
  </si>
  <si>
    <t>Setup/Configuration Issue</t>
  </si>
  <si>
    <t>JavaScript</t>
  </si>
  <si>
    <t>Best Practice Guidance</t>
  </si>
  <si>
    <t>User asks for best practices on how to solve a problem / implement a certain feature.</t>
  </si>
  <si>
    <t>Clarifications</t>
  </si>
  <si>
    <t>User asks for conceptual clarifications on a given topic that they do not fully understand yet.</t>
  </si>
  <si>
    <t>-</t>
  </si>
  <si>
    <t>Yes/No Question</t>
  </si>
  <si>
    <t>SharedArrayBuffer, COOP, iOS</t>
  </si>
  <si>
    <t>security;sandbox;isolation</t>
  </si>
  <si>
    <t>system calls;WASI;runtime</t>
  </si>
  <si>
    <t>How to fix HTTP PUT and DELETE request errors?</t>
  </si>
  <si>
    <t>User asks for help regarding an error that is related to an incorrect setup/configuration.</t>
  </si>
  <si>
    <t>security;authorization;authentication;login;logout;encrypt</t>
  </si>
  <si>
    <t>Category</t>
  </si>
  <si>
    <t>Best practices for setting up user management module using IdentityServer.</t>
  </si>
  <si>
    <t>Adding "AllowAnyMethod" to CORS config settings resolved issue with HTTP requests.</t>
  </si>
  <si>
    <t>How do JavaScript/WASM virtual machines work and do they provide security/isolation.</t>
  </si>
  <si>
    <t>What are best practices when creating a user management module?</t>
  </si>
  <si>
    <t>How do JavaScript/WASM virtual machines work and do they provide isolation?</t>
  </si>
  <si>
    <t>virtual machine;runtime</t>
  </si>
  <si>
    <t>IdentityServer;ASP.NET;user;best practices</t>
  </si>
  <si>
    <t>security;isolation</t>
  </si>
  <si>
    <t>security;authorization;authentication;login</t>
  </si>
  <si>
    <t>HttpClient;error;CORS;config;.NET-5</t>
  </si>
  <si>
    <t>Third-Party-Bug</t>
  </si>
  <si>
    <t>User asks for help regarding an issue that is caused by a bug in third-party software.</t>
  </si>
  <si>
    <t>Changing base href in WebAssembly Blazor breaks authentication.</t>
  </si>
  <si>
    <t>Can SharedArrayBuffer be used on iOS?</t>
  </si>
  <si>
    <t>User asks for clarification on an issue that can be answered with "YES" or "NO".</t>
  </si>
  <si>
    <t>Can SharedArrayBuffer be used on iOS? "NO".</t>
  </si>
  <si>
    <t>How To-Instructions</t>
  </si>
  <si>
    <t>User asks for specific instrcutions on how to implement something.</t>
  </si>
  <si>
    <t>How to authenticate users as they try to request personal images in Blazor WebAssembly?</t>
  </si>
  <si>
    <t>security;authentication</t>
  </si>
  <si>
    <t>HttpClient;image;request</t>
  </si>
  <si>
    <t>How to authenticate users on image requests?</t>
  </si>
  <si>
    <t>security;authentication;login</t>
  </si>
  <si>
    <t>OpenID;.NET-5</t>
  </si>
  <si>
    <t>How to do OpenID Connect authentication workflow in WebAssembly?</t>
  </si>
  <si>
    <t>security;authorization;authentication;injection;verify;password</t>
  </si>
  <si>
    <t>authentication;deploy;error</t>
  </si>
  <si>
    <t>accounts;.NET-5;Azure;error;deploy;certificate</t>
  </si>
  <si>
    <t>How to fix error "unexpected character encountered while parsing number"?</t>
  </si>
  <si>
    <t>User asks for help on resolving an issue with a bug they can not fix.</t>
  </si>
  <si>
    <t>How to fix "unexpected character encountered while parsing number"?</t>
  </si>
  <si>
    <t>Bug Fix Support</t>
  </si>
  <si>
    <t>security;verify</t>
  </si>
  <si>
    <t>How to fix error where WebAssembly app does not load due to integrity issues?</t>
  </si>
  <si>
    <t>Chrome;error;integrity;antivirus</t>
  </si>
  <si>
    <t>How to fix "no registered service of type AuthenticationStateProvider" on deployed app?</t>
  </si>
  <si>
    <t>How to fix error where site can't be reached after adding IdentityServer authentication?</t>
  </si>
  <si>
    <t>SSL;connection;error</t>
  </si>
  <si>
    <t>What are security risks associated with WASM?</t>
  </si>
  <si>
    <t>security;risk;sandbox;safe;</t>
  </si>
  <si>
    <t>Python</t>
  </si>
  <si>
    <t>Deno;safety;pyodide</t>
  </si>
  <si>
    <t>ActiveLogin</t>
  </si>
  <si>
    <t>How to fix issue where app deployed to Azure does not load the certificate?</t>
  </si>
  <si>
    <t>Azure;certificate;deploy;error</t>
  </si>
  <si>
    <t>How to configure WebAssembly to enforce "strict-transport-security" in response headers?</t>
  </si>
  <si>
    <t>MVC;header;enforce;HSTS</t>
  </si>
  <si>
    <t>How to fix issue where calling URL from browser works but not from Blazor app (401)?</t>
  </si>
  <si>
    <t>credentials;URL;unauthorized</t>
  </si>
  <si>
    <t>SSH;SFTP</t>
  </si>
  <si>
    <t>Graph API;ASP.NET;token;error</t>
  </si>
  <si>
    <t>How to fix error where token for accessing information from Graph API is always null?</t>
  </si>
  <si>
    <t>security;permission</t>
  </si>
  <si>
    <t>Azure;OpenID;offline_access;</t>
  </si>
  <si>
    <t>How to set permissions when registering server API app on Azure?</t>
  </si>
  <si>
    <t>NGINX;warning;Chrome;.NET-5;content-security-policy</t>
  </si>
  <si>
    <t>How to fix issue/warning where Content Security Policy blocks use of 'eval' in JavaScript?</t>
  </si>
  <si>
    <t>User asks for help on an issue with unexpected behaviour (e.g. warnings etc.).</t>
  </si>
  <si>
    <t>Chrome's issue tab warns about "CSP blocking 'eval' in JS" but no actual errors are listed.</t>
  </si>
  <si>
    <t>file upload;Azure;Blob Storage;.NET-5</t>
  </si>
  <si>
    <t>How to upload a file from WebAssembly app to Azure Blob storage?</t>
  </si>
  <si>
    <t>local;module;CORS;MIME type</t>
  </si>
  <si>
    <t>How to load a WASM module locally without setting up HTTP server or running into CORS-errors?</t>
  </si>
  <si>
    <t>security;verifier;login;untrustworhty;secret</t>
  </si>
  <si>
    <t>dropbox-sdk-dotnet</t>
  </si>
  <si>
    <t>How to implement Dropbox OAuth2 and PKCE with Blazor WebAssembly?
How to persist CodeVerifier/CodeChallenge after one has been redirected to Dropbox in 2nd tab?</t>
  </si>
  <si>
    <t>How to fix "InvalidOperationException: User security stamp cannot be null"-error?</t>
  </si>
  <si>
    <t>identityServer</t>
  </si>
  <si>
    <t>How to run Blazor WebAssembly app locally with HTTPS and custom domain?</t>
  </si>
  <si>
    <t>local;HTTPS;pfx certificate;asp.net</t>
  </si>
  <si>
    <t>certificate</t>
  </si>
  <si>
    <t>emsdk;mac;install;pip</t>
  </si>
  <si>
    <t>Emscripten</t>
  </si>
  <si>
    <t>How to fix issue with setup of Emscripten on Mac?</t>
  </si>
  <si>
    <t>Binaryen</t>
  </si>
  <si>
    <t>C++</t>
  </si>
  <si>
    <t>verify</t>
  </si>
  <si>
    <t>How to statically link to vcruntimexxx.dll while dynamically link to ucrtbase.dll with Cmake?</t>
  </si>
  <si>
    <t>link;static;dynamic;cmake;dll;</t>
  </si>
  <si>
    <t>How to load textures using SDL to a WebAssembly project using Emscripten?</t>
  </si>
  <si>
    <t>image;sdl;error</t>
  </si>
  <si>
    <t>verification</t>
  </si>
  <si>
    <t>one-pass verification;wat2wasm</t>
  </si>
  <si>
    <t>What is the meaning of "One-Pass verification" and why a stack based machine can simplify this process?</t>
  </si>
  <si>
    <t>redraw;component</t>
  </si>
  <si>
    <t>How to fix bug where UI does not update correctly? What triggers redraw of Blazor component?
What is best way to fix the issue resp. structure the code correctly?</t>
  </si>
  <si>
    <t>How to fix issue where WebAPI call returns only a partial model?</t>
  </si>
  <si>
    <t>webAPI;newtonsoft;asp.net core;</t>
  </si>
  <si>
    <t>How secure is the authentication when it is hosted in one package on the same machine?</t>
  </si>
  <si>
    <t>.net core;asp.net</t>
  </si>
  <si>
    <t>How can I add roles in JWT with new version of Blazor?</t>
  </si>
  <si>
    <t>jwt;roles</t>
  </si>
  <si>
    <t>authentication;login</t>
  </si>
  <si>
    <t>amazon;aws cognito;error</t>
  </si>
  <si>
    <t>How can I get rid of errors and have app redirect to Cognito login page without delay?
Why is all content in app visible at all times regardless of whether one is authenticated or not?</t>
  </si>
  <si>
    <t>azure;docker;asp.net-blazor;openID</t>
  </si>
  <si>
    <t>Given the error, is docker deployment supported in Blazor at this moment and how can error get fixed?</t>
  </si>
  <si>
    <t>How do I find the cause of a stack overflow error in my Qt application?</t>
  </si>
  <si>
    <t>qt;stack overflow;error</t>
  </si>
  <si>
    <t>overflow</t>
  </si>
  <si>
    <t>How can I fix the error regarding the given import error?</t>
  </si>
  <si>
    <t>LinkError</t>
  </si>
  <si>
    <t>Why is quicksort exported to WebAssembly slower than pure JavaScript implementation?</t>
  </si>
  <si>
    <t>quicksort;speed;</t>
  </si>
  <si>
    <t>JavaScript; C</t>
  </si>
  <si>
    <t>Is there a way to determine whether a browser will be able to handle Blazor correctly?</t>
  </si>
  <si>
    <t>captcha</t>
  </si>
  <si>
    <t>bypass</t>
  </si>
  <si>
    <t>Could WebAssembly be used to enforce DRM?</t>
  </si>
  <si>
    <t>drm;adblock</t>
  </si>
  <si>
    <t>How can I fix QtCreator not working on MacOS?</t>
  </si>
  <si>
    <t>protection</t>
  </si>
  <si>
    <t>Are there other ways to save a file from WebAssembly other than transferring  file to JS and the Blob?</t>
  </si>
  <si>
    <t>save;error</t>
  </si>
  <si>
    <t>standard;interface;convention;DOM</t>
  </si>
  <si>
    <t>Have calling conventions been standardized for JavaScript environments?
For example accessing DOM in Browser or filesystem in Node.</t>
  </si>
  <si>
    <t>PWA;asp.net core;</t>
  </si>
  <si>
    <t>How to fix issue with launchsettings?</t>
  </si>
  <si>
    <t>secure</t>
  </si>
  <si>
    <t>How and where can we safely store secrets for a Blazor WebAssembly app (keys, licenses, password)?</t>
  </si>
  <si>
    <t>security;secret;password</t>
  </si>
  <si>
    <t>Best Practice</t>
  </si>
  <si>
    <t>safe storage;license;key;best practice</t>
  </si>
  <si>
    <t>azure;active directory;URL;error;asp.net</t>
  </si>
  <si>
    <t>How to fix issue with URL of Blazor WebAssembly app that works locally but not when published?</t>
  </si>
  <si>
    <t>azure;B2C;CORS;error</t>
  </si>
  <si>
    <t>security;authorization</t>
  </si>
  <si>
    <t>How to fix error "failed to load resource" when setting up Blazor WebAssembly app?</t>
  </si>
  <si>
    <t>azure;B2C;asp.net-core</t>
  </si>
  <si>
    <t>auth0;asp.net;OpenIdConnect</t>
  </si>
  <si>
    <t>security;authentication;login;logout</t>
  </si>
  <si>
    <t>OpenIDConnect;Authenticate</t>
  </si>
  <si>
    <t>How to add parameter to avoid automatic login after logout using Auth0?</t>
  </si>
  <si>
    <t>azure;active directory;B2C</t>
  </si>
  <si>
    <t>How to respond to a successful login for a Blazor WebAssembly app with Azure Active Directory B2C?</t>
  </si>
  <si>
    <t>azure;active directory;error</t>
  </si>
  <si>
    <t>security;login</t>
  </si>
  <si>
    <t>How to fix issue "invalid bearer token" when fetching data using Azure Active Directory?</t>
  </si>
  <si>
    <t>How to fix issue where Blazor WebAssembly app crashes on client side using HttpClient to call web service?</t>
  </si>
  <si>
    <t>asp.net;api;httpclient</t>
  </si>
  <si>
    <t>Other than portability/security reasons, why would someone want to run GO/Rust/C++ via WebAssembly?</t>
  </si>
  <si>
    <t>Go;Rust;C++</t>
  </si>
  <si>
    <t>portability;performance;clarification</t>
  </si>
  <si>
    <t>security;encryption;injection</t>
  </si>
  <si>
    <t>curated CDN;clarification</t>
  </si>
  <si>
    <t>Is anyone aware of a consortium that is curating a CDN for WebAssembly libraries?</t>
  </si>
  <si>
    <t>Is there a way to ask for higher amount of local storage without making an extension?</t>
  </si>
  <si>
    <t>localStorage;chrome;.net</t>
  </si>
  <si>
    <t>How to fix issue where sign in is successful but user is not logged in?</t>
  </si>
  <si>
    <t>password;authentication;sign in;log in</t>
  </si>
  <si>
    <t>identity;error</t>
  </si>
  <si>
    <t>Q_ID</t>
  </si>
  <si>
    <t>A_ID</t>
  </si>
  <si>
    <t>How private is my code in WebAssembly? Is it possible to transform compiled WebAssembly back to C++ if it is sent to the client side?</t>
  </si>
  <si>
    <t>private</t>
  </si>
  <si>
    <t>transform;client side</t>
  </si>
  <si>
    <t>exploit</t>
  </si>
  <si>
    <t>square root;operations;opcode</t>
  </si>
  <si>
    <t>Why does WebAssembly have square root opcode (but not power/trigonometric functions etc.)?</t>
  </si>
  <si>
    <t>How to fix issue "RuntimeError: memory out of bounds" when runing WASM file?</t>
  </si>
  <si>
    <t>authentication;login;logout;signin;password</t>
  </si>
  <si>
    <t>How to add role claims to JWT with custom authentication in Blazor?</t>
  </si>
  <si>
    <t>jwt;roles;claims</t>
  </si>
  <si>
    <t>How to execute code after login with Microsoft Identity / Azure AD?
How to access additional profile details?</t>
  </si>
  <si>
    <t>microsoft identity;azure;active directory</t>
  </si>
  <si>
    <t>authentication;authorization;login</t>
  </si>
  <si>
    <t>login;encrpt</t>
  </si>
  <si>
    <t>nginx;identity;asp.net-core</t>
  </si>
  <si>
    <t>How to fix error when trying to enter page that requires login (works locally but not deployed on server)?</t>
  </si>
  <si>
    <t>How to fix issue where all properties of a model are NULL?</t>
  </si>
  <si>
    <t>asp.net-core;model;property;null</t>
  </si>
  <si>
    <t>Categories</t>
  </si>
  <si>
    <t>Clarification</t>
  </si>
  <si>
    <t>Setup/Config Issue</t>
  </si>
  <si>
    <t>3rd Party Bug</t>
  </si>
  <si>
    <t>Bugfix Support</t>
  </si>
  <si>
    <t>How To Instructions</t>
  </si>
  <si>
    <t>[NEW CATEGORY]</t>
  </si>
  <si>
    <t>How to fix error "missing files" during compilation on MAC when following a WebAssembly demo guide.</t>
  </si>
  <si>
    <t>Blazor app works fine local but after publishing crashes occasionally when authenticating in Azure.
Issue might be due to load balancer that user are not always on same server.
How to configure Blazor Server application using Azure AD to work in balanced environment?</t>
  </si>
  <si>
    <t>azure;balancor;local;deployed;error</t>
  </si>
  <si>
    <t>Not Supported</t>
  </si>
  <si>
    <t>Which runtimes have option to "pass system call to WebAssembly module" implemented?</t>
  </si>
  <si>
    <t>qt;creator;mac;segmentation</t>
  </si>
  <si>
    <t>Question Count</t>
  </si>
  <si>
    <t>Marek Słowikowski</t>
  </si>
  <si>
    <t>Adam Sierosławski</t>
  </si>
  <si>
    <t>Michał Dutka</t>
  </si>
  <si>
    <t>Vlado Pandžić</t>
  </si>
  <si>
    <t>Евгений Ляшенко</t>
  </si>
  <si>
    <t>Allen Wu</t>
  </si>
  <si>
    <t>Just the benno</t>
  </si>
  <si>
    <t>Shama</t>
  </si>
  <si>
    <t>GirkovArpa</t>
  </si>
  <si>
    <t>Jim Xu</t>
  </si>
  <si>
    <t>Brian Parker</t>
  </si>
  <si>
    <t>Mister Magoo</t>
  </si>
  <si>
    <t>Christian Guldb&amp;#230;k</t>
  </si>
  <si>
    <t>Tore Nestenius</t>
  </si>
  <si>
    <t>Marc Gravell</t>
  </si>
  <si>
    <t>Michael Washington</t>
  </si>
  <si>
    <t>Steven Peirce</t>
  </si>
  <si>
    <t>RReverser</t>
  </si>
  <si>
    <t>mcarton</t>
  </si>
  <si>
    <t>Shiva Kishore</t>
  </si>
  <si>
    <t>Andreas Rossberg</t>
  </si>
  <si>
    <t>Cory Podojil</t>
  </si>
  <si>
    <t>Preston PHX</t>
  </si>
  <si>
    <t>agua from mars</t>
  </si>
  <si>
    <t>yushulx</t>
  </si>
  <si>
    <t>Derek</t>
  </si>
  <si>
    <t>Đăng Khoa Đinh</t>
  </si>
  <si>
    <t>DCCoder</t>
  </si>
  <si>
    <t>Dai</t>
  </si>
  <si>
    <t>Jon Edwards</t>
  </si>
  <si>
    <t>Stef Heyenrath</t>
  </si>
  <si>
    <t>David Masterson</t>
  </si>
  <si>
    <t>Xueli Chen</t>
  </si>
  <si>
    <t>Sascha Stops</t>
  </si>
  <si>
    <t>Major</t>
  </si>
  <si>
    <t>RaminMT</t>
  </si>
  <si>
    <t>dani herrera</t>
  </si>
  <si>
    <t>Brando Zhang</t>
  </si>
  <si>
    <t>Chad Hasbrook</t>
  </si>
  <si>
    <t>Jan Bejvl</t>
  </si>
  <si>
    <t>Randy</t>
  </si>
  <si>
    <t>Henk Holterman</t>
  </si>
  <si>
    <t>Flores</t>
  </si>
  <si>
    <t>Bumsik Kim</t>
  </si>
  <si>
    <t>Darin Dimitrov</t>
  </si>
  <si>
    <t>sbc100</t>
  </si>
  <si>
    <t>Eric Lemanissier</t>
  </si>
  <si>
    <t>Matt Harrison</t>
  </si>
  <si>
    <t>Shepmaster</t>
  </si>
  <si>
    <t>Ghillie</t>
  </si>
  <si>
    <t>JF Bastien</t>
  </si>
  <si>
    <t>zakki</t>
  </si>
  <si>
    <t>J&amp;#233;r&amp;#244;me Laban</t>
  </si>
  <si>
    <t>David Eggenberger</t>
  </si>
  <si>
    <t>Steven</t>
  </si>
  <si>
    <t>Nishant</t>
  </si>
  <si>
    <t>LouraQ</t>
  </si>
  <si>
    <t>poke</t>
  </si>
  <si>
    <t>KingOss</t>
  </si>
  <si>
    <t>juunas</t>
  </si>
  <si>
    <t>Henry Rodriguez</t>
  </si>
  <si>
    <t>Michel Jansson</t>
  </si>
  <si>
    <t>jps</t>
  </si>
  <si>
    <t>DenverCoder9</t>
  </si>
  <si>
    <t>rdmptn</t>
  </si>
  <si>
    <t>mend0k</t>
  </si>
  <si>
    <t>Vencovsky</t>
  </si>
  <si>
    <t>quepas</t>
  </si>
  <si>
    <t>chrisguttandin</t>
  </si>
  <si>
    <t>inv101</t>
  </si>
  <si>
    <t>Chris Sainty</t>
  </si>
  <si>
    <t>Whit Waldo</t>
  </si>
  <si>
    <t>snazzybouche</t>
  </si>
  <si>
    <t>Lee</t>
  </si>
  <si>
    <t>Nick Lewycky</t>
  </si>
  <si>
    <t>jmrk</t>
  </si>
  <si>
    <t>llllllllll</t>
  </si>
  <si>
    <t>Tim O&amp;#39;Connell</t>
  </si>
  <si>
    <t>harold</t>
  </si>
  <si>
    <t>Daniel N&amp;#228;slund</t>
  </si>
  <si>
    <t>User tries to implement a feature / asks something from a tool etc. that is not possible to do with it.</t>
  </si>
  <si>
    <t>How to protect against unplanned HTTP-requests in Blazor WebAssembly app?</t>
  </si>
  <si>
    <t>http;request;api</t>
  </si>
  <si>
    <t>protect;verification</t>
  </si>
  <si>
    <t>Unexpected Results</t>
  </si>
  <si>
    <t>Can JavaScript code be compiled using V8 and then directly passed to Chrome?</t>
  </si>
  <si>
    <t>V8;compile</t>
  </si>
  <si>
    <t>protect</t>
  </si>
  <si>
    <t>protect;authentication</t>
  </si>
  <si>
    <t>token;access;azure-active-directory;api</t>
  </si>
  <si>
    <t>How to handle multiple tokens for different scopes with protected APIs using Azure-Active-Directory?</t>
  </si>
  <si>
    <t>How to fix issue where Blazor WebAssembly shows the wrong time in the user interface?</t>
  </si>
  <si>
    <t>Owner answered</t>
  </si>
  <si>
    <t>protect;private</t>
  </si>
  <si>
    <t>UI;time;issue</t>
  </si>
  <si>
    <t>Is it okay/optimal to call 'stateHasChanged()' every second in a Blazor WebAssembly app?</t>
  </si>
  <si>
    <t>best practice;sate;performance</t>
  </si>
  <si>
    <t>User tries to do something that is not possible with a given tool, the user's approach etc.</t>
  </si>
  <si>
    <t>Q-Link</t>
  </si>
  <si>
    <t>Is it possible to access the current URL directly in WASM?</t>
  </si>
  <si>
    <t>URL</t>
  </si>
  <si>
    <t>DONE</t>
  </si>
  <si>
    <r>
      <t xml:space="preserve">Total count of questions with accepted answers
</t>
    </r>
    <r>
      <rPr>
        <sz val="11"/>
        <color theme="0" tint="-0.499984740745262"/>
        <rFont val="Calibri"/>
        <family val="2"/>
        <scheme val="minor"/>
      </rPr>
      <t>(is_answered == TRUE)</t>
    </r>
  </si>
  <si>
    <r>
      <t xml:space="preserve">Total count of questions with no accepted answers
</t>
    </r>
    <r>
      <rPr>
        <sz val="11"/>
        <color theme="0" tint="-0.499984740745262"/>
        <rFont val="Calibri"/>
        <family val="2"/>
        <scheme val="minor"/>
      </rPr>
      <t>(is_answered == FALSE)</t>
    </r>
  </si>
  <si>
    <r>
      <t xml:space="preserve">Total count of questions with at least one answer
</t>
    </r>
    <r>
      <rPr>
        <sz val="11"/>
        <color theme="0" tint="-0.499984740745262"/>
        <rFont val="Calibri"/>
        <family val="2"/>
        <scheme val="minor"/>
      </rPr>
      <t>(answers &gt; 0)</t>
    </r>
  </si>
  <si>
    <r>
      <t xml:space="preserve">Total count of questions with zero answers
</t>
    </r>
    <r>
      <rPr>
        <sz val="11"/>
        <color theme="0" tint="-0.499984740745262"/>
        <rFont val="Calibri"/>
        <family val="2"/>
        <scheme val="minor"/>
      </rPr>
      <t>(answers == 0)</t>
    </r>
  </si>
  <si>
    <t>Median</t>
  </si>
  <si>
    <t>Total Rep</t>
  </si>
  <si>
    <t>Level</t>
  </si>
  <si>
    <t>Level 0</t>
  </si>
  <si>
    <t>Level 1</t>
  </si>
  <si>
    <t>Level 2</t>
  </si>
  <si>
    <t>Level 5</t>
  </si>
  <si>
    <t>Level 3</t>
  </si>
  <si>
    <t>Level 4</t>
  </si>
  <si>
    <t>Level 6</t>
  </si>
  <si>
    <t>Level 7</t>
  </si>
  <si>
    <t>Level 8</t>
  </si>
  <si>
    <t>Level 9</t>
  </si>
  <si>
    <t>Level 10</t>
  </si>
  <si>
    <t>Level 11</t>
  </si>
  <si>
    <t>Timestamp</t>
  </si>
  <si>
    <t>Pretty Printed</t>
  </si>
  <si>
    <t>1st Comment</t>
  </si>
  <si>
    <t>Duration to 1st Comment</t>
  </si>
  <si>
    <t>Seconds</t>
  </si>
  <si>
    <t>1st Answer</t>
  </si>
  <si>
    <t>Duration to 1st Answer</t>
  </si>
  <si>
    <t>Accepted Answer</t>
  </si>
  <si>
    <t>Duration to Accepted Answer</t>
  </si>
  <si>
    <t>DURATION</t>
  </si>
  <si>
    <t>QUESTION OWNER DETAILS</t>
  </si>
  <si>
    <t>Martin Man&amp;#248</t>
  </si>
  <si>
    <t>Level-Combination</t>
  </si>
  <si>
    <t>Level Accepted Answer Owner</t>
  </si>
  <si>
    <t>Level Question Owner</t>
  </si>
  <si>
    <t>Sum</t>
  </si>
  <si>
    <t>Number of questions from developer with Level X that have an accepted answer from developer with Level Y</t>
  </si>
  <si>
    <t>First Reaction</t>
  </si>
  <si>
    <t>8.9% (=18/202) of the questions were answered by developers with a lower level than the question owner</t>
  </si>
  <si>
    <t>How to apply a macro attribute to a function in a separate module?</t>
  </si>
  <si>
    <t>macro;separate module</t>
  </si>
  <si>
    <t>How to access memory of wasm module when it is loaded by webpack?</t>
  </si>
  <si>
    <t>memory;webpack;access</t>
  </si>
  <si>
    <t>expose</t>
  </si>
  <si>
    <t>How to return a string (or similar data type) from Rust in WebAssembly?</t>
  </si>
  <si>
    <t>error;interface;return</t>
  </si>
  <si>
    <t>How to consume capture audio data using OpenAL and WebAssembly?</t>
  </si>
  <si>
    <t>audio;wav;noise;write;capture</t>
  </si>
  <si>
    <t>OpenAL</t>
  </si>
  <si>
    <t>C;Go</t>
  </si>
  <si>
    <t>Rust</t>
  </si>
  <si>
    <t>sign in</t>
  </si>
  <si>
    <t>Why does debugging Blazor client-side open in a different browser window?</t>
  </si>
  <si>
    <t>debug;new tab;asp.net mvc;client side</t>
  </si>
  <si>
    <t>PMADDUBSW</t>
  </si>
  <si>
    <t>Is there a way to use pmaddubsw for unsigned by unsigned multiplication more efficiently than pmullw?</t>
  </si>
  <si>
    <t>sign</t>
  </si>
  <si>
    <t>simd;instruction set;unsigned multiplication</t>
  </si>
  <si>
    <t>signed 32bit;sse2;multiplication</t>
  </si>
  <si>
    <t>Assembly</t>
  </si>
  <si>
    <t>Is there a way to check the type of a value in wasm which has been loaded by TypeScript?</t>
  </si>
  <si>
    <t>check;type</t>
  </si>
  <si>
    <t>TypeScript</t>
  </si>
  <si>
    <t>sign;certificate</t>
  </si>
  <si>
    <t>mime;type check;webpack</t>
  </si>
  <si>
    <t>HmacSHA256;jwt;token;</t>
  </si>
  <si>
    <t>How to rewrite a JavaScript example (JS-Fiddle) in plain C?</t>
  </si>
  <si>
    <t>C</t>
  </si>
  <si>
    <t>How to remove unused .dll files from Blazor WebAssembly publishing?</t>
  </si>
  <si>
    <t>remove;dll;publishing</t>
  </si>
  <si>
    <t>expo</t>
  </si>
  <si>
    <t>async;import;webpack;</t>
  </si>
  <si>
    <t>How to re-expose some functions from 'libEd' as part of a class?</t>
  </si>
  <si>
    <t>Is there a way to to include my own generated file with ".h" instead of &lt;.h&gt; without putting the file into my src dir?</t>
  </si>
  <si>
    <t>cmake;config file</t>
  </si>
  <si>
    <t>V8;insepct;generated code</t>
  </si>
  <si>
    <t>Go</t>
  </si>
  <si>
    <t>Docker is not reflecting changes to HTML file</t>
  </si>
  <si>
    <t>docker;update;changes</t>
  </si>
  <si>
    <t>Security Related</t>
  </si>
  <si>
    <t>Security Levels</t>
  </si>
  <si>
    <t>The following scale from 1-3 describes how strongly a category was identified in a Stack Overflow question. Categories with no link to the question have no entered value (=0).</t>
  </si>
  <si>
    <t>Weak/Poor link. Although the category was slightly identified within the question, we do not consider the question as part of the category during later analysis.</t>
  </si>
  <si>
    <t>"Secondary" category. The category was identified within the question and it is relevant enough to take it into account during later analysis, but it is not the main focus of the question.</t>
  </si>
  <si>
    <t>"Primary" category. The category was strongly identified within the question and is considered the main focus of it. We obviously take this question into account during later analysis of the related category.</t>
  </si>
  <si>
    <t>The following scale from 0-3 describes how strongly a question is related to "WebAssembly Security".</t>
  </si>
  <si>
    <t>User Reputation Levels</t>
  </si>
  <si>
    <r>
      <t xml:space="preserve">The following table assigns each developer a level based on his gained reputation. This helps to look at groups of developers instead of individual ones which makes analyzing them at a later stage easier.
Both the levels and the total amount of reputation required for a given level are based on the User Reputation Leagues on StackExchange and can be found in the right sidebar of </t>
    </r>
    <r>
      <rPr>
        <b/>
        <i/>
        <u/>
        <sz val="11"/>
        <color rgb="FF3399FF"/>
        <rFont val="Calibri"/>
        <family val="2"/>
        <scheme val="minor"/>
      </rPr>
      <t>this page</t>
    </r>
    <r>
      <rPr>
        <i/>
        <sz val="11"/>
        <rFont val="Calibri"/>
        <family val="2"/>
        <scheme val="minor"/>
      </rPr>
      <t>.</t>
    </r>
  </si>
  <si>
    <t>Weak/Poor link. Rather NOT consider question.</t>
  </si>
  <si>
    <t>Weak/Poor link. Rather DO consider question.</t>
  </si>
  <si>
    <t>Strong link. We DO consider question.</t>
  </si>
  <si>
    <t>No link. We do NOT consider question.</t>
  </si>
  <si>
    <t>The following list contains the identified tech that people used to compile WASM.</t>
  </si>
  <si>
    <t>Abbreviation</t>
  </si>
  <si>
    <t>Tech</t>
  </si>
  <si>
    <t>BZR</t>
  </si>
  <si>
    <t>EMS</t>
  </si>
  <si>
    <t>BIN</t>
  </si>
  <si>
    <t>no tech identified</t>
  </si>
  <si>
    <t>Tech to Compile
WASM</t>
  </si>
  <si>
    <t>T</t>
  </si>
  <si>
    <t>F</t>
  </si>
  <si>
    <t>True, the owner of the question answered it himself, giving a solution to his initial problem.</t>
  </si>
  <si>
    <t>False, the owner of the question did not answer the question where he would provide a solution to his initial problem.</t>
  </si>
  <si>
    <t>Owner Answered</t>
  </si>
  <si>
    <t>Boolean describing whether the owner of the question also answered it (after finding a solution to his problem himself) or not.</t>
  </si>
  <si>
    <t>Can you share HTTP API interface between Server and Client and validate at compile time?</t>
  </si>
  <si>
    <t>asp.net;api;compile</t>
  </si>
  <si>
    <t>How to fix issue with bit rotations that works in TypeScript but not WebAssembly?</t>
  </si>
  <si>
    <t>bit rotation</t>
  </si>
  <si>
    <t>Google sign-in only shows OpenID scope but not email/profile scope information.</t>
  </si>
  <si>
    <t>openID;identityServer4;google;claims</t>
  </si>
  <si>
    <t>How can I import a TypeScript-generated module by name from within JavaScript?</t>
  </si>
  <si>
    <t>import;module;error</t>
  </si>
  <si>
    <t>QNetworkAccessManager;cors;error;config</t>
  </si>
  <si>
    <t>How to fix CORS issues with Qnetwork?</t>
  </si>
  <si>
    <t>How to return a byte array from JavaScript to Emscripten/Unity WebAssembly?</t>
  </si>
  <si>
    <t>Unity;byte array;jslib;error</t>
  </si>
  <si>
    <t>How can I run WebAssembly in nodejs 14.15?</t>
  </si>
  <si>
    <t>nodejs;setup;install;error</t>
  </si>
  <si>
    <t>Why are there build differences between Visual Studio Code vs. Command Line interface?</t>
  </si>
  <si>
    <t>visual studio code;cli;discrepancy</t>
  </si>
  <si>
    <t>How to connect to to a server via SSH from the client without middleware?</t>
  </si>
  <si>
    <t>CLOSED BY STACK OVERFLOW</t>
  </si>
  <si>
    <t>graph API;token;Azure;AD;B2B</t>
  </si>
  <si>
    <t>How to fix issue where authentication fails when calling API from Blazor passing auth token?</t>
  </si>
  <si>
    <t>azure;AD;functions;API;MSAL</t>
  </si>
  <si>
    <t>security;authentication;expose;permission;</t>
  </si>
  <si>
    <t>How to call  Azure AAD secured functions API from Blazor WASM client?</t>
  </si>
  <si>
    <t>How to secure the server API side?</t>
  </si>
  <si>
    <t>identityServer4;api</t>
  </si>
  <si>
    <t>security;authentiation</t>
  </si>
  <si>
    <t>security;authorization;protected;login</t>
  </si>
  <si>
    <t>Progress</t>
  </si>
  <si>
    <t>security;authentication;password;validate;login</t>
  </si>
  <si>
    <t>How to pass authentication headers to requests after changing it from locahost:5001?</t>
  </si>
  <si>
    <t>header;Azure;AD;B2C;api</t>
  </si>
  <si>
    <t>security;authenticcation</t>
  </si>
  <si>
    <t>How to customize identity login and register pages and logic using IdentityServer4?</t>
  </si>
  <si>
    <t>identityServer4;asp.net core;dll</t>
  </si>
  <si>
    <t>azure;ad;b2c;error</t>
  </si>
  <si>
    <t>security;authentication;sign in</t>
  </si>
  <si>
    <t>How to fix "insufficient permission" error during authentication using Azure B2C?</t>
  </si>
  <si>
    <t>How to fix error on loading request B2C login screen when using Blazor WebAssembly app?</t>
  </si>
  <si>
    <t>Dropbox;OAuth2;PKCE</t>
  </si>
  <si>
    <t>How to fix issue where Blazor WebAssembly app with individual user accounts has no local accounts?</t>
  </si>
  <si>
    <t>accounts;error</t>
  </si>
  <si>
    <t>How to redirect a user after login using Azure AD B2C in Blazor WebAssembly?</t>
  </si>
  <si>
    <t>azure;ad;b2c;redirect</t>
  </si>
  <si>
    <t>How to fix error during login using Azure AD B2C and asp.net 5 in Blazor WebAssembly?</t>
  </si>
  <si>
    <t>How to add authentication to a SignalR hub connection?</t>
  </si>
  <si>
    <t>signalR;asp.net;guide;error</t>
  </si>
  <si>
    <t>identityServer;EF;calendar;error</t>
  </si>
  <si>
    <t>security;authentication;password</t>
  </si>
  <si>
    <t>How to fix error when linking external login providers to local accounts in Blazor WebAssembly?</t>
  </si>
  <si>
    <t>identityServer4;token;error;deploy;IIS</t>
  </si>
  <si>
    <t>How to fix issue where Blazor WebAssembly does not use token when deployed on IIS?</t>
  </si>
  <si>
    <t>Is it possible to set the login cookie via JS interop and then use it on any further page load to sent it?</t>
  </si>
  <si>
    <t>entity framework;razor;asp.net</t>
  </si>
  <si>
    <t>signalR;cookie;claims;request;error</t>
  </si>
  <si>
    <t>How to fix issue where cookie is not being sent on the connection request to SignalR hub?</t>
  </si>
  <si>
    <t>signalR;token;google;OIDC;crash;error</t>
  </si>
  <si>
    <t>How to fix issue where AuthenticationTokenProvider crashes upon requesting a token?</t>
  </si>
  <si>
    <t>security;authentication;verify</t>
  </si>
  <si>
    <t>azure;ad;api;claim;error;role</t>
  </si>
  <si>
    <t>How to fix issue where Blazor WebAssembly authentication is not working with Azure AD roles?</t>
  </si>
  <si>
    <t>How to fix issue where deployed WebAssembly Blazor app does not route authentication properly?</t>
  </si>
  <si>
    <t>error;deployed;route</t>
  </si>
  <si>
    <t>security;untrusted</t>
  </si>
  <si>
    <t>asp.net;jwt;token;</t>
  </si>
  <si>
    <t>How do you restrict a user from consuming an api endpoint for one location but not for the other?
Are there existing mechanisms which are capable of handling [such a thing]?
Do other developers have advice, sources or thoughts for improvements?</t>
  </si>
  <si>
    <t>How to change the configuration of a Blazor app so that only authenticated users can access compiled code?</t>
  </si>
  <si>
    <t>asp.net;code;compiled;access</t>
  </si>
  <si>
    <t>How to set up a secure Blazor WebAssembly game server?</t>
  </si>
  <si>
    <t>game;server;update;logic</t>
  </si>
  <si>
    <t>How to securely consume private/restricted API?</t>
  </si>
  <si>
    <t>restricted;api;dll;server;sdp.net</t>
  </si>
  <si>
    <t>securely;private;secret</t>
  </si>
  <si>
    <t>CLOSED BY STACK OVERFLOW (OPINION BASED)</t>
  </si>
  <si>
    <t>How to avoid app from automatically authenticating user as soon as the page loads?</t>
  </si>
  <si>
    <t>Will .Net Framework projects become cross-platform by .Net 5?</t>
  </si>
  <si>
    <t>.net;framework;.net 5;cross-platform</t>
  </si>
  <si>
    <t>C++;JavaScript</t>
  </si>
  <si>
    <t>executable;convert code</t>
  </si>
  <si>
    <t>Can you use JavaScript to write executable from C++ code?</t>
  </si>
  <si>
    <t>How to fix issue where WebAssembly module refuses to compile/instantiate because 'wasm-eval' is not allowed source of script?</t>
  </si>
  <si>
    <t>compile;instantiate;error;iframe;angular</t>
  </si>
  <si>
    <t>azure;ad;clientside;authorizeview;policy</t>
  </si>
  <si>
    <t>How to create a sandbox application that compiles C++ modules from untrusted sources online?</t>
  </si>
  <si>
    <t>security;sandbox</t>
  </si>
  <si>
    <t>compile;OS;API;service;ideas</t>
  </si>
  <si>
    <t>web app;compile;sandbox</t>
  </si>
  <si>
    <t>1+</t>
  </si>
  <si>
    <t>200+</t>
  </si>
  <si>
    <t>500+</t>
  </si>
  <si>
    <t>1'000+</t>
  </si>
  <si>
    <t>2'000+</t>
  </si>
  <si>
    <t>3'000+</t>
  </si>
  <si>
    <t>5'000+</t>
  </si>
  <si>
    <t>10'000+</t>
  </si>
  <si>
    <t>25'000+</t>
  </si>
  <si>
    <t>50'000+</t>
  </si>
  <si>
    <t>100'000+</t>
  </si>
  <si>
    <t>Would an efficient C++ implementation of a WASM encryption module outperform e.g. WebCrypto's AES?</t>
  </si>
  <si>
    <t>leak</t>
  </si>
  <si>
    <t>WebCrypto;API;performance</t>
  </si>
  <si>
    <t>WebCrypto</t>
  </si>
  <si>
    <t>How to protect/encrypt data stored in session/local storage in Blazor WebAssembly?</t>
  </si>
  <si>
    <t>local storage;session storage</t>
  </si>
  <si>
    <t>encrypt;protect</t>
  </si>
  <si>
    <t>How to analyze a WASM module to find out what it does?</t>
  </si>
  <si>
    <t>encrypt</t>
  </si>
  <si>
    <t>scam;nodejs;analyze;error</t>
  </si>
  <si>
    <t>WABT;WASM2C;honeypot</t>
  </si>
  <si>
    <t>How to fix error with emscripten and MINIMAL_RUNTIME that does not seem to be able to access C functions?</t>
  </si>
  <si>
    <t>MINIMAL_RUNTIME</t>
  </si>
  <si>
    <t>How to fix issue regarding memory leak that is only present when compiled to WASM but not when compiled to C?</t>
  </si>
  <si>
    <t>Memory leak;Chrome;gcc;valgrind</t>
  </si>
  <si>
    <t>C;C++</t>
  </si>
  <si>
    <t>How to use Azure App settings in a Blazor WebAssembly client-side application at runtime as appsettings.json configuration?</t>
  </si>
  <si>
    <t>client side;runtime;settings;configuration</t>
  </si>
  <si>
    <t>inject</t>
  </si>
  <si>
    <t>How to fix issue where user role update in asp net core identity does not work?</t>
  </si>
  <si>
    <t>asp.net;core;identity</t>
  </si>
  <si>
    <t>injecting</t>
  </si>
  <si>
    <t>In Blazor WebAssembly, is it possible to inject IJSRuntime in program.cs, to main method?</t>
  </si>
  <si>
    <t>dependency-injection;ijsruntime</t>
  </si>
  <si>
    <t>Bindgen</t>
  </si>
  <si>
    <t>Uint8Array;Uint16Array;Bindgen;best practice</t>
  </si>
  <si>
    <t>What is the most robust and performant way to expose a Rust library function to Javascript that may return &amp;[u8] or &amp;[u16]?</t>
  </si>
  <si>
    <t>isolate</t>
  </si>
  <si>
    <t>scss-mixins;bootstrap;razor</t>
  </si>
  <si>
    <t>How to set up a Blazor component library so that a consuming app can override the existing isolated CSS (component library) so that different bootstrap grid mixins can be used?</t>
  </si>
  <si>
    <t>PWA;DevOps;bug;error;build;CSS</t>
  </si>
  <si>
    <t>How to fix issue where PWA loses functionality and style when building with DevOps pipeline?</t>
  </si>
  <si>
    <t>How to call WebAssembly from embedded V8 without taking the detour via JavaScript?</t>
  </si>
  <si>
    <t>V8;JavaScript</t>
  </si>
  <si>
    <t>How to call WebAssembly from embedded V8 with an imported function?</t>
  </si>
  <si>
    <t>V8;JavaScript;Import</t>
  </si>
  <si>
    <t>How to create configuration files (key-value pairs) that can be used in WebAssembly (C code) app?</t>
  </si>
  <si>
    <t>configration file;JSON;key-value pair;parse</t>
  </si>
  <si>
    <t>Is there a JavaScript runtime in WebAssembly?</t>
  </si>
  <si>
    <t>iframe</t>
  </si>
  <si>
    <t>Is there a way for WebAssembly applications to be run as stand alone or self hosted?</t>
  </si>
  <si>
    <t>OpenSilver;Silverlight;IIS;QT;QML</t>
  </si>
  <si>
    <t>pros;cons;language;advantage;disadvantage</t>
  </si>
  <si>
    <t>How to achieve a secure IP websocket connection in the browser? Is there a better solution than the current one?</t>
  </si>
  <si>
    <t>game;server;websocket;connection;cors;openGL</t>
  </si>
  <si>
    <t>client-side;check;confirmation</t>
  </si>
  <si>
    <t>security;authorization;bypass</t>
  </si>
  <si>
    <t>Is WASM safe to store client side secrets?</t>
  </si>
  <si>
    <t>electron;document;sha256</t>
  </si>
  <si>
    <t>How do browsers protect process memory from WebAssembly compiled code?</t>
  </si>
  <si>
    <t>performance;x86 instructions;memory</t>
  </si>
  <si>
    <t>Is the given approach a good solution regarding API Key security for our WebAssembly application?</t>
  </si>
  <si>
    <t>api;key;domain;https</t>
  </si>
  <si>
    <t>security;sign;authenticate;encrypt</t>
  </si>
  <si>
    <t>security;malicious;exploit;inject</t>
  </si>
  <si>
    <t>How to authorize user's role in client side of Blazor WASM?</t>
  </si>
  <si>
    <t>asp.net;core;identity server;role</t>
  </si>
  <si>
    <t>authorize;login</t>
  </si>
  <si>
    <t>How to authenticate and authorize a Blazor app with a WebAPI?</t>
  </si>
  <si>
    <t>asp.net;core;identity;swagger;docker;webapi</t>
  </si>
  <si>
    <t>authentication;login;sign in</t>
  </si>
  <si>
    <t>How to redirect a user to the login page of a Blazor app if he is not authenticated?</t>
  </si>
  <si>
    <t>redirect;client side</t>
  </si>
  <si>
    <t>authenticate;login</t>
  </si>
  <si>
    <t>How to fix issue where app works locally but fails as soon as a production build has been uploaded to the server?</t>
  </si>
  <si>
    <t>asp.net;core;production;fail;error;server;local</t>
  </si>
  <si>
    <t>authorization;login</t>
  </si>
  <si>
    <t>What is the idp_access_token in Azure B2C login when accessing Microsoft Graph?
How to use idp_access_token to access Microsoft Graph and request additional scopes?</t>
  </si>
  <si>
    <t>azure;B2C;onedrive;microsoft;graph;access_token;jwt</t>
  </si>
  <si>
    <t>login</t>
  </si>
  <si>
    <t>How to fix issue to achieve "many-to-many" relations between ApplicationUser and a project in Blazor WASM with ASP.NET Core hosted?</t>
  </si>
  <si>
    <t>In the Blazor WASM authentication template, how does the system resolve "authentication/login" to "/Areas/Identity/Pages/Account/Login?</t>
  </si>
  <si>
    <t>redirect;URL;entityserver 4;routing</t>
  </si>
  <si>
    <t>login;authentication</t>
  </si>
  <si>
    <t>How to fix issue "There was an error trying to log you in" in Blazor WASM using IdentityServer authentication?</t>
  </si>
  <si>
    <t>error;identityServer;bug;user;docker</t>
  </si>
  <si>
    <t>duplicate;razor;asp.net;core;client</t>
  </si>
  <si>
    <t>How to fix issue where Server side page only load on hard refresh on blazor WebAssembly hosted?</t>
  </si>
  <si>
    <t>error;issue;server;refresh;asp.net;core</t>
  </si>
  <si>
    <t>How to fix issue where Blazor WASM hosted AuthorizeView does not recognize roles?</t>
  </si>
  <si>
    <t>error;issue;role;authorizeView;server;asp.net;core;identity server</t>
  </si>
  <si>
    <t>How to fix issue where Blazor WebAssembly PWA app not correctly redirecting to controller on IIS?</t>
  </si>
  <si>
    <t>issue;bug;pwa;redirect;asp.net;core;iis;jwt;deployed;published</t>
  </si>
  <si>
    <t>How can I enter the login form without emptying the cache and loading forcefully in Blazor WASM app?</t>
  </si>
  <si>
    <t>issue;bug;loop;identityserver4;route</t>
  </si>
  <si>
    <t>How to create custom user claims for a Blazor WebAssembly project?</t>
  </si>
  <si>
    <t>role;user;claim</t>
  </si>
  <si>
    <t>CLOSED DUE TO OPINION-BASED</t>
  </si>
  <si>
    <t>model class; data class;asp.net;core;mvc</t>
  </si>
  <si>
    <t>login;sign up</t>
  </si>
  <si>
    <t>How to implement custom properties in ApplicationUser in Blazor 3.2 Webassembly Hosted in .NetCore?</t>
  </si>
  <si>
    <t>asp.net;property;identity;server;issue</t>
  </si>
  <si>
    <t>login;authenticate</t>
  </si>
  <si>
    <t>How to login using frontend UI from Blazor WASM on same domain in given example?</t>
  </si>
  <si>
    <t>asp.net;core;redirect;identity server;routing</t>
  </si>
  <si>
    <t>login;sign in;authentication</t>
  </si>
  <si>
    <t>How to configure Blazor WASM login to give localhost URL instead of public URL?</t>
  </si>
  <si>
    <t>asp.net;core;identity server;redirect;routing</t>
  </si>
  <si>
    <t>How to fix Network Error in Blazor WebAssembly site with ASP.Net Core Identity login link?</t>
  </si>
  <si>
    <t>error;issue;network:asp.net;core;identity;url</t>
  </si>
  <si>
    <t>How to redirect to login page as opposed to pop-up login in Blazor WASM app?</t>
  </si>
  <si>
    <t>redirect;azure;B2C;active directory</t>
  </si>
  <si>
    <t>How to change policy requirements based on user selection/role?</t>
  </si>
  <si>
    <t>user;role;policy;requirement;hint</t>
  </si>
  <si>
    <t>Why is Blazor WebAssembly authentication so slow?</t>
  </si>
  <si>
    <t>asp.net;core;performance;slow</t>
  </si>
  <si>
    <t>How to navigate user after login in Blazor WASM app?</t>
  </si>
  <si>
    <t>redirect;navigate;user;auth0</t>
  </si>
  <si>
    <t>How to debug experimental WebAssembly externref bug in Google Chrome?</t>
  </si>
  <si>
    <t>google;chrome;debug</t>
  </si>
  <si>
    <t>logout;authentication</t>
  </si>
  <si>
    <t>How to fix issue in Blazor WASM app where authentication/logout results in "There was an error trying to log you out"?</t>
  </si>
  <si>
    <t>error;issue;user;identity server</t>
  </si>
  <si>
    <t>How to redirect a user upon logging in instead of default popup in Blazor WASM app?</t>
  </si>
  <si>
    <t>redirect;navigate;popup;asp.net;core</t>
  </si>
  <si>
    <t>raspberry pi;asp.net;core;container;docker</t>
  </si>
  <si>
    <t>How to fix given error message when containerizing hosted Blazor WASM app for Raspberry Pi Docker swarm?</t>
  </si>
  <si>
    <t>log;in</t>
  </si>
  <si>
    <t>Which field from AzureB2C is the best practice to use as the authorized user's primary key?</t>
  </si>
  <si>
    <t>azure;active directory;primary key;best practice</t>
  </si>
  <si>
    <t>login;authorized</t>
  </si>
  <si>
    <t>log;sandbox</t>
  </si>
  <si>
    <t>Is it okay security wise to check it [info in code example] in the code (WASM in browser) for the page or if this should be done by calling the server through a HTTP get/post call?</t>
  </si>
  <si>
    <t>best practice;login;performance;user;security</t>
  </si>
  <si>
    <t>camera;android;google;chrome;webrtc</t>
  </si>
  <si>
    <t>login;permission</t>
  </si>
  <si>
    <t>How to fix issue '401 unauthorized' in Blazor WASM app when accessing server side razor page?</t>
  </si>
  <si>
    <t>razor;unauthorized;error;issue;401;user;asp.net;core</t>
  </si>
  <si>
    <t>uno-platform;threads;performance;chrome;edge</t>
  </si>
  <si>
    <t>How to fix issue in Blazor WASM app where no .NET call dispatcher has been set?</t>
  </si>
  <si>
    <t>asp.net;core;bug;error;issue;interop;razor</t>
  </si>
  <si>
    <t>How to fix issue where WebSocket connection to 'ws://127.0.0.1:51489/' failed: Error in connection establishment: net::ERR_CONNECTION_REFUSED?</t>
  </si>
  <si>
    <t>error;issue;bug;websocket;connection</t>
  </si>
  <si>
    <t>Any ideas of why PostAsJsonAsync call is not returning and continuing with the rest of the statements in my CreateEvent method?</t>
  </si>
  <si>
    <t>UI;thread;CRUD;request;lost;bug;issue;error</t>
  </si>
  <si>
    <t>How to fix issue in given code when trying to set up logging with Blazor WASM app?</t>
  </si>
  <si>
    <t>log;asp.net;core</t>
  </si>
  <si>
    <t>Cordova application: Is WebAssembly supported on Android?</t>
  </si>
  <si>
    <t>cordova;android;support;chrome;error</t>
  </si>
  <si>
    <t>message;warning;info;error;log</t>
  </si>
  <si>
    <t>In Blazor WASM, how to you write a warning or info to console log without Javascript?</t>
  </si>
  <si>
    <t>Is this [given example] bad practice, is there any other similar way I could make this work?</t>
  </si>
  <si>
    <t>claim;database;user;asp.net;core;azure;sql;microsoft;active directory</t>
  </si>
  <si>
    <t>login;password;authentication</t>
  </si>
  <si>
    <t>How to pass strings between Rust and JavaScript when building WASM-Pack?</t>
  </si>
  <si>
    <t>string;rust;javascript;chrome;extension</t>
  </si>
  <si>
    <t>Rust;JavaScript</t>
  </si>
  <si>
    <t>WASM-Bindgen</t>
  </si>
  <si>
    <t>publish;fail;error;issue;client;server</t>
  </si>
  <si>
    <t>How to fix issue where Blazor WASM fails to publish project?</t>
  </si>
  <si>
    <t>Is it possible to launch applications (cmd.exe) from a Blazor WASM app?</t>
  </si>
  <si>
    <t>error;fail;issue;CLI;command;asp.net;core;application</t>
  </si>
  <si>
    <t>How to fix error "Can't resolve 'fs'" thrown by Webpack using emscripten?</t>
  </si>
  <si>
    <t>error;fail;issue;webpack;component;vue</t>
  </si>
  <si>
    <t>How to fis issue when compiling large C++ project to WASM using Cmake?</t>
  </si>
  <si>
    <t>error;fail;issue;docker;compile</t>
  </si>
  <si>
    <t>How to fis issue where WebAssembly didn't call either then nor catch callback?</t>
  </si>
  <si>
    <t>C++:JavaScript</t>
  </si>
  <si>
    <t>error;fail;issue;then;catch;callback;V8</t>
  </si>
  <si>
    <t>clang;wasi-libc</t>
  </si>
  <si>
    <t>C;C++;JavaScript</t>
  </si>
  <si>
    <t>How to fix issue with undefined symbol when clang compiling to target WASM?</t>
  </si>
  <si>
    <t>error;fail;issue;undefined symbol;clang</t>
  </si>
  <si>
    <t>log;application;production</t>
  </si>
  <si>
    <t>stack overflow;operation;memory;range;error</t>
  </si>
  <si>
    <t>Is there something I'm doing wrong during the Conan package creation or installation or is this caused by something different?</t>
  </si>
  <si>
    <t>conan;qt;error;fail;issue</t>
  </si>
  <si>
    <t>instantiateStreaming;mime;vue</t>
  </si>
  <si>
    <t>Does anyone know how to get [WebAssembly InstantiateStreaming Wrong MIME type] to work?</t>
  </si>
  <si>
    <t>In WASM, is it possible to GET/Fetch JSON data from an API and manipulate in JS?</t>
  </si>
  <si>
    <t>JSON;API;request;data</t>
  </si>
  <si>
    <t>How to Store Hex Values (i.e. Raw Bytes) in WebAssembly Data Segment?</t>
  </si>
  <si>
    <t>store;data;hex;save</t>
  </si>
  <si>
    <t>How to fix issue where image::load_from_memory() does not compile to WebAssembly?</t>
  </si>
  <si>
    <t>compile;image crate;issue;error;fail</t>
  </si>
  <si>
    <t>How to fix issue: color_quant::NeuQuant compiled to WebAssembly outputs zero values?</t>
  </si>
  <si>
    <t>compile;zero;image;load</t>
  </si>
  <si>
    <t>How to fix issue: WebAssembly LinkError: function import requires a callable?</t>
  </si>
  <si>
    <t>LinkError;error;fail;issue;log;compile</t>
  </si>
  <si>
    <t>C;JavaScript</t>
  </si>
  <si>
    <t>error;setup;mac;fail;issue</t>
  </si>
  <si>
    <t>logon;authentication</t>
  </si>
  <si>
    <t>How to fix issue where WASM module cannot be loaded in Vue component?</t>
  </si>
  <si>
    <t>error;fail;issue;vue;module;load</t>
  </si>
  <si>
    <t>How to properly log out a user in a Blazor WASM app using Azure Active Directory B2C?</t>
  </si>
  <si>
    <t>azure;active directory;session</t>
  </si>
  <si>
    <t>Is Visual Studio for Mac not able to build or run Blazor WebAssembly apps, or am I missing something?</t>
  </si>
  <si>
    <t>visual studio code;template;missing;bug;issue</t>
  </si>
  <si>
    <t>log;inject</t>
  </si>
  <si>
    <t>asp.net;core;client;jsinterop;bug;issue</t>
  </si>
  <si>
    <t>How to fis issue: JSRuntime in Blazor WebAssembly blocking DOM updates on first load?</t>
  </si>
  <si>
    <t>access;file system;api;modularize</t>
  </si>
  <si>
    <t>How to fix issue where running WASM on new V8 Google Apps Script runtime seems to work but async functions are terminated after they return a promise?</t>
  </si>
  <si>
    <t>async function;google apps;script;v8;terminate</t>
  </si>
  <si>
    <t>Do you know how to correctly configure logstash to listen to HTTPS calls on localhost?</t>
  </si>
  <si>
    <t>elk stack;elasticsearch;kibana;logstash,asp.net;core;serilog;https;config</t>
  </si>
  <si>
    <t>How to fix issue: Value was either too large or too small for a UInt32 Error on iOS WKWebView &amp; Uno 2.4?</t>
  </si>
  <si>
    <t>Uint32;error;issue;fail;wkwebview;ios;uno;ipados;event</t>
  </si>
  <si>
    <t>How to fix issue: Blazor Webassembly with IdentityServer4 logout missing id_token_hint?</t>
  </si>
  <si>
    <t>identity server;id_token_hint;missing;error;issue;fail;uri;config</t>
  </si>
  <si>
    <t>How to clean up in WebWorker when page is closed?</t>
  </si>
  <si>
    <t>logout;encrypt</t>
  </si>
  <si>
    <t>webworker;clean;memzero;unload;session;key</t>
  </si>
  <si>
    <t>HTML;CSS</t>
  </si>
  <si>
    <t>HTML;element;bug;issue;onclick;onmousedown;bulma;dropdown;asp.net;core</t>
  </si>
  <si>
    <t>How can I navigate from the Blazor WebAssembly to a page on the Server? Will it go through the RemoteAuthenticatorView?</t>
  </si>
  <si>
    <t>navigate;server;identity;account;user;RemoteAuthenticatorView</t>
  </si>
  <si>
    <t>logout;login;authenticator</t>
  </si>
  <si>
    <t>Is the SQL Lite database downloaded to the user or how does he access it?</t>
  </si>
  <si>
    <t>sqlite;database;sql;download;access;localStorage</t>
  </si>
  <si>
    <t>authentication;inject</t>
  </si>
  <si>
    <t>Is there a way to combine these and provide an authenticated grpc channel via injection?</t>
  </si>
  <si>
    <t>gRPC;web;channel;dependency injection</t>
  </si>
  <si>
    <t>REMOVED DUE TO REASONS OF MODERATION</t>
  </si>
  <si>
    <t>login;logout;authentication</t>
  </si>
  <si>
    <t>asp.net;core;identity server;razor</t>
  </si>
  <si>
    <t>Is there a consistent method to generate or detect a login?</t>
  </si>
  <si>
    <t>How to fix Error when attempting to decode JSON Web Token returned from own backend API?</t>
  </si>
  <si>
    <t>error;issue;fail;Jwt;backend;api;json web token</t>
  </si>
  <si>
    <t>How to fix given error message when trying to embed Power BI to authenticate a Blazor WASM app?</t>
  </si>
  <si>
    <t>error;issue;fail;power;BI;Microsoft</t>
  </si>
  <si>
    <t>authenticate</t>
  </si>
  <si>
    <t>asp.net;core;guidance;</t>
  </si>
  <si>
    <t>How to implement Blazor WASM Windows authentication with .netcore hosted?</t>
  </si>
  <si>
    <t>login;logout;password;authentication;inject</t>
  </si>
  <si>
    <t>How to fix error "Specified cast is not valid" on IHttpClientFactory.CreateClient?</t>
  </si>
  <si>
    <t>IHttpClientFactory;asp.net;core;razor</t>
  </si>
  <si>
    <t>asp.net;core;identity server</t>
  </si>
  <si>
    <t>How to make anynomous call to server in ASP.NET core hosted Blazor WASM app?</t>
  </si>
  <si>
    <t>asp.net;core;anonymous;call;request;server</t>
  </si>
  <si>
    <t>authorization;authentication;log</t>
  </si>
  <si>
    <t>dgraph;slash graph;jwt;bearer;token</t>
  </si>
  <si>
    <t>How to add a token to the GraphQLHttpClient once I have authenticated my user and received the jwt token from the third party auth provider prior to making a request?</t>
  </si>
  <si>
    <t>login;authentication;signin</t>
  </si>
  <si>
    <t>How to use Blazor WASM custom authentication in APControllerl?</t>
  </si>
  <si>
    <t>APController</t>
  </si>
  <si>
    <t>authenticate;verify;encrypt</t>
  </si>
  <si>
    <t>How to fix issue where HttpClient doesn't include cookies with requests in Blazor Webassembly app?</t>
  </si>
  <si>
    <t>request;httpclient;cookie;issue;bug;error;api</t>
  </si>
  <si>
    <t>C#;CSS</t>
  </si>
  <si>
    <t>CSS;isolation;issue;bug;asp.net;core;rename;DOM</t>
  </si>
  <si>
    <t>authentication;isolate</t>
  </si>
  <si>
    <t>How to fix issue in Blazor WASM app where CSS isolation scoped identities do not match?</t>
  </si>
  <si>
    <t>How to  get AAD access token from current logged in user in Blazor WASM app?</t>
  </si>
  <si>
    <t>azure;active directory;user;access token;asp.net;core</t>
  </si>
  <si>
    <t>How to fix issue where Blazor WASM hosted Prerender with Authentication, AuthenticationStateProvider not registered?</t>
  </si>
  <si>
    <t>error;bug;issue;prerenderer;authenticationstateprovider</t>
  </si>
  <si>
    <t>[Given example] makes me think that this isn't the best approach to this, but has anyone else attempted to sort this out using the service worker, or via another method?</t>
  </si>
  <si>
    <t>offline;PWA;SPA;identity;asp.net;core</t>
  </si>
  <si>
    <t>How to fix Blazor WASM Azure AD authentication issue after migrating to .net5?</t>
  </si>
  <si>
    <t>azure;active directory;.net5;error;issue;fail;bug</t>
  </si>
  <si>
    <t>serverside;controller;idendity server;asp.nset;core</t>
  </si>
  <si>
    <t>signin;authentication;login</t>
  </si>
  <si>
    <t>How to fix the issue that causes the given error message in Blazor WASM app?</t>
  </si>
  <si>
    <t>error;issue;fail;razor;webapi;client</t>
  </si>
  <si>
    <t>log;in;password</t>
  </si>
  <si>
    <t>azure;active directory;identity server;error;issue;bug;http;claim;graph</t>
  </si>
  <si>
    <t>How to fix issue where HttpContext.User.Claims are empty when using AzureAD auth?</t>
  </si>
  <si>
    <t>log;in;certificate</t>
  </si>
  <si>
    <t>How to fix the issue with configuring Serilog Elasticsearch in Blazor WASM app?</t>
  </si>
  <si>
    <t>serilog;elasticsearch;error;issue;fail;asp.net;core;log</t>
  </si>
  <si>
    <t>How to fix issue where Serilog Not Logging to ElasticSearch in Blazor WebAssembly?</t>
  </si>
  <si>
    <t>serilog;elasticsearch;issue;asp.net;core;log</t>
  </si>
  <si>
    <t>How to fix "Maximum call stack exceeded" during npm install?</t>
  </si>
  <si>
    <t>npm;install;call stack;exceeded;error;issue</t>
  </si>
  <si>
    <t xml:space="preserve">How to fix issue where Blazor WebAssembly deserializing is much slower than even the download? </t>
  </si>
  <si>
    <t>performance;efficiency;deserializing;slow;download</t>
  </si>
  <si>
    <t>How to fix issue where context.User.Identity.Name is not available in Blazor ASP.NET Core hosted?</t>
  </si>
  <si>
    <t>error;issue;bug;null;asp.net;core;log</t>
  </si>
  <si>
    <t>How to fix issue where Azure App Service (Windows) and Blazor WebAssembly ASP.NET Core hosted with Oid and Identity Server can't log User in?</t>
  </si>
  <si>
    <t>azure;active directory;asp.net;core;oid;identity server;error;issue</t>
  </si>
  <si>
    <t>How to fix IdentityServer4 authorization error where redirect URI is not matching?</t>
  </si>
  <si>
    <t>identity server;error;issue;bug;redirect;URI;asp.net;core;iis</t>
  </si>
  <si>
    <t>How to fix issue where POST request in deployed Blazor WASM app on Azure returns 400 Bad Request but works fine on localhost?</t>
  </si>
  <si>
    <t>error;issue;bug;Azure;400;bad request;deployed;POST</t>
  </si>
  <si>
    <t>login;signin;authorization</t>
  </si>
  <si>
    <t>identity server;options;token;documentation;jwt</t>
  </si>
  <si>
    <t>Multiple conceptual questions about Blazor WASM apps regarding IdentityServer4 settings/options.</t>
  </si>
  <si>
    <t>NOT WEBASSEMBLY</t>
  </si>
  <si>
    <t>How to enable CSS isolation of RCL to work in Blazor server?</t>
  </si>
  <si>
    <t>CSS</t>
  </si>
  <si>
    <t>CSS;RCL;asp.net;core;issue;bug</t>
  </si>
  <si>
    <t>asp.net;core;css;server</t>
  </si>
  <si>
    <t>Does anybody know, is it possible to use the CSS isolation in blazor server?</t>
  </si>
  <si>
    <t>filename;webpack;rename</t>
  </si>
  <si>
    <t>performance;V8;chrome;brave</t>
  </si>
  <si>
    <t>exposed</t>
  </si>
  <si>
    <t>memory;free;allocate;hashmap</t>
  </si>
  <si>
    <t>How to fix error “Import #13 module=”GOT.func“ error: module is not an object or function” when exporting class?</t>
  </si>
  <si>
    <t>error;issue;bug;fail;export;class;typeerror</t>
  </si>
  <si>
    <t>How to fix issue where injecting an HttpClient into a Blazor component in a Razor class library is not working?</t>
  </si>
  <si>
    <t>httpclient;component;razor;class;library;issue;bug;error</t>
  </si>
  <si>
    <t>How to fix 'TypeError: Failed to fetch' error when trying to call AspNetCore Restful API from Blazor WASM?</t>
  </si>
  <si>
    <t>error;issue;bug;fail;asp.net;core;restful;api;typeerror</t>
  </si>
  <si>
    <t>How to use UserManager on a Blazor page?</t>
  </si>
  <si>
    <t>inject;authentication</t>
  </si>
  <si>
    <t>userManager;applicationuser</t>
  </si>
  <si>
    <t>import;jquery;ui;asp.net;core;html;css</t>
  </si>
  <si>
    <t>How to read large string from sessionStorage in Blazor WebAssembly?</t>
  </si>
  <si>
    <t>read;import;large string;sessionstorage;truncated</t>
  </si>
  <si>
    <t>How to inject controller from `foo.Sever` to `foo.Client`?</t>
  </si>
  <si>
    <t>environment;asp.net;core;naming;controller;change</t>
  </si>
  <si>
    <t>inject;leak</t>
  </si>
  <si>
    <t>timer</t>
  </si>
  <si>
    <t>azure;active directory;call;function;client;cors;b2c;jwt</t>
  </si>
  <si>
    <t>secure;authentication</t>
  </si>
  <si>
    <t>Is there a good example or a walkthrough of a Blazor standalone app calling a function app via an Azure Active Directory B2C passing in a claim with an identity to the function?</t>
  </si>
  <si>
    <t>How do I get the access token that was returned through Microsoft.AspNetCore.Components.Authorization?</t>
  </si>
  <si>
    <t>access token;microsoft;asp.net;core;component;azure;active directory</t>
  </si>
  <si>
    <t>security;authorization;login</t>
  </si>
  <si>
    <t>How to fix "HTTP Error 500.30 - ANCM In-Process Start Failure" error with Blazor WASM hosted app?</t>
  </si>
  <si>
    <t>asp.net;core;identity server;error;fail;issue;message</t>
  </si>
  <si>
    <t>secure;authentication;log in</t>
  </si>
  <si>
    <t>store;msal;auth;token;store;localstorage;sessionstorage;azure;active directory;b2c</t>
  </si>
  <si>
    <t>How to actually authenticate against the secure Azure Functions backend with the Blazor web assembly.</t>
  </si>
  <si>
    <t>azure;active directory;backend;serverless;api</t>
  </si>
  <si>
    <t>How to fix issue where Blazor authentication token is only expired on server side but not client side?</t>
  </si>
  <si>
    <t>token;server;client;expired;bug;issue</t>
  </si>
  <si>
    <t>windows;asp.net;core</t>
  </si>
  <si>
    <t>LLVM;JIT</t>
  </si>
  <si>
    <t>Why are result types of control flow instructions arbitrary?</t>
  </si>
  <si>
    <t>result type;control flow;instruction;arbitrary</t>
  </si>
  <si>
    <t>function;performance;speed;slow;mandelrot;algorithm</t>
  </si>
  <si>
    <t>risk</t>
  </si>
  <si>
    <t>How to fix error when building OpenCV project using emscripten?</t>
  </si>
  <si>
    <t>opencv;error;issue;fail;cmake;python;version mismatch</t>
  </si>
  <si>
    <t>dangerous</t>
  </si>
  <si>
    <t>Which (of the given) option would be best for porting C++ code (native client) to browser (web app)?</t>
  </si>
  <si>
    <t>qt;sdk;port;native;client;web app;browser;google native client;ppapi;npapi;ppapi</t>
  </si>
  <si>
    <t>compromising</t>
  </si>
  <si>
    <t>code;event;trigger;code</t>
  </si>
  <si>
    <t>How to fix DenyAnonymousAuthorizationRequirement Error in Blazor WASM?</t>
  </si>
  <si>
    <t>DenyAnonymousAuthorizationRequirement;error;fail;issue;jwt;event;asp.net;core</t>
  </si>
  <si>
    <t xml:space="preserve">How can I bypass CORS to make a call to Firestore from Blazor WebAssembly? </t>
  </si>
  <si>
    <t>JSInterop;Firebase;Firestore;id;token;CORS;error;fail;issue;Chrome;extension;Postman</t>
  </si>
  <si>
    <t>login;bypass;authentication;signin</t>
  </si>
  <si>
    <t>C#;JavaScript</t>
  </si>
  <si>
    <t>How to Authenticate Blazor WebAssembly using multiple identity providers?</t>
  </si>
  <si>
    <t>identity provider;asp.net;core;static web app;azure;active directory;microsoft;google;stackoverflow</t>
  </si>
  <si>
    <t>login;authenticate;sign out</t>
  </si>
  <si>
    <t>What are the first steps in creating a website which will communicate with API using JWT authorization?</t>
  </si>
  <si>
    <t>tutorial;first step;jwt;web app;api;ihttpaccessor</t>
  </si>
  <si>
    <t>How to fix issue where logout only works after unregistering the service-worker in Blazor WASM app?</t>
  </si>
  <si>
    <t>bug;issue;error;asp.net;core;unregister;service-worker;google;facebook;twitter;iis;identity server</t>
  </si>
  <si>
    <t>How to fix login issue in Blazor WASM app?</t>
  </si>
  <si>
    <t>ngrok;bug;error;issue;fail;network error</t>
  </si>
  <si>
    <t>edit;page;user account;source code;asp.net;core</t>
  </si>
  <si>
    <t>configure;persistent login;identity server 4</t>
  </si>
  <si>
    <t>login;logout;authenticate</t>
  </si>
  <si>
    <t>How can I configure my Blazor WebAssembly to require authenticated users for the entire app rather than mark each page or controllers with the [Authorize] attribute?</t>
  </si>
  <si>
    <t>requirement;configure;authenticated user</t>
  </si>
  <si>
    <t>How to fix Issue with Password Reset Flow for Blazor with Azure AD B2C?</t>
  </si>
  <si>
    <t>issue;error;fail;reset;azure;active directory;b2c;asp.net;core</t>
  </si>
  <si>
    <t>password;login;authentication</t>
  </si>
  <si>
    <t>asp.net;core;server; hybrid;web api</t>
  </si>
  <si>
    <t>Is there a way to use the default Authentication (.NET 5 / Identity-Server) with Blazor ServerSide and Blazor WebAssembly in a hybrid manner?</t>
  </si>
  <si>
    <t>login;password</t>
  </si>
  <si>
    <t>How to fix gRPC IdentityServer4 Error: Can't sign in with google auth?</t>
  </si>
  <si>
    <t>gRPC;identity server 4;error;fail;issue;google;auth;cors;request</t>
  </si>
  <si>
    <t>How to fix Blazor WASM app login redirect loopback?</t>
  </si>
  <si>
    <t>asp.net;core;server;client;redirect;loop;error;issue;bug</t>
  </si>
  <si>
    <t>login;password;authentication;permission</t>
  </si>
  <si>
    <t>execute;efficient;cross-platform;validate</t>
  </si>
  <si>
    <t>secure;untrusted;sandbox;malicious</t>
  </si>
  <si>
    <t>check;integrity;validate;module</t>
  </si>
  <si>
    <t>How to fix CORS error on /connect/token endpoint?</t>
  </si>
  <si>
    <t>cors;error;bug;issue;fail;token;endpoint;identity server;config</t>
  </si>
  <si>
    <t>How can I use OIDC authentication only to get the access token for Google Drive?</t>
  </si>
  <si>
    <t>OIDC;google;Oauth;Google Drive;asp.net;core;token;access</t>
  </si>
  <si>
    <t>secure;login;logout;authentication</t>
  </si>
  <si>
    <t>How to fix issue where Blazor WASM authorization state is logged multiple times?</t>
  </si>
  <si>
    <t>user;state;log;OIDC;identity server 4</t>
  </si>
  <si>
    <t>How to host the Blazor WASM client app on a different port to the server API?</t>
  </si>
  <si>
    <t>client;host;port;server;api;https;ssl</t>
  </si>
  <si>
    <t>protected</t>
  </si>
  <si>
    <t>StackExchange;Redis;error;exception;issue;fail</t>
  </si>
  <si>
    <t>Are both WASI and EMscriptenFS stands for same objective to provide sand-boxed file systems or these two has different usage?</t>
  </si>
  <si>
    <t>WASI;Emscripten FS;usage;objective</t>
  </si>
  <si>
    <t>parameter;access;local system;chromium;electron;file system</t>
  </si>
  <si>
    <t>How to run multi-threaded emscripten/wasm build properly with webpack (or create-react-app)?</t>
  </si>
  <si>
    <t>multi-threaded;webpack;create-react-app</t>
  </si>
  <si>
    <t>How to use file inputs that have been picked by the user in regard to the limitation of the sandbox of the VM?</t>
  </si>
  <si>
    <t>virutal machine;limitation;file input;file size;EDFLib</t>
  </si>
  <si>
    <t>hackable;code;execution;trust</t>
  </si>
  <si>
    <t>sandbox;trust</t>
  </si>
  <si>
    <t>BSD;socket;LAN;networking;requirement;QT</t>
  </si>
  <si>
    <t>How to detect using JavaScript if window is inactive but still visible?</t>
  </si>
  <si>
    <t>browser;visible;inactive;detect</t>
  </si>
  <si>
    <t>recover;browser;environment;fault;error;issue;posix</t>
  </si>
  <si>
    <t>javascript;plugin;load;code;web page;html;flash;silverlight;activeX;vbscript</t>
  </si>
  <si>
    <t>trust</t>
  </si>
  <si>
    <t>error;issue;fail;bug;visual studio;asp.net;core</t>
  </si>
  <si>
    <t>How to fix issue where I can no longer run Blazor application without Visual Studio after upgrade to .NET 5.0?</t>
  </si>
  <si>
    <t>plugin;blender,python</t>
  </si>
  <si>
    <t>untrusted</t>
  </si>
  <si>
    <t>I need to interact with my API which requires Auth0 keys etc. - so where do I store/use these keys for my web assembly app?</t>
  </si>
  <si>
    <t>auth0;api;key</t>
  </si>
  <si>
    <t>secret</t>
  </si>
  <si>
    <t>How to fix unity game bugs when built to webgl?</t>
  </si>
  <si>
    <t>bug;issue;error;webgl;build;unity</t>
  </si>
  <si>
    <t>How does WebAssembly provide software fault isolation?</t>
  </si>
  <si>
    <t>software;fault;isolation</t>
  </si>
  <si>
    <t>skia;draw command;intercept;chromium;canvaskit</t>
  </si>
  <si>
    <t>UI;toaster;component;server side</t>
  </si>
  <si>
    <t>How to implement Toaster notifications through a service?</t>
  </si>
  <si>
    <t>How to get custom response headers through to the Blazor WASM app?</t>
  </si>
  <si>
    <t>http;request;response;header;.net;client;custom;mac</t>
  </si>
  <si>
    <t>replace;JSRuntime.current;spa;dynamic;static;data transformation</t>
  </si>
  <si>
    <t>How to implement two-way messaging between WASM module and JS to perform data transformation?</t>
  </si>
  <si>
    <t>How to fix issue where Blazor WebAssembly cannot load resources files from class library?</t>
  </si>
  <si>
    <t>error;bug;issue;fail;load;class library;asp.net;core</t>
  </si>
  <si>
    <t>How can you inject Blazored.LocalStorage (v2.1.6) into a blazor webassembly service (3.2.0)?</t>
  </si>
  <si>
    <t>local storage;client;null error</t>
  </si>
  <si>
    <t>QUESTION WAS REMOVED FROM STACK OVERFLOW</t>
  </si>
  <si>
    <t>How to fix issue where Telerik for Blazor dropdown select event not updating data in grid?</t>
  </si>
  <si>
    <t>telerik;bug;issue;fail;error;not updating;dropdown</t>
  </si>
  <si>
    <t>How do I make changes to an injected object be reflected in all components? (AKA reactivity)</t>
  </si>
  <si>
    <t>object;component;reactivity</t>
  </si>
  <si>
    <t>Best practice of using TableEntity (Azure table storage) - decoupling of classes?</t>
  </si>
  <si>
    <t>best practice;tableEntity;azure;active directory;asp.net;core;azure storage</t>
  </si>
  <si>
    <t>detect;browser information;module</t>
  </si>
  <si>
    <t>hosting;model;dynamic UI;remote;SQL;server;signalRR;asp.net;core</t>
  </si>
  <si>
    <t>How can I make all relative URLs on a HTML page be relative to a different domain then it's on (in HTML elements as well as JS HTTP Requests)?</t>
  </si>
  <si>
    <t>relative;URL;HTML;domain;http;request</t>
  </si>
  <si>
    <t>call;module;audio;angular;service</t>
  </si>
  <si>
    <t>How to fix function signature mismatch error when building libsoxr to WebAssembly?</t>
  </si>
  <si>
    <t>sanitizer</t>
  </si>
  <si>
    <t>libsoxr;build;error;bug;issue;fail;signature;emscripten sanitizer</t>
  </si>
  <si>
    <t>How to fix issue where I can't decompress data with GZipStream without running into exceptions?</t>
  </si>
  <si>
    <t>GZipStream;exception;error;issue;fail;decompress;webAPI;razor;asp.net;core</t>
  </si>
  <si>
    <t>How to fix issue in Blazor WASM PWA where IFormFile FromForm is always null?</t>
  </si>
  <si>
    <t>null;pwa;error;issue;fail;bug;IFromFile;FromForm;azure;active directory;asp.net;core</t>
  </si>
  <si>
    <t>force;call;load;.roadata;improve;SIMD;optimize</t>
  </si>
  <si>
    <t>How to fix issue where Blazor Client side get CORS error when accessing Azure Function using Azure Active directory?</t>
  </si>
  <si>
    <t>CORS;error;issue;bug;azure;function;active;directory;pwa;spa</t>
  </si>
  <si>
    <t>REMOVED BY THE AUTHOR</t>
  </si>
  <si>
    <t>How can i make my Blazor WASM app Page and my API secure?</t>
  </si>
  <si>
    <t>api;server;http;request</t>
  </si>
  <si>
    <t>secure;login;authenticate;protect</t>
  </si>
  <si>
    <t>How to customize the 'Authorizing…' message (top left corner) of a Blazor Wasm app?</t>
  </si>
  <si>
    <t>customize;message;WASM;app;html</t>
  </si>
  <si>
    <t>secure;authorization</t>
  </si>
  <si>
    <t>OIDC;local;published;404;error;fail;issue;bug</t>
  </si>
  <si>
    <t>secure;authentication;login</t>
  </si>
  <si>
    <t>How to fix issue where Blazor WebAssembly Oidc Authentication works fine locally, but on Azure Static Web Apps has 404 on authentication/login-callback?</t>
  </si>
  <si>
    <t>How to fix Exception occurred while processing message. System.InvalidOperationException: IDX20803: Unable to obtain configuration from: '[PII is hidden?</t>
  </si>
  <si>
    <t>exception;error;issue;fail;message;configuration;auth2;oauth</t>
  </si>
  <si>
    <t>secure;inject;authentication</t>
  </si>
  <si>
    <t>How to fix issue where Blazor WASM AAD app roles do not work?</t>
  </si>
  <si>
    <t>Azure;active directory;fail;issue;error;roles;claim</t>
  </si>
  <si>
    <t>OpenID;asp.net;core;WebAPI;backend;cognito;provider</t>
  </si>
  <si>
    <t>How to fix Login error using Blazor Web Assembly and Identity Server 4?</t>
  </si>
  <si>
    <t>error;issue;fail;identity server 4;tutorial;microsoft;ui;asp.net;core</t>
  </si>
  <si>
    <t>How to fix Blazor getting error by clicking Login menu on webassembly server project?</t>
  </si>
  <si>
    <t>error;issue;fail;click;server</t>
  </si>
  <si>
    <t>detect;failure;error;issue;restart;module;memory;leak</t>
  </si>
  <si>
    <t>What's a better way to deal with closures in WebAssembly with Rust instead of using forget and leaking memory?</t>
  </si>
  <si>
    <t>closure;forget;leak;memory;best practice</t>
  </si>
  <si>
    <t>Why does Chrome eventually throw “Out of memory: wasm memory” after repeatedly refreshing a page that uses WebAssembly?</t>
  </si>
  <si>
    <t>chrome;memory;fefresh;page;bug;error;isssue</t>
  </si>
  <si>
    <t>module;program;memory;runtime</t>
  </si>
  <si>
    <t>How to fix issue where I Cannot get index.html from a NUnit test?</t>
  </si>
  <si>
    <t>error;issue;fail;nunit;test;get</t>
  </si>
  <si>
    <t>injection</t>
  </si>
  <si>
    <t>How can I call a JavaScript function from the ViewModel?</t>
  </si>
  <si>
    <t>call;javascript;function;viewmodel;mvvm;dependency</t>
  </si>
  <si>
    <t>How to fix .NET 5 RC1 API Controller constructor issue?</t>
  </si>
  <si>
    <t>asp.net;core;constructor;error;issue;fail;bug</t>
  </si>
  <si>
    <t>constructor;service;local storage;dependency</t>
  </si>
  <si>
    <t>How to initialize an instance of the service in the constructor of StorageManagement and also how to set the parameters of constructor of StorageManagement in Program.cs?</t>
  </si>
  <si>
    <t>Is it possible or should I keep using #if DEBUG etc. (I'd like to use appsettings whenever it is possible anywhere in my code.)?</t>
  </si>
  <si>
    <t>preview;app;setting;grpc;hint;guidance</t>
  </si>
  <si>
    <t>How to inject business and data layer but UI layer should not access data layer?</t>
  </si>
  <si>
    <t>dependency-injection;business layer;data layer</t>
  </si>
  <si>
    <t>How to access X-MS-CLIENT-PRINCIPAL-NAME in Razor page?</t>
  </si>
  <si>
    <t>X-MS-CLIENT-PRINCIPAL-NAME;access;load;exception;httpcontext;asp.net;core</t>
  </si>
  <si>
    <t>How to fix issue where Dynamic Property and Child Model are not binding?</t>
  </si>
  <si>
    <t>issue;error;fail;dynamic property;child model;bind</t>
  </si>
  <si>
    <t>chrome;extension;UI;webpage;asp.net;core;mvc</t>
  </si>
  <si>
    <t>How to fix JavaScript error that appears when SignalR HubConnection is reloaded in Blazor WASM app?</t>
  </si>
  <si>
    <t>signalR;hubconnection;bug;error;issue;fail;javascript</t>
  </si>
  <si>
    <t>How to encrypt a tflite file in C++?</t>
  </si>
  <si>
    <t>tensorflow;tflite;file;FlatBuffer</t>
  </si>
  <si>
    <t>How to fix issue where mocking with 'mock' prefix is not working?</t>
  </si>
  <si>
    <t>issue;bug;error;fail;mock;prefix</t>
  </si>
  <si>
    <t>permission</t>
  </si>
  <si>
    <t>permit</t>
  </si>
  <si>
    <t>asm.js;code;V8;turbofan;possible</t>
  </si>
  <si>
    <t>Can I read files from the disk by using Webassembly?</t>
  </si>
  <si>
    <t>read;file;disk</t>
  </si>
  <si>
    <t>permission;sandbox</t>
  </si>
  <si>
    <t>How to fix issue where calling WASM module causes CORS error?</t>
  </si>
  <si>
    <t>error;bug;issue;fail;CORS;call;module</t>
  </si>
  <si>
    <t>CLOSED BECAUSE GUIDELINES NOT MET</t>
  </si>
  <si>
    <t>How to compile a simple C# method to WASM?</t>
  </si>
  <si>
    <t>compile;tutorial;method</t>
  </si>
  <si>
    <t>How to fix issue where default Blazor PWA project cannot be hosted into IIS?</t>
  </si>
  <si>
    <t>error;issue;fail;host;bug;asp.net;core;azure;identity server</t>
  </si>
  <si>
    <t>DUPLICATE TO Q NR. 338</t>
  </si>
  <si>
    <t>How to use two way data binding in Blazor Component Library Project?</t>
  </si>
  <si>
    <t>data binding;two way;asp.net;core</t>
  </si>
  <si>
    <t>password</t>
  </si>
  <si>
    <t>mongodb;database;conntect;module;data</t>
  </si>
  <si>
    <t>password;login;authentication;protect</t>
  </si>
  <si>
    <t>How to fix issue where Dependency is not getting resolved in WebAPI (including OWIN) with Autofac?</t>
  </si>
  <si>
    <t>error;issue;fail;bug;dependency;resolve;webAPI;OWIN;autofac;asp.net;core</t>
  </si>
  <si>
    <t>How to fix Access denied exception | Deployment of ASP.NET Core hosted Blazor Webassembly Application?</t>
  </si>
  <si>
    <t>deployment;error;issue;bug;asp.net;core;identity server</t>
  </si>
  <si>
    <t>priviledge;verify</t>
  </si>
  <si>
    <t>SQLite3;database;local;FileSystemAPI;web app;native;client;</t>
  </si>
  <si>
    <t>I could not find any sources of the Chrome DevTools WebAssembly Extension so I can't judge what exactly fails, but I am puzzled about the wasm:// vs file:// schema change between the two scenarios. Can anyone please give some guidance?</t>
  </si>
  <si>
    <t>chrome;devtool;extension;debug;symbol;URL;guidance;difference</t>
  </si>
  <si>
    <t>encrypt;password;certificate</t>
  </si>
  <si>
    <t>How to fix issue where LetsEncrypt certificate in Blazor WASM app published to ISS in Windows Server does not work properly?</t>
  </si>
  <si>
    <t>LetsEncrypt;identity server;asp.net;core;request;https</t>
  </si>
  <si>
    <t>call;webAPI;request;https;cient;framework</t>
  </si>
  <si>
    <t>How to fix issue where CRUD operation in created WebAPI is not working?</t>
  </si>
  <si>
    <t>How to fix issue where Blazor Webassembly ASP.NET Core Hosted cannot authorize via Facebook?</t>
  </si>
  <si>
    <t>error;bug;issue;fail;nginx;asp.net;core;hosted;identityserver4;facebook</t>
  </si>
  <si>
    <t>password;bypass;authorize;encrypt;certificate;login;signin</t>
  </si>
  <si>
    <t>How to fix issue where Blazor WebAssembly 401 Unauthorized even when I am authorized?</t>
  </si>
  <si>
    <t>error;bug;issue;fail;unauthorized;401;asp.net;core;pwa;database;message;http;request;jwt;token;postman</t>
  </si>
  <si>
    <t>password;authentication;login</t>
  </si>
  <si>
    <t>authorize;private;login;inject;signin</t>
  </si>
  <si>
    <t>Why do Blazor WASM users need to be authorized to view data?</t>
  </si>
  <si>
    <t>issue;guidance;view;data;request</t>
  </si>
  <si>
    <t>How to pass windows auth to web API when calling endpoint?</t>
  </si>
  <si>
    <t>endpoint;request;http;token</t>
  </si>
  <si>
    <t>How do I restrict page access on user properties?</t>
  </si>
  <si>
    <t>restrict;access;user;property</t>
  </si>
  <si>
    <t>How to authorize a Blazor WebAssembly SPA app using Identity Server?</t>
  </si>
  <si>
    <t>SPA;identityserver4;client;library;search;asp.net;core</t>
  </si>
  <si>
    <t>What's the Difference between ASP.NET MVC 5 and ASP.NET CORE 3.0 (Blazor)?</t>
  </si>
  <si>
    <t>difference;asp.net;core;mvc</t>
  </si>
  <si>
    <t>authentication;permission</t>
  </si>
  <si>
    <t>How to check if policy exists?</t>
  </si>
  <si>
    <t>policy;check;asp.net;core;httpclient</t>
  </si>
  <si>
    <t>How to fix issue where Authorize on API Always returns UnAuthorized?</t>
  </si>
  <si>
    <t>api;unauthorized;configuration;user;role</t>
  </si>
  <si>
    <t>authentication;signin;password;login</t>
  </si>
  <si>
    <t>How to fix configuration of ASP.Net core application with Hangfire authorization?</t>
  </si>
  <si>
    <t>How to fix error regarding configuring IdentityServerJwt Authentication with Authorization?</t>
  </si>
  <si>
    <t>identityserver4;error;issue;fail;jwt;token</t>
  </si>
  <si>
    <t>error;issue;fail;Hangfire;config;asp.net;core;identityserver4</t>
  </si>
  <si>
    <t>How to fix error "could not load settings from configuration/TestApp.Client' in Blazor WASM app?</t>
  </si>
  <si>
    <t>error;issue;fail;bug;load;setting;config;identityserver4;asp.net;core</t>
  </si>
  <si>
    <t>How to authorize JWT Bearer tokens as an authorization system to use Authorize tags and attributes in Blazor WASM?</t>
  </si>
  <si>
    <t>JWT;bearer token;system;tag;attribute</t>
  </si>
  <si>
    <t>webAPI;bearer token;401;not authorizsed;error;issue</t>
  </si>
  <si>
    <t>authentication;protect</t>
  </si>
  <si>
    <t>What's the best way to get the Bearer token and pass it on?</t>
  </si>
  <si>
    <t>OIDC;openid-connect;identityserver4</t>
  </si>
  <si>
    <t>How to get the raw oauth token in my Blazor pages?</t>
  </si>
  <si>
    <t>OIDC;oauth;token;asp.net;core</t>
  </si>
  <si>
    <t>Is it possible to use the same client id instead of the 2 separate mentioned in the document, since it really is 1 project/artifact (containing the static blazor site + web api) that will be deployed into Azure. Will there be an issue if only 1 app registration is used?</t>
  </si>
  <si>
    <t>asp.net;core;guidance;azure;active directory;registration;id;server;client</t>
  </si>
  <si>
    <t>How to use Blazor components from a Shared Library in an ASP.NET Core Web Application (IdentityServer project)?</t>
  </si>
  <si>
    <t>share;library;component;asp.net;core;identityserver4</t>
  </si>
  <si>
    <t>How to fix Problem previewing component data with Blazor Client Authentication?</t>
  </si>
  <si>
    <t>problem;issue;error;fail;bug;component;preview;data;client</t>
  </si>
  <si>
    <t>app;register;service;provide;federation;MSAL</t>
  </si>
  <si>
    <t>How to get the id_token in blazor web assembly?</t>
  </si>
  <si>
    <t>oidc;asp.net;core;openID;connect;token;access</t>
  </si>
  <si>
    <t>cookie;error;issue;fail;bug;attribute;asp.net;core</t>
  </si>
  <si>
    <t>Why is Authentication not working for any razor pages under /Server/Pages?</t>
  </si>
  <si>
    <t>asp.net;core;error;issue;fail;razor;page;routing;server</t>
  </si>
  <si>
    <t>Why is SignalR Hub Authorization for Blazor WASM app using identity no authorizing?</t>
  </si>
  <si>
    <t>error;issue;bug;fail;signalR;identityserver4;401;unauthorized</t>
  </si>
  <si>
    <t>How to add authorize attribute at layout level in Blazor WASM app?</t>
  </si>
  <si>
    <t>attribute;layout;level;asp.net;core;client;issue;bug</t>
  </si>
  <si>
    <t>How to read user name in Blazor WebAssembly App template?</t>
  </si>
  <si>
    <t>read;user;name;asp.net;core</t>
  </si>
  <si>
    <t>How to fix given console errors including jQuery not defined in Blazor WASM template app?</t>
  </si>
  <si>
    <t>error;issue;fail;bug;jquery;console;asp.net;core</t>
  </si>
  <si>
    <t>How to add additional claims to Blazor WebAssembly 3.2.0 Preview 3 application?</t>
  </si>
  <si>
    <t>user;claim;role;preview;asp.net;core;client</t>
  </si>
  <si>
    <t>authentication;verify</t>
  </si>
  <si>
    <t>performance;speed;load;asp.net;core</t>
  </si>
  <si>
    <t>authenticate;password</t>
  </si>
  <si>
    <t>combine;scheme;type;user;client;asp.net;core</t>
  </si>
  <si>
    <t>I would like to enable authentication using social identity providers Facebook and Twitter. Anyone got experience with doing this for this kind of architecture?</t>
  </si>
  <si>
    <t>backend;identity;api;social prodiver;facebook;asp.net;core</t>
  </si>
  <si>
    <t>authentication;sign in</t>
  </si>
  <si>
    <t>function;class;.result;grpc;error;issue;fail</t>
  </si>
  <si>
    <t>How to fix issue where user claims do show that they have the correct role, but they are still not authorized?</t>
  </si>
  <si>
    <t>user;claim;role;error;issue;fail</t>
  </si>
  <si>
    <t>authentication;signin</t>
  </si>
  <si>
    <t>How to fix error "cannot convert from 'Grpc.Core.Metadata' to 'Grpc.Core.ServerCallContext'" in Blazor WASM app using Azure AD authentication with gRPC-Web and protobuf-net?</t>
  </si>
  <si>
    <t>azure;active directory;ad;gRPC;protobuf-net;asp.net;core</t>
  </si>
  <si>
    <t>How can I use a JWT which is issued upstream of my application (Webassembly hosted by ASP.NET Core)?</t>
  </si>
  <si>
    <t>jwt;token;issue;upstream;app;request;data;http;asp.net;core</t>
  </si>
  <si>
    <t>authentication;signon</t>
  </si>
  <si>
    <t>hint;MSAL.NET;client;message</t>
  </si>
  <si>
    <t>How to fix issue where debbuger starts Chrome, but doesn't go to application URL?</t>
  </si>
  <si>
    <t>issue;bug;debugger;Google;Chrome;app;url</t>
  </si>
  <si>
    <t>Given example: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</si>
  <si>
    <t>database;first;approach;asp.net;core;guidance;help;hint</t>
  </si>
  <si>
    <t>How to implement third party authentication with multiple providers in Blazor WASM app?</t>
  </si>
  <si>
    <t>third party;register;social;provider;google;facebook;twitch;asp.net;core</t>
  </si>
  <si>
    <t>How to fix issue where Blazor WebAssembly Hosted Proxy crashes on successful authentication?</t>
  </si>
  <si>
    <t>app;crash;issue;error;fail;bug;successful auth;hosted proxy;asp.net;core</t>
  </si>
  <si>
    <t>Do you know how to handle the 403 error in Blazor WebAssembly in a centralized way? Do you have any suggests on how to handle the 403 error on Blazor WebAssembly?</t>
  </si>
  <si>
    <t>403;forbidden;redirect;user;role;asp.net;core</t>
  </si>
  <si>
    <t>authentication;signin;login</t>
  </si>
  <si>
    <t>Is there any way to add this additional field so that it goes to the identity provider alongside the existing query-string parameters such as the returnUrl?</t>
  </si>
  <si>
    <t>send;query string;trigger;operation;asp.net;core;oidc;provider;identity;user</t>
  </si>
  <si>
    <t>Is it possible to configure Blazor WebAssembly oidc with a custom login component/page?</t>
  </si>
  <si>
    <t>config;oidc;custom;page;component;identity;asp.net;core</t>
  </si>
  <si>
    <t>authentication;login;logout</t>
  </si>
  <si>
    <t>How to fix issue where after ClientAuthentificationSuccess event, the identity is always anonymous?</t>
  </si>
  <si>
    <t>identityserver4;eventsink;httpcontext;asp.net;core;register;event;user;details;date;error;issue;bug;anonymous</t>
  </si>
  <si>
    <t>How to implement policy based authorization in Blazor WASM app?</t>
  </si>
  <si>
    <t>policy;user;role;register;database;access</t>
  </si>
  <si>
    <t>How can I enable roles and policies in my Blazor WebAssembly application?</t>
  </si>
  <si>
    <t>roles;user;policy;identityserver4;asp.net;identity</t>
  </si>
  <si>
    <t>How can I get access to this value within an AuthorizationHandler to validate that the JWT has a claim with this value?</t>
  </si>
  <si>
    <t>access;routeData;client;handler;uri;path;httpcontext;asp.net;core;jwt</t>
  </si>
  <si>
    <t>custom;attribute;debug;breakpoint</t>
  </si>
  <si>
    <t>How to fix issue where custom authorize attribute is not working - received error "The breakpoint cannot be hit. Unbound breakpoint"?</t>
  </si>
  <si>
    <t>Is there a way to route to an intermediary page between routes when/if this is an initial load?</t>
  </si>
  <si>
    <t>asp.net;core;client;dependency injection;middleware;cookie;JSInterop;route;initlialization</t>
  </si>
  <si>
    <t xml:space="preserve">Does that mean that if i forget to call a delete here there is memory leak here? What happens with "char_array" during the next function call if delete is call on it and if not? </t>
  </si>
  <si>
    <t>memory;32bit;63bit;pointer;management</t>
  </si>
  <si>
    <t>Do I need to extract the DTOs and their validation a separate layer that does not contain any database access code to prevent the connection string being leaked?</t>
  </si>
  <si>
    <t>architecture;server;react;frontend;mediaR;Dapper;FludValidation;API;ajax</t>
  </si>
  <si>
    <t>How do I deploy Blazor WebAssembly Core Hosted Self-Contained App to IIS?</t>
  </si>
  <si>
    <t>deploy;host;self-contained;app;iis;asp.net;core</t>
  </si>
  <si>
    <t>How to prevent POST requests for unauthorized users in Blazor WASM app?</t>
  </si>
  <si>
    <t>prevent;request;https;POST;unauthorized;share view</t>
  </si>
  <si>
    <t>Why am I getting “Graph API access token failure: 'Group.Read.All'”?</t>
  </si>
  <si>
    <t>error;issue;fail;graph;api;azure;active directory;asp.net;core;role;user</t>
  </si>
  <si>
    <t>secure;log in;authorize;permission</t>
  </si>
  <si>
    <t>paypal;web app;workflow;client;spa;server;subscription</t>
  </si>
  <si>
    <t>How to fix Blazor IdentityServer Authorization Error?</t>
  </si>
  <si>
    <t>secure;logging in;authentication;password</t>
  </si>
  <si>
    <t>error;issue;fail;tag;client;server;ssl;sqlite;database;asp.net;core</t>
  </si>
  <si>
    <t>What are my choices beyond what is listed below [as seen in post], and what is the most ideal?</t>
  </si>
  <si>
    <t>secure;sandbox</t>
  </si>
  <si>
    <t>appdomain;load;server;silverlight;url;azure;function</t>
  </si>
  <si>
    <t>How to fix exception Blazor Default constructor not found for type Microsoft.AspNetCore.Components.Authorization.AuthorizeRouteView?</t>
  </si>
  <si>
    <t>default;constructor;not found;type;bug;error;fail;issue;asp.net;core</t>
  </si>
  <si>
    <t>secure;authenticate;bypass</t>
  </si>
  <si>
    <t>azure;active directory;ad;user;server;hosted;app;asp.net;core</t>
  </si>
  <si>
    <t>How to fix Blazor Webassembly Identity Server login error on production server only?</t>
  </si>
  <si>
    <t>identityserver4;asp.net;core;production;deployed;server;error;fail;issue</t>
  </si>
  <si>
    <t>secure;login</t>
  </si>
  <si>
    <t>azure;active directory;ad;b2c;function;app;standalone;cors;</t>
  </si>
  <si>
    <t>How to fix given error message in Blazor WASM app using AAD?</t>
  </si>
  <si>
    <t>How do I add JWT authentication to this file download feature?</t>
  </si>
  <si>
    <t>file download;asp.net;core;block;js injection</t>
  </si>
  <si>
    <t>secure;authentication;inject;login;</t>
  </si>
  <si>
    <t>How to fix correct Wrong redirect when login in blazor application?</t>
  </si>
  <si>
    <t>redirect;app;asp.net;core;identity;user;register</t>
  </si>
  <si>
    <t>login;authentication;logout</t>
  </si>
  <si>
    <t>How to fix issue where app pool crahes IIS 10 ASP.Net Core 3.2 Blazor App EF Core?</t>
  </si>
  <si>
    <t>error;issue;crash;fail;asp.net;core;iis;entity framework</t>
  </si>
  <si>
    <t>authentication;login;signin</t>
  </si>
  <si>
    <t>How can I get rid of these errors and have my app redirect to Cognito login page without ~10s delay
Why is all content in my app visible at all times regardless of whether I'm authenticated or not?</t>
  </si>
  <si>
    <t>identity;client;rest;url;register;token;postman;auth</t>
  </si>
  <si>
    <t>I know it isn't a specific issue, but can you give me any guideline how to create Facebook or Google login for Blazor Client (Webassembly) app?</t>
  </si>
  <si>
    <t>guidline;hint;facebook;google;provider</t>
  </si>
  <si>
    <t>How to fix issue where Only login and logout flow works in Azure Active Directory B2C?</t>
  </si>
  <si>
    <t>azure;active directory;ad;error;issue;fail;b2c;asp.net;core;standalone</t>
  </si>
  <si>
    <t>How do I declare an WebAPI function to be accessable from the HttpClient without Login. Microsoft.AspNetCore.Components.WebAssembly.Server 3.2.0.-rc1.20223.4?</t>
  </si>
  <si>
    <t>block;webapi;error;issue;fail;allowanonymous;asp.net;core</t>
  </si>
  <si>
    <t>id_token;openId;cognito;aws;bearer token;jwt;httpclient</t>
  </si>
  <si>
    <t>pass;data;authcookie;claimsprincipal;customAuthStateProvidoer;asp.net;core</t>
  </si>
  <si>
    <t>return;403;forbidden;redirect;app;asp.net;core;cookie</t>
  </si>
  <si>
    <t>authentication;</t>
  </si>
  <si>
    <t>How to fix issue where Blazor WebAssembly with IdentityServer4 hangs on navigating to the login/register pages?</t>
  </si>
  <si>
    <t>issue;bug;error;fail;navigate;route;hang;identityserver4;register;page;template;asp.net;core;user;postgreSQL</t>
  </si>
  <si>
    <t>How to create Blazor WebAssembly Authentication with IdentityServer4, Asp.Net Core Identity and custom provider without Entity Framework?</t>
  </si>
  <si>
    <t>login;authentication;logout;signup</t>
  </si>
  <si>
    <t>identityserver4;custom;provider;entity framework;cosmosDB;sql;asp.net;core</t>
  </si>
  <si>
    <t>How to deploy Blazor untouched DemoApp BUT with working Authorization (BlazorServer)?</t>
  </si>
  <si>
    <t>deploy;demo app;asp.net;identity;mysql;database</t>
  </si>
  <si>
    <t>authorization;login;password</t>
  </si>
  <si>
    <t>How to call blazor server app(login webapi) in blazor webassembly app(client side)?</t>
  </si>
  <si>
    <t>authentication;login;password</t>
  </si>
  <si>
    <t>call;server;app;webapi;client;error;issue;fail;bug</t>
  </si>
  <si>
    <t xml:space="preserve">How would I go about having the authorization flow kicked off as the first thing, before the application is even displayed for the first time? </t>
  </si>
  <si>
    <t>display;app;event;trigger;client;server;shared;api;user</t>
  </si>
  <si>
    <t>How to use JWT Authentication without Identity at Blazor Server app Login page?</t>
  </si>
  <si>
    <t>jwt;token;identityserver4;localstorage;middleware;user;server</t>
  </si>
  <si>
    <t>The problem I need help with: in development mode, all services work (login, registration and Get which returns only one string, accessed in "api/account"). However, when I publish my project, only that Get service works. When I try to access the login API, I get a 404 Not Found response.</t>
  </si>
  <si>
    <t>asp.net;core;issue;error;fail;404;not found;published</t>
  </si>
  <si>
    <t>How to fix “An unhandled error has occurred.” when using Identity scaffold elements in a Blazor application?</t>
  </si>
  <si>
    <t>error;issue;fail;bug;identity;asp.net;core;app;unhandled</t>
  </si>
  <si>
    <t>I'm trying to enable CORS on the server side as explained here, but I had no success yet. What am I missing?</t>
  </si>
  <si>
    <t>login;authentication;signin;signout</t>
  </si>
  <si>
    <t>azure;active directory;ad;error;issue;fail;identity;asp.net;core;cors</t>
  </si>
  <si>
    <t>update;component;navigation;</t>
  </si>
  <si>
    <t>login;logout</t>
  </si>
  <si>
    <t>How to fix issue where Fresh Blazor Webassembly Template CLI v5.0.100 produces “Unauthorized” error?</t>
  </si>
  <si>
    <t>unauthorized;error;issue;fail;template;cli;bug;template</t>
  </si>
  <si>
    <t>authorization;log in</t>
  </si>
  <si>
    <t>How to fix issue where Blazor WebAssembly Application Performs OIDC Silent Sign-in Multiple Times a Second?</t>
  </si>
  <si>
    <t>authentication;signin:login</t>
  </si>
  <si>
    <t>How to fix issue where connection to SignalR in Blazor WASM app failes due to CORS?</t>
  </si>
  <si>
    <t>signalR;error;issue;fail;bug;cors;asp.net;core;identityserver4</t>
  </si>
  <si>
    <t>How to fix issue where I Can't access Azure Function Api locally from Blazor WebAssembly app?</t>
  </si>
  <si>
    <t>error;issue;fail;azure;function;connect;asp.net;cors</t>
  </si>
  <si>
    <t>How to fix issue where Blazor WebAssembly Logging is not honoring SetMinimumLevel?</t>
  </si>
  <si>
    <t>log;in;inject</t>
  </si>
  <si>
    <t>setMinimumLevel;log;error;issue</t>
  </si>
  <si>
    <t>How to fix issue where API call to another container doesn't work in blazor WASM?</t>
  </si>
  <si>
    <t>error;issue;fail;api;call;container;client_container;nginx;docker</t>
  </si>
  <si>
    <t>How to switch between different layouts in Blazor for different types of users?</t>
  </si>
  <si>
    <t>switch;layer;user;status</t>
  </si>
  <si>
    <t>gc;minor;nursery;log message;chrome;dev;garbage collection</t>
  </si>
  <si>
    <t>log;in;leak</t>
  </si>
  <si>
    <t>How can I write into the browser´s console via Blazor WebAssembly?</t>
  </si>
  <si>
    <t>log;console;chrome;write</t>
  </si>
  <si>
    <t>In a Blazor Webassembly application on the client side app that is hosted on ASP.NET Core (latest, blazor), when/how to call an action every time a user is authenticated?</t>
  </si>
  <si>
    <t>asp.net;core;component;event;user;trigger;graph;api;MSAL</t>
  </si>
  <si>
    <t>Why is my session storage working locally but does it remove the oidc.user key pair after a redirect, Causing the user to be logged out.</t>
  </si>
  <si>
    <t>issue;bug;deploy;azure;active directory;pwa;session;storage;persist;oidc;user;asp.net;core</t>
  </si>
  <si>
    <t>I suspect the problem is in the EmailBasedUserIdProvider which is unable to find the Email claim because it is not there on the connection.User object. What needs to be done to make this available?</t>
  </si>
  <si>
    <t>user;signalR;identityserver4;asp.net;core;error;issue;claim;sqlserver</t>
  </si>
  <si>
    <t>401;config;site;domain;ip address;identityserver4;asp.net;core</t>
  </si>
  <si>
    <t>server;api;identityserver;httpclient;user;status</t>
  </si>
  <si>
    <t>login;authentication;password;signin</t>
  </si>
  <si>
    <t>How to fix issue where it does not provide a value for property 'AuthenticationStateProvider'?</t>
  </si>
  <si>
    <t>server;provide;value;error;issue;fail;property;microsoft;asp.net;core</t>
  </si>
  <si>
    <t>How to fix issue where dev is Unable to debug Blazor hosted webassembly 3.2.0 from Visual Studio 2019 16.6.2?</t>
  </si>
  <si>
    <t>debug;host;visual studio 2019;asp.net;core;chrome;edge;chromium;error;issue;fail</t>
  </si>
  <si>
    <t>How to Add Identity Authentication in my existing solution?</t>
  </si>
  <si>
    <t>identityserver4;asp.net;core;webapi</t>
  </si>
  <si>
    <t>asp.net;core;error;issue;fail;500;azure;active directory;sql;local;dtabase;dbcontext</t>
  </si>
  <si>
    <t>How to fix issue where on deployed Blazor WASM app when the page launches, It shows a 500 Error?</t>
  </si>
  <si>
    <t>authentication;password;log</t>
  </si>
  <si>
    <r>
      <rPr>
        <sz val="11"/>
        <color theme="1"/>
        <rFont val="Calibri"/>
        <family val="2"/>
        <scheme val="minor"/>
      </rPr>
      <t>Total count of questions with insufficient answers</t>
    </r>
    <r>
      <rPr>
        <sz val="11"/>
        <color theme="0" tint="-0.499984740745262"/>
        <rFont val="Calibri"/>
        <family val="2"/>
        <scheme val="minor"/>
      </rPr>
      <t xml:space="preserve">
(answers &gt; 0 &amp;&amp; is_answered == FALSE)</t>
    </r>
  </si>
  <si>
    <t>Time to 1st Comment</t>
  </si>
  <si>
    <t>Time to 1st Reaction</t>
  </si>
  <si>
    <t>Full Dataset</t>
  </si>
  <si>
    <t>C1: Clarification</t>
  </si>
  <si>
    <t>C2: Setup/Config</t>
  </si>
  <si>
    <t>C3: Bugfix Support</t>
  </si>
  <si>
    <t>C4: How-To Instructions</t>
  </si>
  <si>
    <t>C5: Best Practice</t>
  </si>
  <si>
    <t>C6: 3rd Party Bug</t>
  </si>
  <si>
    <t>C7: Unexpected Result</t>
  </si>
  <si>
    <t>C8: Not Supported</t>
  </si>
  <si>
    <t>All</t>
  </si>
  <si>
    <t>C1</t>
  </si>
  <si>
    <t>C2</t>
  </si>
  <si>
    <t>C3</t>
  </si>
  <si>
    <t>C4</t>
  </si>
  <si>
    <t>C5</t>
  </si>
  <si>
    <t>C6</t>
  </si>
  <si>
    <t>C7</t>
  </si>
  <si>
    <t>C8</t>
  </si>
  <si>
    <t>Minimum</t>
  </si>
  <si>
    <t>Q1</t>
  </si>
  <si>
    <t>Q3</t>
  </si>
  <si>
    <t>Maximum</t>
  </si>
  <si>
    <t>Mean</t>
  </si>
  <si>
    <t>Range</t>
  </si>
  <si>
    <t>IQR</t>
  </si>
  <si>
    <t>IQR Low</t>
  </si>
  <si>
    <t>IQR High</t>
  </si>
  <si>
    <t>Question Views</t>
  </si>
  <si>
    <t>Question Scores</t>
  </si>
  <si>
    <t>Answers per Question</t>
  </si>
  <si>
    <t>Number of questions that were answered by questioner himself</t>
  </si>
  <si>
    <t>(Programming) Language</t>
  </si>
  <si>
    <t>Number of Questions answered by Questioner</t>
  </si>
  <si>
    <t>OVERALL</t>
  </si>
  <si>
    <t>CLARIFICATION</t>
  </si>
  <si>
    <t>BUGFIX SUPPORT</t>
  </si>
  <si>
    <t>HOW TO INSTRUCTIONS</t>
  </si>
  <si>
    <t>10.4% of questions answered by dev of lower level</t>
  </si>
  <si>
    <t>12.2% of questions answered by dev of lower level</t>
  </si>
  <si>
    <t>11.8% of questions answered by dev of lower level</t>
  </si>
  <si>
    <t>11.6% of questions answered by dev of lower level</t>
  </si>
  <si>
    <t>Q Count
&gt;= 2</t>
  </si>
  <si>
    <t>Q Count
=3</t>
  </si>
  <si>
    <t>Q Count
=2</t>
  </si>
  <si>
    <t>HTTP Request</t>
  </si>
  <si>
    <t>How WebAssembly works</t>
  </si>
  <si>
    <t>User Auth using IdentityServer4 in Blazor WASM App</t>
  </si>
  <si>
    <t>CORS</t>
  </si>
  <si>
    <t>No popular/common topic</t>
  </si>
  <si>
    <t>Coding Question</t>
  </si>
  <si>
    <t>Deployment of application</t>
  </si>
  <si>
    <t>Azure Active Directory</t>
  </si>
  <si>
    <t>API</t>
  </si>
  <si>
    <t>User Tokens (JWT, Bearer)</t>
  </si>
  <si>
    <t>SignalR</t>
  </si>
  <si>
    <t>Interaction WASM &lt;-&gt; PL</t>
  </si>
  <si>
    <t>Storage</t>
  </si>
  <si>
    <t>Navigate/Redirect User</t>
  </si>
  <si>
    <t>Databases</t>
  </si>
  <si>
    <t>Authentication</t>
  </si>
  <si>
    <t>Related to other tool/library</t>
  </si>
  <si>
    <t>Webpack</t>
  </si>
  <si>
    <t>Performance</t>
  </si>
  <si>
    <t>Browser</t>
  </si>
  <si>
    <t>QT</t>
  </si>
  <si>
    <t>UI</t>
  </si>
  <si>
    <t>Hosting/Server</t>
  </si>
  <si>
    <t>application;performance;loop;error;issue;fail;bug</t>
  </si>
  <si>
    <t>ALL</t>
  </si>
  <si>
    <t>Count Unanswered Questions</t>
  </si>
  <si>
    <t>Percentage of Category Unanswered</t>
  </si>
  <si>
    <t>USER_ID</t>
  </si>
  <si>
    <t>REP</t>
  </si>
  <si>
    <t>USERNAME</t>
  </si>
  <si>
    <t>Q</t>
  </si>
  <si>
    <t>A</t>
  </si>
  <si>
    <t>C_Q</t>
  </si>
  <si>
    <t>C_A</t>
  </si>
  <si>
    <t>Robert Sundstr&amp;#246m</t>
  </si>
  <si>
    <t>Luke T O&amp;#39Brien</t>
  </si>
  <si>
    <t>Glenn-Vegar S&amp;#248rensen</t>
  </si>
  <si>
    <t>Istv&amp;#225n Piroska</t>
  </si>
  <si>
    <t>Luiz Eug&amp;#234nio Barbieri</t>
  </si>
  <si>
    <t>H&amp;#252seyin KARACAOĞLU</t>
  </si>
  <si>
    <t>gunr2171</t>
  </si>
  <si>
    <t>Randy Casburn</t>
  </si>
  <si>
    <t>candritzky</t>
  </si>
  <si>
    <t>JHBonarius</t>
  </si>
  <si>
    <t>Panagiotis Kanavos</t>
  </si>
  <si>
    <t>granty</t>
  </si>
  <si>
    <t>jackdbd</t>
  </si>
  <si>
    <t>rth</t>
  </si>
  <si>
    <t>Neits</t>
  </si>
  <si>
    <t>Hari Krishna</t>
  </si>
  <si>
    <t>Quango</t>
  </si>
  <si>
    <t>tomRedox</t>
  </si>
  <si>
    <t>WΩLLE - ˈvɔlə</t>
  </si>
  <si>
    <t>Loul G.</t>
  </si>
  <si>
    <t>Raghavendra beldona</t>
  </si>
  <si>
    <t>Eljay</t>
  </si>
  <si>
    <t>Shiva Keshav Varma</t>
  </si>
  <si>
    <t>White hawk</t>
  </si>
  <si>
    <t>Joy Wang-MSFT</t>
  </si>
  <si>
    <t>BigTallJosh</t>
  </si>
  <si>
    <t>Robert Perry</t>
  </si>
  <si>
    <t>mireille raad</t>
  </si>
  <si>
    <t>Jared Smith</t>
  </si>
  <si>
    <t>Travis James</t>
  </si>
  <si>
    <t>Lelio Faieta</t>
  </si>
  <si>
    <t>OJ Kwon</t>
  </si>
  <si>
    <t>rkosegi</t>
  </si>
  <si>
    <t>Stargateur</t>
  </si>
  <si>
    <t>nahidf</t>
  </si>
  <si>
    <t>pudm</t>
  </si>
  <si>
    <t>Cristovao Morgado</t>
  </si>
  <si>
    <t>Giovanni Esposito</t>
  </si>
  <si>
    <t>Mark Malabanan</t>
  </si>
  <si>
    <t>Dmitry Pavlov</t>
  </si>
  <si>
    <t>TomTom</t>
  </si>
  <si>
    <t>Keimeno</t>
  </si>
  <si>
    <t>Yinqiu</t>
  </si>
  <si>
    <t>Alamakanambra</t>
  </si>
  <si>
    <t>auburg</t>
  </si>
  <si>
    <t>Nikki9696</t>
  </si>
  <si>
    <t>IedeSnoek</t>
  </si>
  <si>
    <t>Umair</t>
  </si>
  <si>
    <t>laudable-logic</t>
  </si>
  <si>
    <t>Jalpa Panchal</t>
  </si>
  <si>
    <t>adopilot</t>
  </si>
  <si>
    <t>Rav</t>
  </si>
  <si>
    <t>Tseng</t>
  </si>
  <si>
    <t>wallef</t>
  </si>
  <si>
    <t>Nick</t>
  </si>
  <si>
    <t>HExit</t>
  </si>
  <si>
    <t>Jas Suri - MSFT</t>
  </si>
  <si>
    <t>Manish</t>
  </si>
  <si>
    <t>Anuraj</t>
  </si>
  <si>
    <t>Kirk Woll</t>
  </si>
  <si>
    <t>Matt G</t>
  </si>
  <si>
    <t>Chris Campbell</t>
  </si>
  <si>
    <t>James Hancock</t>
  </si>
  <si>
    <t>Mr Qian</t>
  </si>
  <si>
    <t>Pavel Voronin</t>
  </si>
  <si>
    <t>Joelius</t>
  </si>
  <si>
    <t>Bergi</t>
  </si>
  <si>
    <t>VLAZ</t>
  </si>
  <si>
    <t>Karney.</t>
  </si>
  <si>
    <t>Mihaimyh</t>
  </si>
  <si>
    <t>Matt Hensley</t>
  </si>
  <si>
    <t>A_kat</t>
  </si>
  <si>
    <t>Dan</t>
  </si>
  <si>
    <t>Lukasz Szczygielek</t>
  </si>
  <si>
    <t>Ricardo Ara&amp;#250jo</t>
  </si>
  <si>
    <t>Nadeem Taj</t>
  </si>
  <si>
    <t>Brennan</t>
  </si>
  <si>
    <t>Kiril1512</t>
  </si>
  <si>
    <t>Jonas</t>
  </si>
  <si>
    <t>StPaulis</t>
  </si>
  <si>
    <t>kissu</t>
  </si>
  <si>
    <t>Peter Morris</t>
  </si>
  <si>
    <t>Wim Ombelets</t>
  </si>
  <si>
    <t>wOxxOm</t>
  </si>
  <si>
    <t>loganfsmyth</t>
  </si>
  <si>
    <t>silverfox1948</t>
  </si>
  <si>
    <t>F&amp;#225bio Marcos Euz&amp;#233bio</t>
  </si>
  <si>
    <t>C. Augusto Proiete</t>
  </si>
  <si>
    <t>Maulik Parmar</t>
  </si>
  <si>
    <t>Estradiaz</t>
  </si>
  <si>
    <t>Rich Bryant</t>
  </si>
  <si>
    <t>Jaromanda X</t>
  </si>
  <si>
    <t>Grx70</t>
  </si>
  <si>
    <t>Dilshod K</t>
  </si>
  <si>
    <t>Glenn Watson</t>
  </si>
  <si>
    <t>Lasse V. Karlsen</t>
  </si>
  <si>
    <t>King King</t>
  </si>
  <si>
    <t>user3918555</t>
  </si>
  <si>
    <t>Chris</t>
  </si>
  <si>
    <t>rickvdbosch</t>
  </si>
  <si>
    <t>mynkow</t>
  </si>
  <si>
    <t>Paul</t>
  </si>
  <si>
    <t>Charleh</t>
  </si>
  <si>
    <t>Trilarion</t>
  </si>
  <si>
    <t>Peter V. M&amp;#248rch</t>
  </si>
  <si>
    <t>phihag</t>
  </si>
  <si>
    <t>Andrew Li</t>
  </si>
  <si>
    <t>Asesh</t>
  </si>
  <si>
    <t>Keith</t>
  </si>
  <si>
    <t>Alexander V</t>
  </si>
  <si>
    <t>Ry-</t>
  </si>
  <si>
    <t>Zsolt Bendes</t>
  </si>
  <si>
    <t>Jeroen</t>
  </si>
  <si>
    <t>Basile Starynkevitch</t>
  </si>
  <si>
    <t>Aplet123</t>
  </si>
  <si>
    <t>trentcl</t>
  </si>
  <si>
    <t>E_net4 is out of comment flags</t>
  </si>
  <si>
    <t>Pablo Yaggi</t>
  </si>
  <si>
    <t>ArtemGr</t>
  </si>
  <si>
    <t>justinas</t>
  </si>
  <si>
    <t>EOF</t>
  </si>
  <si>
    <t>chtz</t>
  </si>
  <si>
    <t>curiousdannii</t>
  </si>
  <si>
    <t>Manuel Selva</t>
  </si>
  <si>
    <t>Thomas Erd&amp;#246si</t>
  </si>
  <si>
    <t>Enes Taha Selek</t>
  </si>
  <si>
    <t>webface</t>
  </si>
  <si>
    <t>Ahmad Mozaffar</t>
  </si>
  <si>
    <t>DLeh</t>
  </si>
  <si>
    <t>Jason Pan</t>
  </si>
  <si>
    <t>murkle</t>
  </si>
  <si>
    <t>Carl Zhao</t>
  </si>
  <si>
    <t>Christian Guldb&amp;#230k</t>
  </si>
  <si>
    <t>Sander van &amp;#39t Einde</t>
  </si>
  <si>
    <t>Peter</t>
  </si>
  <si>
    <t>JoeGER94</t>
  </si>
  <si>
    <t>fuzzy_logic</t>
  </si>
  <si>
    <t>jfverb</t>
  </si>
  <si>
    <t>Bolat Basheyev</t>
  </si>
  <si>
    <t>Beau</t>
  </si>
  <si>
    <t>viendev</t>
  </si>
  <si>
    <t>Aditya Singh</t>
  </si>
  <si>
    <t>AnthumChris</t>
  </si>
  <si>
    <t>Acorn</t>
  </si>
  <si>
    <t>Boyan Mihaylovv</t>
  </si>
  <si>
    <t>ahmetsevgili</t>
  </si>
  <si>
    <t>standby</t>
  </si>
  <si>
    <t>Razi</t>
  </si>
  <si>
    <t>He-Wolf</t>
  </si>
  <si>
    <t>Nikolay Shmyrev</t>
  </si>
  <si>
    <t>Eric King</t>
  </si>
  <si>
    <t>Daz</t>
  </si>
  <si>
    <t>Bennyboy1973</t>
  </si>
  <si>
    <t>Mostafa Zaki</t>
  </si>
  <si>
    <t>DotNetDublin</t>
  </si>
  <si>
    <t>StavSheiz</t>
  </si>
  <si>
    <t>Cornelis</t>
  </si>
  <si>
    <t>Sipke Schoorstra</t>
  </si>
  <si>
    <t>Brett</t>
  </si>
  <si>
    <t>Ziregbe Otee</t>
  </si>
  <si>
    <t>Mrcl1450</t>
  </si>
  <si>
    <t>Aleksei</t>
  </si>
  <si>
    <t>Carlos Jimenez Bermudez</t>
  </si>
  <si>
    <t>Дмитро Іванов</t>
  </si>
  <si>
    <t>Abraham Qian</t>
  </si>
  <si>
    <t>Štefan Bartoš</t>
  </si>
  <si>
    <t>Rogier</t>
  </si>
  <si>
    <t>Michael Schreiber</t>
  </si>
  <si>
    <t>JIT Solution</t>
  </si>
  <si>
    <t>Ismail Umar</t>
  </si>
  <si>
    <t>P&amp;#228r Sandgren</t>
  </si>
  <si>
    <t>puerile</t>
  </si>
  <si>
    <t>tolgaali</t>
  </si>
  <si>
    <t>Reap</t>
  </si>
  <si>
    <t>Hamdan Dabbas</t>
  </si>
  <si>
    <t>blighty</t>
  </si>
  <si>
    <t>Adam Krhovj&amp;#225k</t>
  </si>
  <si>
    <t>Erik K&amp;#252hlmann</t>
  </si>
  <si>
    <t>Fred</t>
  </si>
  <si>
    <t>Mmusa</t>
  </si>
  <si>
    <t>murat_yuceer</t>
  </si>
  <si>
    <t>devbf</t>
  </si>
  <si>
    <t>Kostas Xagoraris</t>
  </si>
  <si>
    <t>Mark3308</t>
  </si>
  <si>
    <t>synergetic</t>
  </si>
  <si>
    <t>&amp;#211scar L&amp;#243pez</t>
  </si>
  <si>
    <t>Anders Revsgaard</t>
  </si>
  <si>
    <t>34gl3</t>
  </si>
  <si>
    <t>juvivas</t>
  </si>
  <si>
    <t>seraphym</t>
  </si>
  <si>
    <t>JDU</t>
  </si>
  <si>
    <t>Ryszard Grzesica</t>
  </si>
  <si>
    <t>samwu</t>
  </si>
  <si>
    <t>rmhrisk</t>
  </si>
  <si>
    <t>Matt</t>
  </si>
  <si>
    <t>Alois</t>
  </si>
  <si>
    <t>Carlo Piovesan</t>
  </si>
  <si>
    <t>Azeem</t>
  </si>
  <si>
    <t>Cameron Taggart</t>
  </si>
  <si>
    <t>Mikaal Anwar</t>
  </si>
  <si>
    <t>Eugene Niemand</t>
  </si>
  <si>
    <t>mylee</t>
  </si>
  <si>
    <t>Sen Alexandru</t>
  </si>
  <si>
    <t>Nate W</t>
  </si>
  <si>
    <t>Stellarade</t>
  </si>
  <si>
    <t>Joe Costanzo</t>
  </si>
  <si>
    <t>Dominik Oswald</t>
  </si>
  <si>
    <t>tlively</t>
  </si>
  <si>
    <t>dokicoder</t>
  </si>
  <si>
    <t>Ivan Kuckir</t>
  </si>
  <si>
    <t>Antoine Thiry</t>
  </si>
  <si>
    <t>Tim O&amp;#39Connell</t>
  </si>
  <si>
    <t>marvinhagemeister</t>
  </si>
  <si>
    <t>Raman bhardwaj</t>
  </si>
  <si>
    <t>Luis Paulo</t>
  </si>
  <si>
    <t>Athanasios Kataras</t>
  </si>
  <si>
    <t>Daniel N&amp;#228slund</t>
  </si>
  <si>
    <t>LEVEL</t>
  </si>
  <si>
    <t>SUM</t>
  </si>
  <si>
    <t>.</t>
  </si>
  <si>
    <t>error;issue;fail;redirect;cognito;delay;visible</t>
  </si>
  <si>
    <t>Azure</t>
  </si>
  <si>
    <t>User Token</t>
  </si>
  <si>
    <t>Interaction with WASM &lt;-&gt; PL</t>
  </si>
  <si>
    <t>How WASM works</t>
  </si>
  <si>
    <t>Deployment</t>
  </si>
  <si>
    <t>Navigation/Redirect</t>
  </si>
  <si>
    <t>Database</t>
  </si>
  <si>
    <t>How WASM Works</t>
  </si>
  <si>
    <t>Total of each Topic</t>
  </si>
  <si>
    <t>Topics</t>
  </si>
  <si>
    <t>All Questions</t>
  </si>
  <si>
    <t>C3: Bug Fix Support</t>
  </si>
  <si>
    <t>C2: Setup/Configuration</t>
  </si>
  <si>
    <t>C5: Best Practice Guidance</t>
  </si>
  <si>
    <t>Scores</t>
  </si>
  <si>
    <t>No. of Answers</t>
  </si>
  <si>
    <t>Reaction Time</t>
  </si>
  <si>
    <t>1.15</t>
  </si>
  <si>
    <t>0.98</t>
  </si>
  <si>
    <t>Categories for Developer Intentions / Question Types</t>
  </si>
  <si>
    <t>Dataset of Stack Overflow Questions</t>
  </si>
  <si>
    <t>Question Properties</t>
  </si>
  <si>
    <t>Contains WASM-Tag?</t>
  </si>
  <si>
    <t>Details of owner of accepted answer</t>
  </si>
  <si>
    <t>OWNER ACCEPTED ANSWER</t>
  </si>
  <si>
    <t>Question Topics</t>
  </si>
  <si>
    <t>No. of Devs</t>
  </si>
  <si>
    <t>Category / Developer Intention</t>
  </si>
  <si>
    <t>Answer State of Questions</t>
  </si>
  <si>
    <t>Details of question owner</t>
  </si>
  <si>
    <t>Analyzing Questions</t>
  </si>
  <si>
    <t>Authentication (not Identity Server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</si>
</sst>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dd\.mm\.yyyy\ hh:mm:ss"/>
    <numFmt numFmtId="166" formatCode="[$-F400]h:mm:ss\ AM/PM"/>
  </numFmts>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sz val="8"/>
      <name val="Calibri"/>
      <family val="2"/>
      <scheme val="minor"/>
    </font>
    <font>
      <sz val="9"/>
      <color indexed="81"/>
      <name val="Tahoma"/>
      <family val="2"/>
    </font>
    <font>
      <b/>
      <sz val="9"/>
      <color indexed="81"/>
      <name val="Tahoma"/>
      <family val="2"/>
    </font>
    <font>
      <b/>
      <sz val="11"/>
      <color theme="0" tint="-0.249977111117893"/>
      <name val="Calibri"/>
      <family val="2"/>
      <scheme val="minor"/>
    </font>
    <font>
      <b/>
      <sz val="11"/>
      <name val="Calibri"/>
      <family val="2"/>
      <scheme val="minor"/>
    </font>
    <font>
      <b/>
      <sz val="11"/>
      <color rgb="FFFF0000"/>
      <name val="Calibri"/>
      <family val="2"/>
      <scheme val="minor"/>
    </font>
    <font>
      <sz val="11"/>
      <color theme="0" tint="-0.499984740745262"/>
      <name val="Calibri"/>
      <family val="2"/>
      <scheme val="minor"/>
    </font>
    <font>
      <b/>
      <sz val="20"/>
      <color theme="1"/>
      <name val="Calibri"/>
      <family val="2"/>
      <scheme val="minor"/>
    </font>
    <font>
      <b/>
      <sz val="14"/>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sz val="18"/>
      <color theme="1"/>
      <name val="Calibri"/>
      <family val="2"/>
      <scheme val="minor"/>
    </font>
    <font>
      <i/>
      <sz val="11"/>
      <name val="Calibri"/>
      <family val="2"/>
      <scheme val="minor"/>
    </font>
    <font>
      <b/>
      <i/>
      <u/>
      <sz val="11"/>
      <color rgb="FF3399FF"/>
      <name val="Calibri"/>
      <family val="2"/>
      <scheme val="minor"/>
    </font>
    <font>
      <b/>
      <sz val="11"/>
      <color rgb="FF0070C0"/>
      <name val="Calibri"/>
      <family val="2"/>
      <scheme val="minor"/>
    </font>
    <font>
      <sz val="11"/>
      <name val="Calibri"/>
      <family val="2"/>
      <scheme val="minor"/>
    </font>
    <font>
      <b/>
      <sz val="11"/>
      <color rgb="FFC00000"/>
      <name val="Calibri"/>
      <family val="2"/>
      <scheme val="minor"/>
    </font>
    <font>
      <u/>
      <sz val="11"/>
      <name val="Calibri"/>
      <family val="2"/>
      <scheme val="minor"/>
    </font>
    <font>
      <sz val="26"/>
      <color theme="1"/>
      <name val="Calibri"/>
      <family val="2"/>
      <scheme val="minor"/>
    </font>
    <font>
      <b/>
      <sz val="26"/>
      <color theme="1"/>
      <name val="Calibri"/>
      <family val="2"/>
      <scheme val="minor"/>
    </font>
    <font>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C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EBFFEF"/>
        <bgColor indexed="64"/>
      </patternFill>
    </fill>
    <fill>
      <patternFill patternType="solid">
        <fgColor rgb="FFFFFFCC"/>
        <bgColor indexed="64"/>
      </patternFill>
    </fill>
    <fill>
      <patternFill patternType="solid">
        <fgColor theme="9" tint="0.399975585192419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bottom/>
      <diagonal/>
    </border>
    <border>
      <left/>
      <right/>
      <top/>
      <bottom style="thin">
        <color indexed="64"/>
      </bottom>
      <diagonal/>
    </border>
    <border>
      <left style="thin">
        <color theme="0" tint="-0.499984740745262"/>
      </left>
      <right/>
      <top/>
      <bottom/>
      <diagonal/>
    </border>
    <border>
      <left/>
      <right style="thin">
        <color theme="0" tint="-0.499984740745262"/>
      </right>
      <top/>
      <bottom/>
      <diagonal/>
    </border>
    <border>
      <left/>
      <right/>
      <top/>
      <bottom style="thick">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indexed="64"/>
      </bottom>
      <diagonal/>
    </border>
    <border diagonalDown="1">
      <left style="thin">
        <color theme="0"/>
      </left>
      <right style="thin">
        <color theme="0"/>
      </right>
      <top/>
      <bottom/>
      <diagonal style="thin">
        <color theme="0"/>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bottom/>
      <diagonal/>
    </border>
    <border>
      <left style="thick">
        <color indexed="64"/>
      </left>
      <right style="thin">
        <color theme="0" tint="-0.499984740745262"/>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6">
    <xf numFmtId="0" fontId="0" fillId="0" borderId="0" xfId="0"/>
    <xf numFmtId="0" fontId="0" fillId="33" borderId="0" xfId="0" applyFill="1"/>
    <xf numFmtId="0" fontId="16" fillId="33" borderId="0" xfId="0" applyFont="1" applyFill="1"/>
    <xf numFmtId="0" fontId="0" fillId="33" borderId="10" xfId="0" applyFill="1" applyBorder="1"/>
    <xf numFmtId="0" fontId="16" fillId="33" borderId="10" xfId="0" applyFont="1" applyFill="1" applyBorder="1"/>
    <xf numFmtId="0" fontId="0" fillId="0" borderId="10" xfId="0" applyBorder="1"/>
    <xf numFmtId="0" fontId="16" fillId="33" borderId="0" xfId="0" applyFont="1" applyFill="1" applyAlignment="1">
      <alignment wrapText="1"/>
    </xf>
    <xf numFmtId="0" fontId="16" fillId="33" borderId="10" xfId="0" applyFont="1" applyFill="1" applyBorder="1" applyAlignment="1">
      <alignment wrapText="1"/>
    </xf>
    <xf numFmtId="0" fontId="0" fillId="0" borderId="10" xfId="0" applyBorder="1" applyAlignment="1">
      <alignment wrapText="1"/>
    </xf>
    <xf numFmtId="0" fontId="0" fillId="0" borderId="0" xfId="0" applyAlignment="1">
      <alignment wrapText="1"/>
    </xf>
    <xf numFmtId="0" fontId="0" fillId="0" borderId="11" xfId="0" applyBorder="1" applyAlignment="1">
      <alignment wrapText="1"/>
    </xf>
    <xf numFmtId="0" fontId="0" fillId="0" borderId="0" xfId="0" applyBorder="1"/>
    <xf numFmtId="0" fontId="0" fillId="33" borderId="12" xfId="0" applyFill="1" applyBorder="1"/>
    <xf numFmtId="0" fontId="0" fillId="0" borderId="12" xfId="0" applyBorder="1"/>
    <xf numFmtId="0" fontId="0" fillId="33" borderId="0" xfId="0" applyFill="1" applyAlignment="1">
      <alignment horizontal="center"/>
    </xf>
    <xf numFmtId="0" fontId="0" fillId="0" borderId="0" xfId="0" applyAlignment="1">
      <alignment horizontal="center"/>
    </xf>
    <xf numFmtId="0" fontId="19" fillId="33" borderId="0" xfId="0" applyFont="1" applyFill="1" applyAlignment="1">
      <alignment horizontal="left"/>
    </xf>
    <xf numFmtId="0" fontId="16" fillId="33" borderId="0" xfId="0" applyFont="1" applyFill="1" applyAlignment="1"/>
    <xf numFmtId="0" fontId="16" fillId="33" borderId="12" xfId="0" applyFont="1" applyFill="1" applyBorder="1" applyAlignment="1"/>
    <xf numFmtId="0" fontId="25" fillId="33" borderId="0" xfId="0" applyFont="1" applyFill="1"/>
    <xf numFmtId="0" fontId="0" fillId="34" borderId="10" xfId="0" applyFont="1" applyFill="1" applyBorder="1"/>
    <xf numFmtId="0" fontId="18" fillId="34" borderId="10" xfId="42" applyFont="1" applyFill="1" applyBorder="1"/>
    <xf numFmtId="0" fontId="0" fillId="34" borderId="0" xfId="0" applyFont="1" applyFill="1"/>
    <xf numFmtId="14" fontId="0" fillId="34" borderId="10" xfId="0" applyNumberFormat="1" applyFont="1" applyFill="1" applyBorder="1"/>
    <xf numFmtId="0" fontId="0" fillId="34" borderId="0" xfId="0" applyFont="1" applyFill="1" applyAlignment="1">
      <alignment horizontal="center"/>
    </xf>
    <xf numFmtId="0" fontId="0" fillId="34" borderId="12" xfId="0" applyFont="1" applyFill="1" applyBorder="1"/>
    <xf numFmtId="0" fontId="16" fillId="35" borderId="0" xfId="0" applyFont="1" applyFill="1"/>
    <xf numFmtId="10" fontId="0" fillId="0" borderId="0" xfId="44" applyNumberFormat="1" applyFont="1"/>
    <xf numFmtId="0" fontId="16" fillId="35" borderId="0" xfId="0" applyFont="1" applyFill="1" applyAlignment="1">
      <alignment horizontal="right"/>
    </xf>
    <xf numFmtId="0" fontId="0" fillId="0" borderId="13" xfId="0" applyBorder="1" applyAlignment="1">
      <alignment wrapText="1"/>
    </xf>
    <xf numFmtId="0" fontId="0" fillId="0" borderId="13" xfId="0" applyBorder="1"/>
    <xf numFmtId="10" fontId="0" fillId="0" borderId="13" xfId="44" applyNumberFormat="1" applyFont="1" applyBorder="1"/>
    <xf numFmtId="0" fontId="27" fillId="0" borderId="0" xfId="0" applyFont="1"/>
    <xf numFmtId="164" fontId="0" fillId="0" borderId="0" xfId="43" applyNumberFormat="1" applyFont="1"/>
    <xf numFmtId="1" fontId="0" fillId="0" borderId="10" xfId="0" applyNumberFormat="1" applyBorder="1"/>
    <xf numFmtId="1" fontId="0" fillId="34" borderId="10" xfId="0" applyNumberFormat="1" applyFont="1" applyFill="1" applyBorder="1"/>
    <xf numFmtId="0" fontId="0" fillId="33" borderId="10" xfId="0" applyFill="1" applyBorder="1" applyAlignment="1">
      <alignment horizontal="right"/>
    </xf>
    <xf numFmtId="0" fontId="16" fillId="33" borderId="10" xfId="0" applyFont="1" applyFill="1" applyBorder="1" applyAlignment="1">
      <alignment horizontal="right" wrapText="1"/>
    </xf>
    <xf numFmtId="0" fontId="0" fillId="0" borderId="10" xfId="0" applyBorder="1" applyAlignment="1">
      <alignment horizontal="right"/>
    </xf>
    <xf numFmtId="0" fontId="28" fillId="33" borderId="0" xfId="0" applyFont="1" applyFill="1" applyBorder="1" applyAlignment="1">
      <alignment horizontal="center"/>
    </xf>
    <xf numFmtId="0" fontId="16" fillId="33" borderId="10" xfId="0" applyFont="1" applyFill="1" applyBorder="1" applyAlignment="1">
      <alignment horizontal="left" wrapText="1"/>
    </xf>
    <xf numFmtId="0" fontId="16" fillId="0" borderId="0" xfId="0" applyFont="1"/>
    <xf numFmtId="0" fontId="0" fillId="36" borderId="0" xfId="0" applyFill="1" applyBorder="1"/>
    <xf numFmtId="0" fontId="0" fillId="0" borderId="16" xfId="0" applyBorder="1"/>
    <xf numFmtId="0" fontId="18" fillId="35" borderId="0" xfId="42" applyFill="1"/>
    <xf numFmtId="0" fontId="16" fillId="0" borderId="12" xfId="0" applyFont="1" applyBorder="1" applyAlignment="1">
      <alignment horizontal="center"/>
    </xf>
    <xf numFmtId="164" fontId="16" fillId="0" borderId="12" xfId="43" applyNumberFormat="1" applyFont="1" applyBorder="1" applyAlignment="1">
      <alignment horizontal="right"/>
    </xf>
    <xf numFmtId="0" fontId="16" fillId="37" borderId="12" xfId="0" applyFont="1" applyFill="1" applyBorder="1"/>
    <xf numFmtId="0" fontId="16" fillId="0" borderId="12" xfId="43" applyNumberFormat="1" applyFont="1" applyBorder="1" applyAlignment="1">
      <alignment horizontal="left"/>
    </xf>
    <xf numFmtId="0" fontId="0" fillId="38" borderId="10" xfId="0" applyFill="1" applyBorder="1"/>
    <xf numFmtId="0" fontId="0" fillId="38" borderId="0" xfId="0" applyFill="1"/>
    <xf numFmtId="14" fontId="0" fillId="38" borderId="10" xfId="0" applyNumberFormat="1" applyFill="1" applyBorder="1"/>
    <xf numFmtId="1" fontId="0" fillId="38" borderId="10" xfId="0" applyNumberFormat="1" applyFill="1" applyBorder="1"/>
    <xf numFmtId="165" fontId="0" fillId="38" borderId="10" xfId="0" applyNumberFormat="1" applyFill="1" applyBorder="1"/>
    <xf numFmtId="166" fontId="0" fillId="38" borderId="10" xfId="0" applyNumberFormat="1" applyFill="1" applyBorder="1" applyAlignment="1">
      <alignment horizontal="right"/>
    </xf>
    <xf numFmtId="0" fontId="18" fillId="38" borderId="10" xfId="42" applyFill="1" applyBorder="1"/>
    <xf numFmtId="0" fontId="0" fillId="38" borderId="0" xfId="0" applyFill="1" applyAlignment="1">
      <alignment horizontal="center"/>
    </xf>
    <xf numFmtId="0" fontId="0" fillId="38" borderId="12" xfId="0" applyFill="1" applyBorder="1"/>
    <xf numFmtId="0" fontId="29" fillId="38" borderId="0" xfId="6" applyFont="1" applyFill="1" applyBorder="1"/>
    <xf numFmtId="0" fontId="14" fillId="38" borderId="10" xfId="0" applyFont="1" applyFill="1" applyBorder="1"/>
    <xf numFmtId="0" fontId="0" fillId="36" borderId="18" xfId="0" applyFill="1" applyBorder="1"/>
    <xf numFmtId="0" fontId="0" fillId="0" borderId="19" xfId="0" applyBorder="1"/>
    <xf numFmtId="0" fontId="0" fillId="0" borderId="20" xfId="0" applyBorder="1"/>
    <xf numFmtId="0" fontId="0" fillId="0" borderId="17" xfId="0" applyBorder="1"/>
    <xf numFmtId="0" fontId="0" fillId="0" borderId="21" xfId="0" applyBorder="1"/>
    <xf numFmtId="0" fontId="0" fillId="36" borderId="22" xfId="0" applyFill="1" applyBorder="1"/>
    <xf numFmtId="0" fontId="16" fillId="0" borderId="23" xfId="0" applyFont="1" applyBorder="1"/>
    <xf numFmtId="0" fontId="30" fillId="0" borderId="23" xfId="0" applyFont="1" applyBorder="1"/>
    <xf numFmtId="0" fontId="0" fillId="0" borderId="23" xfId="0" applyBorder="1"/>
    <xf numFmtId="0" fontId="0" fillId="0" borderId="24" xfId="0" applyBorder="1"/>
    <xf numFmtId="0" fontId="16" fillId="0" borderId="24" xfId="0" applyFont="1" applyBorder="1"/>
    <xf numFmtId="0" fontId="35" fillId="0" borderId="24" xfId="0" applyFont="1" applyBorder="1" applyAlignment="1">
      <alignment horizontal="center"/>
    </xf>
    <xf numFmtId="0" fontId="35" fillId="0" borderId="25" xfId="0" applyFont="1" applyBorder="1" applyAlignment="1">
      <alignment horizontal="center"/>
    </xf>
    <xf numFmtId="0" fontId="25" fillId="38" borderId="0" xfId="0" applyFont="1" applyFill="1"/>
    <xf numFmtId="0" fontId="36" fillId="38" borderId="10" xfId="6" applyFont="1" applyFill="1" applyBorder="1"/>
    <xf numFmtId="0" fontId="36" fillId="38" borderId="0" xfId="6" applyFont="1" applyFill="1"/>
    <xf numFmtId="14" fontId="36" fillId="38" borderId="10" xfId="6" applyNumberFormat="1" applyFont="1" applyFill="1" applyBorder="1"/>
    <xf numFmtId="1" fontId="36" fillId="38" borderId="10" xfId="6" applyNumberFormat="1" applyFont="1" applyFill="1" applyBorder="1"/>
    <xf numFmtId="165" fontId="36" fillId="38" borderId="10" xfId="6" applyNumberFormat="1" applyFont="1" applyFill="1" applyBorder="1"/>
    <xf numFmtId="166" fontId="36" fillId="38" borderId="10" xfId="6" applyNumberFormat="1" applyFont="1" applyFill="1" applyBorder="1" applyAlignment="1">
      <alignment horizontal="right"/>
    </xf>
    <xf numFmtId="0" fontId="36" fillId="38" borderId="0" xfId="6" applyFont="1" applyFill="1" applyAlignment="1">
      <alignment horizontal="center"/>
    </xf>
    <xf numFmtId="0" fontId="36" fillId="38" borderId="12" xfId="6" applyFont="1" applyFill="1" applyBorder="1"/>
    <xf numFmtId="0" fontId="36" fillId="38" borderId="0" xfId="7" applyFont="1" applyFill="1"/>
    <xf numFmtId="0" fontId="0" fillId="34" borderId="10" xfId="0" applyFill="1" applyBorder="1"/>
    <xf numFmtId="0" fontId="0" fillId="34" borderId="0" xfId="0" applyFill="1"/>
    <xf numFmtId="14" fontId="0" fillId="34" borderId="10" xfId="0" applyNumberFormat="1" applyFill="1" applyBorder="1"/>
    <xf numFmtId="1" fontId="0" fillId="34" borderId="10" xfId="0" applyNumberFormat="1" applyFill="1" applyBorder="1"/>
    <xf numFmtId="165" fontId="0" fillId="34" borderId="10" xfId="0" applyNumberFormat="1" applyFill="1" applyBorder="1"/>
    <xf numFmtId="166" fontId="0" fillId="34" borderId="10" xfId="0" applyNumberFormat="1" applyFill="1" applyBorder="1" applyAlignment="1">
      <alignment horizontal="right"/>
    </xf>
    <xf numFmtId="0" fontId="18" fillId="34" borderId="10" xfId="42" applyFill="1" applyBorder="1"/>
    <xf numFmtId="0" fontId="0" fillId="34" borderId="0" xfId="0" applyFill="1" applyAlignment="1">
      <alignment horizontal="center"/>
    </xf>
    <xf numFmtId="0" fontId="0" fillId="34" borderId="12" xfId="0" applyFill="1" applyBorder="1"/>
    <xf numFmtId="0" fontId="29" fillId="34" borderId="0" xfId="6" applyFont="1" applyFill="1" applyBorder="1"/>
    <xf numFmtId="0" fontId="37" fillId="34" borderId="0" xfId="6" applyFont="1" applyFill="1" applyBorder="1"/>
    <xf numFmtId="0" fontId="0" fillId="34" borderId="0" xfId="0" applyFill="1" applyBorder="1"/>
    <xf numFmtId="0" fontId="0" fillId="38" borderId="0" xfId="0" applyFill="1" applyBorder="1"/>
    <xf numFmtId="0" fontId="29" fillId="34" borderId="0" xfId="0" applyFont="1" applyFill="1" applyBorder="1"/>
    <xf numFmtId="0" fontId="29" fillId="38" borderId="0" xfId="0" applyFont="1" applyFill="1" applyBorder="1"/>
    <xf numFmtId="0" fontId="25" fillId="34" borderId="0" xfId="0" applyFont="1" applyFill="1"/>
    <xf numFmtId="0" fontId="36" fillId="34" borderId="10" xfId="7" applyFont="1" applyFill="1" applyBorder="1"/>
    <xf numFmtId="0" fontId="36" fillId="34" borderId="0" xfId="7" applyFont="1" applyFill="1"/>
    <xf numFmtId="14" fontId="36" fillId="34" borderId="10" xfId="7" applyNumberFormat="1" applyFont="1" applyFill="1" applyBorder="1"/>
    <xf numFmtId="1" fontId="36" fillId="34" borderId="10" xfId="7" applyNumberFormat="1" applyFont="1" applyFill="1" applyBorder="1"/>
    <xf numFmtId="165" fontId="36" fillId="34" borderId="10" xfId="7" applyNumberFormat="1" applyFont="1" applyFill="1" applyBorder="1"/>
    <xf numFmtId="166" fontId="36" fillId="34" borderId="10" xfId="7" applyNumberFormat="1" applyFont="1" applyFill="1" applyBorder="1" applyAlignment="1">
      <alignment horizontal="right"/>
    </xf>
    <xf numFmtId="0" fontId="36" fillId="34" borderId="0" xfId="7" applyFont="1" applyFill="1" applyAlignment="1">
      <alignment horizontal="center"/>
    </xf>
    <xf numFmtId="0" fontId="36" fillId="34" borderId="12" xfId="7" applyFont="1" applyFill="1" applyBorder="1"/>
    <xf numFmtId="0" fontId="14" fillId="34" borderId="10" xfId="0" applyFont="1" applyFill="1" applyBorder="1"/>
    <xf numFmtId="0" fontId="36" fillId="38" borderId="10" xfId="0" applyFont="1" applyFill="1" applyBorder="1"/>
    <xf numFmtId="0" fontId="36" fillId="38" borderId="0" xfId="0" applyFont="1" applyFill="1"/>
    <xf numFmtId="14" fontId="36" fillId="38" borderId="10" xfId="0" applyNumberFormat="1" applyFont="1" applyFill="1" applyBorder="1"/>
    <xf numFmtId="1" fontId="36" fillId="38" borderId="10" xfId="0" applyNumberFormat="1" applyFont="1" applyFill="1" applyBorder="1"/>
    <xf numFmtId="165" fontId="36" fillId="38" borderId="10" xfId="0" applyNumberFormat="1" applyFont="1" applyFill="1" applyBorder="1"/>
    <xf numFmtId="166" fontId="36" fillId="38" borderId="10" xfId="0" applyNumberFormat="1" applyFont="1" applyFill="1" applyBorder="1" applyAlignment="1">
      <alignment horizontal="right"/>
    </xf>
    <xf numFmtId="0" fontId="38" fillId="38" borderId="10" xfId="42" applyFont="1" applyFill="1" applyBorder="1"/>
    <xf numFmtId="0" fontId="36" fillId="38" borderId="0" xfId="0" applyFont="1" applyFill="1" applyAlignment="1">
      <alignment horizontal="center"/>
    </xf>
    <xf numFmtId="0" fontId="36" fillId="38" borderId="12" xfId="0" applyFont="1" applyFill="1" applyBorder="1"/>
    <xf numFmtId="0" fontId="26" fillId="0" borderId="13" xfId="0" applyFont="1" applyBorder="1" applyAlignment="1">
      <alignment wrapText="1"/>
    </xf>
    <xf numFmtId="10" fontId="0" fillId="0" borderId="11" xfId="44" applyNumberFormat="1" applyFont="1" applyBorder="1" applyAlignment="1">
      <alignment wrapText="1"/>
    </xf>
    <xf numFmtId="0" fontId="39" fillId="0" borderId="0" xfId="0" applyFont="1"/>
    <xf numFmtId="0" fontId="0" fillId="0" borderId="26" xfId="0" applyBorder="1"/>
    <xf numFmtId="0" fontId="16" fillId="0" borderId="0" xfId="0" applyFont="1" applyAlignment="1">
      <alignment horizontal="right"/>
    </xf>
    <xf numFmtId="0" fontId="0" fillId="0" borderId="27" xfId="0" applyBorder="1"/>
    <xf numFmtId="0" fontId="16" fillId="35" borderId="26" xfId="0" applyFont="1" applyFill="1" applyBorder="1" applyAlignment="1">
      <alignment textRotation="90"/>
    </xf>
    <xf numFmtId="0" fontId="0" fillId="39" borderId="27" xfId="0" applyFill="1" applyBorder="1"/>
    <xf numFmtId="2" fontId="0" fillId="39" borderId="27" xfId="0" applyNumberFormat="1" applyFill="1" applyBorder="1"/>
    <xf numFmtId="1" fontId="0" fillId="0" borderId="26" xfId="0" applyNumberFormat="1" applyBorder="1"/>
    <xf numFmtId="0" fontId="16" fillId="33" borderId="10" xfId="0" applyFont="1" applyFill="1" applyBorder="1" applyAlignment="1">
      <alignment horizontal="right"/>
    </xf>
    <xf numFmtId="0" fontId="16" fillId="33" borderId="10" xfId="0" applyFont="1" applyFill="1" applyBorder="1" applyAlignment="1">
      <alignment horizontal="left" textRotation="90"/>
    </xf>
    <xf numFmtId="0" fontId="0" fillId="0" borderId="29" xfId="0" applyBorder="1"/>
    <xf numFmtId="0" fontId="16" fillId="35" borderId="13" xfId="0" applyFont="1" applyFill="1" applyBorder="1"/>
    <xf numFmtId="0" fontId="16" fillId="35" borderId="28" xfId="0" applyFont="1" applyFill="1" applyBorder="1" applyAlignment="1">
      <alignment wrapText="1"/>
    </xf>
    <xf numFmtId="0" fontId="16" fillId="35" borderId="11" xfId="0" applyFont="1" applyFill="1" applyBorder="1" applyAlignment="1">
      <alignment wrapText="1"/>
    </xf>
    <xf numFmtId="0" fontId="16" fillId="0" borderId="0" xfId="0" applyFont="1" applyAlignment="1">
      <alignment textRotation="90"/>
    </xf>
    <xf numFmtId="0" fontId="32" fillId="0" borderId="0" xfId="0" applyFont="1" applyAlignment="1">
      <alignment horizontal="right"/>
    </xf>
    <xf numFmtId="0" fontId="24" fillId="0" borderId="25" xfId="0" applyFont="1" applyBorder="1" applyAlignment="1">
      <alignment horizontal="center"/>
    </xf>
    <xf numFmtId="0" fontId="24" fillId="0" borderId="24" xfId="0" applyFont="1" applyBorder="1" applyAlignment="1">
      <alignment horizontal="center"/>
    </xf>
    <xf numFmtId="0" fontId="13" fillId="12" borderId="0" xfId="21" applyFont="1" applyAlignment="1">
      <alignment horizontal="right"/>
    </xf>
    <xf numFmtId="0" fontId="0" fillId="0" borderId="30" xfId="0" applyBorder="1"/>
    <xf numFmtId="0" fontId="16" fillId="0" borderId="30" xfId="0" applyFont="1" applyBorder="1" applyAlignment="1">
      <alignment horizontal="right"/>
    </xf>
    <xf numFmtId="3" fontId="0" fillId="36" borderId="27" xfId="43" applyNumberFormat="1" applyFont="1" applyFill="1" applyBorder="1" applyAlignment="1">
      <alignment horizontal="right"/>
    </xf>
    <xf numFmtId="3" fontId="0" fillId="0" borderId="30" xfId="43" applyNumberFormat="1" applyFont="1" applyFill="1" applyBorder="1" applyAlignment="1">
      <alignment horizontal="right"/>
    </xf>
    <xf numFmtId="0" fontId="41" fillId="0" borderId="27" xfId="0" applyFont="1" applyBorder="1"/>
    <xf numFmtId="0" fontId="0" fillId="33" borderId="32" xfId="0" applyFill="1" applyBorder="1"/>
    <xf numFmtId="0" fontId="19" fillId="33" borderId="0" xfId="0" applyFont="1" applyFill="1" applyBorder="1"/>
    <xf numFmtId="0" fontId="0" fillId="33" borderId="0" xfId="0" applyFill="1" applyBorder="1"/>
    <xf numFmtId="0" fontId="0" fillId="33" borderId="0" xfId="0" applyFill="1" applyBorder="1" applyAlignment="1">
      <alignment horizontal="right"/>
    </xf>
    <xf numFmtId="0" fontId="19" fillId="33" borderId="0" xfId="0" applyFont="1" applyFill="1" applyBorder="1" applyAlignment="1">
      <alignment horizontal="left"/>
    </xf>
    <xf numFmtId="0" fontId="0" fillId="33" borderId="0" xfId="0" applyFill="1" applyBorder="1" applyAlignment="1">
      <alignment horizontal="center"/>
    </xf>
    <xf numFmtId="0" fontId="19" fillId="33" borderId="31" xfId="0" applyFont="1" applyFill="1" applyBorder="1" applyAlignment="1"/>
    <xf numFmtId="0" fontId="19" fillId="33" borderId="32" xfId="0" applyFont="1" applyFill="1" applyBorder="1" applyAlignment="1"/>
    <xf numFmtId="0" fontId="19" fillId="33" borderId="33" xfId="0" applyFont="1" applyFill="1" applyBorder="1" applyAlignment="1"/>
    <xf numFmtId="0" fontId="0" fillId="33" borderId="14" xfId="0" applyFill="1" applyBorder="1"/>
    <xf numFmtId="0" fontId="0" fillId="33" borderId="15" xfId="0" applyFill="1" applyBorder="1" applyAlignment="1">
      <alignment horizontal="right"/>
    </xf>
    <xf numFmtId="0" fontId="19" fillId="33" borderId="31" xfId="0" applyFont="1" applyFill="1" applyBorder="1"/>
    <xf numFmtId="0" fontId="0" fillId="33" borderId="32" xfId="0" applyFill="1" applyBorder="1" applyAlignment="1">
      <alignment horizontal="right"/>
    </xf>
    <xf numFmtId="0" fontId="0" fillId="33" borderId="33" xfId="0" applyFill="1" applyBorder="1" applyAlignment="1">
      <alignment horizontal="right"/>
    </xf>
    <xf numFmtId="0" fontId="36" fillId="34" borderId="10" xfId="0" applyFont="1" applyFill="1" applyBorder="1"/>
    <xf numFmtId="0" fontId="36" fillId="34" borderId="0" xfId="0" applyFont="1" applyFill="1"/>
    <xf numFmtId="0" fontId="36" fillId="0" borderId="0" xfId="0" applyFont="1"/>
    <xf numFmtId="0" fontId="36" fillId="34" borderId="0" xfId="0" applyFont="1" applyFill="1" applyAlignment="1">
      <alignment horizontal="center"/>
    </xf>
    <xf numFmtId="0" fontId="36" fillId="34" borderId="12" xfId="0" applyFont="1" applyFill="1" applyBorder="1"/>
    <xf numFmtId="0" fontId="24" fillId="34" borderId="0" xfId="6" applyFont="1" applyFill="1" applyBorder="1"/>
    <xf numFmtId="0" fontId="32" fillId="0" borderId="0" xfId="0" applyFont="1"/>
    <xf numFmtId="0" fontId="16" fillId="33" borderId="14" xfId="0" applyFont="1" applyFill="1" applyBorder="1"/>
    <xf numFmtId="0" fontId="0" fillId="38" borderId="14" xfId="0" applyFill="1" applyBorder="1"/>
    <xf numFmtId="0" fontId="36" fillId="38" borderId="14" xfId="6" applyFont="1" applyFill="1" applyBorder="1"/>
    <xf numFmtId="0" fontId="36" fillId="38" borderId="14" xfId="0" applyFont="1" applyFill="1" applyBorder="1"/>
    <xf numFmtId="0" fontId="0" fillId="34" borderId="14" xfId="0" applyFill="1" applyBorder="1"/>
    <xf numFmtId="0" fontId="0" fillId="34" borderId="14" xfId="0" applyFont="1" applyFill="1" applyBorder="1"/>
    <xf numFmtId="0" fontId="36" fillId="34" borderId="14" xfId="7" applyFont="1" applyFill="1" applyBorder="1"/>
    <xf numFmtId="0" fontId="0" fillId="0" borderId="14" xfId="0" applyBorder="1"/>
    <xf numFmtId="0" fontId="0" fillId="33" borderId="34" xfId="0" applyFill="1" applyBorder="1"/>
    <xf numFmtId="0" fontId="19" fillId="33" borderId="34" xfId="0" applyFont="1" applyFill="1" applyBorder="1"/>
    <xf numFmtId="0" fontId="16" fillId="33" borderId="34" xfId="0" applyFont="1" applyFill="1" applyBorder="1"/>
    <xf numFmtId="0" fontId="0" fillId="40" borderId="34" xfId="0" applyFill="1" applyBorder="1"/>
    <xf numFmtId="0" fontId="0" fillId="40" borderId="34" xfId="0" applyFill="1" applyBorder="1" applyAlignment="1">
      <alignment wrapText="1"/>
    </xf>
    <xf numFmtId="0" fontId="0" fillId="40" borderId="34" xfId="0" applyFont="1" applyFill="1" applyBorder="1"/>
    <xf numFmtId="0" fontId="36" fillId="40" borderId="34" xfId="6" applyFont="1" applyFill="1" applyBorder="1"/>
    <xf numFmtId="0" fontId="36" fillId="40" borderId="34" xfId="0" applyFont="1" applyFill="1" applyBorder="1"/>
    <xf numFmtId="0" fontId="36" fillId="40" borderId="34" xfId="7" applyFont="1" applyFill="1" applyBorder="1"/>
    <xf numFmtId="0" fontId="0" fillId="34" borderId="34" xfId="0" applyFill="1" applyBorder="1"/>
    <xf numFmtId="0" fontId="0" fillId="34" borderId="34" xfId="0" applyFill="1" applyBorder="1" applyAlignment="1">
      <alignment wrapText="1"/>
    </xf>
    <xf numFmtId="0" fontId="0" fillId="34" borderId="34" xfId="0" applyFont="1" applyFill="1" applyBorder="1"/>
    <xf numFmtId="0" fontId="36" fillId="34" borderId="34" xfId="7" applyFont="1" applyFill="1" applyBorder="1"/>
    <xf numFmtId="0" fontId="36" fillId="34" borderId="34" xfId="0" applyFont="1" applyFill="1" applyBorder="1"/>
    <xf numFmtId="0" fontId="36" fillId="34" borderId="34" xfId="0" applyFont="1" applyFill="1" applyBorder="1" applyAlignment="1">
      <alignment wrapText="1"/>
    </xf>
    <xf numFmtId="0" fontId="0" fillId="0" borderId="34" xfId="0" applyBorder="1"/>
    <xf numFmtId="0" fontId="0" fillId="33" borderId="31" xfId="0" applyFill="1" applyBorder="1"/>
    <xf numFmtId="0" fontId="19" fillId="33" borderId="35" xfId="0" applyFont="1" applyFill="1" applyBorder="1"/>
    <xf numFmtId="0" fontId="16" fillId="33" borderId="10" xfId="0" applyFont="1" applyFill="1" applyBorder="1" applyAlignment="1">
      <alignment horizontal="left" textRotation="90"/>
    </xf>
    <xf numFmtId="0" fontId="19" fillId="33" borderId="18" xfId="0" applyFont="1" applyFill="1" applyBorder="1" applyAlignment="1"/>
    <xf numFmtId="0" fontId="19" fillId="33" borderId="19" xfId="0" applyFont="1" applyFill="1" applyBorder="1" applyAlignment="1"/>
    <xf numFmtId="0" fontId="19" fillId="33" borderId="20" xfId="0" applyFont="1" applyFill="1" applyBorder="1" applyAlignment="1"/>
    <xf numFmtId="0" fontId="19" fillId="33" borderId="21" xfId="0" applyFont="1" applyFill="1" applyBorder="1" applyAlignment="1"/>
    <xf numFmtId="0" fontId="19" fillId="33" borderId="13" xfId="0" applyFont="1" applyFill="1" applyBorder="1" applyAlignment="1"/>
    <xf numFmtId="0" fontId="19" fillId="33" borderId="22" xfId="0" applyFont="1" applyFill="1" applyBorder="1" applyAlignment="1"/>
    <xf numFmtId="0" fontId="28" fillId="33" borderId="31" xfId="0" applyFont="1" applyFill="1" applyBorder="1" applyAlignment="1"/>
    <xf numFmtId="0" fontId="28" fillId="33" borderId="32" xfId="0" applyFont="1" applyFill="1" applyBorder="1" applyAlignment="1"/>
    <xf numFmtId="0" fontId="28" fillId="33" borderId="33" xfId="0" applyFont="1" applyFill="1" applyBorder="1" applyAlignment="1"/>
    <xf numFmtId="0" fontId="16" fillId="33" borderId="10" xfId="0" applyFont="1" applyFill="1" applyBorder="1" applyAlignment="1">
      <alignment textRotation="90"/>
    </xf>
    <xf numFmtId="0" fontId="16" fillId="33" borderId="0" xfId="0" applyFont="1" applyFill="1" applyAlignment="1">
      <alignment textRotation="90"/>
    </xf>
    <xf numFmtId="0" fontId="16" fillId="33" borderId="0" xfId="0" applyFont="1" applyFill="1" applyAlignment="1">
      <alignment textRotation="90" wrapText="1"/>
    </xf>
    <xf numFmtId="0" fontId="24" fillId="33" borderId="0" xfId="0" applyFont="1" applyFill="1" applyAlignment="1">
      <alignment textRotation="90"/>
    </xf>
    <xf numFmtId="0" fontId="16" fillId="37" borderId="0" xfId="0" applyFont="1" applyFill="1" applyAlignment="1">
      <alignment horizontal="left"/>
    </xf>
    <xf numFmtId="0" fontId="31" fillId="0" borderId="0" xfId="0" applyFont="1" applyAlignment="1">
      <alignment horizontal="left" wrapText="1"/>
    </xf>
    <xf numFmtId="0" fontId="0" fillId="0" borderId="0" xfId="0" applyAlignment="1">
      <alignment horizontal="left" wrapText="1"/>
    </xf>
    <xf numFmtId="0" fontId="0" fillId="0" borderId="17" xfId="0"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32" fillId="35" borderId="0" xfId="0" applyFont="1" applyFill="1" applyAlignment="1">
      <alignment horizontal="left"/>
    </xf>
    <xf numFmtId="0" fontId="33" fillId="0" borderId="0" xfId="42" applyFont="1" applyAlignment="1">
      <alignment horizontal="left" wrapText="1"/>
    </xf>
    <xf numFmtId="0" fontId="31" fillId="0" borderId="0" xfId="0" applyFont="1" applyFill="1"/>
    <xf numFmtId="0" fontId="31" fillId="0" borderId="17" xfId="0" applyFont="1" applyBorder="1" applyAlignment="1">
      <alignment horizontal="left"/>
    </xf>
    <xf numFmtId="0" fontId="31" fillId="0" borderId="0" xfId="0" applyFont="1" applyAlignment="1">
      <alignment horizontal="left"/>
    </xf>
    <xf numFmtId="0" fontId="19" fillId="33" borderId="0" xfId="0" applyFont="1" applyFill="1" applyBorder="1" applyAlignment="1">
      <alignment horizontal="left" wrapText="1"/>
    </xf>
    <xf numFmtId="0" fontId="16" fillId="33" borderId="10" xfId="0" applyFont="1" applyFill="1" applyBorder="1" applyAlignment="1">
      <alignment horizontal="left" textRotation="90"/>
    </xf>
    <xf numFmtId="0" fontId="16" fillId="33" borderId="0" xfId="0" applyFont="1" applyFill="1" applyAlignment="1">
      <alignment horizontal="center" textRotation="90"/>
    </xf>
    <xf numFmtId="0" fontId="24" fillId="33" borderId="0" xfId="0" applyFont="1" applyFill="1" applyAlignment="1">
      <alignment horizontal="center" textRotation="90"/>
    </xf>
    <xf numFmtId="0" fontId="23" fillId="33" borderId="0" xfId="0" applyFont="1" applyFill="1" applyAlignment="1">
      <alignment horizontal="center" textRotation="90"/>
    </xf>
    <xf numFmtId="0" fontId="16" fillId="0" borderId="23" xfId="0" applyFont="1" applyBorder="1" applyAlignment="1">
      <alignment horizontal="center"/>
    </xf>
    <xf numFmtId="0" fontId="16" fillId="0" borderId="23" xfId="0" applyFont="1" applyBorder="1" applyAlignment="1">
      <alignment vertical="center" textRotation="90"/>
    </xf>
    <xf numFmtId="0" fontId="40" fillId="35" borderId="17" xfId="0" applyFont="1" applyFill="1" applyBorder="1" applyAlignment="1">
      <alignment horizontal="center"/>
    </xf>
    <xf numFmtId="0" fontId="40" fillId="35" borderId="0" xfId="0" applyFont="1" applyFill="1" applyBorder="1" applyAlignment="1">
      <alignment horizontal="center"/>
    </xf>
    <xf numFmtId="0" fontId="0" fillId="0"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F3CD"/>
      <color rgb="FFFCFEFC"/>
      <color rgb="FFE7F9E7"/>
      <color rgb="FFFFFFCC"/>
      <color rgb="FFEBFFEF"/>
      <color rgb="FFFFCCCC"/>
      <color rgb="FFFFFF99"/>
      <color rgb="FF3399FF"/>
      <color rgb="FFFFFFFF"/>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Developers (Asking Question, Writing Answer and Comment)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Developers!$K$2:$K$12</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Developers!$L$2:$L$12</c:f>
              <c:numCache>
                <c:formatCode>General</c:formatCode>
                <c:ptCount val="11"/>
                <c:pt idx="0">
                  <c:v>239</c:v>
                </c:pt>
                <c:pt idx="1">
                  <c:v>61</c:v>
                </c:pt>
                <c:pt idx="2">
                  <c:v>64</c:v>
                </c:pt>
                <c:pt idx="3">
                  <c:v>73</c:v>
                </c:pt>
                <c:pt idx="4">
                  <c:v>36</c:v>
                </c:pt>
                <c:pt idx="5">
                  <c:v>32</c:v>
                </c:pt>
                <c:pt idx="6">
                  <c:v>42</c:v>
                </c:pt>
                <c:pt idx="7">
                  <c:v>48</c:v>
                </c:pt>
                <c:pt idx="8">
                  <c:v>15</c:v>
                </c:pt>
                <c:pt idx="9">
                  <c:v>7</c:v>
                </c:pt>
                <c:pt idx="10">
                  <c:v>12</c:v>
                </c:pt>
              </c:numCache>
            </c:numRef>
          </c:val>
          <c:extLst>
            <c:ext xmlns:c16="http://schemas.microsoft.com/office/drawing/2014/chart" uri="{C3380CC4-5D6E-409C-BE32-E72D297353CC}">
              <c16:uniqueId val="{00000000-40E8-40ED-B575-AE6065769546}"/>
            </c:ext>
          </c:extLst>
        </c:ser>
        <c:dLbls>
          <c:showLegendKey val="0"/>
          <c:showVal val="0"/>
          <c:showCatName val="0"/>
          <c:showSerName val="0"/>
          <c:showPercent val="0"/>
          <c:showBubbleSize val="0"/>
        </c:dLbls>
        <c:gapWidth val="150"/>
        <c:shape val="box"/>
        <c:axId val="852507439"/>
        <c:axId val="852499119"/>
        <c:axId val="0"/>
      </c:bar3DChart>
      <c:catAx>
        <c:axId val="85250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2499119"/>
        <c:crosses val="autoZero"/>
        <c:auto val="1"/>
        <c:lblAlgn val="ctr"/>
        <c:lblOffset val="100"/>
        <c:noMultiLvlLbl val="0"/>
      </c:catAx>
      <c:valAx>
        <c:axId val="8524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250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Developers</a:t>
            </a:r>
            <a:r>
              <a:rPr lang="en-GB" baseline="0"/>
              <a:t> (Asking Questions)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Developers!$AF$2:$AF$12</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Developers!$AG$2:$AG$12</c:f>
              <c:numCache>
                <c:formatCode>General</c:formatCode>
                <c:ptCount val="11"/>
                <c:pt idx="0">
                  <c:v>150</c:v>
                </c:pt>
                <c:pt idx="1">
                  <c:v>38</c:v>
                </c:pt>
                <c:pt idx="2">
                  <c:v>26</c:v>
                </c:pt>
                <c:pt idx="3">
                  <c:v>36</c:v>
                </c:pt>
                <c:pt idx="4">
                  <c:v>23</c:v>
                </c:pt>
                <c:pt idx="5">
                  <c:v>12</c:v>
                </c:pt>
                <c:pt idx="6">
                  <c:v>8</c:v>
                </c:pt>
                <c:pt idx="7">
                  <c:v>11</c:v>
                </c:pt>
                <c:pt idx="8">
                  <c:v>5</c:v>
                </c:pt>
                <c:pt idx="9">
                  <c:v>2</c:v>
                </c:pt>
                <c:pt idx="10">
                  <c:v>0</c:v>
                </c:pt>
              </c:numCache>
            </c:numRef>
          </c:val>
          <c:extLst>
            <c:ext xmlns:c16="http://schemas.microsoft.com/office/drawing/2014/chart" uri="{C3380CC4-5D6E-409C-BE32-E72D297353CC}">
              <c16:uniqueId val="{00000000-F840-4FF5-B8B8-7A88485B35B5}"/>
            </c:ext>
          </c:extLst>
        </c:ser>
        <c:dLbls>
          <c:showLegendKey val="0"/>
          <c:showVal val="0"/>
          <c:showCatName val="0"/>
          <c:showSerName val="0"/>
          <c:showPercent val="0"/>
          <c:showBubbleSize val="0"/>
        </c:dLbls>
        <c:gapWidth val="150"/>
        <c:shape val="box"/>
        <c:axId val="610045359"/>
        <c:axId val="610066991"/>
        <c:axId val="0"/>
      </c:bar3DChart>
      <c:catAx>
        <c:axId val="610045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66991"/>
        <c:crosses val="autoZero"/>
        <c:auto val="1"/>
        <c:lblAlgn val="ctr"/>
        <c:lblOffset val="100"/>
        <c:noMultiLvlLbl val="0"/>
      </c:catAx>
      <c:valAx>
        <c:axId val="61006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4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Developers (Answer &amp;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Developers!$BJ$5:$BJ$15</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Developers!$BK$5:$BK$15</c:f>
              <c:numCache>
                <c:formatCode>General</c:formatCode>
                <c:ptCount val="11"/>
                <c:pt idx="0">
                  <c:v>191</c:v>
                </c:pt>
                <c:pt idx="1">
                  <c:v>49</c:v>
                </c:pt>
                <c:pt idx="2">
                  <c:v>57</c:v>
                </c:pt>
                <c:pt idx="3">
                  <c:v>65</c:v>
                </c:pt>
                <c:pt idx="4">
                  <c:v>28</c:v>
                </c:pt>
                <c:pt idx="5">
                  <c:v>29</c:v>
                </c:pt>
                <c:pt idx="6">
                  <c:v>40</c:v>
                </c:pt>
                <c:pt idx="7">
                  <c:v>45</c:v>
                </c:pt>
                <c:pt idx="8">
                  <c:v>15</c:v>
                </c:pt>
                <c:pt idx="9">
                  <c:v>7</c:v>
                </c:pt>
                <c:pt idx="10">
                  <c:v>12</c:v>
                </c:pt>
              </c:numCache>
            </c:numRef>
          </c:val>
          <c:extLst>
            <c:ext xmlns:c16="http://schemas.microsoft.com/office/drawing/2014/chart" uri="{C3380CC4-5D6E-409C-BE32-E72D297353CC}">
              <c16:uniqueId val="{00000000-5555-49FD-82D6-82F102DC033C}"/>
            </c:ext>
          </c:extLst>
        </c:ser>
        <c:dLbls>
          <c:showLegendKey val="0"/>
          <c:showVal val="0"/>
          <c:showCatName val="0"/>
          <c:showSerName val="0"/>
          <c:showPercent val="0"/>
          <c:showBubbleSize val="0"/>
        </c:dLbls>
        <c:gapWidth val="150"/>
        <c:shape val="box"/>
        <c:axId val="610052015"/>
        <c:axId val="610057007"/>
        <c:axId val="0"/>
      </c:bar3DChart>
      <c:catAx>
        <c:axId val="61005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57007"/>
        <c:crosses val="autoZero"/>
        <c:auto val="1"/>
        <c:lblAlgn val="ctr"/>
        <c:lblOffset val="100"/>
        <c:noMultiLvlLbl val="0"/>
      </c:catAx>
      <c:valAx>
        <c:axId val="6100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chartData>
  <cx:chart>
    <cx:title pos="t" align="ctr" overlay="0">
      <cx:tx>
        <cx:txData>
          <cx:v>Question Views</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Question Views</a:t>
          </a:r>
        </a:p>
      </cx:txPr>
    </cx:title>
    <cx:plotArea>
      <cx:plotAreaRegion>
        <cx:series layoutId="boxWhisker" uniqueId="{A077E4FB-4615-46AA-AAA9-22FB2C844C87}">
          <cx:tx>
            <cx:txData>
              <cx:f>_xlchart.v1.0</cx:f>
              <cx:v>All Questions</cx:v>
            </cx:txData>
          </cx:tx>
          <cx:dataId val="0"/>
          <cx:layoutPr>
            <cx:visibility meanMarker="1" nonoutliers="0" outliers="1"/>
            <cx:statistics quartileMethod="exclusive"/>
          </cx:layoutPr>
        </cx:series>
        <cx:series layoutId="boxWhisker" uniqueId="{6190EE1E-2E18-4121-8ABF-DD7DE05347F2}">
          <cx:tx>
            <cx:txData>
              <cx:f>_xlchart.v1.2</cx:f>
              <cx:v>C1: Clarification</cx:v>
            </cx:txData>
          </cx:tx>
          <cx:dataId val="1"/>
          <cx:layoutPr>
            <cx:visibility nonoutliers="0"/>
            <cx:statistics quartileMethod="exclusive"/>
          </cx:layoutPr>
        </cx:series>
        <cx:series layoutId="boxWhisker" uniqueId="{756C034A-7566-4274-BD19-5D6AF9274B97}">
          <cx:tx>
            <cx:txData>
              <cx:f>_xlchart.v1.4</cx:f>
              <cx:v>C2: Setup/Configuration</cx:v>
            </cx:txData>
          </cx:tx>
          <cx:dataId val="2"/>
          <cx:layoutPr>
            <cx:visibility nonoutliers="0"/>
            <cx:statistics quartileMethod="exclusive"/>
          </cx:layoutPr>
        </cx:series>
        <cx:series layoutId="boxWhisker" uniqueId="{DEC9EF78-83AE-4743-A9B0-6BBADCB6CCE6}">
          <cx:tx>
            <cx:txData>
              <cx:f>_xlchart.v1.6</cx:f>
              <cx:v>C3: Bug Fix Support</cx:v>
            </cx:txData>
          </cx:tx>
          <cx:dataId val="3"/>
          <cx:layoutPr>
            <cx:visibility nonoutliers="0"/>
            <cx:statistics quartileMethod="exclusive"/>
          </cx:layoutPr>
        </cx:series>
        <cx:series layoutId="boxWhisker" uniqueId="{CFEB3483-04B3-4D28-9939-49EC32C1DD84}">
          <cx:tx>
            <cx:txData>
              <cx:f>_xlchart.v1.8</cx:f>
              <cx:v>C4: How-To Instructions</cx:v>
            </cx:txData>
          </cx:tx>
          <cx:dataId val="4"/>
          <cx:layoutPr>
            <cx:visibility nonoutliers="0"/>
            <cx:statistics quartileMethod="exclusive"/>
          </cx:layoutPr>
        </cx:series>
        <cx:series layoutId="boxWhisker" uniqueId="{74576AEC-88C3-4665-AB59-0FD254A22393}">
          <cx:tx>
            <cx:txData>
              <cx:f>_xlchart.v1.10</cx:f>
              <cx:v>C5: Best Practice Guidance</cx:v>
            </cx:txData>
          </cx:tx>
          <cx:dataId val="5"/>
          <cx:layoutPr>
            <cx:visibility nonoutliers="0"/>
            <cx:statistics quartileMethod="exclusive"/>
          </cx:layoutPr>
        </cx:series>
        <cx:series layoutId="boxWhisker" uniqueId="{BD780E89-CD15-47C2-B772-66733ABFED93}">
          <cx:tx>
            <cx:txData>
              <cx:f>_xlchart.v1.12</cx:f>
              <cx:v>C6: 3rd Party Bug</cx:v>
            </cx:txData>
          </cx:tx>
          <cx:dataId val="6"/>
          <cx:layoutPr>
            <cx:visibility nonoutliers="0" outliers="1"/>
            <cx:statistics quartileMethod="exclusive"/>
          </cx:layoutPr>
        </cx:series>
        <cx:series layoutId="boxWhisker" uniqueId="{C73C177E-3D18-4D06-A384-2177FDA7B086}">
          <cx:tx>
            <cx:txData>
              <cx:f>_xlchart.v1.14</cx:f>
              <cx:v>C7: Unexpected Result</cx:v>
            </cx:txData>
          </cx:tx>
          <cx:dataId val="7"/>
          <cx:layoutPr>
            <cx:visibility nonoutliers="0"/>
            <cx:statistics quartileMethod="exclusive"/>
          </cx:layoutPr>
        </cx:series>
        <cx:series layoutId="boxWhisker" uniqueId="{2474914D-6AA5-43F4-B088-0E912636A679}">
          <cx:tx>
            <cx:txData>
              <cx:f>_xlchart.v1.16</cx:f>
              <cx:v>C8: Not Supported</cx:v>
            </cx:txData>
          </cx:tx>
          <cx:dataId val="8"/>
          <cx:layoutPr>
            <cx:visibility nonoutliers="0"/>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data id="3">
      <cx:numDim type="val">
        <cx:f>_xlchart.v1.25</cx:f>
      </cx:numDim>
    </cx:data>
    <cx:data id="4">
      <cx:numDim type="val">
        <cx:f>_xlchart.v1.27</cx:f>
      </cx:numDim>
    </cx:data>
    <cx:data id="5">
      <cx:numDim type="val">
        <cx:f>_xlchart.v1.29</cx:f>
      </cx:numDim>
    </cx:data>
  </cx:chartData>
  <cx:chart>
    <cx:plotArea>
      <cx:plotAreaRegion>
        <cx:plotSurface>
          <cx:spPr>
            <a:ln w="0">
              <a:solidFill>
                <a:schemeClr val="tx1">
                  <a:lumMod val="95000"/>
                  <a:lumOff val="5000"/>
                </a:schemeClr>
              </a:solidFill>
            </a:ln>
          </cx:spPr>
        </cx:plotSurface>
        <cx:series layoutId="boxWhisker" uniqueId="{A077E4FB-4615-46AA-AAA9-22FB2C844C87}" formatIdx="0">
          <cx:tx>
            <cx:txData>
              <cx:f>_xlchart.v1.18</cx:f>
              <cx:v>All Questions</cx:v>
            </cx:txData>
          </cx:tx>
          <cx:dataId val="0"/>
          <cx:layoutPr>
            <cx:visibility meanMarker="1" nonoutliers="0" outliers="1"/>
            <cx:statistics quartileMethod="exclusive"/>
          </cx:layoutPr>
        </cx:series>
        <cx:series layoutId="boxWhisker" uniqueId="{6190EE1E-2E18-4121-8ABF-DD7DE05347F2}" formatIdx="1">
          <cx:tx>
            <cx:txData>
              <cx:f>_xlchart.v1.20</cx:f>
              <cx:v>C1: Clarification</cx:v>
            </cx:txData>
          </cx:tx>
          <cx:dataId val="1"/>
          <cx:layoutPr>
            <cx:visibility nonoutliers="0"/>
            <cx:statistics quartileMethod="exclusive"/>
          </cx:layoutPr>
        </cx:series>
        <cx:series layoutId="boxWhisker" uniqueId="{756C034A-7566-4274-BD19-5D6AF9274B97}" formatIdx="2">
          <cx:tx>
            <cx:txData>
              <cx:f>_xlchart.v1.22</cx:f>
              <cx:v>C2: Setup/Configuration</cx:v>
            </cx:txData>
          </cx:tx>
          <cx:dataId val="2"/>
          <cx:layoutPr>
            <cx:visibility nonoutliers="0"/>
            <cx:statistics quartileMethod="exclusive"/>
          </cx:layoutPr>
        </cx:series>
        <cx:series layoutId="boxWhisker" uniqueId="{DEC9EF78-83AE-4743-A9B0-6BBADCB6CCE6}" formatIdx="3">
          <cx:tx>
            <cx:txData>
              <cx:f>_xlchart.v1.24</cx:f>
              <cx:v>C3: Bug Fix Support</cx:v>
            </cx:txData>
          </cx:tx>
          <cx:dataId val="3"/>
          <cx:layoutPr>
            <cx:visibility nonoutliers="0"/>
            <cx:statistics quartileMethod="exclusive"/>
          </cx:layoutPr>
        </cx:series>
        <cx:series layoutId="boxWhisker" uniqueId="{CFEB3483-04B3-4D28-9939-49EC32C1DD84}" formatIdx="4">
          <cx:tx>
            <cx:txData>
              <cx:f>_xlchart.v1.26</cx:f>
              <cx:v>C4: How-To Instructions</cx:v>
            </cx:txData>
          </cx:tx>
          <cx:dataId val="4"/>
          <cx:layoutPr>
            <cx:visibility nonoutliers="0"/>
            <cx:statistics quartileMethod="exclusive"/>
          </cx:layoutPr>
        </cx:series>
        <cx:series layoutId="boxWhisker" uniqueId="{74576AEC-88C3-4665-AB59-0FD254A22393}" formatIdx="5">
          <cx:tx>
            <cx:txData>
              <cx:f>_xlchart.v1.28</cx:f>
              <cx:v>C5: Best Practice Guidance</cx:v>
            </cx:txData>
          </cx:tx>
          <cx:dataId val="5"/>
          <cx:layoutPr>
            <cx:visibility nonoutliers="0"/>
            <cx:statistics quartileMethod="exclusive"/>
          </cx:layoutPr>
        </cx:series>
      </cx:plotAreaRegion>
      <cx:axis id="0" hidden="1">
        <cx:catScaling gapWidth="0.0399999991"/>
        <cx:tickLabels/>
      </cx:axis>
      <cx:axis id="1">
        <cx:valScaling/>
        <cx:majorGridlines/>
        <cx:tickLabels/>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panose="020F0502020204030204"/>
            </a:endParaRPr>
          </a:p>
        </cx:txPr>
      </cx:axis>
    </cx:plotArea>
    <cx:legend pos="b" align="ctr" overlay="0">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panose="020F0502020204030204"/>
          </a:endParaRPr>
        </a:p>
      </cx:txPr>
    </cx:legend>
  </cx:chart>
  <cx:spPr>
    <a:ln w="6350">
      <a:solidFill>
        <a:schemeClr val="tx1">
          <a:lumMod val="95000"/>
          <a:lumOff val="5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data id="1">
      <cx:numDim type="val">
        <cx:f>_xlchart.v1.33</cx:f>
      </cx:numDim>
    </cx:data>
    <cx:data id="2">
      <cx:numDim type="val">
        <cx:f>_xlchart.v1.35</cx:f>
      </cx:numDim>
    </cx:data>
    <cx:data id="3">
      <cx:numDim type="val">
        <cx:f>_xlchart.v1.37</cx:f>
      </cx:numDim>
    </cx:data>
    <cx:data id="4">
      <cx:numDim type="val">
        <cx:f>_xlchart.v1.39</cx:f>
      </cx:numDim>
    </cx:data>
    <cx:data id="5">
      <cx:numDim type="val">
        <cx:f>_xlchart.v1.41</cx:f>
      </cx:numDim>
    </cx:data>
    <cx:data id="6">
      <cx:numDim type="val">
        <cx:f>_xlchart.v1.43</cx:f>
      </cx:numDim>
    </cx:data>
    <cx:data id="7">
      <cx:numDim type="val">
        <cx:f>_xlchart.v1.45</cx:f>
      </cx:numDim>
    </cx:data>
    <cx:data id="8">
      <cx:numDim type="val">
        <cx:f>_xlchart.v1.47</cx:f>
      </cx:numDim>
    </cx:data>
  </cx:chartData>
  <cx:chart>
    <cx:title pos="t" align="ctr" overlay="0">
      <cx:tx>
        <cx:txData>
          <cx:v>Question Scores</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Question Scores</a:t>
          </a:r>
        </a:p>
      </cx:txPr>
    </cx:title>
    <cx:plotArea>
      <cx:plotAreaRegion>
        <cx:series layoutId="boxWhisker" uniqueId="{4BA07AD1-382F-405E-8F77-9B8A48CDA4F2}">
          <cx:tx>
            <cx:txData>
              <cx:f>_xlchart.v1.30</cx:f>
              <cx:v>Full Dataset</cx:v>
            </cx:txData>
          </cx:tx>
          <cx:dataId val="0"/>
          <cx:layoutPr>
            <cx:statistics quartileMethod="exclusive"/>
          </cx:layoutPr>
        </cx:series>
        <cx:series layoutId="boxWhisker" uniqueId="{30F1DD9E-591F-4A55-8F4B-CC7D0DB20E5F}">
          <cx:tx>
            <cx:txData>
              <cx:f>_xlchart.v1.32</cx:f>
              <cx:v>C1: Clarification</cx:v>
            </cx:txData>
          </cx:tx>
          <cx:dataId val="1"/>
          <cx:layoutPr>
            <cx:statistics quartileMethod="exclusive"/>
          </cx:layoutPr>
        </cx:series>
        <cx:series layoutId="boxWhisker" uniqueId="{304A41D5-4185-4D6B-AD93-8EC5EDB68F4C}">
          <cx:tx>
            <cx:txData>
              <cx:f>_xlchart.v1.34</cx:f>
              <cx:v>C2: Setup/Config</cx:v>
            </cx:txData>
          </cx:tx>
          <cx:dataId val="2"/>
          <cx:layoutPr>
            <cx:statistics quartileMethod="exclusive"/>
          </cx:layoutPr>
        </cx:series>
        <cx:series layoutId="boxWhisker" uniqueId="{4C1EE5C3-EC29-4FC2-B2DC-DE089190A1B3}">
          <cx:tx>
            <cx:txData>
              <cx:f>_xlchart.v1.36</cx:f>
              <cx:v>C3: Bugfix Support</cx:v>
            </cx:txData>
          </cx:tx>
          <cx:dataId val="3"/>
          <cx:layoutPr>
            <cx:statistics quartileMethod="exclusive"/>
          </cx:layoutPr>
        </cx:series>
        <cx:series layoutId="boxWhisker" uniqueId="{84754931-1ED2-4008-97F7-E163CADA9BF9}">
          <cx:tx>
            <cx:txData>
              <cx:f>_xlchart.v1.38</cx:f>
              <cx:v>C4: How-To Instructions</cx:v>
            </cx:txData>
          </cx:tx>
          <cx:dataId val="4"/>
          <cx:layoutPr>
            <cx:statistics quartileMethod="exclusive"/>
          </cx:layoutPr>
        </cx:series>
        <cx:series layoutId="boxWhisker" uniqueId="{D9211B9F-8A9C-49EE-846B-A1FA27788536}">
          <cx:tx>
            <cx:txData>
              <cx:f>_xlchart.v1.40</cx:f>
              <cx:v>C5: Best Practice</cx:v>
            </cx:txData>
          </cx:tx>
          <cx:dataId val="5"/>
          <cx:layoutPr>
            <cx:statistics quartileMethod="exclusive"/>
          </cx:layoutPr>
        </cx:series>
        <cx:series layoutId="boxWhisker" uniqueId="{9139EC84-0F1A-426B-A319-C9E3F7E56D4E}">
          <cx:tx>
            <cx:txData>
              <cx:f>_xlchart.v1.42</cx:f>
              <cx:v>C6: 3rd Party Bug</cx:v>
            </cx:txData>
          </cx:tx>
          <cx:dataId val="6"/>
          <cx:layoutPr>
            <cx:statistics quartileMethod="exclusive"/>
          </cx:layoutPr>
        </cx:series>
        <cx:series layoutId="boxWhisker" uniqueId="{28BF4DDD-A5C8-48B6-832C-CF60E78D8049}">
          <cx:tx>
            <cx:txData>
              <cx:f>_xlchart.v1.44</cx:f>
              <cx:v>C7: Unexpected Result</cx:v>
            </cx:txData>
          </cx:tx>
          <cx:dataId val="7"/>
          <cx:layoutPr>
            <cx:statistics quartileMethod="exclusive"/>
          </cx:layoutPr>
        </cx:series>
        <cx:series layoutId="boxWhisker" uniqueId="{194816E4-5C2A-4074-BBAD-EA4E8C5631BC}">
          <cx:tx>
            <cx:txData>
              <cx:f>_xlchart.v1.46</cx:f>
              <cx:v>C8: Not Supported</cx:v>
            </cx:txData>
          </cx:tx>
          <cx:dataId val="8"/>
          <cx:layoutPr>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data id="2">
      <cx:numDim type="val">
        <cx:f>_xlchart.v1.53</cx:f>
      </cx:numDim>
    </cx:data>
    <cx:data id="3">
      <cx:numDim type="val">
        <cx:f>_xlchart.v1.55</cx:f>
      </cx:numDim>
    </cx:data>
    <cx:data id="4">
      <cx:numDim type="val">
        <cx:f>_xlchart.v1.57</cx:f>
      </cx:numDim>
    </cx:data>
    <cx:data id="5">
      <cx:numDim type="val">
        <cx:f>_xlchart.v1.59</cx:f>
      </cx:numDim>
    </cx:data>
    <cx:data id="6">
      <cx:numDim type="val">
        <cx:f>_xlchart.v1.61</cx:f>
      </cx:numDim>
    </cx:data>
    <cx:data id="7">
      <cx:numDim type="val">
        <cx:f>_xlchart.v1.63</cx:f>
      </cx:numDim>
    </cx:data>
    <cx:data id="8">
      <cx:numDim type="val">
        <cx:f>_xlchart.v1.65</cx:f>
      </cx:numDim>
    </cx:data>
  </cx:chartData>
  <cx:chart>
    <cx:title pos="t" align="ctr" overlay="0">
      <cx:tx>
        <cx:txData>
          <cx:v>Answers per Question</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Answers per Question</a:t>
          </a:r>
        </a:p>
      </cx:txPr>
    </cx:title>
    <cx:plotArea>
      <cx:plotAreaRegion>
        <cx:series layoutId="boxWhisker" uniqueId="{84FDF080-4707-4303-BFF8-1E1DD905E790}">
          <cx:tx>
            <cx:txData>
              <cx:f>_xlchart.v1.48</cx:f>
              <cx:v>Full Dataset</cx:v>
            </cx:txData>
          </cx:tx>
          <cx:dataId val="0"/>
          <cx:layoutPr>
            <cx:statistics quartileMethod="exclusive"/>
          </cx:layoutPr>
        </cx:series>
        <cx:series layoutId="boxWhisker" uniqueId="{D45F975C-39EE-4237-A094-2A75F896D348}">
          <cx:tx>
            <cx:txData>
              <cx:f>_xlchart.v1.50</cx:f>
              <cx:v>C1: Clarification</cx:v>
            </cx:txData>
          </cx:tx>
          <cx:dataId val="1"/>
          <cx:layoutPr>
            <cx:statistics quartileMethod="exclusive"/>
          </cx:layoutPr>
        </cx:series>
        <cx:series layoutId="boxWhisker" uniqueId="{44800209-277C-412F-83DE-6F13E0240616}">
          <cx:tx>
            <cx:txData>
              <cx:f>_xlchart.v1.52</cx:f>
              <cx:v>C2: Setup/Config</cx:v>
            </cx:txData>
          </cx:tx>
          <cx:dataId val="2"/>
          <cx:layoutPr>
            <cx:statistics quartileMethod="exclusive"/>
          </cx:layoutPr>
        </cx:series>
        <cx:series layoutId="boxWhisker" uniqueId="{312EC1D7-D08C-423A-9914-FD963CE6E349}">
          <cx:tx>
            <cx:txData>
              <cx:f>_xlchart.v1.54</cx:f>
              <cx:v>C3: Bugfix Support</cx:v>
            </cx:txData>
          </cx:tx>
          <cx:dataId val="3"/>
          <cx:layoutPr>
            <cx:statistics quartileMethod="exclusive"/>
          </cx:layoutPr>
        </cx:series>
        <cx:series layoutId="boxWhisker" uniqueId="{E74FFCE6-EC2E-4639-8CBC-0C1FE56F9F5A}">
          <cx:tx>
            <cx:txData>
              <cx:f>_xlchart.v1.56</cx:f>
              <cx:v>C4: How-To Instructions</cx:v>
            </cx:txData>
          </cx:tx>
          <cx:dataId val="4"/>
          <cx:layoutPr>
            <cx:statistics quartileMethod="exclusive"/>
          </cx:layoutPr>
        </cx:series>
        <cx:series layoutId="boxWhisker" uniqueId="{D20FBDDA-0CFB-47EE-9794-2709A84D25F9}">
          <cx:tx>
            <cx:txData>
              <cx:f>_xlchart.v1.58</cx:f>
              <cx:v>C5: Best Practice</cx:v>
            </cx:txData>
          </cx:tx>
          <cx:dataId val="5"/>
          <cx:layoutPr>
            <cx:statistics quartileMethod="exclusive"/>
          </cx:layoutPr>
        </cx:series>
        <cx:series layoutId="boxWhisker" uniqueId="{12B2E99C-A5C1-450A-A8D9-6AFF83B2ABE0}">
          <cx:tx>
            <cx:txData>
              <cx:f>_xlchart.v1.60</cx:f>
              <cx:v>C6: 3rd Party Bug</cx:v>
            </cx:txData>
          </cx:tx>
          <cx:dataId val="6"/>
          <cx:layoutPr>
            <cx:statistics quartileMethod="exclusive"/>
          </cx:layoutPr>
        </cx:series>
        <cx:series layoutId="boxWhisker" uniqueId="{C44CE08B-E829-42CA-80C0-7B3B6E536DA3}">
          <cx:tx>
            <cx:txData>
              <cx:f>_xlchart.v1.62</cx:f>
              <cx:v>C7: Unexpected Result</cx:v>
            </cx:txData>
          </cx:tx>
          <cx:dataId val="7"/>
          <cx:layoutPr>
            <cx:statistics quartileMethod="exclusive"/>
          </cx:layoutPr>
        </cx:series>
        <cx:series layoutId="boxWhisker" uniqueId="{8E056630-E6A8-42C0-BE52-8179217D433F}">
          <cx:tx>
            <cx:txData>
              <cx:f>_xlchart.v1.64</cx:f>
              <cx:v>C8: Not Supported</cx:v>
            </cx:txData>
          </cx:tx>
          <cx:dataId val="8"/>
          <cx:layoutPr>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data id="1">
      <cx:numDim type="val">
        <cx:f>_xlchart.v1.69</cx:f>
      </cx:numDim>
    </cx:data>
    <cx:data id="2">
      <cx:numDim type="val">
        <cx:f>_xlchart.v1.71</cx:f>
      </cx:numDim>
    </cx:data>
    <cx:data id="3">
      <cx:numDim type="val">
        <cx:f>_xlchart.v1.73</cx:f>
      </cx:numDim>
    </cx:data>
    <cx:data id="4">
      <cx:numDim type="val">
        <cx:f>_xlchart.v1.75</cx:f>
      </cx:numDim>
    </cx:data>
    <cx:data id="5">
      <cx:numDim type="val">
        <cx:f>_xlchart.v1.77</cx:f>
      </cx:numDim>
    </cx:data>
    <cx:data id="6">
      <cx:numDim type="val">
        <cx:f>_xlchart.v1.79</cx:f>
      </cx:numDim>
    </cx:data>
    <cx:data id="7">
      <cx:numDim type="val">
        <cx:f>_xlchart.v1.81</cx:f>
      </cx:numDim>
    </cx:data>
    <cx:data id="8">
      <cx:numDim type="val">
        <cx:f>_xlchart.v1.83</cx:f>
      </cx:numDim>
    </cx:data>
  </cx:chartData>
  <cx:chart>
    <cx:title pos="t" align="ctr" overlay="0">
      <cx:tx>
        <cx:txData>
          <cx:v>Time to 1st Comment</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Time to 1st Comment</a:t>
          </a:r>
        </a:p>
      </cx:txPr>
    </cx:title>
    <cx:plotArea>
      <cx:plotAreaRegion>
        <cx:series layoutId="boxWhisker" uniqueId="{539DE561-2F1F-484C-80ED-33B7EC34DC81}">
          <cx:tx>
            <cx:txData>
              <cx:f>_xlchart.v1.66</cx:f>
              <cx:v>Full Dataset</cx:v>
            </cx:txData>
          </cx:tx>
          <cx:dataId val="0"/>
          <cx:layoutPr>
            <cx:visibility meanLine="0" meanMarker="1" nonoutliers="1" outliers="0"/>
            <cx:statistics quartileMethod="exclusive"/>
          </cx:layoutPr>
        </cx:series>
        <cx:series layoutId="boxWhisker" uniqueId="{2FC11591-C71C-4BEF-B29E-5E39F4AA221E}">
          <cx:tx>
            <cx:txData>
              <cx:f>_xlchart.v1.68</cx:f>
              <cx:v>C1: Clarification</cx:v>
            </cx:txData>
          </cx:tx>
          <cx:dataId val="1"/>
          <cx:layoutPr>
            <cx:visibility meanLine="0" meanMarker="1" nonoutliers="1" outliers="0"/>
            <cx:statistics quartileMethod="exclusive"/>
          </cx:layoutPr>
        </cx:series>
        <cx:series layoutId="boxWhisker" uniqueId="{924B8458-313C-4BDA-BC85-B6B9D87482FE}">
          <cx:tx>
            <cx:txData>
              <cx:f>_xlchart.v1.70</cx:f>
              <cx:v>C2: Setup/Config</cx:v>
            </cx:txData>
          </cx:tx>
          <cx:dataId val="2"/>
          <cx:layoutPr>
            <cx:visibility meanLine="0" meanMarker="1" nonoutliers="1" outliers="0"/>
            <cx:statistics quartileMethod="exclusive"/>
          </cx:layoutPr>
        </cx:series>
        <cx:series layoutId="boxWhisker" uniqueId="{68F5EEE0-4BEB-4287-9B73-7EC1C8423B90}">
          <cx:tx>
            <cx:txData>
              <cx:f>_xlchart.v1.72</cx:f>
              <cx:v>C3: Bugfix Support</cx:v>
            </cx:txData>
          </cx:tx>
          <cx:dataId val="3"/>
          <cx:layoutPr>
            <cx:visibility meanLine="0" meanMarker="1" nonoutliers="1" outliers="0"/>
            <cx:statistics quartileMethod="exclusive"/>
          </cx:layoutPr>
        </cx:series>
        <cx:series layoutId="boxWhisker" uniqueId="{E0A1C69C-8EEB-4AA6-B75D-60CF82E99229}">
          <cx:tx>
            <cx:txData>
              <cx:f>_xlchart.v1.74</cx:f>
              <cx:v>C4: How-To Instructions</cx:v>
            </cx:txData>
          </cx:tx>
          <cx:dataId val="4"/>
          <cx:layoutPr>
            <cx:visibility meanLine="0" meanMarker="1" nonoutliers="1" outliers="0"/>
            <cx:statistics quartileMethod="exclusive"/>
          </cx:layoutPr>
        </cx:series>
        <cx:series layoutId="boxWhisker" uniqueId="{2147D1E5-9BF4-4B33-A71E-88B34A997AD2}">
          <cx:tx>
            <cx:txData>
              <cx:f>_xlchart.v1.76</cx:f>
              <cx:v>C5: Best Practice</cx:v>
            </cx:txData>
          </cx:tx>
          <cx:dataId val="5"/>
          <cx:layoutPr>
            <cx:visibility meanLine="0" meanMarker="1" nonoutliers="1" outliers="0"/>
            <cx:statistics quartileMethod="exclusive"/>
          </cx:layoutPr>
        </cx:series>
        <cx:series layoutId="boxWhisker" uniqueId="{CDDACF50-D60B-4037-B2C3-351C9FCB8ED6}">
          <cx:tx>
            <cx:txData>
              <cx:f>_xlchart.v1.78</cx:f>
              <cx:v>C6: 3rd Party Bug</cx:v>
            </cx:txData>
          </cx:tx>
          <cx:dataId val="6"/>
          <cx:layoutPr>
            <cx:visibility meanLine="0" meanMarker="1" nonoutliers="1" outliers="0"/>
            <cx:statistics quartileMethod="exclusive"/>
          </cx:layoutPr>
        </cx:series>
        <cx:series layoutId="boxWhisker" uniqueId="{B43E2B13-048F-4F33-B10A-53AB0582B617}">
          <cx:tx>
            <cx:txData>
              <cx:f>_xlchart.v1.80</cx:f>
              <cx:v>C7: Unexpected Result</cx:v>
            </cx:txData>
          </cx:tx>
          <cx:dataId val="7"/>
          <cx:layoutPr>
            <cx:visibility meanLine="0" meanMarker="1" nonoutliers="1" outliers="0"/>
            <cx:statistics quartileMethod="exclusive"/>
          </cx:layoutPr>
        </cx:series>
        <cx:series layoutId="boxWhisker" uniqueId="{E1A9BCD9-7140-4ED7-84C2-BA7CF18E8029}">
          <cx:tx>
            <cx:txData>
              <cx:f>_xlchart.v1.82</cx:f>
              <cx:v>C8: Not Supported</cx:v>
            </cx:txData>
          </cx:tx>
          <cx:dataId val="8"/>
          <cx:layoutPr>
            <cx:visibility meanLine="0" meanMarker="1" nonoutliers="1" outliers="0"/>
            <cx:statistics quartileMethod="exclusive"/>
          </cx:layoutPr>
        </cx:series>
      </cx:plotAreaRegion>
      <cx:axis id="0" hidden="1">
        <cx:catScaling gapWidth="0.0399999991"/>
        <cx:tickLabels/>
      </cx:axis>
      <cx:axis id="1">
        <cx:valScaling/>
        <cx:majorGridlines/>
        <cx:tickLabels/>
        <cx:numFmt formatCode="0" sourceLinked="0"/>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_xlchart.v1.85</cx:f>
      </cx:numDim>
    </cx:data>
    <cx:data id="1">
      <cx:numDim type="val">
        <cx:f>_xlchart.v1.87</cx:f>
      </cx:numDim>
    </cx:data>
    <cx:data id="2">
      <cx:numDim type="val">
        <cx:f>_xlchart.v1.89</cx:f>
      </cx:numDim>
    </cx:data>
    <cx:data id="3">
      <cx:numDim type="val">
        <cx:f>_xlchart.v1.91</cx:f>
      </cx:numDim>
    </cx:data>
    <cx:data id="4">
      <cx:numDim type="val">
        <cx:f>_xlchart.v1.93</cx:f>
      </cx:numDim>
    </cx:data>
    <cx:data id="5">
      <cx:numDim type="val">
        <cx:f>_xlchart.v1.95</cx:f>
      </cx:numDim>
    </cx:data>
    <cx:data id="6">
      <cx:numDim type="val">
        <cx:f>_xlchart.v1.97</cx:f>
      </cx:numDim>
    </cx:data>
    <cx:data id="7">
      <cx:numDim type="val">
        <cx:f>_xlchart.v1.99</cx:f>
      </cx:numDim>
    </cx:data>
    <cx:data id="8">
      <cx:numDim type="val">
        <cx:f>_xlchart.v1.101</cx:f>
      </cx:numDim>
    </cx:data>
  </cx:chartData>
  <cx:chart>
    <cx:title pos="t" align="ctr" overlay="0">
      <cx:tx>
        <cx:txData>
          <cx:v>Time to 1st Reaction</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Time to 1st Reaction</a:t>
          </a:r>
        </a:p>
      </cx:txPr>
    </cx:title>
    <cx:plotArea>
      <cx:plotAreaRegion>
        <cx:series layoutId="boxWhisker" uniqueId="{29278C9B-E0B0-4560-93B9-41FF176CA7DA}">
          <cx:tx>
            <cx:txData>
              <cx:f>_xlchart.v1.84</cx:f>
              <cx:v>Full Dataset</cx:v>
            </cx:txData>
          </cx:tx>
          <cx:dataId val="0"/>
          <cx:layoutPr>
            <cx:visibility outliers="0"/>
            <cx:statistics quartileMethod="exclusive"/>
          </cx:layoutPr>
        </cx:series>
        <cx:series layoutId="boxWhisker" uniqueId="{FFC7A4F9-8BC9-4AD0-9019-CCE4A92D19FE}">
          <cx:tx>
            <cx:txData>
              <cx:f>_xlchart.v1.86</cx:f>
              <cx:v>C1: Clarification</cx:v>
            </cx:txData>
          </cx:tx>
          <cx:dataId val="1"/>
          <cx:layoutPr>
            <cx:visibility outliers="0"/>
            <cx:statistics quartileMethod="exclusive"/>
          </cx:layoutPr>
        </cx:series>
        <cx:series layoutId="boxWhisker" uniqueId="{8B2D7FE4-B9EB-4C19-9201-32392EFCCA6C}">
          <cx:tx>
            <cx:txData>
              <cx:f>_xlchart.v1.88</cx:f>
              <cx:v>C2: Setup/Config</cx:v>
            </cx:txData>
          </cx:tx>
          <cx:dataId val="2"/>
          <cx:layoutPr>
            <cx:visibility meanMarker="1" outliers="0"/>
            <cx:statistics quartileMethod="exclusive"/>
          </cx:layoutPr>
        </cx:series>
        <cx:series layoutId="boxWhisker" uniqueId="{1226D5E5-D85F-48C4-8EDC-CBC542B71CA5}">
          <cx:tx>
            <cx:txData>
              <cx:f>_xlchart.v1.90</cx:f>
              <cx:v>C3: Bugfix Support</cx:v>
            </cx:txData>
          </cx:tx>
          <cx:dataId val="3"/>
          <cx:layoutPr>
            <cx:visibility outliers="0"/>
            <cx:statistics quartileMethod="exclusive"/>
          </cx:layoutPr>
        </cx:series>
        <cx:series layoutId="boxWhisker" uniqueId="{962B3D1B-C20D-4032-8106-23DF0EFA00D1}">
          <cx:tx>
            <cx:txData>
              <cx:f>_xlchart.v1.92</cx:f>
              <cx:v>C4: How-To Instructions</cx:v>
            </cx:txData>
          </cx:tx>
          <cx:dataId val="4"/>
          <cx:layoutPr>
            <cx:visibility outliers="0"/>
            <cx:statistics quartileMethod="exclusive"/>
          </cx:layoutPr>
        </cx:series>
        <cx:series layoutId="boxWhisker" uniqueId="{1E6348E4-A3BF-4AC5-9C97-4B38A5E36AB7}">
          <cx:tx>
            <cx:txData>
              <cx:f>_xlchart.v1.94</cx:f>
              <cx:v>C5: Best Practice</cx:v>
            </cx:txData>
          </cx:tx>
          <cx:dataId val="5"/>
          <cx:layoutPr>
            <cx:visibility outliers="0"/>
            <cx:statistics quartileMethod="exclusive"/>
          </cx:layoutPr>
        </cx:series>
        <cx:series layoutId="boxWhisker" uniqueId="{E9612079-F4E7-4207-9B92-0DEF5EDDA8AF}">
          <cx:tx>
            <cx:txData>
              <cx:f>_xlchart.v1.96</cx:f>
              <cx:v>C6: 3rd Party Bug</cx:v>
            </cx:txData>
          </cx:tx>
          <cx:dataId val="6"/>
          <cx:layoutPr>
            <cx:visibility outliers="0"/>
            <cx:statistics quartileMethod="exclusive"/>
          </cx:layoutPr>
        </cx:series>
        <cx:series layoutId="boxWhisker" uniqueId="{F8480AB6-4051-4125-BE07-C7FDAFE6B845}">
          <cx:tx>
            <cx:txData>
              <cx:f>_xlchart.v1.98</cx:f>
              <cx:v>C7: Unexpected Result</cx:v>
            </cx:txData>
          </cx:tx>
          <cx:dataId val="7"/>
          <cx:layoutPr>
            <cx:visibility outliers="0"/>
            <cx:statistics quartileMethod="exclusive"/>
          </cx:layoutPr>
        </cx:series>
        <cx:series layoutId="boxWhisker" uniqueId="{FFA3294E-EECB-45A9-97CF-ADA1DE146C07}">
          <cx:tx>
            <cx:txData>
              <cx:f>_xlchart.v1.100</cx:f>
              <cx:v>C8: Not Supported</cx:v>
            </cx:txData>
          </cx:tx>
          <cx:dataId val="8"/>
          <cx:layoutPr>
            <cx:visibility outliers="0"/>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8</xdr:col>
      <xdr:colOff>608647</xdr:colOff>
      <xdr:row>13</xdr:row>
      <xdr:rowOff>71436</xdr:rowOff>
    </xdr:from>
    <xdr:to>
      <xdr:col>19</xdr:col>
      <xdr:colOff>291465</xdr:colOff>
      <xdr:row>37</xdr:row>
      <xdr:rowOff>9525</xdr:rowOff>
    </xdr:to>
    <xdr:graphicFrame macro="">
      <xdr:nvGraphicFramePr>
        <xdr:cNvPr id="3" name="Chart 2">
          <a:extLst>
            <a:ext uri="{FF2B5EF4-FFF2-40B4-BE49-F238E27FC236}">
              <a16:creationId xmlns:a16="http://schemas.microsoft.com/office/drawing/2014/main" id="{D3424B4A-A8CB-42C6-880F-42F326ACF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486727</xdr:colOff>
      <xdr:row>13</xdr:row>
      <xdr:rowOff>114300</xdr:rowOff>
    </xdr:from>
    <xdr:to>
      <xdr:col>40</xdr:col>
      <xdr:colOff>596265</xdr:colOff>
      <xdr:row>36</xdr:row>
      <xdr:rowOff>80962</xdr:rowOff>
    </xdr:to>
    <xdr:graphicFrame macro="">
      <xdr:nvGraphicFramePr>
        <xdr:cNvPr id="4" name="Chart 3">
          <a:extLst>
            <a:ext uri="{FF2B5EF4-FFF2-40B4-BE49-F238E27FC236}">
              <a16:creationId xmlns:a16="http://schemas.microsoft.com/office/drawing/2014/main" id="{B782A700-85A8-44C8-8FD9-0D3EA0C49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509587</xdr:colOff>
      <xdr:row>3</xdr:row>
      <xdr:rowOff>90486</xdr:rowOff>
    </xdr:from>
    <xdr:to>
      <xdr:col>77</xdr:col>
      <xdr:colOff>581025</xdr:colOff>
      <xdr:row>30</xdr:row>
      <xdr:rowOff>76199</xdr:rowOff>
    </xdr:to>
    <xdr:graphicFrame macro="">
      <xdr:nvGraphicFramePr>
        <xdr:cNvPr id="5" name="Chart 4">
          <a:extLst>
            <a:ext uri="{FF2B5EF4-FFF2-40B4-BE49-F238E27FC236}">
              <a16:creationId xmlns:a16="http://schemas.microsoft.com/office/drawing/2014/main" id="{E82D0575-A553-4165-B959-D00954AAB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397510</xdr:colOff>
      <xdr:row>19</xdr:row>
      <xdr:rowOff>123190</xdr:rowOff>
    </xdr:from>
    <xdr:to>
      <xdr:col>19</xdr:col>
      <xdr:colOff>622300</xdr:colOff>
      <xdr:row>60</xdr:row>
      <xdr:rowOff>119380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81AA20-A2E3-45CD-8A64-6FE72EC4B3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7950" y="526669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30480</xdr:colOff>
      <xdr:row>19</xdr:row>
      <xdr:rowOff>129540</xdr:rowOff>
    </xdr:from>
    <xdr:to>
      <xdr:col>31</xdr:col>
      <xdr:colOff>381000</xdr:colOff>
      <xdr:row>65</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656F37A-754F-45F9-972C-8EC38E9B3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712440" y="5273040"/>
              <a:ext cx="6446520" cy="842010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24130</xdr:colOff>
      <xdr:row>18</xdr:row>
      <xdr:rowOff>39370</xdr:rowOff>
    </xdr:from>
    <xdr:to>
      <xdr:col>19</xdr:col>
      <xdr:colOff>248920</xdr:colOff>
      <xdr:row>59</xdr:row>
      <xdr:rowOff>35560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6E269D-279D-42D8-B23E-3E651EDF9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4570" y="485521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31750</xdr:colOff>
      <xdr:row>18</xdr:row>
      <xdr:rowOff>24130</xdr:rowOff>
    </xdr:from>
    <xdr:to>
      <xdr:col>19</xdr:col>
      <xdr:colOff>256540</xdr:colOff>
      <xdr:row>59</xdr:row>
      <xdr:rowOff>20320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E5AC19-1A8E-4980-A538-B6CCCA5B3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2190" y="483997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24130</xdr:colOff>
      <xdr:row>18</xdr:row>
      <xdr:rowOff>54610</xdr:rowOff>
    </xdr:from>
    <xdr:to>
      <xdr:col>19</xdr:col>
      <xdr:colOff>248920</xdr:colOff>
      <xdr:row>59</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6D9209-EE78-449A-BD1D-7B3ADDD417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4570" y="487045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39370</xdr:colOff>
      <xdr:row>18</xdr:row>
      <xdr:rowOff>16510</xdr:rowOff>
    </xdr:from>
    <xdr:to>
      <xdr:col>19</xdr:col>
      <xdr:colOff>264160</xdr:colOff>
      <xdr:row>59</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E8A82C-8466-45D1-9CF4-BF98450EAC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9810" y="483235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ckexchange.com/leagues/1/week/stackoverflow" TargetMode="External"/><Relationship Id="rId1" Type="http://schemas.openxmlformats.org/officeDocument/2006/relationships/hyperlink" Target="https://stackexchange.com/leagues/1/week/stackoverflow"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5F25-D438-4838-A23E-A0DAA7FF7A63}">
  <sheetPr>
    <tabColor theme="7" tint="0.39997558519241921"/>
  </sheetPr>
  <dimension ref="A1:P86"/>
  <sheetViews>
    <sheetView zoomScale="130" zoomScaleNormal="130" workbookViewId="0">
      <selection activeCell="B6" sqref="B6:P6"/>
    </sheetView>
  </sheetViews>
  <sheetFormatPr defaultRowHeight="14.4" x14ac:dyDescent="0.3"/>
  <cols>
    <col min="1" max="16" width="11.44140625" customWidth="1"/>
  </cols>
  <sheetData>
    <row r="1" spans="1:16" ht="23.4" x14ac:dyDescent="0.45">
      <c r="A1" s="211" t="s">
        <v>4368</v>
      </c>
      <c r="B1" s="211"/>
      <c r="C1" s="211"/>
      <c r="D1" s="211"/>
      <c r="E1" s="211"/>
      <c r="F1" s="211"/>
      <c r="G1" s="211"/>
      <c r="H1" s="211"/>
      <c r="I1" s="211"/>
      <c r="J1" s="211"/>
      <c r="K1" s="211"/>
      <c r="L1" s="211"/>
      <c r="M1" s="211"/>
      <c r="N1" s="211"/>
      <c r="O1" s="211"/>
      <c r="P1" s="211"/>
    </row>
    <row r="2" spans="1:16" x14ac:dyDescent="0.3">
      <c r="A2" s="205" t="s">
        <v>3194</v>
      </c>
      <c r="B2" s="206"/>
      <c r="C2" s="206"/>
      <c r="D2" s="206"/>
      <c r="E2" s="206"/>
      <c r="F2" s="206"/>
      <c r="G2" s="206"/>
      <c r="H2" s="206"/>
      <c r="I2" s="206"/>
      <c r="J2" s="206"/>
      <c r="K2" s="206"/>
      <c r="L2" s="206"/>
      <c r="M2" s="206"/>
      <c r="N2" s="206"/>
      <c r="O2" s="206"/>
      <c r="P2" s="206"/>
    </row>
    <row r="3" spans="1:16" x14ac:dyDescent="0.3">
      <c r="A3" s="47" t="s">
        <v>3120</v>
      </c>
      <c r="B3" s="204" t="s">
        <v>2550</v>
      </c>
      <c r="C3" s="204"/>
      <c r="D3" s="204"/>
      <c r="E3" s="204"/>
      <c r="F3" s="204"/>
      <c r="G3" s="204"/>
      <c r="H3" s="204"/>
      <c r="I3" s="204"/>
      <c r="J3" s="204"/>
      <c r="K3" s="204"/>
      <c r="L3" s="204"/>
      <c r="M3" s="204"/>
      <c r="N3" s="204"/>
      <c r="O3" s="204"/>
      <c r="P3" s="204"/>
    </row>
    <row r="4" spans="1:16" x14ac:dyDescent="0.3">
      <c r="A4" s="45">
        <v>1</v>
      </c>
      <c r="B4" s="207" t="s">
        <v>3195</v>
      </c>
      <c r="C4" s="208"/>
      <c r="D4" s="208"/>
      <c r="E4" s="208"/>
      <c r="F4" s="208"/>
      <c r="G4" s="208"/>
      <c r="H4" s="208"/>
      <c r="I4" s="208"/>
      <c r="J4" s="208"/>
      <c r="K4" s="208"/>
      <c r="L4" s="208"/>
      <c r="M4" s="208"/>
      <c r="N4" s="208"/>
      <c r="O4" s="208"/>
      <c r="P4" s="208"/>
    </row>
    <row r="5" spans="1:16" x14ac:dyDescent="0.3">
      <c r="A5" s="45">
        <v>2</v>
      </c>
      <c r="B5" s="207" t="s">
        <v>3196</v>
      </c>
      <c r="C5" s="208"/>
      <c r="D5" s="208"/>
      <c r="E5" s="208"/>
      <c r="F5" s="208"/>
      <c r="G5" s="208"/>
      <c r="H5" s="208"/>
      <c r="I5" s="208"/>
      <c r="J5" s="208"/>
      <c r="K5" s="208"/>
      <c r="L5" s="208"/>
      <c r="M5" s="208"/>
      <c r="N5" s="208"/>
      <c r="O5" s="208"/>
      <c r="P5" s="208"/>
    </row>
    <row r="6" spans="1:16" x14ac:dyDescent="0.3">
      <c r="A6" s="45">
        <v>3</v>
      </c>
      <c r="B6" s="207" t="s">
        <v>3197</v>
      </c>
      <c r="C6" s="208"/>
      <c r="D6" s="208"/>
      <c r="E6" s="208"/>
      <c r="F6" s="208"/>
      <c r="G6" s="208"/>
      <c r="H6" s="208"/>
      <c r="I6" s="208"/>
      <c r="J6" s="208"/>
      <c r="K6" s="208"/>
      <c r="L6" s="208"/>
      <c r="M6" s="208"/>
      <c r="N6" s="208"/>
      <c r="O6" s="208"/>
      <c r="P6" s="208"/>
    </row>
    <row r="7" spans="1:16" s="43" customFormat="1" ht="15" thickBot="1" x14ac:dyDescent="0.35"/>
    <row r="8" spans="1:16" ht="15" thickTop="1" x14ac:dyDescent="0.3"/>
    <row r="9" spans="1:16" ht="23.4" x14ac:dyDescent="0.45">
      <c r="A9" s="211" t="s">
        <v>3193</v>
      </c>
      <c r="B9" s="211"/>
      <c r="C9" s="211"/>
      <c r="D9" s="211"/>
      <c r="E9" s="211"/>
      <c r="F9" s="211"/>
      <c r="G9" s="211"/>
      <c r="H9" s="211"/>
      <c r="I9" s="211"/>
      <c r="J9" s="211"/>
      <c r="K9" s="211"/>
      <c r="L9" s="211"/>
      <c r="M9" s="211"/>
      <c r="N9" s="211"/>
      <c r="O9" s="211"/>
      <c r="P9" s="211"/>
    </row>
    <row r="10" spans="1:16" x14ac:dyDescent="0.3">
      <c r="A10" s="205" t="s">
        <v>3198</v>
      </c>
      <c r="B10" s="206"/>
      <c r="C10" s="206"/>
      <c r="D10" s="206"/>
      <c r="E10" s="206"/>
      <c r="F10" s="206"/>
      <c r="G10" s="206"/>
      <c r="H10" s="206"/>
      <c r="I10" s="206"/>
      <c r="J10" s="206"/>
      <c r="K10" s="206"/>
      <c r="L10" s="206"/>
      <c r="M10" s="206"/>
      <c r="N10" s="206"/>
      <c r="O10" s="206"/>
      <c r="P10" s="206"/>
    </row>
    <row r="11" spans="1:16" x14ac:dyDescent="0.3">
      <c r="A11" s="47" t="s">
        <v>3120</v>
      </c>
      <c r="B11" s="204" t="s">
        <v>2550</v>
      </c>
      <c r="C11" s="204"/>
      <c r="D11" s="204"/>
      <c r="E11" s="204"/>
      <c r="F11" s="204"/>
      <c r="G11" s="204"/>
      <c r="H11" s="204"/>
      <c r="I11" s="204"/>
      <c r="J11" s="204"/>
      <c r="K11" s="204"/>
      <c r="L11" s="204"/>
      <c r="M11" s="204"/>
      <c r="N11" s="204"/>
      <c r="O11" s="204"/>
      <c r="P11" s="204"/>
    </row>
    <row r="12" spans="1:16" x14ac:dyDescent="0.3">
      <c r="A12" s="45">
        <v>0</v>
      </c>
      <c r="B12" s="210" t="s">
        <v>3204</v>
      </c>
      <c r="C12" s="210"/>
      <c r="D12" s="210"/>
      <c r="E12" s="210"/>
      <c r="F12" s="210"/>
      <c r="G12" s="210"/>
      <c r="H12" s="210"/>
      <c r="I12" s="210"/>
      <c r="J12" s="210"/>
      <c r="K12" s="210"/>
      <c r="L12" s="210"/>
      <c r="M12" s="210"/>
      <c r="N12" s="210"/>
      <c r="O12" s="210"/>
      <c r="P12" s="210"/>
    </row>
    <row r="13" spans="1:16" x14ac:dyDescent="0.3">
      <c r="A13" s="45">
        <v>1</v>
      </c>
      <c r="B13" s="209" t="s">
        <v>3201</v>
      </c>
      <c r="C13" s="209"/>
      <c r="D13" s="209"/>
      <c r="E13" s="209"/>
      <c r="F13" s="209"/>
      <c r="G13" s="209"/>
      <c r="H13" s="209"/>
      <c r="I13" s="209"/>
      <c r="J13" s="209"/>
      <c r="K13" s="209"/>
      <c r="L13" s="209"/>
      <c r="M13" s="209"/>
      <c r="N13" s="209"/>
      <c r="O13" s="209"/>
      <c r="P13" s="209"/>
    </row>
    <row r="14" spans="1:16" x14ac:dyDescent="0.3">
      <c r="A14" s="45">
        <v>2</v>
      </c>
      <c r="B14" s="209" t="s">
        <v>3202</v>
      </c>
      <c r="C14" s="209"/>
      <c r="D14" s="209"/>
      <c r="E14" s="209"/>
      <c r="F14" s="209"/>
      <c r="G14" s="209"/>
      <c r="H14" s="209"/>
      <c r="I14" s="209"/>
      <c r="J14" s="209"/>
      <c r="K14" s="209"/>
      <c r="L14" s="209"/>
      <c r="M14" s="209"/>
      <c r="N14" s="209"/>
      <c r="O14" s="209"/>
      <c r="P14" s="209"/>
    </row>
    <row r="15" spans="1:16" x14ac:dyDescent="0.3">
      <c r="A15" s="45">
        <v>3</v>
      </c>
      <c r="B15" s="209" t="s">
        <v>3203</v>
      </c>
      <c r="C15" s="209"/>
      <c r="D15" s="209"/>
      <c r="E15" s="209"/>
      <c r="F15" s="209"/>
      <c r="G15" s="209"/>
      <c r="H15" s="209"/>
      <c r="I15" s="209"/>
      <c r="J15" s="209"/>
      <c r="K15" s="209"/>
      <c r="L15" s="209"/>
      <c r="M15" s="209"/>
      <c r="N15" s="209"/>
      <c r="O15" s="209"/>
      <c r="P15" s="209"/>
    </row>
    <row r="16" spans="1:16" s="43" customFormat="1" ht="15" thickBot="1" x14ac:dyDescent="0.35"/>
    <row r="17" spans="1:16" ht="15" thickTop="1" x14ac:dyDescent="0.3"/>
    <row r="18" spans="1:16" ht="23.4" x14ac:dyDescent="0.45">
      <c r="A18" s="211" t="s">
        <v>3199</v>
      </c>
      <c r="B18" s="211"/>
      <c r="C18" s="211"/>
      <c r="D18" s="211"/>
      <c r="E18" s="211"/>
      <c r="F18" s="211"/>
      <c r="G18" s="211"/>
      <c r="H18" s="211"/>
      <c r="I18" s="211"/>
      <c r="J18" s="211"/>
      <c r="K18" s="211"/>
      <c r="L18" s="211"/>
      <c r="M18" s="211"/>
      <c r="N18" s="211"/>
      <c r="O18" s="211"/>
      <c r="P18" s="211"/>
    </row>
    <row r="19" spans="1:16" s="9" customFormat="1" ht="29.1" customHeight="1" x14ac:dyDescent="0.3">
      <c r="A19" s="212" t="s">
        <v>3200</v>
      </c>
      <c r="B19" s="212"/>
      <c r="C19" s="212"/>
      <c r="D19" s="212"/>
      <c r="E19" s="212"/>
      <c r="F19" s="212"/>
      <c r="G19" s="212"/>
      <c r="H19" s="212"/>
      <c r="I19" s="212"/>
      <c r="J19" s="212"/>
      <c r="K19" s="212"/>
      <c r="L19" s="212"/>
      <c r="M19" s="212"/>
      <c r="N19" s="212"/>
      <c r="O19" s="212"/>
      <c r="P19" s="212"/>
    </row>
    <row r="20" spans="1:16" x14ac:dyDescent="0.3">
      <c r="A20" s="47" t="s">
        <v>2540</v>
      </c>
      <c r="B20" s="204" t="s">
        <v>3120</v>
      </c>
      <c r="C20" s="204"/>
      <c r="D20" s="204"/>
      <c r="E20" s="204"/>
      <c r="F20" s="204"/>
      <c r="G20" s="204"/>
      <c r="H20" s="204"/>
      <c r="I20" s="204"/>
      <c r="J20" s="204"/>
      <c r="K20" s="204"/>
      <c r="L20" s="204"/>
      <c r="M20" s="204"/>
      <c r="N20" s="204"/>
      <c r="O20" s="204"/>
      <c r="P20" s="204"/>
    </row>
    <row r="21" spans="1:16" x14ac:dyDescent="0.3">
      <c r="A21" s="46">
        <v>0</v>
      </c>
      <c r="B21" s="209" t="s">
        <v>3121</v>
      </c>
      <c r="C21" s="209"/>
      <c r="D21" s="209"/>
      <c r="E21" s="209"/>
      <c r="F21" s="209"/>
      <c r="G21" s="209"/>
      <c r="H21" s="209"/>
      <c r="I21" s="209"/>
      <c r="J21" s="209"/>
      <c r="K21" s="209"/>
      <c r="L21" s="209"/>
      <c r="M21" s="209"/>
      <c r="N21" s="209"/>
      <c r="O21" s="209"/>
      <c r="P21" s="209"/>
    </row>
    <row r="22" spans="1:16" x14ac:dyDescent="0.3">
      <c r="A22" s="46" t="s">
        <v>3305</v>
      </c>
      <c r="B22" s="209" t="s">
        <v>3122</v>
      </c>
      <c r="C22" s="209"/>
      <c r="D22" s="209"/>
      <c r="E22" s="209"/>
      <c r="F22" s="209"/>
      <c r="G22" s="209"/>
      <c r="H22" s="209"/>
      <c r="I22" s="209"/>
      <c r="J22" s="209"/>
      <c r="K22" s="209"/>
      <c r="L22" s="209"/>
      <c r="M22" s="209"/>
      <c r="N22" s="209"/>
      <c r="O22" s="209"/>
      <c r="P22" s="209"/>
    </row>
    <row r="23" spans="1:16" x14ac:dyDescent="0.3">
      <c r="A23" s="46" t="s">
        <v>3306</v>
      </c>
      <c r="B23" s="209" t="s">
        <v>3123</v>
      </c>
      <c r="C23" s="209"/>
      <c r="D23" s="209"/>
      <c r="E23" s="209"/>
      <c r="F23" s="209"/>
      <c r="G23" s="209"/>
      <c r="H23" s="209"/>
      <c r="I23" s="209"/>
      <c r="J23" s="209"/>
      <c r="K23" s="209"/>
      <c r="L23" s="209"/>
      <c r="M23" s="209"/>
      <c r="N23" s="209"/>
      <c r="O23" s="209"/>
      <c r="P23" s="209"/>
    </row>
    <row r="24" spans="1:16" x14ac:dyDescent="0.3">
      <c r="A24" s="46" t="s">
        <v>3307</v>
      </c>
      <c r="B24" s="209" t="s">
        <v>3125</v>
      </c>
      <c r="C24" s="209"/>
      <c r="D24" s="209"/>
      <c r="E24" s="209"/>
      <c r="F24" s="209"/>
      <c r="G24" s="209"/>
      <c r="H24" s="209"/>
      <c r="I24" s="209"/>
      <c r="J24" s="209"/>
      <c r="K24" s="209"/>
      <c r="L24" s="209"/>
      <c r="M24" s="209"/>
      <c r="N24" s="209"/>
      <c r="O24" s="209"/>
      <c r="P24" s="209"/>
    </row>
    <row r="25" spans="1:16" x14ac:dyDescent="0.3">
      <c r="A25" s="46" t="s">
        <v>3308</v>
      </c>
      <c r="B25" s="209" t="s">
        <v>3126</v>
      </c>
      <c r="C25" s="209"/>
      <c r="D25" s="209"/>
      <c r="E25" s="209"/>
      <c r="F25" s="209"/>
      <c r="G25" s="209"/>
      <c r="H25" s="209"/>
      <c r="I25" s="209"/>
      <c r="J25" s="209"/>
      <c r="K25" s="209"/>
      <c r="L25" s="209"/>
      <c r="M25" s="209"/>
      <c r="N25" s="209"/>
      <c r="O25" s="209"/>
      <c r="P25" s="209"/>
    </row>
    <row r="26" spans="1:16" x14ac:dyDescent="0.3">
      <c r="A26" s="46" t="s">
        <v>3309</v>
      </c>
      <c r="B26" s="209" t="s">
        <v>3124</v>
      </c>
      <c r="C26" s="209"/>
      <c r="D26" s="209"/>
      <c r="E26" s="209"/>
      <c r="F26" s="209"/>
      <c r="G26" s="209"/>
      <c r="H26" s="209"/>
      <c r="I26" s="209"/>
      <c r="J26" s="209"/>
      <c r="K26" s="209"/>
      <c r="L26" s="209"/>
      <c r="M26" s="209"/>
      <c r="N26" s="209"/>
      <c r="O26" s="209"/>
      <c r="P26" s="209"/>
    </row>
    <row r="27" spans="1:16" x14ac:dyDescent="0.3">
      <c r="A27" s="46" t="s">
        <v>3310</v>
      </c>
      <c r="B27" s="209" t="s">
        <v>3127</v>
      </c>
      <c r="C27" s="209"/>
      <c r="D27" s="209"/>
      <c r="E27" s="209"/>
      <c r="F27" s="209"/>
      <c r="G27" s="209"/>
      <c r="H27" s="209"/>
      <c r="I27" s="209"/>
      <c r="J27" s="209"/>
      <c r="K27" s="209"/>
      <c r="L27" s="209"/>
      <c r="M27" s="209"/>
      <c r="N27" s="209"/>
      <c r="O27" s="209"/>
      <c r="P27" s="209"/>
    </row>
    <row r="28" spans="1:16" x14ac:dyDescent="0.3">
      <c r="A28" s="46" t="s">
        <v>3311</v>
      </c>
      <c r="B28" s="209" t="s">
        <v>3128</v>
      </c>
      <c r="C28" s="209"/>
      <c r="D28" s="209"/>
      <c r="E28" s="209"/>
      <c r="F28" s="209"/>
      <c r="G28" s="209"/>
      <c r="H28" s="209"/>
      <c r="I28" s="209"/>
      <c r="J28" s="209"/>
      <c r="K28" s="209"/>
      <c r="L28" s="209"/>
      <c r="M28" s="209"/>
      <c r="N28" s="209"/>
      <c r="O28" s="209"/>
      <c r="P28" s="209"/>
    </row>
    <row r="29" spans="1:16" x14ac:dyDescent="0.3">
      <c r="A29" s="46" t="s">
        <v>3312</v>
      </c>
      <c r="B29" s="209" t="s">
        <v>3129</v>
      </c>
      <c r="C29" s="209"/>
      <c r="D29" s="209"/>
      <c r="E29" s="209"/>
      <c r="F29" s="209"/>
      <c r="G29" s="209"/>
      <c r="H29" s="209"/>
      <c r="I29" s="209"/>
      <c r="J29" s="209"/>
      <c r="K29" s="209"/>
      <c r="L29" s="209"/>
      <c r="M29" s="209"/>
      <c r="N29" s="209"/>
      <c r="O29" s="209"/>
      <c r="P29" s="209"/>
    </row>
    <row r="30" spans="1:16" x14ac:dyDescent="0.3">
      <c r="A30" s="46" t="s">
        <v>3313</v>
      </c>
      <c r="B30" s="209" t="s">
        <v>3130</v>
      </c>
      <c r="C30" s="209"/>
      <c r="D30" s="209"/>
      <c r="E30" s="209"/>
      <c r="F30" s="209"/>
      <c r="G30" s="209"/>
      <c r="H30" s="209"/>
      <c r="I30" s="209"/>
      <c r="J30" s="209"/>
      <c r="K30" s="209"/>
      <c r="L30" s="209"/>
      <c r="M30" s="209"/>
      <c r="N30" s="209"/>
      <c r="O30" s="209"/>
      <c r="P30" s="209"/>
    </row>
    <row r="31" spans="1:16" x14ac:dyDescent="0.3">
      <c r="A31" s="46" t="s">
        <v>3314</v>
      </c>
      <c r="B31" s="209" t="s">
        <v>3131</v>
      </c>
      <c r="C31" s="209"/>
      <c r="D31" s="209"/>
      <c r="E31" s="209"/>
      <c r="F31" s="209"/>
      <c r="G31" s="209"/>
      <c r="H31" s="209"/>
      <c r="I31" s="209"/>
      <c r="J31" s="209"/>
      <c r="K31" s="209"/>
      <c r="L31" s="209"/>
      <c r="M31" s="209"/>
      <c r="N31" s="209"/>
      <c r="O31" s="209"/>
      <c r="P31" s="209"/>
    </row>
    <row r="32" spans="1:16" x14ac:dyDescent="0.3">
      <c r="A32" s="46" t="s">
        <v>3315</v>
      </c>
      <c r="B32" s="209" t="s">
        <v>3132</v>
      </c>
      <c r="C32" s="209"/>
      <c r="D32" s="209"/>
      <c r="E32" s="209"/>
      <c r="F32" s="209"/>
      <c r="G32" s="209"/>
      <c r="H32" s="209"/>
      <c r="I32" s="209"/>
      <c r="J32" s="209"/>
      <c r="K32" s="209"/>
      <c r="L32" s="209"/>
      <c r="M32" s="209"/>
      <c r="N32" s="209"/>
      <c r="O32" s="209"/>
      <c r="P32" s="209"/>
    </row>
    <row r="33" spans="1:16" s="43" customFormat="1" ht="15" thickBot="1" x14ac:dyDescent="0.35"/>
    <row r="34" spans="1:16" ht="15" thickTop="1" x14ac:dyDescent="0.3"/>
    <row r="35" spans="1:16" ht="23.4" x14ac:dyDescent="0.45">
      <c r="A35" s="211" t="s">
        <v>2806</v>
      </c>
      <c r="B35" s="211"/>
      <c r="C35" s="211"/>
      <c r="D35" s="211"/>
      <c r="E35" s="211"/>
      <c r="F35" s="211"/>
      <c r="G35" s="211"/>
      <c r="H35" s="211"/>
      <c r="I35" s="211"/>
      <c r="J35" s="211"/>
      <c r="K35" s="211"/>
      <c r="L35" s="211"/>
      <c r="M35" s="211"/>
      <c r="N35" s="211"/>
      <c r="O35" s="211"/>
      <c r="P35" s="211"/>
    </row>
    <row r="36" spans="1:16" s="9" customFormat="1" x14ac:dyDescent="0.3">
      <c r="A36" s="213" t="s">
        <v>3205</v>
      </c>
      <c r="B36" s="213"/>
      <c r="C36" s="213"/>
      <c r="D36" s="213"/>
      <c r="E36" s="213"/>
      <c r="F36" s="213"/>
      <c r="G36" s="213"/>
      <c r="H36" s="213"/>
      <c r="I36" s="213"/>
      <c r="J36" s="213"/>
      <c r="K36" s="213"/>
      <c r="L36" s="213"/>
      <c r="M36" s="213"/>
      <c r="N36" s="213"/>
      <c r="O36" s="213"/>
      <c r="P36" s="213"/>
    </row>
    <row r="37" spans="1:16" x14ac:dyDescent="0.3">
      <c r="A37" s="47" t="s">
        <v>3206</v>
      </c>
      <c r="B37" s="204" t="s">
        <v>3207</v>
      </c>
      <c r="C37" s="204"/>
      <c r="D37" s="204"/>
      <c r="E37" s="204"/>
      <c r="F37" s="204"/>
      <c r="G37" s="204"/>
      <c r="H37" s="204"/>
      <c r="I37" s="204"/>
      <c r="J37" s="204"/>
      <c r="K37" s="204"/>
      <c r="L37" s="204"/>
      <c r="M37" s="204"/>
      <c r="N37" s="204"/>
      <c r="O37" s="204"/>
      <c r="P37" s="204"/>
    </row>
    <row r="38" spans="1:16" x14ac:dyDescent="0.3">
      <c r="A38" s="48" t="s">
        <v>3208</v>
      </c>
      <c r="B38" s="207" t="s">
        <v>2809</v>
      </c>
      <c r="C38" s="209"/>
      <c r="D38" s="209"/>
      <c r="E38" s="209"/>
      <c r="F38" s="209"/>
      <c r="G38" s="209"/>
      <c r="H38" s="209"/>
      <c r="I38" s="209"/>
      <c r="J38" s="209"/>
      <c r="K38" s="209"/>
      <c r="L38" s="209"/>
      <c r="M38" s="209"/>
      <c r="N38" s="209"/>
      <c r="O38" s="209"/>
      <c r="P38" s="209"/>
    </row>
    <row r="39" spans="1:16" x14ac:dyDescent="0.3">
      <c r="A39" s="48" t="s">
        <v>3209</v>
      </c>
      <c r="B39" s="207" t="s">
        <v>2899</v>
      </c>
      <c r="C39" s="209"/>
      <c r="D39" s="209"/>
      <c r="E39" s="209"/>
      <c r="F39" s="209"/>
      <c r="G39" s="209"/>
      <c r="H39" s="209"/>
      <c r="I39" s="209"/>
      <c r="J39" s="209"/>
      <c r="K39" s="209"/>
      <c r="L39" s="209"/>
      <c r="M39" s="209"/>
      <c r="N39" s="209"/>
      <c r="O39" s="209"/>
      <c r="P39" s="209"/>
    </row>
    <row r="40" spans="1:16" x14ac:dyDescent="0.3">
      <c r="A40" s="48" t="s">
        <v>3210</v>
      </c>
      <c r="B40" s="207" t="s">
        <v>2901</v>
      </c>
      <c r="C40" s="209"/>
      <c r="D40" s="209"/>
      <c r="E40" s="209"/>
      <c r="F40" s="209"/>
      <c r="G40" s="209"/>
      <c r="H40" s="209"/>
      <c r="I40" s="209"/>
      <c r="J40" s="209"/>
      <c r="K40" s="209"/>
      <c r="L40" s="209"/>
      <c r="M40" s="209"/>
      <c r="N40" s="209"/>
      <c r="O40" s="209"/>
      <c r="P40" s="209"/>
    </row>
    <row r="41" spans="1:16" x14ac:dyDescent="0.3">
      <c r="A41" s="48" t="s">
        <v>2818</v>
      </c>
      <c r="B41" s="214" t="s">
        <v>3211</v>
      </c>
      <c r="C41" s="215"/>
      <c r="D41" s="215"/>
      <c r="E41" s="215"/>
      <c r="F41" s="215"/>
      <c r="G41" s="215"/>
      <c r="H41" s="215"/>
      <c r="I41" s="215"/>
      <c r="J41" s="215"/>
      <c r="K41" s="215"/>
      <c r="L41" s="215"/>
      <c r="M41" s="215"/>
      <c r="N41" s="215"/>
      <c r="O41" s="215"/>
      <c r="P41" s="215"/>
    </row>
    <row r="42" spans="1:16" s="43" customFormat="1" ht="15" thickBot="1" x14ac:dyDescent="0.35"/>
    <row r="43" spans="1:16" ht="15" thickTop="1" x14ac:dyDescent="0.3"/>
    <row r="44" spans="1:16" ht="23.4" x14ac:dyDescent="0.45">
      <c r="A44" s="211" t="s">
        <v>3217</v>
      </c>
      <c r="B44" s="211"/>
      <c r="C44" s="211"/>
      <c r="D44" s="211"/>
      <c r="E44" s="211"/>
      <c r="F44" s="211"/>
      <c r="G44" s="211"/>
      <c r="H44" s="211"/>
      <c r="I44" s="211"/>
      <c r="J44" s="211"/>
      <c r="K44" s="211"/>
      <c r="L44" s="211"/>
      <c r="M44" s="211"/>
      <c r="N44" s="211"/>
      <c r="O44" s="211"/>
      <c r="P44" s="211"/>
    </row>
    <row r="45" spans="1:16" s="9" customFormat="1" x14ac:dyDescent="0.3">
      <c r="A45" s="213" t="s">
        <v>3218</v>
      </c>
      <c r="B45" s="213"/>
      <c r="C45" s="213"/>
      <c r="D45" s="213"/>
      <c r="E45" s="213"/>
      <c r="F45" s="213"/>
      <c r="G45" s="213"/>
      <c r="H45" s="213"/>
      <c r="I45" s="213"/>
      <c r="J45" s="213"/>
      <c r="K45" s="213"/>
      <c r="L45" s="213"/>
      <c r="M45" s="213"/>
      <c r="N45" s="213"/>
      <c r="O45" s="213"/>
      <c r="P45" s="213"/>
    </row>
    <row r="46" spans="1:16" x14ac:dyDescent="0.3">
      <c r="A46" s="47" t="s">
        <v>3206</v>
      </c>
      <c r="B46" s="204" t="s">
        <v>3207</v>
      </c>
      <c r="C46" s="204"/>
      <c r="D46" s="204"/>
      <c r="E46" s="204"/>
      <c r="F46" s="204"/>
      <c r="G46" s="204"/>
      <c r="H46" s="204"/>
      <c r="I46" s="204"/>
      <c r="J46" s="204"/>
      <c r="K46" s="204"/>
      <c r="L46" s="204"/>
      <c r="M46" s="204"/>
      <c r="N46" s="204"/>
      <c r="O46" s="204"/>
      <c r="P46" s="204"/>
    </row>
    <row r="47" spans="1:16" x14ac:dyDescent="0.3">
      <c r="A47" s="48" t="s">
        <v>3213</v>
      </c>
      <c r="B47" s="207" t="s">
        <v>3215</v>
      </c>
      <c r="C47" s="209"/>
      <c r="D47" s="209"/>
      <c r="E47" s="209"/>
      <c r="F47" s="209"/>
      <c r="G47" s="209"/>
      <c r="H47" s="209"/>
      <c r="I47" s="209"/>
      <c r="J47" s="209"/>
      <c r="K47" s="209"/>
      <c r="L47" s="209"/>
      <c r="M47" s="209"/>
      <c r="N47" s="209"/>
      <c r="O47" s="209"/>
      <c r="P47" s="209"/>
    </row>
    <row r="48" spans="1:16" x14ac:dyDescent="0.3">
      <c r="A48" s="48" t="s">
        <v>3214</v>
      </c>
      <c r="B48" s="207" t="s">
        <v>3216</v>
      </c>
      <c r="C48" s="209"/>
      <c r="D48" s="209"/>
      <c r="E48" s="209"/>
      <c r="F48" s="209"/>
      <c r="G48" s="209"/>
      <c r="H48" s="209"/>
      <c r="I48" s="209"/>
      <c r="J48" s="209"/>
      <c r="K48" s="209"/>
      <c r="L48" s="209"/>
      <c r="M48" s="209"/>
      <c r="N48" s="209"/>
      <c r="O48" s="209"/>
      <c r="P48" s="209"/>
    </row>
    <row r="49" s="43" customFormat="1" ht="15" thickBot="1" x14ac:dyDescent="0.35"/>
    <row r="50" ht="15" thickTop="1" x14ac:dyDescent="0.3"/>
    <row r="73" spans="1:2" ht="24" customHeight="1" x14ac:dyDescent="0.3"/>
    <row r="74" spans="1:2" x14ac:dyDescent="0.3">
      <c r="A74" s="44" t="s">
        <v>3119</v>
      </c>
      <c r="B74" s="26" t="s">
        <v>3120</v>
      </c>
    </row>
    <row r="75" spans="1:2" x14ac:dyDescent="0.3">
      <c r="A75" s="33">
        <v>0</v>
      </c>
      <c r="B75" t="s">
        <v>3121</v>
      </c>
    </row>
    <row r="76" spans="1:2" x14ac:dyDescent="0.3">
      <c r="A76" s="33">
        <v>1</v>
      </c>
      <c r="B76" t="s">
        <v>3122</v>
      </c>
    </row>
    <row r="77" spans="1:2" x14ac:dyDescent="0.3">
      <c r="A77" s="33">
        <v>200</v>
      </c>
      <c r="B77" t="s">
        <v>3123</v>
      </c>
    </row>
    <row r="78" spans="1:2" x14ac:dyDescent="0.3">
      <c r="A78" s="33">
        <v>500</v>
      </c>
      <c r="B78" t="s">
        <v>3125</v>
      </c>
    </row>
    <row r="79" spans="1:2" x14ac:dyDescent="0.3">
      <c r="A79" s="33">
        <v>1000</v>
      </c>
      <c r="B79" t="s">
        <v>3126</v>
      </c>
    </row>
    <row r="80" spans="1:2" x14ac:dyDescent="0.3">
      <c r="A80" s="33">
        <v>2000</v>
      </c>
      <c r="B80" t="s">
        <v>3124</v>
      </c>
    </row>
    <row r="81" spans="1:2" x14ac:dyDescent="0.3">
      <c r="A81" s="33">
        <v>3000</v>
      </c>
      <c r="B81" t="s">
        <v>3127</v>
      </c>
    </row>
    <row r="82" spans="1:2" x14ac:dyDescent="0.3">
      <c r="A82" s="33">
        <v>5000</v>
      </c>
      <c r="B82" t="s">
        <v>3128</v>
      </c>
    </row>
    <row r="83" spans="1:2" x14ac:dyDescent="0.3">
      <c r="A83" s="33">
        <v>10000</v>
      </c>
      <c r="B83" t="s">
        <v>3129</v>
      </c>
    </row>
    <row r="84" spans="1:2" x14ac:dyDescent="0.3">
      <c r="A84" s="33">
        <v>25000</v>
      </c>
      <c r="B84" t="s">
        <v>3130</v>
      </c>
    </row>
    <row r="85" spans="1:2" x14ac:dyDescent="0.3">
      <c r="A85" s="33">
        <v>50000</v>
      </c>
      <c r="B85" t="s">
        <v>3131</v>
      </c>
    </row>
    <row r="86" spans="1:2" x14ac:dyDescent="0.3">
      <c r="A86" s="33">
        <v>100000</v>
      </c>
      <c r="B86" t="s">
        <v>3132</v>
      </c>
    </row>
  </sheetData>
  <mergeCells count="40">
    <mergeCell ref="B48:P48"/>
    <mergeCell ref="A35:P35"/>
    <mergeCell ref="A44:P44"/>
    <mergeCell ref="A45:P45"/>
    <mergeCell ref="B46:P46"/>
    <mergeCell ref="B47:P47"/>
    <mergeCell ref="A36:P36"/>
    <mergeCell ref="B37:P37"/>
    <mergeCell ref="B38:P38"/>
    <mergeCell ref="B39:P39"/>
    <mergeCell ref="B40:P40"/>
    <mergeCell ref="B41:P41"/>
    <mergeCell ref="B31:P31"/>
    <mergeCell ref="B32:P32"/>
    <mergeCell ref="A1:P1"/>
    <mergeCell ref="A9:P9"/>
    <mergeCell ref="A18:P18"/>
    <mergeCell ref="B25:P25"/>
    <mergeCell ref="B26:P26"/>
    <mergeCell ref="B27:P27"/>
    <mergeCell ref="B28:P28"/>
    <mergeCell ref="B29:P29"/>
    <mergeCell ref="B30:P30"/>
    <mergeCell ref="A19:P19"/>
    <mergeCell ref="B20:P20"/>
    <mergeCell ref="B21:P21"/>
    <mergeCell ref="B22:P22"/>
    <mergeCell ref="B23:P23"/>
    <mergeCell ref="B24:P24"/>
    <mergeCell ref="B12:P12"/>
    <mergeCell ref="B13:P13"/>
    <mergeCell ref="B14:P14"/>
    <mergeCell ref="B15:P15"/>
    <mergeCell ref="B11:P11"/>
    <mergeCell ref="A2:P2"/>
    <mergeCell ref="B5:P5"/>
    <mergeCell ref="B6:P6"/>
    <mergeCell ref="A10:P10"/>
    <mergeCell ref="B3:P3"/>
    <mergeCell ref="B4:P4"/>
  </mergeCells>
  <phoneticPr fontId="20" type="noConversion"/>
  <hyperlinks>
    <hyperlink ref="A19:P19" r:id="rId1" display="Both the levels and the total amount of reputation required for a given level are based on the User Reputation Leagues on StackExchange and can be found in the right sidebar of this page." xr:uid="{CCA1035C-3711-46EF-AEED-066E9EEE2997}"/>
    <hyperlink ref="A74" r:id="rId2" xr:uid="{E8ED0A53-788D-462F-BCB7-12054F0B6EE2}"/>
  </hyperlinks>
  <pageMargins left="0.7" right="0.7" top="0.75" bottom="0.75" header="0.3" footer="0.3"/>
  <pageSetup paperSize="9"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01A4-AAFE-48A4-A816-7B3708947D94}">
  <sheetPr>
    <tabColor theme="9" tint="0.39997558519241921"/>
  </sheetPr>
  <dimension ref="A1:J13"/>
  <sheetViews>
    <sheetView zoomScale="175" zoomScaleNormal="175" workbookViewId="0">
      <selection activeCell="E23" sqref="E23"/>
    </sheetView>
  </sheetViews>
  <sheetFormatPr defaultRowHeight="14.4" x14ac:dyDescent="0.3"/>
  <cols>
    <col min="1" max="1" width="14.88671875" customWidth="1"/>
    <col min="2" max="5" width="15.21875" customWidth="1"/>
    <col min="9" max="9" width="5" customWidth="1"/>
    <col min="10" max="10" width="27.5546875" bestFit="1" customWidth="1"/>
    <col min="11" max="28" width="4.109375" customWidth="1"/>
  </cols>
  <sheetData>
    <row r="1" spans="1:10" x14ac:dyDescent="0.3">
      <c r="B1" s="137" t="s">
        <v>2546</v>
      </c>
      <c r="C1" s="137" t="s">
        <v>4363</v>
      </c>
      <c r="D1" s="137" t="s">
        <v>4364</v>
      </c>
      <c r="E1" s="137" t="s">
        <v>4365</v>
      </c>
    </row>
    <row r="2" spans="1:10" x14ac:dyDescent="0.3">
      <c r="A2" s="137" t="s">
        <v>4068</v>
      </c>
      <c r="B2" s="140">
        <v>7</v>
      </c>
      <c r="C2" s="140">
        <v>-1</v>
      </c>
      <c r="D2" s="140">
        <v>0</v>
      </c>
      <c r="E2" s="140">
        <v>82</v>
      </c>
    </row>
    <row r="3" spans="1:10" x14ac:dyDescent="0.3">
      <c r="A3" s="137" t="s">
        <v>4069</v>
      </c>
      <c r="B3" s="140">
        <v>68</v>
      </c>
      <c r="C3" s="140">
        <v>0</v>
      </c>
      <c r="D3" s="140">
        <v>0</v>
      </c>
      <c r="E3" s="140">
        <v>1761.5</v>
      </c>
    </row>
    <row r="4" spans="1:10" x14ac:dyDescent="0.3">
      <c r="A4" s="137" t="s">
        <v>3118</v>
      </c>
      <c r="B4" s="140">
        <v>162</v>
      </c>
      <c r="C4" s="140">
        <v>0</v>
      </c>
      <c r="D4" s="140">
        <v>1</v>
      </c>
      <c r="E4" s="140">
        <v>7128</v>
      </c>
    </row>
    <row r="5" spans="1:10" x14ac:dyDescent="0.3">
      <c r="A5" s="137" t="s">
        <v>4070</v>
      </c>
      <c r="B5" s="140">
        <v>510</v>
      </c>
      <c r="C5" s="140">
        <v>1</v>
      </c>
      <c r="D5" s="140">
        <v>1</v>
      </c>
      <c r="E5" s="140">
        <v>54161</v>
      </c>
    </row>
    <row r="6" spans="1:10" x14ac:dyDescent="0.3">
      <c r="A6" s="137" t="s">
        <v>4071</v>
      </c>
      <c r="B6" s="140">
        <v>7905</v>
      </c>
      <c r="C6" s="140">
        <v>15</v>
      </c>
      <c r="D6" s="140">
        <v>6</v>
      </c>
      <c r="E6" s="140">
        <v>23255892</v>
      </c>
    </row>
    <row r="7" spans="1:10" x14ac:dyDescent="0.3">
      <c r="A7" s="139"/>
      <c r="B7" s="141"/>
      <c r="C7" s="141"/>
      <c r="D7" s="141"/>
      <c r="E7" s="141"/>
      <c r="F7" s="138"/>
      <c r="G7" s="138"/>
      <c r="H7" s="138"/>
      <c r="I7" s="138"/>
    </row>
    <row r="8" spans="1:10" x14ac:dyDescent="0.3">
      <c r="A8" s="137" t="s">
        <v>4072</v>
      </c>
      <c r="B8" s="140">
        <v>441</v>
      </c>
      <c r="C8" s="140" t="s">
        <v>4366</v>
      </c>
      <c r="D8" s="140" t="s">
        <v>4367</v>
      </c>
      <c r="E8" s="140">
        <v>471159</v>
      </c>
    </row>
    <row r="9" spans="1:10" x14ac:dyDescent="0.3">
      <c r="A9" s="137" t="s">
        <v>4073</v>
      </c>
      <c r="B9" s="140">
        <v>7898</v>
      </c>
      <c r="C9" s="140">
        <v>16</v>
      </c>
      <c r="D9" s="140">
        <v>6</v>
      </c>
      <c r="E9" s="140">
        <v>23255810</v>
      </c>
    </row>
    <row r="10" spans="1:10" x14ac:dyDescent="0.3">
      <c r="A10" s="139"/>
      <c r="B10" s="141"/>
      <c r="C10" s="141"/>
      <c r="D10" s="141"/>
      <c r="E10" s="141"/>
      <c r="F10" s="138"/>
      <c r="G10" s="138"/>
      <c r="H10" s="138"/>
      <c r="I10" s="138"/>
      <c r="J10" s="138"/>
    </row>
    <row r="11" spans="1:10" x14ac:dyDescent="0.3">
      <c r="A11" s="137" t="s">
        <v>4074</v>
      </c>
      <c r="B11" s="140">
        <v>442</v>
      </c>
      <c r="C11" s="140">
        <v>1</v>
      </c>
      <c r="D11" s="140">
        <v>1</v>
      </c>
      <c r="E11" s="140">
        <v>52399.5</v>
      </c>
    </row>
    <row r="12" spans="1:10" x14ac:dyDescent="0.3">
      <c r="A12" s="137" t="s">
        <v>4075</v>
      </c>
      <c r="B12" s="140">
        <v>-374</v>
      </c>
      <c r="C12" s="140">
        <v>-1</v>
      </c>
      <c r="D12" s="140">
        <v>-1</v>
      </c>
      <c r="E12" s="140">
        <v>-50638</v>
      </c>
    </row>
    <row r="13" spans="1:10" x14ac:dyDescent="0.3">
      <c r="A13" s="137" t="s">
        <v>4076</v>
      </c>
      <c r="B13" s="140">
        <v>952</v>
      </c>
      <c r="C13" s="140">
        <v>2</v>
      </c>
      <c r="D13" s="140">
        <v>2</v>
      </c>
      <c r="E13" s="140">
        <v>106560.5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7D263-DD9D-41C2-A721-6975BDD4B92F}">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223" t="s">
        <v>4077</v>
      </c>
      <c r="B1" s="224"/>
      <c r="C1" s="224"/>
      <c r="D1" s="224"/>
      <c r="E1" s="224"/>
      <c r="F1" s="224"/>
      <c r="G1" s="224"/>
      <c r="H1" s="224"/>
      <c r="I1" s="224"/>
    </row>
    <row r="2" spans="1:20" ht="126.6" x14ac:dyDescent="0.3">
      <c r="A2" s="123" t="s">
        <v>4359</v>
      </c>
      <c r="B2" s="123" t="s">
        <v>4051</v>
      </c>
      <c r="C2" s="123" t="s">
        <v>4361</v>
      </c>
      <c r="D2" s="123" t="s">
        <v>4360</v>
      </c>
      <c r="E2" s="123" t="s">
        <v>4054</v>
      </c>
      <c r="F2" s="123" t="s">
        <v>4362</v>
      </c>
      <c r="G2" s="123" t="s">
        <v>4056</v>
      </c>
      <c r="H2" s="123" t="s">
        <v>4057</v>
      </c>
      <c r="I2" s="123" t="s">
        <v>4058</v>
      </c>
    </row>
    <row r="3" spans="1:20" x14ac:dyDescent="0.3">
      <c r="A3" s="120">
        <f>'All Questions'!D5</f>
        <v>89</v>
      </c>
      <c r="B3" s="120" t="str">
        <f>IF('All Questions'!BU5&gt;=2,$A3,"")</f>
        <v/>
      </c>
      <c r="C3" s="120" t="str">
        <f>IF('All Questions'!BV6&gt;=2,$A4,"")</f>
        <v/>
      </c>
      <c r="D3" s="120" t="str">
        <f>IF('All Questions'!BW6&gt;=2,$A4,"")</f>
        <v/>
      </c>
      <c r="E3" s="120">
        <f>IF('All Questions'!BX11&gt;=2,$A9,"")</f>
        <v>24</v>
      </c>
      <c r="F3" s="120">
        <f>IF('All Questions'!BY7&gt;=2,$A5,"")</f>
        <v>260</v>
      </c>
      <c r="G3" s="120" t="str">
        <f>IF('All Questions'!CA9&gt;=2,$A7,"")</f>
        <v/>
      </c>
      <c r="H3" s="120" t="str">
        <f>IF('All Questions'!CB16&gt;=2,$A14,"")</f>
        <v/>
      </c>
      <c r="I3" s="120" t="str">
        <f>IF('All Questions'!CC97&gt;=2,$A95,"")</f>
        <v/>
      </c>
      <c r="L3" s="28" t="s">
        <v>4059</v>
      </c>
      <c r="M3" s="28" t="s">
        <v>4060</v>
      </c>
      <c r="N3" s="28" t="s">
        <v>4061</v>
      </c>
      <c r="O3" s="28" t="s">
        <v>4062</v>
      </c>
      <c r="P3" s="28" t="s">
        <v>4063</v>
      </c>
      <c r="Q3" s="28" t="s">
        <v>4064</v>
      </c>
      <c r="R3" s="28" t="s">
        <v>4065</v>
      </c>
      <c r="S3" s="28" t="s">
        <v>4066</v>
      </c>
      <c r="T3" s="28" t="s">
        <v>4067</v>
      </c>
    </row>
    <row r="4" spans="1:20" x14ac:dyDescent="0.3">
      <c r="A4" s="120">
        <f>'All Questions'!D6</f>
        <v>295</v>
      </c>
      <c r="B4" s="120" t="str">
        <f>IF('All Questions'!BU7&gt;=2,$A5,"")</f>
        <v/>
      </c>
      <c r="C4" s="120" t="str">
        <f>IF('All Questions'!BV14&gt;=2,$A12,"")</f>
        <v/>
      </c>
      <c r="D4" s="120" t="str">
        <f>IF('All Questions'!BW9&gt;=2,$A7,"")</f>
        <v/>
      </c>
      <c r="E4" s="120">
        <f>IF('All Questions'!BX12&gt;=2,$A10,"")</f>
        <v>62</v>
      </c>
      <c r="F4" s="120" t="str">
        <f>IF('All Questions'!BY11&gt;=2,$A9,"")</f>
        <v/>
      </c>
      <c r="G4" s="120" t="str">
        <f>IF('All Questions'!CA182&gt;=2,$A180,"")</f>
        <v/>
      </c>
      <c r="H4" s="120" t="str">
        <f>IF('All Questions'!CB40&gt;=2,$A38,"")</f>
        <v/>
      </c>
      <c r="I4" s="120" t="str">
        <f>IF('All Questions'!CC201&gt;=2,$A199,"")</f>
        <v/>
      </c>
      <c r="K4" s="28" t="s">
        <v>4068</v>
      </c>
      <c r="L4" s="124">
        <f>_xlfn.QUARTILE.INC(A$3:A$361, 0)</f>
        <v>7</v>
      </c>
      <c r="M4" s="124">
        <f>_xlfn.QUARTILE.INC(B$3:B$102, 0)</f>
        <v>11</v>
      </c>
      <c r="N4" s="124">
        <f>_xlfn.QUARTILE.INC(C$3:C$81, 0)</f>
        <v>31</v>
      </c>
      <c r="O4" s="124">
        <f>_xlfn.QUARTILE.INC(D$3:D$183, 0)</f>
        <v>19</v>
      </c>
      <c r="P4" s="124">
        <f>_xlfn.QUARTILE.INC(E$3:E$170, 0)</f>
        <v>19</v>
      </c>
      <c r="Q4" s="124">
        <f>_xlfn.QUARTILE.INC(F$3:F$45, 0)</f>
        <v>37</v>
      </c>
      <c r="R4" s="124" t="e">
        <f>_xlfn.QUARTILE.INC(G$3:G$6, 0)</f>
        <v>#NUM!</v>
      </c>
      <c r="S4" s="124" t="e">
        <f>_xlfn.QUARTILE.INC(H$3:H$10, 0)</f>
        <v>#NUM!</v>
      </c>
      <c r="T4" s="124" t="e">
        <f>_xlfn.QUARTILE.INC(I$3:I$9, 0)</f>
        <v>#NUM!</v>
      </c>
    </row>
    <row r="5" spans="1:20" x14ac:dyDescent="0.3">
      <c r="A5" s="120">
        <f>'All Questions'!D7</f>
        <v>260</v>
      </c>
      <c r="B5" s="120">
        <f>IF('All Questions'!BU8&gt;=2,$A6,"")</f>
        <v>275</v>
      </c>
      <c r="C5" s="120" t="str">
        <f>IF('All Questions'!BV15&gt;=2,$A13,"")</f>
        <v/>
      </c>
      <c r="D5" s="120">
        <f>IF('All Questions'!BW13&gt;=2,$A11,"")</f>
        <v>1328</v>
      </c>
      <c r="E5" s="120">
        <f>IF('All Questions'!BX17&gt;=2,$A15,"")</f>
        <v>70</v>
      </c>
      <c r="F5" s="120" t="str">
        <f>IF('All Questions'!BY17&gt;=2,$A15,"")</f>
        <v/>
      </c>
      <c r="G5" s="120" t="str">
        <f>IF('All Questions'!CA291&gt;=2,$A289,"")</f>
        <v/>
      </c>
      <c r="H5" s="120" t="str">
        <f>IF('All Questions'!CB101&gt;=2,$A99,"")</f>
        <v/>
      </c>
      <c r="I5" s="120" t="str">
        <f>IF('All Questions'!CC231&gt;=2,$A229,"")</f>
        <v/>
      </c>
      <c r="K5" s="28" t="s">
        <v>4069</v>
      </c>
      <c r="L5" s="124">
        <f>_xlfn.QUARTILE.INC(A$3:A$361, 1)</f>
        <v>68</v>
      </c>
      <c r="M5" s="124">
        <f>_xlfn.QUARTILE.INC(B$3:B$102, 1)</f>
        <v>74</v>
      </c>
      <c r="N5" s="124">
        <f>_xlfn.QUARTILE.INC(C$3:C$81, 1)</f>
        <v>67</v>
      </c>
      <c r="O5" s="124">
        <f>_xlfn.QUARTILE.INC(D$3:D$183, 1)</f>
        <v>87.75</v>
      </c>
      <c r="P5" s="124">
        <f>_xlfn.QUARTILE.INC(E$3:E$170, 1)</f>
        <v>64</v>
      </c>
      <c r="Q5" s="124">
        <f>_xlfn.QUARTILE.INC(F$3:F$45, 1)</f>
        <v>117.25</v>
      </c>
      <c r="R5" s="124" t="e">
        <f>_xlfn.QUARTILE.INC(G$3:G$6, 1)</f>
        <v>#NUM!</v>
      </c>
      <c r="S5" s="124" t="e">
        <f>_xlfn.QUARTILE.INC(H$3:H$10, 1)</f>
        <v>#NUM!</v>
      </c>
      <c r="T5" s="124" t="e">
        <f>_xlfn.QUARTILE.INC(I$3:I$9, 1)</f>
        <v>#NUM!</v>
      </c>
    </row>
    <row r="6" spans="1:20" x14ac:dyDescent="0.3">
      <c r="A6" s="120">
        <f>'All Questions'!D8</f>
        <v>275</v>
      </c>
      <c r="B6" s="120" t="str">
        <f>IF('All Questions'!BU10&gt;=2,$A8,"")</f>
        <v/>
      </c>
      <c r="C6" s="120" t="str">
        <f>IF('All Questions'!BV17&gt;=2,$A15,"")</f>
        <v/>
      </c>
      <c r="D6" s="120" t="str">
        <f>IF('All Questions'!BW14&gt;=2,$A12,"")</f>
        <v/>
      </c>
      <c r="E6" s="120">
        <f>IF('All Questions'!BX19&gt;=2,$A17,"")</f>
        <v>266</v>
      </c>
      <c r="F6" s="120" t="str">
        <f>IF('All Questions'!BY21&gt;=2,$A19,"")</f>
        <v/>
      </c>
      <c r="G6" s="120" t="str">
        <f>IF('All Questions'!CA295&gt;=2,$A293,"")</f>
        <v/>
      </c>
      <c r="H6" s="120" t="str">
        <f>IF('All Questions'!CB235&gt;=2,$A233,"")</f>
        <v/>
      </c>
      <c r="I6" s="120" t="str">
        <f>IF('All Questions'!CC311&gt;=2,$A309,"")</f>
        <v/>
      </c>
      <c r="K6" s="28" t="s">
        <v>3118</v>
      </c>
      <c r="L6" s="124">
        <f>_xlfn.QUARTILE.INC(A$3:A$361, 2)</f>
        <v>162</v>
      </c>
      <c r="M6" s="124">
        <f>_xlfn.QUARTILE.INC(B$3:B$102, 2)</f>
        <v>176</v>
      </c>
      <c r="N6" s="124">
        <f>_xlfn.QUARTILE.INC(C$3:C$81, 2)</f>
        <v>201</v>
      </c>
      <c r="O6" s="124">
        <f>_xlfn.QUARTILE.INC(D$3:D$183, 2)</f>
        <v>236.5</v>
      </c>
      <c r="P6" s="124">
        <f>_xlfn.QUARTILE.INC(E$3:E$170, 2)</f>
        <v>144</v>
      </c>
      <c r="Q6" s="124">
        <f>_xlfn.QUARTILE.INC(F$3:F$45, 2)</f>
        <v>202</v>
      </c>
      <c r="R6" s="124" t="e">
        <f>_xlfn.QUARTILE.INC(G$3:G$6, 2)</f>
        <v>#NUM!</v>
      </c>
      <c r="S6" s="124" t="e">
        <f>_xlfn.QUARTILE.INC(H$3:H$10, 2)</f>
        <v>#NUM!</v>
      </c>
      <c r="T6" s="124" t="e">
        <f>_xlfn.QUARTILE.INC(I$3:I$9, 2)</f>
        <v>#NUM!</v>
      </c>
    </row>
    <row r="7" spans="1:20" x14ac:dyDescent="0.3">
      <c r="A7" s="120">
        <f>'All Questions'!D9</f>
        <v>849</v>
      </c>
      <c r="B7" s="120" t="str">
        <f>IF('All Questions'!BU18&gt;=2,$A16,"")</f>
        <v/>
      </c>
      <c r="C7" s="120" t="str">
        <f>IF('All Questions'!BV19&gt;=2,$A17,"")</f>
        <v/>
      </c>
      <c r="D7" s="120">
        <f>IF('All Questions'!BW15&gt;=2,$A13,"")</f>
        <v>111</v>
      </c>
      <c r="E7" s="120">
        <f>IF('All Questions'!BX21&gt;=2,$A19,"")</f>
        <v>747</v>
      </c>
      <c r="F7" s="120" t="str">
        <f>IF('All Questions'!BY46&gt;=2,$A44,"")</f>
        <v/>
      </c>
      <c r="H7" s="120" t="str">
        <f>IF('All Questions'!CB290&gt;=2,$A288,"")</f>
        <v/>
      </c>
      <c r="I7" s="120" t="str">
        <f>IF('All Questions'!CC351&gt;=2,$A349,"")</f>
        <v/>
      </c>
      <c r="K7" s="28" t="s">
        <v>4070</v>
      </c>
      <c r="L7" s="124">
        <f>_xlfn.QUARTILE.INC(A$3:A$361, 3)</f>
        <v>510</v>
      </c>
      <c r="M7" s="124">
        <f>_xlfn.QUARTILE.INC(B$3:B$102, 3)</f>
        <v>416</v>
      </c>
      <c r="N7" s="124">
        <f>_xlfn.QUARTILE.INC(C$3:C$81, 3)</f>
        <v>454.5</v>
      </c>
      <c r="O7" s="124">
        <f>_xlfn.QUARTILE.INC(D$3:D$183, 3)</f>
        <v>545.25</v>
      </c>
      <c r="P7" s="124">
        <f>_xlfn.QUARTILE.INC(E$3:E$170, 3)</f>
        <v>455</v>
      </c>
      <c r="Q7" s="124">
        <f>_xlfn.QUARTILE.INC(F$3:F$45, 3)</f>
        <v>349.25</v>
      </c>
      <c r="R7" s="124" t="e">
        <f>_xlfn.QUARTILE.INC(G$3:G$6, 3)</f>
        <v>#NUM!</v>
      </c>
      <c r="S7" s="124" t="e">
        <f>_xlfn.QUARTILE.INC(H$3:H$10, 3)</f>
        <v>#NUM!</v>
      </c>
      <c r="T7" s="124" t="e">
        <f>_xlfn.QUARTILE.INC(I$3:I$9, 3)</f>
        <v>#NUM!</v>
      </c>
    </row>
    <row r="8" spans="1:20" x14ac:dyDescent="0.3">
      <c r="A8" s="120">
        <f>'All Questions'!D10</f>
        <v>678</v>
      </c>
      <c r="B8" s="120" t="str">
        <f>IF('All Questions'!BU19&gt;=2,$A17,"")</f>
        <v/>
      </c>
      <c r="C8" s="120" t="str">
        <f>IF('All Questions'!BV22&gt;=2,$A20,"")</f>
        <v/>
      </c>
      <c r="D8" s="120">
        <f>IF('All Questions'!BW16&gt;=2,$A14,"")</f>
        <v>1328</v>
      </c>
      <c r="E8" s="120">
        <f>IF('All Questions'!BX23&gt;=2,$A21,"")</f>
        <v>737</v>
      </c>
      <c r="F8" s="120" t="str">
        <f>IF('All Questions'!BY48&gt;=2,$A46,"")</f>
        <v/>
      </c>
      <c r="H8" s="120" t="str">
        <f>IF('All Questions'!CB291&gt;=2,$A289,"")</f>
        <v/>
      </c>
      <c r="I8" s="120" t="str">
        <f>IF('All Questions'!CC354&gt;=2,$A352,"")</f>
        <v/>
      </c>
      <c r="K8" s="28" t="s">
        <v>4071</v>
      </c>
      <c r="L8" s="124">
        <f>_xlfn.QUARTILE.INC(A$3:A$361, 4)</f>
        <v>7905</v>
      </c>
      <c r="M8" s="124">
        <f>_xlfn.QUARTILE.INC(B$3:B$102, 4)</f>
        <v>2364</v>
      </c>
      <c r="N8" s="124">
        <f>_xlfn.QUARTILE.INC(C$3:C$81, 4)</f>
        <v>2628</v>
      </c>
      <c r="O8" s="124">
        <f>_xlfn.QUARTILE.INC(D$3:D$183, 4)</f>
        <v>2628</v>
      </c>
      <c r="P8" s="124">
        <f>_xlfn.QUARTILE.INC(E$3:E$170, 4)</f>
        <v>7905</v>
      </c>
      <c r="Q8" s="124">
        <f>_xlfn.QUARTILE.INC(F$3:F$45, 4)</f>
        <v>617</v>
      </c>
      <c r="R8" s="124" t="e">
        <f>_xlfn.QUARTILE.INC(G$3:G$6, 4)</f>
        <v>#NUM!</v>
      </c>
      <c r="S8" s="124" t="e">
        <f>_xlfn.QUARTILE.INC(H$3:H$10, 4)</f>
        <v>#NUM!</v>
      </c>
      <c r="T8" s="124" t="e">
        <f>_xlfn.QUARTILE.INC(I$3:I$9, 4)</f>
        <v>#NUM!</v>
      </c>
    </row>
    <row r="9" spans="1:20" x14ac:dyDescent="0.3">
      <c r="A9" s="120">
        <f>'All Questions'!D11</f>
        <v>24</v>
      </c>
      <c r="B9" s="120" t="str">
        <f>IF('All Questions'!BU41&gt;=2,$A39,"")</f>
        <v/>
      </c>
      <c r="C9" s="120" t="str">
        <f>IF('All Questions'!BV24&gt;=2,$A22,"")</f>
        <v/>
      </c>
      <c r="D9" s="120">
        <f>IF('All Questions'!BW19&gt;=2,$A17,"")</f>
        <v>266</v>
      </c>
      <c r="E9" s="120">
        <f>IF('All Questions'!BX26&gt;=2,$A24,"")</f>
        <v>1933</v>
      </c>
      <c r="F9" s="120" t="str">
        <f>IF('All Questions'!BY52&gt;=2,$A50,"")</f>
        <v/>
      </c>
      <c r="H9" s="120" t="str">
        <f>IF('All Questions'!CB358&gt;=2,$A356,"")</f>
        <v/>
      </c>
      <c r="I9" s="120" t="str">
        <f>IF('All Questions'!CC361&gt;=2,$A359,"")</f>
        <v/>
      </c>
      <c r="K9" s="121"/>
    </row>
    <row r="10" spans="1:20" x14ac:dyDescent="0.3">
      <c r="A10" s="120">
        <f>'All Questions'!D12</f>
        <v>62</v>
      </c>
      <c r="B10" s="120" t="str">
        <f>IF('All Questions'!BU46&gt;=2,$A44,"")</f>
        <v/>
      </c>
      <c r="C10" s="120" t="str">
        <f>IF('All Questions'!BV25&gt;=2,$A23,"")</f>
        <v/>
      </c>
      <c r="D10" s="120" t="str">
        <f>IF('All Questions'!BW20&gt;=2,$A18,"")</f>
        <v/>
      </c>
      <c r="E10" s="120">
        <f>IF('All Questions'!BX27&gt;=2,$A25,"")</f>
        <v>440</v>
      </c>
      <c r="F10" s="120" t="str">
        <f>IF('All Questions'!BY61&gt;=2,$A59,"")</f>
        <v/>
      </c>
      <c r="H10" s="120" t="str">
        <f>IF('All Questions'!CB360&gt;=2,$A358,"")</f>
        <v/>
      </c>
      <c r="K10" s="28" t="s">
        <v>3011</v>
      </c>
      <c r="L10" s="124">
        <f>COUNT(A3:A361)</f>
        <v>359</v>
      </c>
      <c r="M10" s="124">
        <f>COUNT(B3:B102)</f>
        <v>27</v>
      </c>
      <c r="N10" s="124">
        <f>COUNT(C3:C81)</f>
        <v>23</v>
      </c>
      <c r="O10" s="124">
        <f>COUNT(D3:D183)</f>
        <v>98</v>
      </c>
      <c r="P10" s="124">
        <f>COUNT(E3:E170)</f>
        <v>81</v>
      </c>
      <c r="Q10" s="124">
        <f>COUNT(F3:F45)</f>
        <v>4</v>
      </c>
      <c r="R10" s="124">
        <f>COUNT(G3:G6)</f>
        <v>0</v>
      </c>
      <c r="S10" s="124">
        <f>COUNT(H3:H10)</f>
        <v>0</v>
      </c>
      <c r="T10" s="124">
        <f>COUNT(I3:I9)</f>
        <v>0</v>
      </c>
    </row>
    <row r="11" spans="1:20" x14ac:dyDescent="0.3">
      <c r="A11" s="120">
        <f>'All Questions'!D13</f>
        <v>1328</v>
      </c>
      <c r="B11" s="120" t="str">
        <f>IF('All Questions'!BU47&gt;=2,$A45,"")</f>
        <v/>
      </c>
      <c r="C11" s="120" t="str">
        <f>IF('All Questions'!BV34&gt;=2,$A32,"")</f>
        <v/>
      </c>
      <c r="D11" s="120" t="str">
        <f>IF('All Questions'!BW22&gt;=2,$A20,"")</f>
        <v/>
      </c>
      <c r="E11" s="120">
        <f>IF('All Questions'!BX28&gt;=2,$A26,"")</f>
        <v>57</v>
      </c>
      <c r="F11" s="120" t="str">
        <f>IF('All Questions'!BY64&gt;=2,$A62,"")</f>
        <v/>
      </c>
    </row>
    <row r="12" spans="1:20" x14ac:dyDescent="0.3">
      <c r="A12" s="120">
        <f>'All Questions'!D14</f>
        <v>684</v>
      </c>
      <c r="B12" s="120" t="str">
        <f>IF('All Questions'!BU48&gt;=2,$A46,"")</f>
        <v/>
      </c>
      <c r="C12" s="120" t="str">
        <f>IF('All Questions'!BV35&gt;=2,$A33,"")</f>
        <v/>
      </c>
      <c r="D12" s="120">
        <f>IF('All Questions'!BW23&gt;=2,$A21,"")</f>
        <v>737</v>
      </c>
      <c r="E12" s="120">
        <f>IF('All Questions'!BX29&gt;=2,$A27,"")</f>
        <v>114</v>
      </c>
      <c r="F12" s="120" t="str">
        <f>IF('All Questions'!BY68&gt;=2,$A66,"")</f>
        <v/>
      </c>
      <c r="K12" s="28" t="s">
        <v>4072</v>
      </c>
      <c r="L12" s="125">
        <f>AVERAGE(A3:A361)</f>
        <v>440.92200557103064</v>
      </c>
      <c r="M12" s="125">
        <f>AVERAGE(B3:B102)</f>
        <v>383.25925925925924</v>
      </c>
      <c r="N12" s="125">
        <f>AVERAGE(C3:C81)</f>
        <v>390.43478260869563</v>
      </c>
      <c r="O12" s="125">
        <f>AVERAGE(D3:D183)</f>
        <v>426.65306122448982</v>
      </c>
      <c r="P12" s="125">
        <f>AVERAGE(E3:E170)</f>
        <v>413.39506172839504</v>
      </c>
      <c r="Q12" s="125">
        <f>AVERAGE(F3:F45)</f>
        <v>264.5</v>
      </c>
      <c r="R12" s="125" t="e">
        <f>AVERAGE(G3:G6)</f>
        <v>#DIV/0!</v>
      </c>
      <c r="S12" s="125" t="e">
        <f>AVERAGE(H3:H10)</f>
        <v>#DIV/0!</v>
      </c>
      <c r="T12" s="125" t="e">
        <f>AVERAGE(I3:I9)</f>
        <v>#DIV/0!</v>
      </c>
    </row>
    <row r="13" spans="1:20" x14ac:dyDescent="0.3">
      <c r="A13" s="120">
        <f>'All Questions'!D15</f>
        <v>111</v>
      </c>
      <c r="B13" s="120" t="str">
        <f>IF('All Questions'!BU51&gt;=2,$A49,"")</f>
        <v/>
      </c>
      <c r="C13" s="120" t="str">
        <f>IF('All Questions'!BV37&gt;=2,$A35,"")</f>
        <v/>
      </c>
      <c r="D13" s="120" t="str">
        <f>IF('All Questions'!BW24&gt;=2,$A22,"")</f>
        <v/>
      </c>
      <c r="E13" s="120" t="str">
        <f>IF('All Questions'!BX31&gt;=2,$A29,"")</f>
        <v/>
      </c>
      <c r="F13" s="120" t="str">
        <f>IF('All Questions'!BY70&gt;=2,$A68,"")</f>
        <v/>
      </c>
      <c r="K13" s="28" t="s">
        <v>4073</v>
      </c>
      <c r="L13" s="124">
        <f>L8-L4</f>
        <v>7898</v>
      </c>
      <c r="M13" s="124">
        <f t="shared" ref="M13:T13" si="0">M8-M4</f>
        <v>2353</v>
      </c>
      <c r="N13" s="124">
        <f t="shared" si="0"/>
        <v>2597</v>
      </c>
      <c r="O13" s="124">
        <f t="shared" si="0"/>
        <v>2609</v>
      </c>
      <c r="P13" s="124">
        <f t="shared" si="0"/>
        <v>7886</v>
      </c>
      <c r="Q13" s="124">
        <f t="shared" si="0"/>
        <v>580</v>
      </c>
      <c r="R13" s="124" t="e">
        <f t="shared" si="0"/>
        <v>#NUM!</v>
      </c>
      <c r="S13" s="124" t="e">
        <f t="shared" si="0"/>
        <v>#NUM!</v>
      </c>
      <c r="T13" s="124" t="e">
        <f t="shared" si="0"/>
        <v>#NUM!</v>
      </c>
    </row>
    <row r="14" spans="1:20" x14ac:dyDescent="0.3">
      <c r="A14" s="120">
        <f>'All Questions'!D16</f>
        <v>1328</v>
      </c>
      <c r="B14" s="120" t="str">
        <f>IF('All Questions'!BU60&gt;=2,$A58,"")</f>
        <v/>
      </c>
      <c r="C14" s="120" t="str">
        <f>IF('All Questions'!BV44&gt;=2,$A42,"")</f>
        <v/>
      </c>
      <c r="D14" s="120" t="str">
        <f>IF('All Questions'!BW25&gt;=2,$A23,"")</f>
        <v/>
      </c>
      <c r="E14" s="120">
        <f>IF('All Questions'!BX32&gt;=2,$A30,"")</f>
        <v>244</v>
      </c>
      <c r="F14" s="120" t="str">
        <f>IF('All Questions'!BY80&gt;=2,$A78,"")</f>
        <v/>
      </c>
      <c r="K14" s="121"/>
    </row>
    <row r="15" spans="1:20" x14ac:dyDescent="0.3">
      <c r="A15" s="120">
        <f>'All Questions'!D17</f>
        <v>70</v>
      </c>
      <c r="B15" s="120" t="str">
        <f>IF('All Questions'!BU61&gt;=2,$A59,"")</f>
        <v/>
      </c>
      <c r="C15" s="120" t="str">
        <f>IF('All Questions'!BV49&gt;=2,$A47,"")</f>
        <v/>
      </c>
      <c r="D15" s="120" t="str">
        <f>IF('All Questions'!BW26&gt;=2,$A24,"")</f>
        <v/>
      </c>
      <c r="E15" s="120">
        <f>IF('All Questions'!BX36&gt;=2,$A34,"")</f>
        <v>823</v>
      </c>
      <c r="F15" s="120" t="str">
        <f>IF('All Questions'!BY82&gt;=2,$A80,"")</f>
        <v/>
      </c>
      <c r="K15" s="28" t="s">
        <v>4074</v>
      </c>
      <c r="L15" s="124">
        <f>L7-L5</f>
        <v>442</v>
      </c>
      <c r="M15" s="124">
        <f t="shared" ref="M15:T15" si="1">M7-M5</f>
        <v>342</v>
      </c>
      <c r="N15" s="124">
        <f t="shared" si="1"/>
        <v>387.5</v>
      </c>
      <c r="O15" s="124">
        <f t="shared" si="1"/>
        <v>457.5</v>
      </c>
      <c r="P15" s="124">
        <f t="shared" si="1"/>
        <v>391</v>
      </c>
      <c r="Q15" s="124">
        <f t="shared" si="1"/>
        <v>232</v>
      </c>
      <c r="R15" s="124" t="e">
        <f t="shared" si="1"/>
        <v>#NUM!</v>
      </c>
      <c r="S15" s="124" t="e">
        <f t="shared" si="1"/>
        <v>#NUM!</v>
      </c>
      <c r="T15" s="124" t="e">
        <f t="shared" si="1"/>
        <v>#NUM!</v>
      </c>
    </row>
    <row r="16" spans="1:20" x14ac:dyDescent="0.3">
      <c r="A16" s="120">
        <f>'All Questions'!D18</f>
        <v>34</v>
      </c>
      <c r="B16" s="120" t="str">
        <f>IF('All Questions'!BU62&gt;=2,$A60,"")</f>
        <v/>
      </c>
      <c r="C16" s="120">
        <f>IF('All Questions'!BV53&gt;=2,$A51,"")</f>
        <v>326</v>
      </c>
      <c r="D16" s="120" t="str">
        <f>IF('All Questions'!BW28&gt;=2,$A26,"")</f>
        <v/>
      </c>
      <c r="E16" s="120">
        <f>IF('All Questions'!BX38&gt;=2,$A36,"")</f>
        <v>57</v>
      </c>
      <c r="F16" s="120">
        <f>IF('All Questions'!BY96&gt;=2,$A94,"")</f>
        <v>617</v>
      </c>
      <c r="K16" s="28" t="s">
        <v>4075</v>
      </c>
      <c r="L16" s="124">
        <f>L5-L15</f>
        <v>-374</v>
      </c>
      <c r="M16" s="124">
        <f t="shared" ref="M16:T16" si="2">M5-M15</f>
        <v>-268</v>
      </c>
      <c r="N16" s="124">
        <f t="shared" si="2"/>
        <v>-320.5</v>
      </c>
      <c r="O16" s="124">
        <f t="shared" si="2"/>
        <v>-369.75</v>
      </c>
      <c r="P16" s="124">
        <f t="shared" si="2"/>
        <v>-327</v>
      </c>
      <c r="Q16" s="124">
        <f t="shared" si="2"/>
        <v>-114.75</v>
      </c>
      <c r="R16" s="124" t="e">
        <f t="shared" si="2"/>
        <v>#NUM!</v>
      </c>
      <c r="S16" s="124" t="e">
        <f t="shared" si="2"/>
        <v>#NUM!</v>
      </c>
      <c r="T16" s="124" t="e">
        <f t="shared" si="2"/>
        <v>#NUM!</v>
      </c>
    </row>
    <row r="17" spans="1:20" x14ac:dyDescent="0.3">
      <c r="A17" s="120">
        <f>'All Questions'!D19</f>
        <v>266</v>
      </c>
      <c r="B17" s="120" t="str">
        <f>IF('All Questions'!BU63&gt;=2,$A61,"")</f>
        <v/>
      </c>
      <c r="C17" s="120" t="str">
        <f>IF('All Questions'!BV54&gt;=2,$A52,"")</f>
        <v/>
      </c>
      <c r="D17" s="120" t="str">
        <f>IF('All Questions'!BW29&gt;=2,$A27,"")</f>
        <v/>
      </c>
      <c r="E17" s="120">
        <f>IF('All Questions'!BX46&gt;=2,$A44,"")</f>
        <v>162</v>
      </c>
      <c r="F17" s="120" t="str">
        <f>IF('All Questions'!BY98&gt;=2,$A96,"")</f>
        <v/>
      </c>
      <c r="K17" s="28" t="s">
        <v>4076</v>
      </c>
      <c r="L17" s="124">
        <f>L7+L15</f>
        <v>952</v>
      </c>
      <c r="M17" s="124">
        <f t="shared" ref="M17:T17" si="3">M7+M15</f>
        <v>758</v>
      </c>
      <c r="N17" s="124">
        <f t="shared" si="3"/>
        <v>842</v>
      </c>
      <c r="O17" s="124">
        <f t="shared" si="3"/>
        <v>1002.75</v>
      </c>
      <c r="P17" s="124">
        <f t="shared" si="3"/>
        <v>846</v>
      </c>
      <c r="Q17" s="124">
        <f t="shared" si="3"/>
        <v>581.25</v>
      </c>
      <c r="R17" s="124" t="e">
        <f t="shared" si="3"/>
        <v>#NUM!</v>
      </c>
      <c r="S17" s="124" t="e">
        <f t="shared" si="3"/>
        <v>#NUM!</v>
      </c>
      <c r="T17" s="124" t="e">
        <f t="shared" si="3"/>
        <v>#NUM!</v>
      </c>
    </row>
    <row r="18" spans="1:20" x14ac:dyDescent="0.3">
      <c r="A18" s="120">
        <f>'All Questions'!D20</f>
        <v>64</v>
      </c>
      <c r="B18" s="120" t="str">
        <f>IF('All Questions'!BU65&gt;=2,$A63,"")</f>
        <v/>
      </c>
      <c r="C18" s="120">
        <f>IF('All Questions'!BV58&gt;=2,$A56,"")</f>
        <v>201</v>
      </c>
      <c r="D18" s="120" t="str">
        <f>IF('All Questions'!BW30&gt;=2,$A28,"")</f>
        <v/>
      </c>
      <c r="E18" s="120">
        <f>IF('All Questions'!BX47&gt;=2,$A45,"")</f>
        <v>176</v>
      </c>
      <c r="F18" s="120">
        <f>IF('All Questions'!BY122&gt;=2,$A120,"")</f>
        <v>144</v>
      </c>
    </row>
    <row r="19" spans="1:20" x14ac:dyDescent="0.3">
      <c r="A19" s="120">
        <f>'All Questions'!D21</f>
        <v>747</v>
      </c>
      <c r="B19" s="120" t="str">
        <f>IF('All Questions'!BU66&gt;=2,$A64,"")</f>
        <v/>
      </c>
      <c r="C19" s="120">
        <f>IF('All Questions'!BV63&gt;=2,$A61,"")</f>
        <v>69</v>
      </c>
      <c r="D19" s="120" t="str">
        <f>IF('All Questions'!BW33&gt;=2,$A31,"")</f>
        <v/>
      </c>
      <c r="E19" s="120">
        <f>IF('All Questions'!BX48&gt;=2,$A46,"")</f>
        <v>127</v>
      </c>
      <c r="F19" s="120" t="str">
        <f>IF('All Questions'!BY141&gt;=2,$A139,"")</f>
        <v/>
      </c>
    </row>
    <row r="20" spans="1:20" x14ac:dyDescent="0.3">
      <c r="A20" s="120">
        <f>'All Questions'!D22</f>
        <v>359</v>
      </c>
      <c r="B20" s="120" t="str">
        <f>IF('All Questions'!BU67&gt;=2,$A65,"")</f>
        <v/>
      </c>
      <c r="C20" s="120" t="str">
        <f>IF('All Questions'!BV64&gt;=2,$A62,"")</f>
        <v/>
      </c>
      <c r="D20" s="120" t="str">
        <f>IF('All Questions'!BW34&gt;=2,$A32,"")</f>
        <v/>
      </c>
      <c r="E20" s="120">
        <f>IF('All Questions'!BX52&gt;=2,$A50,"")</f>
        <v>361</v>
      </c>
      <c r="F20" s="120" t="str">
        <f>IF('All Questions'!BY145&gt;=2,$A143,"")</f>
        <v/>
      </c>
    </row>
    <row r="21" spans="1:20" x14ac:dyDescent="0.3">
      <c r="A21" s="120">
        <f>'All Questions'!D23</f>
        <v>737</v>
      </c>
      <c r="B21" s="120" t="str">
        <f>IF('All Questions'!BU68&gt;=2,$A66,"")</f>
        <v/>
      </c>
      <c r="C21" s="120">
        <f>IF('All Questions'!BV72&gt;=2,$A70,"")</f>
        <v>80</v>
      </c>
      <c r="D21" s="120">
        <f>IF('All Questions'!BW35&gt;=2,$A33,"")</f>
        <v>1269</v>
      </c>
      <c r="E21" s="120" t="str">
        <f>IF('All Questions'!BX55&gt;=2,$A53,"")</f>
        <v/>
      </c>
      <c r="F21" s="120" t="str">
        <f>IF('All Questions'!BY168&gt;=2,$A166,"")</f>
        <v/>
      </c>
    </row>
    <row r="22" spans="1:20" x14ac:dyDescent="0.3">
      <c r="A22" s="120">
        <f>'All Questions'!D24</f>
        <v>308</v>
      </c>
      <c r="B22" s="120" t="str">
        <f>IF('All Questions'!BU69&gt;=2,$A67,"")</f>
        <v/>
      </c>
      <c r="C22" s="120" t="str">
        <f>IF('All Questions'!BV75&gt;=2,$A73,"")</f>
        <v/>
      </c>
      <c r="D22" s="120" t="str">
        <f>IF('All Questions'!BW37&gt;=2,$A35,"")</f>
        <v/>
      </c>
      <c r="E22" s="120" t="str">
        <f>IF('All Questions'!BX56&gt;=2,$A54,"")</f>
        <v/>
      </c>
      <c r="F22" s="120" t="str">
        <f>IF('All Questions'!BY181&gt;=2,$A179,"")</f>
        <v/>
      </c>
    </row>
    <row r="23" spans="1:20" x14ac:dyDescent="0.3">
      <c r="A23" s="120">
        <f>'All Questions'!D25</f>
        <v>899</v>
      </c>
      <c r="B23" s="120" t="str">
        <f>IF('All Questions'!BU71&gt;=2,$A69,"")</f>
        <v/>
      </c>
      <c r="C23" s="120" t="str">
        <f>IF('All Questions'!BV78&gt;=2,$A76,"")</f>
        <v/>
      </c>
      <c r="D23" s="120">
        <f>IF('All Questions'!BW38&gt;=2,$A36,"")</f>
        <v>57</v>
      </c>
      <c r="E23" s="120" t="str">
        <f>IF('All Questions'!BX57&gt;=2,$A55,"")</f>
        <v/>
      </c>
      <c r="F23" s="120" t="str">
        <f>IF('All Questions'!BY188&gt;=2,$A186,"")</f>
        <v/>
      </c>
    </row>
    <row r="24" spans="1:20" x14ac:dyDescent="0.3">
      <c r="A24" s="120">
        <f>'All Questions'!D26</f>
        <v>1933</v>
      </c>
      <c r="B24" s="120" t="str">
        <f>IF('All Questions'!BU80&gt;=2,$A78,"")</f>
        <v/>
      </c>
      <c r="C24" s="120">
        <f>IF('All Questions'!BV79&gt;=2,$A77,"")</f>
        <v>617</v>
      </c>
      <c r="D24" s="120" t="str">
        <f>IF('All Questions'!BW39&gt;=2,$A37,"")</f>
        <v/>
      </c>
      <c r="E24" s="120" t="str">
        <f>IF('All Questions'!BX64&gt;=2,$A62,"")</f>
        <v/>
      </c>
      <c r="F24" s="120" t="str">
        <f>IF('All Questions'!BY189&gt;=2,$A187,"")</f>
        <v/>
      </c>
    </row>
    <row r="25" spans="1:20" x14ac:dyDescent="0.3">
      <c r="A25" s="120">
        <f>'All Questions'!D27</f>
        <v>440</v>
      </c>
      <c r="B25" s="120" t="str">
        <f>IF('All Questions'!BU82&gt;=2,$A80,"")</f>
        <v/>
      </c>
      <c r="C25" s="120">
        <f>IF('All Questions'!BV81&gt;=2,$A79,"")</f>
        <v>384</v>
      </c>
      <c r="D25" s="120" t="str">
        <f>IF('All Questions'!BW40&gt;=2,$A38,"")</f>
        <v/>
      </c>
      <c r="E25" s="120" t="str">
        <f>IF('All Questions'!BX70&gt;=2,$A68,"")</f>
        <v/>
      </c>
      <c r="F25" s="120" t="str">
        <f>IF('All Questions'!BY200&gt;=2,$A198,"")</f>
        <v/>
      </c>
    </row>
    <row r="26" spans="1:20" x14ac:dyDescent="0.3">
      <c r="A26" s="120">
        <f>'All Questions'!D28</f>
        <v>57</v>
      </c>
      <c r="B26" s="120" t="str">
        <f>IF('All Questions'!BU97&gt;=2,$A95,"")</f>
        <v/>
      </c>
      <c r="C26" s="120" t="str">
        <f>IF('All Questions'!BV83&gt;=2,$A81,"")</f>
        <v/>
      </c>
      <c r="D26" s="120" t="str">
        <f>IF('All Questions'!BW42&gt;=2,$A40,"")</f>
        <v/>
      </c>
      <c r="E26" s="120" t="str">
        <f>IF('All Questions'!BX73&gt;=2,$A71,"")</f>
        <v/>
      </c>
      <c r="F26" s="120" t="str">
        <f>IF('All Questions'!BY206&gt;=2,$A204,"")</f>
        <v/>
      </c>
    </row>
    <row r="27" spans="1:20" x14ac:dyDescent="0.3">
      <c r="A27" s="120">
        <f>'All Questions'!D29</f>
        <v>114</v>
      </c>
      <c r="B27" s="120" t="str">
        <f>IF('All Questions'!BU100&gt;=2,$A98,"")</f>
        <v/>
      </c>
      <c r="C27" s="120" t="str">
        <f>IF('All Questions'!BV85&gt;=2,$A83,"")</f>
        <v/>
      </c>
      <c r="D27" s="120">
        <f>IF('All Questions'!BW43&gt;=2,$A41,"")</f>
        <v>1192</v>
      </c>
      <c r="E27" s="120" t="str">
        <f>IF('All Questions'!BX75&gt;=2,$A73,"")</f>
        <v/>
      </c>
      <c r="F27" s="120" t="str">
        <f>IF('All Questions'!BY210&gt;=2,$A208,"")</f>
        <v/>
      </c>
    </row>
    <row r="28" spans="1:20" x14ac:dyDescent="0.3">
      <c r="A28" s="120">
        <f>'All Questions'!D30</f>
        <v>79</v>
      </c>
      <c r="B28" s="120" t="str">
        <f>IF('All Questions'!BU102&gt;=2,$A100,"")</f>
        <v/>
      </c>
      <c r="C28" s="120" t="str">
        <f>IF('All Questions'!BV86&gt;=2,$A84,"")</f>
        <v/>
      </c>
      <c r="D28" s="120" t="str">
        <f>IF('All Questions'!BW44&gt;=2,$A42,"")</f>
        <v/>
      </c>
      <c r="E28" s="120" t="str">
        <f>IF('All Questions'!BX76&gt;=2,$A74,"")</f>
        <v/>
      </c>
      <c r="F28" s="120" t="str">
        <f>IF('All Questions'!BY222&gt;=2,$A220,"")</f>
        <v/>
      </c>
    </row>
    <row r="29" spans="1:20" x14ac:dyDescent="0.3">
      <c r="A29" s="120">
        <f>'All Questions'!D31</f>
        <v>177</v>
      </c>
      <c r="B29" s="120">
        <f>IF('All Questions'!BU104&gt;=2,$A102,"")</f>
        <v>67</v>
      </c>
      <c r="C29" s="120">
        <f>IF('All Questions'!BV89&gt;=2,$A87,"")</f>
        <v>41</v>
      </c>
      <c r="D29" s="120">
        <f>IF('All Questions'!BW45&gt;=2,$A43,"")</f>
        <v>174</v>
      </c>
      <c r="E29" s="120" t="str">
        <f>IF('All Questions'!BX77&gt;=2,$A75,"")</f>
        <v/>
      </c>
      <c r="F29" s="120" t="str">
        <f>IF('All Questions'!BY224&gt;=2,$A222,"")</f>
        <v/>
      </c>
    </row>
    <row r="30" spans="1:20" x14ac:dyDescent="0.3">
      <c r="A30" s="120">
        <f>'All Questions'!D32</f>
        <v>244</v>
      </c>
      <c r="B30" s="120" t="str">
        <f>IF('All Questions'!BU109&gt;=2,$A107,"")</f>
        <v/>
      </c>
      <c r="C30" s="120" t="str">
        <f>IF('All Questions'!BV101&gt;=2,$A99,"")</f>
        <v/>
      </c>
      <c r="D30" s="120">
        <f>IF('All Questions'!BW49&gt;=2,$A47,"")</f>
        <v>49</v>
      </c>
      <c r="E30" s="120" t="str">
        <f>IF('All Questions'!BX84&gt;=2,$A82,"")</f>
        <v/>
      </c>
      <c r="F30" s="120" t="str">
        <f>IF('All Questions'!BY226&gt;=2,$A224,"")</f>
        <v/>
      </c>
    </row>
    <row r="31" spans="1:20" x14ac:dyDescent="0.3">
      <c r="A31" s="120">
        <f>'All Questions'!D33</f>
        <v>35</v>
      </c>
      <c r="B31" s="120" t="str">
        <f>IF('All Questions'!BU116&gt;=2,$A114,"")</f>
        <v/>
      </c>
      <c r="C31" s="120" t="str">
        <f>IF('All Questions'!BV118&gt;=2,$A116,"")</f>
        <v/>
      </c>
      <c r="D31" s="120">
        <f>IF('All Questions'!BW50&gt;=2,$A48,"")</f>
        <v>39</v>
      </c>
      <c r="E31" s="120" t="str">
        <f>IF('All Questions'!BX87&gt;=2,$A85,"")</f>
        <v/>
      </c>
      <c r="F31" s="120" t="str">
        <f>IF('All Questions'!BY233&gt;=2,$A231,"")</f>
        <v/>
      </c>
    </row>
    <row r="32" spans="1:20" x14ac:dyDescent="0.3">
      <c r="A32" s="120">
        <f>'All Questions'!D34</f>
        <v>1135</v>
      </c>
      <c r="B32" s="120">
        <f>IF('All Questions'!BU117&gt;=2,$A115,"")</f>
        <v>287</v>
      </c>
      <c r="C32" s="120">
        <f>IF('All Questions'!BV123&gt;=2,$A121,"")</f>
        <v>787</v>
      </c>
      <c r="D32" s="120">
        <f>IF('All Questions'!BW53&gt;=2,$A51,"")</f>
        <v>326</v>
      </c>
      <c r="E32" s="120" t="str">
        <f>IF('All Questions'!BX90&gt;=2,$A88,"")</f>
        <v/>
      </c>
      <c r="F32" s="120" t="str">
        <f>IF('All Questions'!BY234&gt;=2,$A232,"")</f>
        <v/>
      </c>
    </row>
    <row r="33" spans="1:6" x14ac:dyDescent="0.3">
      <c r="A33" s="120">
        <f>'All Questions'!D35</f>
        <v>1269</v>
      </c>
      <c r="B33" s="120" t="str">
        <f>IF('All Questions'!BU124&gt;=2,$A122,"")</f>
        <v/>
      </c>
      <c r="C33" s="120" t="str">
        <f>IF('All Questions'!BV127&gt;=2,$A125,"")</f>
        <v/>
      </c>
      <c r="D33" s="120" t="str">
        <f>IF('All Questions'!BW54&gt;=2,$A52,"")</f>
        <v/>
      </c>
      <c r="E33" s="120" t="str">
        <f>IF('All Questions'!BX92&gt;=2,$A90,"")</f>
        <v/>
      </c>
      <c r="F33" s="120" t="str">
        <f>IF('All Questions'!BY236&gt;=2,$A234,"")</f>
        <v/>
      </c>
    </row>
    <row r="34" spans="1:6" x14ac:dyDescent="0.3">
      <c r="A34" s="120">
        <f>'All Questions'!D36</f>
        <v>823</v>
      </c>
      <c r="B34" s="120">
        <f>IF('All Questions'!BU125&gt;=2,$A123,"")</f>
        <v>528</v>
      </c>
      <c r="C34" s="120" t="str">
        <f>IF('All Questions'!BV131&gt;=2,$A129,"")</f>
        <v/>
      </c>
      <c r="D34" s="120">
        <f>IF('All Questions'!BW57&gt;=2,$A55,"")</f>
        <v>70</v>
      </c>
      <c r="E34" s="120" t="str">
        <f>IF('All Questions'!BX93&gt;=2,$A91,"")</f>
        <v/>
      </c>
      <c r="F34" s="120">
        <f>IF('All Questions'!BY244&gt;=2,$A242,"")</f>
        <v>37</v>
      </c>
    </row>
    <row r="35" spans="1:6" x14ac:dyDescent="0.3">
      <c r="A35" s="120">
        <f>'All Questions'!D37</f>
        <v>935</v>
      </c>
      <c r="B35" s="120" t="str">
        <f>IF('All Questions'!BU139&gt;=2,$A137,"")</f>
        <v/>
      </c>
      <c r="C35" s="120" t="str">
        <f>IF('All Questions'!BV135&gt;=2,$A133,"")</f>
        <v/>
      </c>
      <c r="D35" s="120">
        <f>IF('All Questions'!BW58&gt;=2,$A56,"")</f>
        <v>201</v>
      </c>
      <c r="E35" s="120" t="str">
        <f>IF('All Questions'!BX95&gt;=2,$A93,"")</f>
        <v/>
      </c>
      <c r="F35" s="120" t="str">
        <f>IF('All Questions'!BY255&gt;=2,$A253,"")</f>
        <v/>
      </c>
    </row>
    <row r="36" spans="1:6" x14ac:dyDescent="0.3">
      <c r="A36" s="120">
        <f>'All Questions'!D38</f>
        <v>57</v>
      </c>
      <c r="B36" s="120" t="str">
        <f>IF('All Questions'!BU141&gt;=2,$A139,"")</f>
        <v/>
      </c>
      <c r="C36" s="120" t="str">
        <f>IF('All Questions'!BV136&gt;=2,$A134,"")</f>
        <v/>
      </c>
      <c r="D36" s="120">
        <f>IF('All Questions'!BW59&gt;=2,$A57,"")</f>
        <v>109</v>
      </c>
      <c r="E36" s="120">
        <f>IF('All Questions'!BX96&gt;=2,$A94,"")</f>
        <v>617</v>
      </c>
      <c r="F36" s="120" t="str">
        <f>IF('All Questions'!BY294&gt;=2,$A292,"")</f>
        <v/>
      </c>
    </row>
    <row r="37" spans="1:6" x14ac:dyDescent="0.3">
      <c r="A37" s="120">
        <f>'All Questions'!D39</f>
        <v>18</v>
      </c>
      <c r="B37" s="120" t="str">
        <f>IF('All Questions'!BU144&gt;=2,$A142,"")</f>
        <v/>
      </c>
      <c r="C37" s="120" t="str">
        <f>IF('All Questions'!BV137&gt;=2,$A135,"")</f>
        <v/>
      </c>
      <c r="D37" s="120">
        <f>IF('All Questions'!BW72&gt;=2,$A70,"")</f>
        <v>80</v>
      </c>
      <c r="E37" s="120">
        <f>IF('All Questions'!BX97&gt;=2,$A95,"")</f>
        <v>71</v>
      </c>
      <c r="F37" s="120" t="str">
        <f>IF('All Questions'!BY301&gt;=2,$A299,"")</f>
        <v/>
      </c>
    </row>
    <row r="38" spans="1:6" x14ac:dyDescent="0.3">
      <c r="A38" s="120">
        <f>'All Questions'!D40</f>
        <v>13</v>
      </c>
      <c r="B38" s="120" t="str">
        <f>IF('All Questions'!BU146&gt;=2,$A144,"")</f>
        <v/>
      </c>
      <c r="C38" s="120" t="str">
        <f>IF('All Questions'!BV142&gt;=2,$A140,"")</f>
        <v/>
      </c>
      <c r="D38" s="120">
        <f>IF('All Questions'!BW74&gt;=2,$A72,"")</f>
        <v>714</v>
      </c>
      <c r="E38" s="120">
        <f>IF('All Questions'!BX98&gt;=2,$A96,"")</f>
        <v>69</v>
      </c>
      <c r="F38" s="120" t="str">
        <f>IF('All Questions'!BY319&gt;=2,$A317,"")</f>
        <v/>
      </c>
    </row>
    <row r="39" spans="1:6" x14ac:dyDescent="0.3">
      <c r="A39" s="120">
        <f>'All Questions'!D41</f>
        <v>4756</v>
      </c>
      <c r="B39" s="120" t="str">
        <f>IF('All Questions'!BU153&gt;=2,$A151,"")</f>
        <v/>
      </c>
      <c r="C39" s="120">
        <f>IF('All Questions'!BV144&gt;=2,$A142,"")</f>
        <v>64</v>
      </c>
      <c r="D39" s="120">
        <f>IF('All Questions'!BW75&gt;=2,$A73,"")</f>
        <v>519</v>
      </c>
      <c r="E39" s="120">
        <f>IF('All Questions'!BX99&gt;=2,$A97,"")</f>
        <v>107</v>
      </c>
      <c r="F39" s="120" t="str">
        <f>IF('All Questions'!BY328&gt;=2,$A326,"")</f>
        <v/>
      </c>
    </row>
    <row r="40" spans="1:6" x14ac:dyDescent="0.3">
      <c r="A40" s="120">
        <f>'All Questions'!D42</f>
        <v>31</v>
      </c>
      <c r="B40" s="120" t="str">
        <f>IF('All Questions'!BU154&gt;=2,$A152,"")</f>
        <v/>
      </c>
      <c r="C40" s="120" t="str">
        <f>IF('All Questions'!BV151&gt;=2,$A149,"")</f>
        <v/>
      </c>
      <c r="D40" s="120">
        <f>IF('All Questions'!BW78&gt;=2,$A76,"")</f>
        <v>245</v>
      </c>
      <c r="E40" s="120">
        <f>IF('All Questions'!BX100&gt;=2,$A98,"")</f>
        <v>198</v>
      </c>
      <c r="F40" s="120" t="str">
        <f>IF('All Questions'!BY329&gt;=2,$A327,"")</f>
        <v/>
      </c>
    </row>
    <row r="41" spans="1:6" x14ac:dyDescent="0.3">
      <c r="A41" s="120">
        <f>'All Questions'!D43</f>
        <v>1192</v>
      </c>
      <c r="B41" s="120" t="str">
        <f>IF('All Questions'!BU158&gt;=2,$A156,"")</f>
        <v/>
      </c>
      <c r="C41" s="120">
        <f>IF('All Questions'!BV152&gt;=2,$A150,"")</f>
        <v>107</v>
      </c>
      <c r="D41" s="120">
        <f>IF('All Questions'!BW79&gt;=2,$A77,"")</f>
        <v>617</v>
      </c>
      <c r="E41" s="120">
        <f>IF('All Questions'!BX105&gt;=2,$A103,"")</f>
        <v>371</v>
      </c>
      <c r="F41" s="120" t="str">
        <f>IF('All Questions'!BY341&gt;=2,$A339,"")</f>
        <v/>
      </c>
    </row>
    <row r="42" spans="1:6" x14ac:dyDescent="0.3">
      <c r="A42" s="120">
        <f>'All Questions'!D44</f>
        <v>98</v>
      </c>
      <c r="B42" s="120" t="str">
        <f>IF('All Questions'!BU160&gt;=2,$A158,"")</f>
        <v/>
      </c>
      <c r="C42" s="120" t="str">
        <f>IF('All Questions'!BV155&gt;=2,$A153,"")</f>
        <v/>
      </c>
      <c r="D42" s="120">
        <f>IF('All Questions'!BW81&gt;=2,$A79,"")</f>
        <v>384</v>
      </c>
      <c r="E42" s="120">
        <f>IF('All Questions'!BX107&gt;=2,$A105,"")</f>
        <v>888</v>
      </c>
      <c r="F42" s="120" t="str">
        <f>IF('All Questions'!BY344&gt;=2,$A342,"")</f>
        <v/>
      </c>
    </row>
    <row r="43" spans="1:6" x14ac:dyDescent="0.3">
      <c r="A43" s="120">
        <f>'All Questions'!D45</f>
        <v>174</v>
      </c>
      <c r="B43" s="120" t="str">
        <f>IF('All Questions'!BU161&gt;=2,$A159,"")</f>
        <v/>
      </c>
      <c r="C43" s="120">
        <f>IF('All Questions'!BV156&gt;=2,$A154,"")</f>
        <v>210</v>
      </c>
      <c r="D43" s="120">
        <f>IF('All Questions'!BW83&gt;=2,$A81,"")</f>
        <v>125</v>
      </c>
      <c r="E43" s="120">
        <f>IF('All Questions'!BX108&gt;=2,$A106,"")</f>
        <v>95</v>
      </c>
      <c r="F43" s="120" t="str">
        <f>IF('All Questions'!BY347&gt;=2,$A345,"")</f>
        <v/>
      </c>
    </row>
    <row r="44" spans="1:6" x14ac:dyDescent="0.3">
      <c r="A44" s="120">
        <f>'All Questions'!D46</f>
        <v>162</v>
      </c>
      <c r="B44" s="120" t="str">
        <f>IF('All Questions'!BU164&gt;=2,$A162,"")</f>
        <v/>
      </c>
      <c r="C44" s="120" t="str">
        <f>IF('All Questions'!BV157&gt;=2,$A155,"")</f>
        <v/>
      </c>
      <c r="D44" s="120">
        <f>IF('All Questions'!BW84&gt;=2,$A82,"")</f>
        <v>488</v>
      </c>
      <c r="E44" s="120">
        <f>IF('All Questions'!BX109&gt;=2,$A107,"")</f>
        <v>7905</v>
      </c>
      <c r="F44" s="120" t="str">
        <f>IF('All Questions'!BY356&gt;=2,$A354,"")</f>
        <v/>
      </c>
    </row>
    <row r="45" spans="1:6" x14ac:dyDescent="0.3">
      <c r="A45" s="120">
        <f>'All Questions'!D47</f>
        <v>176</v>
      </c>
      <c r="B45" s="120" t="str">
        <f>IF('All Questions'!BU168&gt;=2,$A166,"")</f>
        <v/>
      </c>
      <c r="C45" s="120" t="str">
        <f>IF('All Questions'!BV162&gt;=2,$A160,"")</f>
        <v/>
      </c>
      <c r="D45" s="120">
        <f>IF('All Questions'!BW85&gt;=2,$A83,"")</f>
        <v>228</v>
      </c>
      <c r="E45" s="120">
        <f>IF('All Questions'!BX112&gt;=2,$A110,"")</f>
        <v>35</v>
      </c>
      <c r="F45" s="120" t="str">
        <f>IF('All Questions'!BY361&gt;=2,$A359,"")</f>
        <v/>
      </c>
    </row>
    <row r="46" spans="1:6" x14ac:dyDescent="0.3">
      <c r="A46" s="120">
        <f>'All Questions'!D48</f>
        <v>127</v>
      </c>
      <c r="B46" s="120" t="str">
        <f>IF('All Questions'!BU172&gt;=2,$A170,"")</f>
        <v/>
      </c>
      <c r="C46" s="120">
        <f>IF('All Questions'!BV167&gt;=2,$A165,"")</f>
        <v>31</v>
      </c>
      <c r="D46" s="120">
        <f>IF('All Questions'!BW86&gt;=2,$A84,"")</f>
        <v>47</v>
      </c>
      <c r="E46" s="120">
        <f>IF('All Questions'!BX113&gt;=2,$A111,"")</f>
        <v>87</v>
      </c>
    </row>
    <row r="47" spans="1:6" x14ac:dyDescent="0.3">
      <c r="A47" s="120">
        <f>'All Questions'!D49</f>
        <v>49</v>
      </c>
      <c r="B47" s="120" t="str">
        <f>IF('All Questions'!BU175&gt;=2,$A173,"")</f>
        <v/>
      </c>
      <c r="C47" s="120" t="str">
        <f>IF('All Questions'!BV169&gt;=2,$A167,"")</f>
        <v/>
      </c>
      <c r="D47" s="120">
        <f>IF('All Questions'!BW87&gt;=2,$A85,"")</f>
        <v>63</v>
      </c>
      <c r="E47" s="120">
        <f>IF('All Questions'!BX114&gt;=2,$A112,"")</f>
        <v>37</v>
      </c>
    </row>
    <row r="48" spans="1:6" x14ac:dyDescent="0.3">
      <c r="A48" s="120">
        <f>'All Questions'!D50</f>
        <v>39</v>
      </c>
      <c r="B48" s="120" t="str">
        <f>IF('All Questions'!BU178&gt;=2,$A176,"")</f>
        <v/>
      </c>
      <c r="C48" s="120">
        <f>IF('All Questions'!BV170&gt;=2,$A168,"")</f>
        <v>525</v>
      </c>
      <c r="D48" s="120">
        <f>IF('All Questions'!BW88&gt;=2,$A86,"")</f>
        <v>150</v>
      </c>
      <c r="E48" s="120">
        <f>IF('All Questions'!BX120&gt;=2,$A118,"")</f>
        <v>144</v>
      </c>
    </row>
    <row r="49" spans="1:5" x14ac:dyDescent="0.3">
      <c r="A49" s="120">
        <f>'All Questions'!D51</f>
        <v>940</v>
      </c>
      <c r="B49" s="120" t="str">
        <f>IF('All Questions'!BU181&gt;=2,$A179,"")</f>
        <v/>
      </c>
      <c r="C49" s="120">
        <f>IF('All Questions'!BV171&gt;=2,$A169,"")</f>
        <v>42</v>
      </c>
      <c r="D49" s="120">
        <f>IF('All Questions'!BW89&gt;=2,$A87,"")</f>
        <v>41</v>
      </c>
      <c r="E49" s="120" t="str">
        <f>IF('All Questions'!BX121&gt;=2,$A119,"")</f>
        <v/>
      </c>
    </row>
    <row r="50" spans="1:5" x14ac:dyDescent="0.3">
      <c r="A50" s="120">
        <f>'All Questions'!D52</f>
        <v>361</v>
      </c>
      <c r="B50" s="120" t="str">
        <f>IF('All Questions'!BU193&gt;=2,$A191,"")</f>
        <v/>
      </c>
      <c r="C50" s="120" t="str">
        <f>IF('All Questions'!BV172&gt;=2,$A170,"")</f>
        <v/>
      </c>
      <c r="D50" s="120">
        <f>IF('All Questions'!BW91&gt;=2,$A89,"")</f>
        <v>522</v>
      </c>
      <c r="E50" s="120">
        <f>IF('All Questions'!BX122&gt;=2,$A120,"")</f>
        <v>144</v>
      </c>
    </row>
    <row r="51" spans="1:5" x14ac:dyDescent="0.3">
      <c r="A51" s="120">
        <f>'All Questions'!D53</f>
        <v>326</v>
      </c>
      <c r="B51" s="120" t="str">
        <f>IF('All Questions'!BU198&gt;=2,$A196,"")</f>
        <v/>
      </c>
      <c r="C51" s="120">
        <f>IF('All Questions'!BV173&gt;=2,$A171,"")</f>
        <v>2628</v>
      </c>
      <c r="D51" s="120">
        <f>IF('All Questions'!BW94&gt;=2,$A92,"")</f>
        <v>1638</v>
      </c>
      <c r="E51" s="120" t="str">
        <f>IF('All Questions'!BX124&gt;=2,$A122,"")</f>
        <v/>
      </c>
    </row>
    <row r="52" spans="1:5" x14ac:dyDescent="0.3">
      <c r="A52" s="120">
        <f>'All Questions'!D54</f>
        <v>184</v>
      </c>
      <c r="B52" s="120" t="str">
        <f>IF('All Questions'!BU202&gt;=2,$A200,"")</f>
        <v/>
      </c>
      <c r="C52" s="120" t="str">
        <f>IF('All Questions'!BV177&gt;=2,$A175,"")</f>
        <v/>
      </c>
      <c r="D52" s="120" t="str">
        <f>IF('All Questions'!BW101&gt;=2,$A99,"")</f>
        <v/>
      </c>
      <c r="E52" s="120">
        <f>IF('All Questions'!BX127&gt;=2,$A125,"")</f>
        <v>211</v>
      </c>
    </row>
    <row r="53" spans="1:5" x14ac:dyDescent="0.3">
      <c r="A53" s="120">
        <f>'All Questions'!D55</f>
        <v>95</v>
      </c>
      <c r="B53" s="120" t="str">
        <f>IF('All Questions'!BU207&gt;=2,$A205,"")</f>
        <v/>
      </c>
      <c r="C53" s="120" t="str">
        <f>IF('All Questions'!BV178&gt;=2,$A176,"")</f>
        <v/>
      </c>
      <c r="D53" s="120" t="str">
        <f>IF('All Questions'!BW103&gt;=2,$A101,"")</f>
        <v/>
      </c>
      <c r="E53" s="120" t="str">
        <f>IF('All Questions'!BX132&gt;=2,$A130,"")</f>
        <v/>
      </c>
    </row>
    <row r="54" spans="1:5" x14ac:dyDescent="0.3">
      <c r="A54" s="120">
        <f>'All Questions'!D56</f>
        <v>3597</v>
      </c>
      <c r="B54" s="120" t="str">
        <f>IF('All Questions'!BU208&gt;=2,$A206,"")</f>
        <v/>
      </c>
      <c r="C54" s="120">
        <f>IF('All Questions'!BV187&gt;=2,$A185,"")</f>
        <v>326</v>
      </c>
      <c r="D54" s="120" t="str">
        <f>IF('All Questions'!BW106&gt;=2,$A104,"")</f>
        <v/>
      </c>
      <c r="E54" s="120" t="str">
        <f>IF('All Questions'!BX133&gt;=2,$A131,"")</f>
        <v/>
      </c>
    </row>
    <row r="55" spans="1:5" x14ac:dyDescent="0.3">
      <c r="A55" s="120">
        <f>'All Questions'!D57</f>
        <v>70</v>
      </c>
      <c r="B55" s="120" t="str">
        <f>IF('All Questions'!BU210&gt;=2,$A208,"")</f>
        <v/>
      </c>
      <c r="C55" s="120">
        <f>IF('All Questions'!BV190&gt;=2,$A188,"")</f>
        <v>73</v>
      </c>
      <c r="D55" s="120" t="str">
        <f>IF('All Questions'!BW107&gt;=2,$A105,"")</f>
        <v/>
      </c>
      <c r="E55" s="120">
        <f>IF('All Questions'!BX134&gt;=2,$A132,"")</f>
        <v>124</v>
      </c>
    </row>
    <row r="56" spans="1:5" x14ac:dyDescent="0.3">
      <c r="A56" s="120">
        <f>'All Questions'!D58</f>
        <v>201</v>
      </c>
      <c r="B56" s="120" t="str">
        <f>IF('All Questions'!BU213&gt;=2,$A211,"")</f>
        <v/>
      </c>
      <c r="C56" s="120">
        <f>IF('All Questions'!BV194&gt;=2,$A192,"")</f>
        <v>546</v>
      </c>
      <c r="D56" s="120" t="str">
        <f>IF('All Questions'!BW110&gt;=2,$A108,"")</f>
        <v/>
      </c>
      <c r="E56" s="120" t="str">
        <f>IF('All Questions'!BX135&gt;=2,$A133,"")</f>
        <v/>
      </c>
    </row>
    <row r="57" spans="1:5" x14ac:dyDescent="0.3">
      <c r="A57" s="120">
        <f>'All Questions'!D59</f>
        <v>109</v>
      </c>
      <c r="B57" s="120" t="str">
        <f>IF('All Questions'!BU217&gt;=2,$A215,"")</f>
        <v/>
      </c>
      <c r="C57" s="120" t="str">
        <f>IF('All Questions'!BV197&gt;=2,$A195,"")</f>
        <v/>
      </c>
      <c r="D57" s="120" t="str">
        <f>IF('All Questions'!BW111&gt;=2,$A109,"")</f>
        <v/>
      </c>
      <c r="E57" s="120">
        <f>IF('All Questions'!BX137&gt;=2,$A135,"")</f>
        <v>487</v>
      </c>
    </row>
    <row r="58" spans="1:5" x14ac:dyDescent="0.3">
      <c r="A58" s="120">
        <f>'All Questions'!D60</f>
        <v>7</v>
      </c>
      <c r="B58" s="120" t="str">
        <f>IF('All Questions'!BU221&gt;=2,$A219,"")</f>
        <v/>
      </c>
      <c r="C58" s="120" t="str">
        <f>IF('All Questions'!BV203&gt;=2,$A201,"")</f>
        <v/>
      </c>
      <c r="D58" s="120" t="str">
        <f>IF('All Questions'!BW113&gt;=2,$A111,"")</f>
        <v/>
      </c>
      <c r="E58" s="120" t="str">
        <f>IF('All Questions'!BX138&gt;=2,$A136,"")</f>
        <v/>
      </c>
    </row>
    <row r="59" spans="1:5" x14ac:dyDescent="0.3">
      <c r="A59" s="120">
        <f>'All Questions'!D61</f>
        <v>182</v>
      </c>
      <c r="B59" s="120" t="str">
        <f>IF('All Questions'!BU231&gt;=2,$A229,"")</f>
        <v/>
      </c>
      <c r="C59" s="120" t="str">
        <f>IF('All Questions'!BV204&gt;=2,$A202,"")</f>
        <v/>
      </c>
      <c r="D59" s="120">
        <f>IF('All Questions'!BW115&gt;=2,$A113,"")</f>
        <v>327</v>
      </c>
      <c r="E59" s="120" t="str">
        <f>IF('All Questions'!BX140&gt;=2,$A138,"")</f>
        <v/>
      </c>
    </row>
    <row r="60" spans="1:5" x14ac:dyDescent="0.3">
      <c r="A60" s="120">
        <f>'All Questions'!D62</f>
        <v>507</v>
      </c>
      <c r="B60" s="120" t="str">
        <f>IF('All Questions'!BU233&gt;=2,$A231,"")</f>
        <v/>
      </c>
      <c r="C60" s="120" t="str">
        <f>IF('All Questions'!BV220&gt;=2,$A218,"")</f>
        <v/>
      </c>
      <c r="D60" s="120" t="str">
        <f>IF('All Questions'!BW116&gt;=2,$A114,"")</f>
        <v/>
      </c>
      <c r="E60" s="120" t="str">
        <f>IF('All Questions'!BX141&gt;=2,$A139,"")</f>
        <v/>
      </c>
    </row>
    <row r="61" spans="1:5" x14ac:dyDescent="0.3">
      <c r="A61" s="120">
        <f>'All Questions'!D63</f>
        <v>69</v>
      </c>
      <c r="B61" s="120" t="str">
        <f>IF('All Questions'!BU234&gt;=2,$A232,"")</f>
        <v/>
      </c>
      <c r="C61" s="120" t="str">
        <f>IF('All Questions'!BV223&gt;=2,$A221,"")</f>
        <v/>
      </c>
      <c r="D61" s="120" t="str">
        <f>IF('All Questions'!BW118&gt;=2,$A116,"")</f>
        <v/>
      </c>
      <c r="E61" s="120" t="str">
        <f>IF('All Questions'!BX143&gt;=2,$A141,"")</f>
        <v/>
      </c>
    </row>
    <row r="62" spans="1:5" x14ac:dyDescent="0.3">
      <c r="A62" s="120">
        <f>'All Questions'!D64</f>
        <v>65</v>
      </c>
      <c r="B62" s="120" t="str">
        <f>IF('All Questions'!BU245&gt;=2,$A243,"")</f>
        <v/>
      </c>
      <c r="C62" s="120">
        <f>IF('All Questions'!BV228&gt;=2,$A226,"")</f>
        <v>65</v>
      </c>
      <c r="D62" s="120" t="str">
        <f>IF('All Questions'!BW119&gt;=2,$A117,"")</f>
        <v/>
      </c>
      <c r="E62" s="120">
        <f>IF('All Questions'!BX144&gt;=2,$A142,"")</f>
        <v>64</v>
      </c>
    </row>
    <row r="63" spans="1:5" x14ac:dyDescent="0.3">
      <c r="A63" s="120">
        <f>'All Questions'!D65</f>
        <v>25</v>
      </c>
      <c r="B63" s="120" t="str">
        <f>IF('All Questions'!BU247&gt;=2,$A245,"")</f>
        <v/>
      </c>
      <c r="C63" s="120">
        <f>IF('All Questions'!BV232&gt;=2,$A230,"")</f>
        <v>197</v>
      </c>
      <c r="D63" s="120" t="str">
        <f>IF('All Questions'!BW120&gt;=2,$A118,"")</f>
        <v/>
      </c>
      <c r="E63" s="120" t="str">
        <f>IF('All Questions'!BX145&gt;=2,$A143,"")</f>
        <v/>
      </c>
    </row>
    <row r="64" spans="1:5" x14ac:dyDescent="0.3">
      <c r="A64" s="120">
        <f>'All Questions'!D66</f>
        <v>30</v>
      </c>
      <c r="B64" s="120" t="str">
        <f>IF('All Questions'!BU249&gt;=2,$A247,"")</f>
        <v/>
      </c>
      <c r="C64" s="120" t="str">
        <f>IF('All Questions'!BV235&gt;=2,$A233,"")</f>
        <v/>
      </c>
      <c r="D64" s="120">
        <f>IF('All Questions'!BW121&gt;=2,$A119,"")</f>
        <v>92</v>
      </c>
      <c r="E64" s="120">
        <f>IF('All Questions'!BX147&gt;=2,$A145,"")</f>
        <v>650</v>
      </c>
    </row>
    <row r="65" spans="1:5" x14ac:dyDescent="0.3">
      <c r="A65" s="120">
        <f>'All Questions'!D67</f>
        <v>493</v>
      </c>
      <c r="B65" s="120" t="str">
        <f>IF('All Questions'!BU252&gt;=2,$A250,"")</f>
        <v/>
      </c>
      <c r="C65" s="120" t="str">
        <f>IF('All Questions'!BV238&gt;=2,$A236,"")</f>
        <v/>
      </c>
      <c r="D65" s="120">
        <f>IF('All Questions'!BW123&gt;=2,$A121,"")</f>
        <v>787</v>
      </c>
      <c r="E65" s="120" t="str">
        <f>IF('All Questions'!BX148&gt;=2,$A146,"")</f>
        <v/>
      </c>
    </row>
    <row r="66" spans="1:5" x14ac:dyDescent="0.3">
      <c r="A66" s="120">
        <f>'All Questions'!D68</f>
        <v>173</v>
      </c>
      <c r="B66" s="120" t="str">
        <f>IF('All Questions'!BU269&gt;=2,$A267,"")</f>
        <v/>
      </c>
      <c r="C66" s="120" t="str">
        <f>IF('All Questions'!BV241&gt;=2,$A239,"")</f>
        <v/>
      </c>
      <c r="D66" s="120" t="str">
        <f>IF('All Questions'!BW126&gt;=2,$A124,"")</f>
        <v/>
      </c>
      <c r="E66" s="120">
        <f>IF('All Questions'!BX149&gt;=2,$A147,"")</f>
        <v>237</v>
      </c>
    </row>
    <row r="67" spans="1:5" x14ac:dyDescent="0.3">
      <c r="A67" s="120">
        <f>'All Questions'!D69</f>
        <v>158</v>
      </c>
      <c r="B67" s="120" t="str">
        <f>IF('All Questions'!BU277&gt;=2,$A275,"")</f>
        <v/>
      </c>
      <c r="C67" s="120">
        <f>IF('All Questions'!BV242&gt;=2,$A240,"")</f>
        <v>342</v>
      </c>
      <c r="D67" s="120" t="str">
        <f>IF('All Questions'!BW128&gt;=2,$A126,"")</f>
        <v/>
      </c>
      <c r="E67" s="120">
        <f>IF('All Questions'!BX150&gt;=2,$A148,"")</f>
        <v>19</v>
      </c>
    </row>
    <row r="68" spans="1:5" x14ac:dyDescent="0.3">
      <c r="A68" s="120">
        <f>'All Questions'!D70</f>
        <v>261</v>
      </c>
      <c r="B68" s="120">
        <f>IF('All Questions'!BU278&gt;=2,$A276,"")</f>
        <v>34</v>
      </c>
      <c r="C68" s="120" t="str">
        <f>IF('All Questions'!BV243&gt;=2,$A241,"")</f>
        <v/>
      </c>
      <c r="D68" s="120">
        <f>IF('All Questions'!BW129&gt;=2,$A127,"")</f>
        <v>67</v>
      </c>
      <c r="E68" s="120">
        <f>IF('All Questions'!BX153&gt;=2,$A151,"")</f>
        <v>137</v>
      </c>
    </row>
    <row r="69" spans="1:5" x14ac:dyDescent="0.3">
      <c r="A69" s="120">
        <f>'All Questions'!D71</f>
        <v>86</v>
      </c>
      <c r="B69" s="120">
        <f>IF('All Questions'!BU279&gt;=2,$A277,"")</f>
        <v>284</v>
      </c>
      <c r="C69" s="120" t="str">
        <f>IF('All Questions'!BV250&gt;=2,$A248,"")</f>
        <v/>
      </c>
      <c r="D69" s="120" t="str">
        <f>IF('All Questions'!BW130&gt;=2,$A128,"")</f>
        <v/>
      </c>
      <c r="E69" s="120">
        <f>IF('All Questions'!BX154&gt;=2,$A152,"")</f>
        <v>74</v>
      </c>
    </row>
    <row r="70" spans="1:5" x14ac:dyDescent="0.3">
      <c r="A70" s="120">
        <f>'All Questions'!D72</f>
        <v>80</v>
      </c>
      <c r="B70" s="120" t="str">
        <f>IF('All Questions'!BU280&gt;=2,$A278,"")</f>
        <v/>
      </c>
      <c r="C70" s="120" t="str">
        <f>IF('All Questions'!BV258&gt;=2,$A256,"")</f>
        <v/>
      </c>
      <c r="D70" s="120" t="str">
        <f>IF('All Questions'!BW131&gt;=2,$A129,"")</f>
        <v/>
      </c>
      <c r="E70" s="120">
        <f>IF('All Questions'!BX158&gt;=2,$A156,"")</f>
        <v>34</v>
      </c>
    </row>
    <row r="71" spans="1:5" x14ac:dyDescent="0.3">
      <c r="A71" s="120">
        <f>'All Questions'!D73</f>
        <v>172</v>
      </c>
      <c r="B71" s="120">
        <f>IF('All Questions'!BU283&gt;=2,$A281,"")</f>
        <v>81</v>
      </c>
      <c r="C71" s="120">
        <f>IF('All Questions'!BV261&gt;=2,$A259,"")</f>
        <v>1261</v>
      </c>
      <c r="D71" s="120" t="str">
        <f>IF('All Questions'!BW135&gt;=2,$A133,"")</f>
        <v/>
      </c>
      <c r="E71" s="120">
        <f>IF('All Questions'!BX159&gt;=2,$A157,"")</f>
        <v>31</v>
      </c>
    </row>
    <row r="72" spans="1:5" x14ac:dyDescent="0.3">
      <c r="A72" s="120">
        <f>'All Questions'!D74</f>
        <v>714</v>
      </c>
      <c r="B72" s="120">
        <f>IF('All Questions'!BU284&gt;=2,$A282,"")</f>
        <v>816</v>
      </c>
      <c r="C72" s="120" t="str">
        <f>IF('All Questions'!BV273&gt;=2,$A271,"")</f>
        <v/>
      </c>
      <c r="D72" s="120">
        <f>IF('All Questions'!BW136&gt;=2,$A134,"")</f>
        <v>466</v>
      </c>
      <c r="E72" s="120" t="str">
        <f>IF('All Questions'!BX161&gt;=2,$A159,"")</f>
        <v/>
      </c>
    </row>
    <row r="73" spans="1:5" x14ac:dyDescent="0.3">
      <c r="A73" s="120">
        <f>'All Questions'!D75</f>
        <v>519</v>
      </c>
      <c r="B73" s="120">
        <f>IF('All Questions'!BU286&gt;=2,$A284,"")</f>
        <v>176</v>
      </c>
      <c r="C73" s="120" t="str">
        <f>IF('All Questions'!BV280&gt;=2,$A278,"")</f>
        <v/>
      </c>
      <c r="D73" s="120">
        <f>IF('All Questions'!BW142&gt;=2,$A140,"")</f>
        <v>672</v>
      </c>
      <c r="E73" s="120" t="str">
        <f>IF('All Questions'!BX163&gt;=2,$A161,"")</f>
        <v/>
      </c>
    </row>
    <row r="74" spans="1:5" x14ac:dyDescent="0.3">
      <c r="A74" s="120">
        <f>'All Questions'!D76</f>
        <v>1151</v>
      </c>
      <c r="B74" s="120">
        <f>IF('All Questions'!BU289&gt;=2,$A287,"")</f>
        <v>429</v>
      </c>
      <c r="C74" s="120" t="str">
        <f>IF('All Questions'!BV281&gt;=2,$A279,"")</f>
        <v/>
      </c>
      <c r="D74" s="120">
        <f>IF('All Questions'!BW143&gt;=2,$A141,"")</f>
        <v>62</v>
      </c>
      <c r="E74" s="120" t="str">
        <f>IF('All Questions'!BX164&gt;=2,$A162,"")</f>
        <v/>
      </c>
    </row>
    <row r="75" spans="1:5" x14ac:dyDescent="0.3">
      <c r="A75" s="120">
        <f>'All Questions'!D77</f>
        <v>31</v>
      </c>
      <c r="B75" s="120" t="str">
        <f>IF('All Questions'!BU292&gt;=2,$A290,"")</f>
        <v/>
      </c>
      <c r="C75" s="120" t="str">
        <f>IF('All Questions'!BV297&gt;=2,$A295,"")</f>
        <v/>
      </c>
      <c r="D75" s="120">
        <f>IF('All Questions'!BW144&gt;=2,$A142,"")</f>
        <v>64</v>
      </c>
      <c r="E75" s="120" t="str">
        <f>IF('All Questions'!BX167&gt;=2,$A165,"")</f>
        <v/>
      </c>
    </row>
    <row r="76" spans="1:5" x14ac:dyDescent="0.3">
      <c r="A76" s="120">
        <f>'All Questions'!D78</f>
        <v>245</v>
      </c>
      <c r="B76" s="120" t="str">
        <f>IF('All Questions'!BU295&gt;=2,$A293,"")</f>
        <v/>
      </c>
      <c r="C76" s="120" t="str">
        <f>IF('All Questions'!BV299&gt;=2,$A297,"")</f>
        <v/>
      </c>
      <c r="D76" s="120">
        <f>IF('All Questions'!BW146&gt;=2,$A144,"")</f>
        <v>38</v>
      </c>
      <c r="E76" s="120" t="str">
        <f>IF('All Questions'!BX174&gt;=2,$A172,"")</f>
        <v/>
      </c>
    </row>
    <row r="77" spans="1:5" x14ac:dyDescent="0.3">
      <c r="A77" s="120">
        <f>'All Questions'!D79</f>
        <v>617</v>
      </c>
      <c r="B77" s="120">
        <f>IF('All Questions'!BU296&gt;=2,$A294,"")</f>
        <v>61</v>
      </c>
      <c r="C77" s="120" t="str">
        <f>IF('All Questions'!BV307&gt;=2,$A305,"")</f>
        <v/>
      </c>
      <c r="D77" s="120" t="str">
        <f>IF('All Questions'!BW147&gt;=2,$A145,"")</f>
        <v/>
      </c>
      <c r="E77" s="120" t="str">
        <f>IF('All Questions'!BX176&gt;=2,$A174,"")</f>
        <v/>
      </c>
    </row>
    <row r="78" spans="1:5" x14ac:dyDescent="0.3">
      <c r="A78" s="120">
        <f>'All Questions'!D80</f>
        <v>80</v>
      </c>
      <c r="B78" s="120" t="str">
        <f>IF('All Questions'!BU297&gt;=2,$A295,"")</f>
        <v/>
      </c>
      <c r="C78" s="120" t="str">
        <f>IF('All Questions'!BV310&gt;=2,$A308,"")</f>
        <v/>
      </c>
      <c r="D78" s="120" t="str">
        <f>IF('All Questions'!BW151&gt;=2,$A149,"")</f>
        <v/>
      </c>
      <c r="E78" s="120" t="str">
        <f>IF('All Questions'!BX179&gt;=2,$A177,"")</f>
        <v/>
      </c>
    </row>
    <row r="79" spans="1:5" x14ac:dyDescent="0.3">
      <c r="A79" s="120">
        <f>'All Questions'!D81</f>
        <v>384</v>
      </c>
      <c r="B79" s="120" t="str">
        <f>IF('All Questions'!BU301&gt;=2,$A299,"")</f>
        <v/>
      </c>
      <c r="C79" s="120" t="str">
        <f>IF('All Questions'!BV341&gt;=2,$A339,"")</f>
        <v/>
      </c>
      <c r="D79" s="120">
        <f>IF('All Questions'!BW152&gt;=2,$A150,"")</f>
        <v>107</v>
      </c>
      <c r="E79" s="120" t="str">
        <f>IF('All Questions'!BX183&gt;=2,$A181,"")</f>
        <v/>
      </c>
    </row>
    <row r="80" spans="1:5" x14ac:dyDescent="0.3">
      <c r="A80" s="120">
        <f>'All Questions'!D82</f>
        <v>93</v>
      </c>
      <c r="B80" s="120">
        <f>IF('All Questions'!BU302&gt;=2,$A300,"")</f>
        <v>124</v>
      </c>
      <c r="C80" s="120">
        <f>IF('All Questions'!BV348&gt;=2,$A346,"")</f>
        <v>58</v>
      </c>
      <c r="D80" s="120" t="str">
        <f>IF('All Questions'!BW155&gt;=2,$A153,"")</f>
        <v/>
      </c>
      <c r="E80" s="120" t="str">
        <f>IF('All Questions'!BX185&gt;=2,$A183,"")</f>
        <v/>
      </c>
    </row>
    <row r="81" spans="1:5" x14ac:dyDescent="0.3">
      <c r="A81" s="120">
        <f>'All Questions'!D83</f>
        <v>125</v>
      </c>
      <c r="B81" s="120">
        <f>IF('All Questions'!BU303&gt;=2,$A301,"")</f>
        <v>172</v>
      </c>
      <c r="C81" s="120" t="str">
        <f>IF('All Questions'!BV363&gt;=2,$A361,"")</f>
        <v/>
      </c>
      <c r="D81" s="120">
        <f>IF('All Questions'!BW156&gt;=2,$A154,"")</f>
        <v>210</v>
      </c>
      <c r="E81" s="120" t="str">
        <f>IF('All Questions'!BX187&gt;=2,$A185,"")</f>
        <v/>
      </c>
    </row>
    <row r="82" spans="1:5" x14ac:dyDescent="0.3">
      <c r="A82" s="120">
        <f>'All Questions'!D84</f>
        <v>488</v>
      </c>
      <c r="B82" s="120" t="str">
        <f>IF('All Questions'!BU309&gt;=2,$A307,"")</f>
        <v/>
      </c>
      <c r="D82" s="120" t="str">
        <f>IF('All Questions'!BW157&gt;=2,$A155,"")</f>
        <v/>
      </c>
      <c r="E82" s="120" t="str">
        <f>IF('All Questions'!BX193&gt;=2,$A191,"")</f>
        <v/>
      </c>
    </row>
    <row r="83" spans="1:5" x14ac:dyDescent="0.3">
      <c r="A83" s="120">
        <f>'All Questions'!D85</f>
        <v>228</v>
      </c>
      <c r="B83" s="120" t="str">
        <f>IF('All Questions'!BU321&gt;=2,$A319,"")</f>
        <v/>
      </c>
      <c r="D83" s="120" t="str">
        <f>IF('All Questions'!BW158&gt;=2,$A156,"")</f>
        <v/>
      </c>
      <c r="E83" s="120">
        <f>IF('All Questions'!BX199&gt;=2,$A197,"")</f>
        <v>91</v>
      </c>
    </row>
    <row r="84" spans="1:5" x14ac:dyDescent="0.3">
      <c r="A84" s="120">
        <f>'All Questions'!D86</f>
        <v>47</v>
      </c>
      <c r="B84" s="120" t="str">
        <f>IF('All Questions'!BU324&gt;=2,$A322,"")</f>
        <v/>
      </c>
      <c r="D84" s="120" t="str">
        <f>IF('All Questions'!BW159&gt;=2,$A157,"")</f>
        <v/>
      </c>
      <c r="E84" s="120">
        <f>IF('All Questions'!BX201&gt;=2,$A199,"")</f>
        <v>643</v>
      </c>
    </row>
    <row r="85" spans="1:5" x14ac:dyDescent="0.3">
      <c r="A85" s="120">
        <f>'All Questions'!D87</f>
        <v>63</v>
      </c>
      <c r="B85" s="120">
        <f>IF('All Questions'!BU325&gt;=2,$A323,"")</f>
        <v>575</v>
      </c>
      <c r="D85" s="120">
        <f>IF('All Questions'!BW162&gt;=2,$A160,"")</f>
        <v>90</v>
      </c>
      <c r="E85" s="120">
        <f>IF('All Questions'!BX203&gt;=2,$A201,"")</f>
        <v>123</v>
      </c>
    </row>
    <row r="86" spans="1:5" x14ac:dyDescent="0.3">
      <c r="A86" s="120">
        <f>'All Questions'!D88</f>
        <v>150</v>
      </c>
      <c r="B86" s="120">
        <f>IF('All Questions'!BU326&gt;=2,$A324,"")</f>
        <v>735</v>
      </c>
      <c r="D86" s="120">
        <f>IF('All Questions'!BW165&gt;=2,$A163,"")</f>
        <v>87</v>
      </c>
      <c r="E86" s="120">
        <f>IF('All Questions'!BX204&gt;=2,$A202,"")</f>
        <v>73</v>
      </c>
    </row>
    <row r="87" spans="1:5" x14ac:dyDescent="0.3">
      <c r="A87" s="120">
        <f>'All Questions'!D89</f>
        <v>41</v>
      </c>
      <c r="B87" s="120">
        <f>IF('All Questions'!BU327&gt;=2,$A325,"")</f>
        <v>221</v>
      </c>
      <c r="D87" s="120">
        <f>IF('All Questions'!BW166&gt;=2,$A164,"")</f>
        <v>184</v>
      </c>
      <c r="E87" s="120">
        <f>IF('All Questions'!BX206&gt;=2,$A204,"")</f>
        <v>83</v>
      </c>
    </row>
    <row r="88" spans="1:5" x14ac:dyDescent="0.3">
      <c r="A88" s="120">
        <f>'All Questions'!D90</f>
        <v>178</v>
      </c>
      <c r="B88" s="120">
        <f>IF('All Questions'!BU329&gt;=2,$A327,"")</f>
        <v>403</v>
      </c>
      <c r="D88" s="120">
        <f>IF('All Questions'!BW167&gt;=2,$A165,"")</f>
        <v>31</v>
      </c>
      <c r="E88" s="120">
        <f>IF('All Questions'!BX207&gt;=2,$A205,"")</f>
        <v>455</v>
      </c>
    </row>
    <row r="89" spans="1:5" x14ac:dyDescent="0.3">
      <c r="A89" s="120">
        <f>'All Questions'!D91</f>
        <v>522</v>
      </c>
      <c r="B89" s="120">
        <f>IF('All Questions'!BU330&gt;=2,$A328,"")</f>
        <v>46</v>
      </c>
      <c r="D89" s="120">
        <f>IF('All Questions'!BW169&gt;=2,$A167,"")</f>
        <v>32</v>
      </c>
      <c r="E89" s="120">
        <f>IF('All Questions'!BX209&gt;=2,$A207,"")</f>
        <v>30</v>
      </c>
    </row>
    <row r="90" spans="1:5" x14ac:dyDescent="0.3">
      <c r="A90" s="120">
        <f>'All Questions'!D92</f>
        <v>119</v>
      </c>
      <c r="B90" s="120">
        <f>IF('All Questions'!BU331&gt;=2,$A329,"")</f>
        <v>39</v>
      </c>
      <c r="D90" s="120">
        <f>IF('All Questions'!BW170&gt;=2,$A168,"")</f>
        <v>525</v>
      </c>
      <c r="E90" s="120">
        <f>IF('All Questions'!BX210&gt;=2,$A208,"")</f>
        <v>44</v>
      </c>
    </row>
    <row r="91" spans="1:5" x14ac:dyDescent="0.3">
      <c r="A91" s="120">
        <f>'All Questions'!D93</f>
        <v>39</v>
      </c>
      <c r="B91" s="120">
        <f>IF('All Questions'!BU333&gt;=2,$A331,"")</f>
        <v>11</v>
      </c>
      <c r="D91" s="120">
        <f>IF('All Questions'!BW171&gt;=2,$A169,"")</f>
        <v>42</v>
      </c>
      <c r="E91" s="120">
        <f>IF('All Questions'!BX213&gt;=2,$A211,"")</f>
        <v>1022</v>
      </c>
    </row>
    <row r="92" spans="1:5" x14ac:dyDescent="0.3">
      <c r="A92" s="120">
        <f>'All Questions'!D94</f>
        <v>1638</v>
      </c>
      <c r="B92" s="120">
        <f>IF('All Questions'!BU334&gt;=2,$A332,"")</f>
        <v>12</v>
      </c>
      <c r="D92" s="120">
        <f>IF('All Questions'!BW172&gt;=2,$A170,"")</f>
        <v>306</v>
      </c>
      <c r="E92" s="120">
        <f>IF('All Questions'!BX215&gt;=2,$A213,"")</f>
        <v>36</v>
      </c>
    </row>
    <row r="93" spans="1:5" x14ac:dyDescent="0.3">
      <c r="A93" s="120">
        <f>'All Questions'!D95</f>
        <v>37</v>
      </c>
      <c r="B93" s="120" t="str">
        <f>IF('All Questions'!BU335&gt;=2,$A333,"")</f>
        <v/>
      </c>
      <c r="D93" s="120">
        <f>IF('All Questions'!BW173&gt;=2,$A171,"")</f>
        <v>2628</v>
      </c>
      <c r="E93" s="120">
        <f>IF('All Questions'!BX216&gt;=2,$A214,"")</f>
        <v>186</v>
      </c>
    </row>
    <row r="94" spans="1:5" x14ac:dyDescent="0.3">
      <c r="A94" s="120">
        <f>'All Questions'!D96</f>
        <v>617</v>
      </c>
      <c r="B94" s="120" t="str">
        <f>IF('All Questions'!BU336&gt;=2,$A334,"")</f>
        <v/>
      </c>
      <c r="D94" s="120">
        <f>IF('All Questions'!BW177&gt;=2,$A175,"")</f>
        <v>543</v>
      </c>
      <c r="E94" s="120" t="str">
        <f>IF('All Questions'!BX217&gt;=2,$A215,"")</f>
        <v/>
      </c>
    </row>
    <row r="95" spans="1:5" x14ac:dyDescent="0.3">
      <c r="A95" s="120">
        <f>'All Questions'!D97</f>
        <v>71</v>
      </c>
      <c r="B95" s="120">
        <f>IF('All Questions'!BU337&gt;=2,$A335,"")</f>
        <v>116</v>
      </c>
      <c r="D95" s="120">
        <f>IF('All Questions'!BW178&gt;=2,$A176,"")</f>
        <v>156</v>
      </c>
      <c r="E95" s="120" t="str">
        <f>IF('All Questions'!BX218&gt;=2,$A216,"")</f>
        <v/>
      </c>
    </row>
    <row r="96" spans="1:5" x14ac:dyDescent="0.3">
      <c r="A96" s="120">
        <f>'All Questions'!D98</f>
        <v>69</v>
      </c>
      <c r="B96" s="120">
        <f>IF('All Questions'!BU339&gt;=2,$A337,"")</f>
        <v>294</v>
      </c>
      <c r="D96" s="120">
        <f>IF('All Questions'!BW180&gt;=2,$A178,"")</f>
        <v>585</v>
      </c>
      <c r="E96" s="120" t="str">
        <f>IF('All Questions'!BX220&gt;=2,$A218,"")</f>
        <v/>
      </c>
    </row>
    <row r="97" spans="1:5" x14ac:dyDescent="0.3">
      <c r="A97" s="120">
        <f>'All Questions'!D99</f>
        <v>107</v>
      </c>
      <c r="B97" s="120" t="str">
        <f>IF('All Questions'!BU356&gt;=2,$A354,"")</f>
        <v/>
      </c>
      <c r="D97" s="120">
        <f>IF('All Questions'!BW182&gt;=2,$A180,"")</f>
        <v>98</v>
      </c>
      <c r="E97" s="120">
        <f>IF('All Questions'!BX224&gt;=2,$A222,"")</f>
        <v>1996</v>
      </c>
    </row>
    <row r="98" spans="1:5" x14ac:dyDescent="0.3">
      <c r="A98" s="120">
        <f>'All Questions'!D100</f>
        <v>198</v>
      </c>
      <c r="B98" s="120" t="str">
        <f>IF('All Questions'!BU357&gt;=2,$A355,"")</f>
        <v/>
      </c>
      <c r="D98" s="120">
        <f>IF('All Questions'!BW183&gt;=2,$A181,"")</f>
        <v>414</v>
      </c>
      <c r="E98" s="120">
        <f>IF('All Questions'!BX225&gt;=2,$A223,"")</f>
        <v>984</v>
      </c>
    </row>
    <row r="99" spans="1:5" x14ac:dyDescent="0.3">
      <c r="A99" s="120">
        <f>'All Questions'!D101</f>
        <v>72</v>
      </c>
      <c r="B99" s="120">
        <f>IF('All Questions'!BU360&gt;=2,$A358,"")</f>
        <v>115</v>
      </c>
      <c r="D99" s="120">
        <f>IF('All Questions'!BW184&gt;=2,$A182,"")</f>
        <v>637</v>
      </c>
      <c r="E99" s="120" t="str">
        <f>IF('All Questions'!BX226&gt;=2,$A224,"")</f>
        <v/>
      </c>
    </row>
    <row r="100" spans="1:5" x14ac:dyDescent="0.3">
      <c r="A100" s="120">
        <f>'All Questions'!D102</f>
        <v>33</v>
      </c>
      <c r="B100" s="120">
        <f>IF('All Questions'!BU361&gt;=2,$A359,"")</f>
        <v>140</v>
      </c>
      <c r="D100" s="120">
        <f>IF('All Questions'!BW185&gt;=2,$A183,"")</f>
        <v>245</v>
      </c>
      <c r="E100" s="120" t="str">
        <f>IF('All Questions'!BX227&gt;=2,$A225,"")</f>
        <v/>
      </c>
    </row>
    <row r="101" spans="1:5" x14ac:dyDescent="0.3">
      <c r="A101" s="120">
        <f>'All Questions'!D103</f>
        <v>113</v>
      </c>
      <c r="B101" s="120">
        <f>IF('All Questions'!BU362&gt;=2,$A360,"")</f>
        <v>2364</v>
      </c>
      <c r="D101" s="120">
        <f>IF('All Questions'!BW186&gt;=2,$A184,"")</f>
        <v>1744</v>
      </c>
      <c r="E101" s="120" t="str">
        <f>IF('All Questions'!BX230&gt;=2,$A228,"")</f>
        <v/>
      </c>
    </row>
    <row r="102" spans="1:5" x14ac:dyDescent="0.3">
      <c r="A102" s="120">
        <f>'All Questions'!D104</f>
        <v>67</v>
      </c>
      <c r="B102" s="120">
        <f>IF('All Questions'!BU363&gt;=2,$A361,"")</f>
        <v>1943</v>
      </c>
      <c r="D102" s="120">
        <f>IF('All Questions'!BW187&gt;=2,$A185,"")</f>
        <v>326</v>
      </c>
      <c r="E102" s="120" t="str">
        <f>IF('All Questions'!BX231&gt;=2,$A229,"")</f>
        <v/>
      </c>
    </row>
    <row r="103" spans="1:5" x14ac:dyDescent="0.3">
      <c r="A103" s="120">
        <f>'All Questions'!D105</f>
        <v>371</v>
      </c>
      <c r="D103" s="120">
        <f>IF('All Questions'!BW190&gt;=2,$A188,"")</f>
        <v>73</v>
      </c>
      <c r="E103" s="120">
        <f>IF('All Questions'!BX234&gt;=2,$A232,"")</f>
        <v>106</v>
      </c>
    </row>
    <row r="104" spans="1:5" x14ac:dyDescent="0.3">
      <c r="A104" s="120">
        <f>'All Questions'!D106</f>
        <v>53</v>
      </c>
      <c r="D104" s="120">
        <f>IF('All Questions'!BW191&gt;=2,$A189,"")</f>
        <v>156</v>
      </c>
      <c r="E104" s="120" t="str">
        <f>IF('All Questions'!BX236&gt;=2,$A234,"")</f>
        <v/>
      </c>
    </row>
    <row r="105" spans="1:5" x14ac:dyDescent="0.3">
      <c r="A105" s="120">
        <f>'All Questions'!D107</f>
        <v>888</v>
      </c>
      <c r="D105" s="120">
        <f>IF('All Questions'!BW192&gt;=2,$A190,"")</f>
        <v>156</v>
      </c>
      <c r="E105" s="120" t="str">
        <f>IF('All Questions'!BX237&gt;=2,$A235,"")</f>
        <v/>
      </c>
    </row>
    <row r="106" spans="1:5" x14ac:dyDescent="0.3">
      <c r="A106" s="120">
        <f>'All Questions'!D108</f>
        <v>95</v>
      </c>
      <c r="D106" s="120">
        <f>IF('All Questions'!BW194&gt;=2,$A192,"")</f>
        <v>546</v>
      </c>
      <c r="E106" s="120">
        <f>IF('All Questions'!BX239&gt;=2,$A237,"")</f>
        <v>1019</v>
      </c>
    </row>
    <row r="107" spans="1:5" x14ac:dyDescent="0.3">
      <c r="A107" s="120">
        <f>'All Questions'!D109</f>
        <v>7905</v>
      </c>
      <c r="D107" s="120" t="str">
        <f>IF('All Questions'!BW195&gt;=2,$A193,"")</f>
        <v/>
      </c>
      <c r="E107" s="120" t="str">
        <f>IF('All Questions'!BX240&gt;=2,$A238,"")</f>
        <v/>
      </c>
    </row>
    <row r="108" spans="1:5" x14ac:dyDescent="0.3">
      <c r="A108" s="120">
        <f>'All Questions'!D110</f>
        <v>2086</v>
      </c>
      <c r="D108" s="120" t="str">
        <f>IF('All Questions'!BW196&gt;=2,$A194,"")</f>
        <v/>
      </c>
      <c r="E108" s="120">
        <f>IF('All Questions'!BX244&gt;=2,$A242,"")</f>
        <v>37</v>
      </c>
    </row>
    <row r="109" spans="1:5" x14ac:dyDescent="0.3">
      <c r="A109" s="120">
        <f>'All Questions'!D111</f>
        <v>36</v>
      </c>
      <c r="D109" s="120" t="str">
        <f>IF('All Questions'!BW197&gt;=2,$A195,"")</f>
        <v/>
      </c>
      <c r="E109" s="120">
        <f>IF('All Questions'!BX246&gt;=2,$A244,"")</f>
        <v>520</v>
      </c>
    </row>
    <row r="110" spans="1:5" x14ac:dyDescent="0.3">
      <c r="A110" s="120">
        <f>'All Questions'!D112</f>
        <v>35</v>
      </c>
      <c r="D110" s="120">
        <f>IF('All Questions'!BW199&gt;=2,$A197,"")</f>
        <v>91</v>
      </c>
      <c r="E110" s="120">
        <f>IF('All Questions'!BX248&gt;=2,$A246,"")</f>
        <v>19</v>
      </c>
    </row>
    <row r="111" spans="1:5" x14ac:dyDescent="0.3">
      <c r="A111" s="120">
        <f>'All Questions'!D113</f>
        <v>87</v>
      </c>
      <c r="D111" s="120" t="str">
        <f>IF('All Questions'!BW201&gt;=2,$A199,"")</f>
        <v/>
      </c>
      <c r="E111" s="120">
        <f>IF('All Questions'!BX249&gt;=2,$A247,"")</f>
        <v>48</v>
      </c>
    </row>
    <row r="112" spans="1:5" x14ac:dyDescent="0.3">
      <c r="A112" s="120">
        <f>'All Questions'!D114</f>
        <v>37</v>
      </c>
      <c r="D112" s="120">
        <f>IF('All Questions'!BW203&gt;=2,$A201,"")</f>
        <v>123</v>
      </c>
      <c r="E112" s="120" t="str">
        <f>IF('All Questions'!BX251&gt;=2,$A249,"")</f>
        <v/>
      </c>
    </row>
    <row r="113" spans="1:5" x14ac:dyDescent="0.3">
      <c r="A113" s="120">
        <f>'All Questions'!D115</f>
        <v>327</v>
      </c>
      <c r="D113" s="120" t="str">
        <f>IF('All Questions'!BW204&gt;=2,$A202,"")</f>
        <v/>
      </c>
      <c r="E113" s="120" t="str">
        <f>IF('All Questions'!BX253&gt;=2,$A251,"")</f>
        <v/>
      </c>
    </row>
    <row r="114" spans="1:5" x14ac:dyDescent="0.3">
      <c r="A114" s="120">
        <f>'All Questions'!D116</f>
        <v>38</v>
      </c>
      <c r="D114" s="120" t="str">
        <f>IF('All Questions'!BW205&gt;=2,$A203,"")</f>
        <v/>
      </c>
      <c r="E114" s="120" t="str">
        <f>IF('All Questions'!BX254&gt;=2,$A252,"")</f>
        <v/>
      </c>
    </row>
    <row r="115" spans="1:5" x14ac:dyDescent="0.3">
      <c r="A115" s="120">
        <f>'All Questions'!D117</f>
        <v>287</v>
      </c>
      <c r="D115" s="120" t="str">
        <f>IF('All Questions'!BW211&gt;=2,$A209,"")</f>
        <v/>
      </c>
      <c r="E115" s="120" t="str">
        <f>IF('All Questions'!BX255&gt;=2,$A253,"")</f>
        <v/>
      </c>
    </row>
    <row r="116" spans="1:5" x14ac:dyDescent="0.3">
      <c r="A116" s="120">
        <f>'All Questions'!D118</f>
        <v>618</v>
      </c>
      <c r="D116" s="120" t="str">
        <f>IF('All Questions'!BW212&gt;=2,$A210,"")</f>
        <v/>
      </c>
      <c r="E116" s="120" t="str">
        <f>IF('All Questions'!BX256&gt;=2,$A254,"")</f>
        <v/>
      </c>
    </row>
    <row r="117" spans="1:5" x14ac:dyDescent="0.3">
      <c r="A117" s="120">
        <f>'All Questions'!D119</f>
        <v>1540</v>
      </c>
      <c r="D117" s="120" t="str">
        <f>IF('All Questions'!BW214&gt;=2,$A212,"")</f>
        <v/>
      </c>
      <c r="E117" s="120" t="str">
        <f>IF('All Questions'!BX257&gt;=2,$A255,"")</f>
        <v/>
      </c>
    </row>
    <row r="118" spans="1:5" x14ac:dyDescent="0.3">
      <c r="A118" s="120">
        <f>'All Questions'!D120</f>
        <v>144</v>
      </c>
      <c r="D118" s="120" t="str">
        <f>IF('All Questions'!BW219&gt;=2,$A217,"")</f>
        <v/>
      </c>
      <c r="E118" s="120" t="str">
        <f>IF('All Questions'!BX262&gt;=2,$A260,"")</f>
        <v/>
      </c>
    </row>
    <row r="119" spans="1:5" x14ac:dyDescent="0.3">
      <c r="A119" s="120">
        <f>'All Questions'!D121</f>
        <v>92</v>
      </c>
      <c r="D119" s="120" t="str">
        <f>IF('All Questions'!BW220&gt;=2,$A218,"")</f>
        <v/>
      </c>
      <c r="E119" s="120" t="str">
        <f>IF('All Questions'!BX263&gt;=2,$A261,"")</f>
        <v/>
      </c>
    </row>
    <row r="120" spans="1:5" x14ac:dyDescent="0.3">
      <c r="A120" s="120">
        <f>'All Questions'!D122</f>
        <v>144</v>
      </c>
      <c r="D120" s="120" t="str">
        <f>IF('All Questions'!BW221&gt;=2,$A219,"")</f>
        <v/>
      </c>
      <c r="E120" s="120" t="str">
        <f>IF('All Questions'!BX264&gt;=2,$A262,"")</f>
        <v/>
      </c>
    </row>
    <row r="121" spans="1:5" x14ac:dyDescent="0.3">
      <c r="A121" s="120">
        <f>'All Questions'!D123</f>
        <v>787</v>
      </c>
      <c r="D121" s="120">
        <f>IF('All Questions'!BW222&gt;=2,$A220,"")</f>
        <v>78</v>
      </c>
      <c r="E121" s="120" t="str">
        <f>IF('All Questions'!BX265&gt;=2,$A263,"")</f>
        <v/>
      </c>
    </row>
    <row r="122" spans="1:5" x14ac:dyDescent="0.3">
      <c r="A122" s="120">
        <f>'All Questions'!D124</f>
        <v>70</v>
      </c>
      <c r="D122" s="120">
        <f>IF('All Questions'!BW223&gt;=2,$A221,"")</f>
        <v>456</v>
      </c>
      <c r="E122" s="120" t="str">
        <f>IF('All Questions'!BX267&gt;=2,$A265,"")</f>
        <v/>
      </c>
    </row>
    <row r="123" spans="1:5" x14ac:dyDescent="0.3">
      <c r="A123" s="120">
        <f>'All Questions'!D125</f>
        <v>528</v>
      </c>
      <c r="D123" s="120">
        <f>IF('All Questions'!BW225&gt;=2,$A223,"")</f>
        <v>984</v>
      </c>
      <c r="E123" s="120" t="str">
        <f>IF('All Questions'!BX268&gt;=2,$A266,"")</f>
        <v/>
      </c>
    </row>
    <row r="124" spans="1:5" x14ac:dyDescent="0.3">
      <c r="A124" s="120">
        <f>'All Questions'!D126</f>
        <v>2312</v>
      </c>
      <c r="D124" s="120">
        <f>IF('All Questions'!BW227&gt;=2,$A225,"")</f>
        <v>104</v>
      </c>
      <c r="E124" s="120">
        <f>IF('All Questions'!BX269&gt;=2,$A267,"")</f>
        <v>46</v>
      </c>
    </row>
    <row r="125" spans="1:5" x14ac:dyDescent="0.3">
      <c r="A125" s="120">
        <f>'All Questions'!D127</f>
        <v>211</v>
      </c>
      <c r="D125" s="120">
        <f>IF('All Questions'!BW228&gt;=2,$A226,"")</f>
        <v>65</v>
      </c>
      <c r="E125" s="120" t="str">
        <f>IF('All Questions'!BX274&gt;=2,$A272,"")</f>
        <v/>
      </c>
    </row>
    <row r="126" spans="1:5" x14ac:dyDescent="0.3">
      <c r="A126" s="120">
        <f>'All Questions'!D128</f>
        <v>36</v>
      </c>
      <c r="D126" s="120">
        <f>IF('All Questions'!BW229&gt;=2,$A227,"")</f>
        <v>140</v>
      </c>
      <c r="E126" s="120" t="str">
        <f>IF('All Questions'!BX275&gt;=2,$A273,"")</f>
        <v/>
      </c>
    </row>
    <row r="127" spans="1:5" x14ac:dyDescent="0.3">
      <c r="A127" s="120">
        <f>'All Questions'!D129</f>
        <v>67</v>
      </c>
      <c r="D127" s="120">
        <f>IF('All Questions'!BW232&gt;=2,$A230,"")</f>
        <v>197</v>
      </c>
      <c r="E127" s="120">
        <f>IF('All Questions'!BX279&gt;=2,$A277,"")</f>
        <v>284</v>
      </c>
    </row>
    <row r="128" spans="1:5" x14ac:dyDescent="0.3">
      <c r="A128" s="120">
        <f>'All Questions'!D130</f>
        <v>146</v>
      </c>
      <c r="D128" s="120">
        <f>IF('All Questions'!BW233&gt;=2,$A231,"")</f>
        <v>1315</v>
      </c>
      <c r="E128" s="120">
        <f>IF('All Questions'!BX280&gt;=2,$A278,"")</f>
        <v>1396</v>
      </c>
    </row>
    <row r="129" spans="1:5" x14ac:dyDescent="0.3">
      <c r="A129" s="120">
        <f>'All Questions'!D131</f>
        <v>91</v>
      </c>
      <c r="D129" s="120" t="str">
        <f>IF('All Questions'!BW235&gt;=2,$A233,"")</f>
        <v/>
      </c>
      <c r="E129" s="120" t="str">
        <f>IF('All Questions'!BX283&gt;=2,$A281,"")</f>
        <v/>
      </c>
    </row>
    <row r="130" spans="1:5" x14ac:dyDescent="0.3">
      <c r="A130" s="120">
        <f>'All Questions'!D132</f>
        <v>2260</v>
      </c>
      <c r="D130" s="120">
        <f>IF('All Questions'!BW238&gt;=2,$A236,"")</f>
        <v>1219</v>
      </c>
      <c r="E130" s="120" t="str">
        <f>IF('All Questions'!BX285&gt;=2,$A283,"")</f>
        <v/>
      </c>
    </row>
    <row r="131" spans="1:5" x14ac:dyDescent="0.3">
      <c r="A131" s="120">
        <f>'All Questions'!D133</f>
        <v>68</v>
      </c>
      <c r="D131" s="120" t="str">
        <f>IF('All Questions'!BW240&gt;=2,$A238,"")</f>
        <v/>
      </c>
      <c r="E131" s="120" t="str">
        <f>IF('All Questions'!BX287&gt;=2,$A285,"")</f>
        <v/>
      </c>
    </row>
    <row r="132" spans="1:5" x14ac:dyDescent="0.3">
      <c r="A132" s="120">
        <f>'All Questions'!D134</f>
        <v>124</v>
      </c>
      <c r="D132" s="120" t="str">
        <f>IF('All Questions'!BW241&gt;=2,$A239,"")</f>
        <v/>
      </c>
      <c r="E132" s="120" t="str">
        <f>IF('All Questions'!BX288&gt;=2,$A286,"")</f>
        <v/>
      </c>
    </row>
    <row r="133" spans="1:5" x14ac:dyDescent="0.3">
      <c r="A133" s="120">
        <f>'All Questions'!D135</f>
        <v>152</v>
      </c>
      <c r="D133" s="120">
        <f>IF('All Questions'!BW242&gt;=2,$A240,"")</f>
        <v>342</v>
      </c>
      <c r="E133" s="120" t="str">
        <f>IF('All Questions'!BX293&gt;=2,$A291,"")</f>
        <v/>
      </c>
    </row>
    <row r="134" spans="1:5" x14ac:dyDescent="0.3">
      <c r="A134" s="120">
        <f>'All Questions'!D136</f>
        <v>466</v>
      </c>
      <c r="D134" s="120">
        <f>IF('All Questions'!BW243&gt;=2,$A241,"")</f>
        <v>205</v>
      </c>
      <c r="E134" s="120" t="str">
        <f>IF('All Questions'!BX298&gt;=2,$A296,"")</f>
        <v/>
      </c>
    </row>
    <row r="135" spans="1:5" x14ac:dyDescent="0.3">
      <c r="A135" s="120">
        <f>'All Questions'!D137</f>
        <v>487</v>
      </c>
      <c r="D135" s="120">
        <f>IF('All Questions'!BW248&gt;=2,$A246,"")</f>
        <v>19</v>
      </c>
      <c r="E135" s="120" t="str">
        <f>IF('All Questions'!BX300&gt;=2,$A298,"")</f>
        <v/>
      </c>
    </row>
    <row r="136" spans="1:5" x14ac:dyDescent="0.3">
      <c r="A136" s="120">
        <f>'All Questions'!D138</f>
        <v>100</v>
      </c>
      <c r="D136" s="120">
        <f>IF('All Questions'!BW249&gt;=2,$A247,"")</f>
        <v>48</v>
      </c>
      <c r="E136" s="120" t="str">
        <f>IF('All Questions'!BX302&gt;=2,$A300,"")</f>
        <v/>
      </c>
    </row>
    <row r="137" spans="1:5" x14ac:dyDescent="0.3">
      <c r="A137" s="120">
        <f>'All Questions'!D139</f>
        <v>145</v>
      </c>
      <c r="D137" s="120" t="str">
        <f>IF('All Questions'!BW250&gt;=2,$A248,"")</f>
        <v/>
      </c>
      <c r="E137" s="120">
        <f>IF('All Questions'!BX303&gt;=2,$A301,"")</f>
        <v>172</v>
      </c>
    </row>
    <row r="138" spans="1:5" x14ac:dyDescent="0.3">
      <c r="A138" s="120">
        <f>'All Questions'!D140</f>
        <v>1122</v>
      </c>
      <c r="D138" s="120">
        <f>IF('All Questions'!BW255&gt;=2,$A253,"")</f>
        <v>332</v>
      </c>
      <c r="E138" s="120" t="str">
        <f>IF('All Questions'!BX304&gt;=2,$A302,"")</f>
        <v/>
      </c>
    </row>
    <row r="139" spans="1:5" x14ac:dyDescent="0.3">
      <c r="A139" s="120">
        <f>'All Questions'!D141</f>
        <v>962</v>
      </c>
      <c r="D139" s="120">
        <f>IF('All Questions'!BW257&gt;=2,$A255,"")</f>
        <v>177</v>
      </c>
      <c r="E139" s="120" t="str">
        <f>IF('All Questions'!BX305&gt;=2,$A303,"")</f>
        <v/>
      </c>
    </row>
    <row r="140" spans="1:5" x14ac:dyDescent="0.3">
      <c r="A140" s="120">
        <f>'All Questions'!D142</f>
        <v>672</v>
      </c>
      <c r="D140" s="120">
        <f>IF('All Questions'!BW258&gt;=2,$A256,"")</f>
        <v>422</v>
      </c>
      <c r="E140" s="120" t="str">
        <f>IF('All Questions'!BX307&gt;=2,$A305,"")</f>
        <v/>
      </c>
    </row>
    <row r="141" spans="1:5" x14ac:dyDescent="0.3">
      <c r="A141" s="120">
        <f>'All Questions'!D143</f>
        <v>62</v>
      </c>
      <c r="D141" s="120">
        <f>IF('All Questions'!BW259&gt;=2,$A257,"")</f>
        <v>745</v>
      </c>
      <c r="E141" s="120" t="str">
        <f>IF('All Questions'!BX311&gt;=2,$A309,"")</f>
        <v/>
      </c>
    </row>
    <row r="142" spans="1:5" x14ac:dyDescent="0.3">
      <c r="A142" s="120">
        <f>'All Questions'!D144</f>
        <v>64</v>
      </c>
      <c r="D142" s="120">
        <f>IF('All Questions'!BW260&gt;=2,$A258,"")</f>
        <v>98</v>
      </c>
      <c r="E142" s="120">
        <f>IF('All Questions'!BX312&gt;=2,$A310,"")</f>
        <v>60</v>
      </c>
    </row>
    <row r="143" spans="1:5" x14ac:dyDescent="0.3">
      <c r="A143" s="120">
        <f>'All Questions'!D145</f>
        <v>2169</v>
      </c>
      <c r="D143" s="120">
        <f>IF('All Questions'!BW261&gt;=2,$A259,"")</f>
        <v>1261</v>
      </c>
      <c r="E143" s="120">
        <f>IF('All Questions'!BX313&gt;=2,$A311,"")</f>
        <v>103</v>
      </c>
    </row>
    <row r="144" spans="1:5" x14ac:dyDescent="0.3">
      <c r="A144" s="120">
        <f>'All Questions'!D146</f>
        <v>38</v>
      </c>
      <c r="D144" s="120">
        <f>IF('All Questions'!BW263&gt;=2,$A261,"")</f>
        <v>283</v>
      </c>
      <c r="E144" s="120" t="str">
        <f>IF('All Questions'!BX314&gt;=2,$A312,"")</f>
        <v/>
      </c>
    </row>
    <row r="145" spans="1:5" x14ac:dyDescent="0.3">
      <c r="A145" s="120">
        <f>'All Questions'!D147</f>
        <v>650</v>
      </c>
      <c r="D145" s="120">
        <f>IF('All Questions'!BW264&gt;=2,$A262,"")</f>
        <v>295</v>
      </c>
      <c r="E145" s="120">
        <f>IF('All Questions'!BX315&gt;=2,$A313,"")</f>
        <v>39</v>
      </c>
    </row>
    <row r="146" spans="1:5" x14ac:dyDescent="0.3">
      <c r="A146" s="120">
        <f>'All Questions'!D148</f>
        <v>142</v>
      </c>
      <c r="D146" s="120">
        <f>IF('All Questions'!BW266&gt;=2,$A264,"")</f>
        <v>425</v>
      </c>
      <c r="E146" s="120">
        <f>IF('All Questions'!BX317&gt;=2,$A315,"")</f>
        <v>891</v>
      </c>
    </row>
    <row r="147" spans="1:5" x14ac:dyDescent="0.3">
      <c r="A147" s="120">
        <f>'All Questions'!D149</f>
        <v>237</v>
      </c>
      <c r="D147" s="120" t="str">
        <f>IF('All Questions'!BW269&gt;=2,$A267,"")</f>
        <v/>
      </c>
      <c r="E147" s="120" t="str">
        <f>IF('All Questions'!BX318&gt;=2,$A316,"")</f>
        <v/>
      </c>
    </row>
    <row r="148" spans="1:5" x14ac:dyDescent="0.3">
      <c r="A148" s="120">
        <f>'All Questions'!D150</f>
        <v>19</v>
      </c>
      <c r="D148" s="120" t="str">
        <f>IF('All Questions'!BW270&gt;=2,$A268,"")</f>
        <v/>
      </c>
      <c r="E148" s="120" t="str">
        <f>IF('All Questions'!BX319&gt;=2,$A317,"")</f>
        <v/>
      </c>
    </row>
    <row r="149" spans="1:5" x14ac:dyDescent="0.3">
      <c r="A149" s="120">
        <f>'All Questions'!D151</f>
        <v>577</v>
      </c>
      <c r="D149" s="120" t="str">
        <f>IF('All Questions'!BW271&gt;=2,$A269,"")</f>
        <v/>
      </c>
      <c r="E149" s="120">
        <f>IF('All Questions'!BX320&gt;=2,$A318,"")</f>
        <v>116</v>
      </c>
    </row>
    <row r="150" spans="1:5" x14ac:dyDescent="0.3">
      <c r="A150" s="120">
        <f>'All Questions'!D152</f>
        <v>107</v>
      </c>
      <c r="D150" s="120" t="str">
        <f>IF('All Questions'!BW272&gt;=2,$A270,"")</f>
        <v/>
      </c>
      <c r="E150" s="120">
        <f>IF('All Questions'!BX322&gt;=2,$A320,"")</f>
        <v>29</v>
      </c>
    </row>
    <row r="151" spans="1:5" x14ac:dyDescent="0.3">
      <c r="A151" s="120">
        <f>'All Questions'!D153</f>
        <v>137</v>
      </c>
      <c r="D151" s="120">
        <f>IF('All Questions'!BW273&gt;=2,$A271,"")</f>
        <v>263</v>
      </c>
      <c r="E151" s="120">
        <f>IF('All Questions'!BX326&gt;=2,$A324,"")</f>
        <v>735</v>
      </c>
    </row>
    <row r="152" spans="1:5" x14ac:dyDescent="0.3">
      <c r="A152" s="120">
        <f>'All Questions'!D154</f>
        <v>74</v>
      </c>
      <c r="D152" s="120" t="str">
        <f>IF('All Questions'!BW274&gt;=2,$A272,"")</f>
        <v/>
      </c>
      <c r="E152" s="120" t="str">
        <f>IF('All Questions'!BX328&gt;=2,$A326,"")</f>
        <v/>
      </c>
    </row>
    <row r="153" spans="1:5" x14ac:dyDescent="0.3">
      <c r="A153" s="120">
        <f>'All Questions'!D155</f>
        <v>62</v>
      </c>
      <c r="D153" s="120" t="str">
        <f>IF('All Questions'!BW276&gt;=2,$A274,"")</f>
        <v/>
      </c>
      <c r="E153" s="120" t="str">
        <f>IF('All Questions'!BX332&gt;=2,$A330,"")</f>
        <v/>
      </c>
    </row>
    <row r="154" spans="1:5" x14ac:dyDescent="0.3">
      <c r="A154" s="120">
        <f>'All Questions'!D156</f>
        <v>210</v>
      </c>
      <c r="D154" s="120" t="str">
        <f>IF('All Questions'!BW278&gt;=2,$A276,"")</f>
        <v/>
      </c>
      <c r="E154" s="120" t="str">
        <f>IF('All Questions'!BX338&gt;=2,$A336,"")</f>
        <v/>
      </c>
    </row>
    <row r="155" spans="1:5" x14ac:dyDescent="0.3">
      <c r="A155" s="120">
        <f>'All Questions'!D157</f>
        <v>498</v>
      </c>
      <c r="D155" s="120" t="str">
        <f>IF('All Questions'!BW279&gt;=2,$A277,"")</f>
        <v/>
      </c>
      <c r="E155" s="120" t="str">
        <f>IF('All Questions'!BX340&gt;=2,$A338,"")</f>
        <v/>
      </c>
    </row>
    <row r="156" spans="1:5" x14ac:dyDescent="0.3">
      <c r="A156" s="120">
        <f>'All Questions'!D158</f>
        <v>34</v>
      </c>
      <c r="D156" s="120" t="str">
        <f>IF('All Questions'!BW280&gt;=2,$A278,"")</f>
        <v/>
      </c>
      <c r="E156" s="120">
        <f>IF('All Questions'!BX341&gt;=2,$A339,"")</f>
        <v>149</v>
      </c>
    </row>
    <row r="157" spans="1:5" x14ac:dyDescent="0.3">
      <c r="A157" s="120">
        <f>'All Questions'!D159</f>
        <v>31</v>
      </c>
      <c r="D157" s="120" t="str">
        <f>IF('All Questions'!BW281&gt;=2,$A279,"")</f>
        <v/>
      </c>
      <c r="E157" s="120">
        <f>IF('All Questions'!BX342&gt;=2,$A340,"")</f>
        <v>32</v>
      </c>
    </row>
    <row r="158" spans="1:5" x14ac:dyDescent="0.3">
      <c r="A158" s="120">
        <f>'All Questions'!D160</f>
        <v>66</v>
      </c>
      <c r="D158" s="120" t="str">
        <f>IF('All Questions'!BW282&gt;=2,$A280,"")</f>
        <v/>
      </c>
      <c r="E158" s="120">
        <f>IF('All Questions'!BX343&gt;=2,$A341,"")</f>
        <v>69</v>
      </c>
    </row>
    <row r="159" spans="1:5" x14ac:dyDescent="0.3">
      <c r="A159" s="120">
        <f>'All Questions'!D161</f>
        <v>1282</v>
      </c>
      <c r="D159" s="120" t="str">
        <f>IF('All Questions'!BW290&gt;=2,$A288,"")</f>
        <v/>
      </c>
      <c r="E159" s="120">
        <f>IF('All Questions'!BX344&gt;=2,$A342,"")</f>
        <v>288</v>
      </c>
    </row>
    <row r="160" spans="1:5" x14ac:dyDescent="0.3">
      <c r="A160" s="120">
        <f>'All Questions'!D162</f>
        <v>90</v>
      </c>
      <c r="D160" s="120" t="str">
        <f>IF('All Questions'!BW291&gt;=2,$A289,"")</f>
        <v/>
      </c>
      <c r="E160" s="120">
        <f>IF('All Questions'!BX345&gt;=2,$A343,"")</f>
        <v>194</v>
      </c>
    </row>
    <row r="161" spans="1:5" x14ac:dyDescent="0.3">
      <c r="A161" s="120">
        <f>'All Questions'!D163</f>
        <v>634</v>
      </c>
      <c r="D161" s="120">
        <f>IF('All Questions'!BW295&gt;=2,$A293,"")</f>
        <v>1440</v>
      </c>
      <c r="E161" s="120" t="str">
        <f>IF('All Questions'!BX349&gt;=2,$A347,"")</f>
        <v/>
      </c>
    </row>
    <row r="162" spans="1:5" x14ac:dyDescent="0.3">
      <c r="A162" s="120">
        <f>'All Questions'!D164</f>
        <v>26</v>
      </c>
      <c r="D162" s="120">
        <f>IF('All Questions'!BW297&gt;=2,$A295,"")</f>
        <v>748</v>
      </c>
      <c r="E162" s="120" t="str">
        <f>IF('All Questions'!BX350&gt;=2,$A348,"")</f>
        <v/>
      </c>
    </row>
    <row r="163" spans="1:5" x14ac:dyDescent="0.3">
      <c r="A163" s="120">
        <f>'All Questions'!D165</f>
        <v>87</v>
      </c>
      <c r="D163" s="120">
        <f>IF('All Questions'!BW298&gt;=2,$A296,"")</f>
        <v>948</v>
      </c>
      <c r="E163" s="120">
        <f>IF('All Questions'!BX351&gt;=2,$A349,"")</f>
        <v>150</v>
      </c>
    </row>
    <row r="164" spans="1:5" x14ac:dyDescent="0.3">
      <c r="A164" s="120">
        <f>'All Questions'!D166</f>
        <v>184</v>
      </c>
      <c r="D164" s="120">
        <f>IF('All Questions'!BW299&gt;=2,$A297,"")</f>
        <v>37</v>
      </c>
      <c r="E164" s="120" t="str">
        <f>IF('All Questions'!BX352&gt;=2,$A350,"")</f>
        <v/>
      </c>
    </row>
    <row r="165" spans="1:5" x14ac:dyDescent="0.3">
      <c r="A165" s="120">
        <f>'All Questions'!D167</f>
        <v>31</v>
      </c>
      <c r="D165" s="120" t="str">
        <f>IF('All Questions'!BW304&gt;=2,$A302,"")</f>
        <v/>
      </c>
      <c r="E165" s="120">
        <f>IF('All Questions'!BX353&gt;=2,$A351,"")</f>
        <v>831</v>
      </c>
    </row>
    <row r="166" spans="1:5" x14ac:dyDescent="0.3">
      <c r="A166" s="120">
        <f>'All Questions'!D168</f>
        <v>201</v>
      </c>
      <c r="D166" s="120" t="str">
        <f>IF('All Questions'!BW306&gt;=2,$A304,"")</f>
        <v/>
      </c>
      <c r="E166" s="120">
        <f>IF('All Questions'!BX354&gt;=2,$A352,"")</f>
        <v>173</v>
      </c>
    </row>
    <row r="167" spans="1:5" x14ac:dyDescent="0.3">
      <c r="A167" s="120">
        <f>'All Questions'!D169</f>
        <v>32</v>
      </c>
      <c r="D167" s="120">
        <f>IF('All Questions'!BW308&gt;=2,$A306,"")</f>
        <v>378</v>
      </c>
      <c r="E167" s="120">
        <f>IF('All Questions'!BX355&gt;=2,$A353,"")</f>
        <v>977</v>
      </c>
    </row>
    <row r="168" spans="1:5" x14ac:dyDescent="0.3">
      <c r="A168" s="120">
        <f>'All Questions'!D170</f>
        <v>525</v>
      </c>
      <c r="D168" s="120" t="str">
        <f>IF('All Questions'!BW310&gt;=2,$A308,"")</f>
        <v/>
      </c>
      <c r="E168" s="120" t="str">
        <f>IF('All Questions'!BX358&gt;=2,$A356,"")</f>
        <v/>
      </c>
    </row>
    <row r="169" spans="1:5" x14ac:dyDescent="0.3">
      <c r="A169" s="120">
        <f>'All Questions'!D171</f>
        <v>42</v>
      </c>
      <c r="D169" s="120">
        <f>IF('All Questions'!BW312&gt;=2,$A310,"")</f>
        <v>60</v>
      </c>
      <c r="E169" s="120" t="str">
        <f>IF('All Questions'!BX359&gt;=2,$A357,"")</f>
        <v/>
      </c>
    </row>
    <row r="170" spans="1:5" x14ac:dyDescent="0.3">
      <c r="A170" s="120">
        <f>'All Questions'!D172</f>
        <v>306</v>
      </c>
      <c r="D170" s="120" t="str">
        <f>IF('All Questions'!BW313&gt;=2,$A311,"")</f>
        <v/>
      </c>
      <c r="E170" s="120" t="str">
        <f>IF('All Questions'!BX363&gt;=2,$A361,"")</f>
        <v/>
      </c>
    </row>
    <row r="171" spans="1:5" x14ac:dyDescent="0.3">
      <c r="A171" s="120">
        <f>'All Questions'!D173</f>
        <v>2628</v>
      </c>
      <c r="D171" s="120" t="str">
        <f>IF('All Questions'!BW316&gt;=2,$A314,"")</f>
        <v/>
      </c>
    </row>
    <row r="172" spans="1:5" x14ac:dyDescent="0.3">
      <c r="A172" s="120">
        <f>'All Questions'!D174</f>
        <v>80</v>
      </c>
      <c r="D172" s="120" t="str">
        <f>IF('All Questions'!BW317&gt;=2,$A315,"")</f>
        <v/>
      </c>
    </row>
    <row r="173" spans="1:5" x14ac:dyDescent="0.3">
      <c r="A173" s="120">
        <f>'All Questions'!D175</f>
        <v>15</v>
      </c>
      <c r="D173" s="120" t="str">
        <f>IF('All Questions'!BW322&gt;=2,$A320,"")</f>
        <v/>
      </c>
    </row>
    <row r="174" spans="1:5" x14ac:dyDescent="0.3">
      <c r="A174" s="120">
        <f>'All Questions'!D176</f>
        <v>48</v>
      </c>
      <c r="D174" s="120">
        <f>IF('All Questions'!BW323&gt;=2,$A321,"")</f>
        <v>71</v>
      </c>
    </row>
    <row r="175" spans="1:5" x14ac:dyDescent="0.3">
      <c r="A175" s="120">
        <f>'All Questions'!D177</f>
        <v>543</v>
      </c>
      <c r="D175" s="120" t="str">
        <f>IF('All Questions'!BW342&gt;=2,$A340,"")</f>
        <v/>
      </c>
    </row>
    <row r="176" spans="1:5" x14ac:dyDescent="0.3">
      <c r="A176" s="120">
        <f>'All Questions'!D178</f>
        <v>156</v>
      </c>
      <c r="D176" s="120" t="str">
        <f>IF('All Questions'!BW345&gt;=2,$A343,"")</f>
        <v/>
      </c>
    </row>
    <row r="177" spans="1:4" x14ac:dyDescent="0.3">
      <c r="A177" s="120">
        <f>'All Questions'!D179</f>
        <v>372</v>
      </c>
      <c r="D177" s="120" t="str">
        <f>IF('All Questions'!BW346&gt;=2,$A344,"")</f>
        <v/>
      </c>
    </row>
    <row r="178" spans="1:4" x14ac:dyDescent="0.3">
      <c r="A178" s="120">
        <f>'All Questions'!D180</f>
        <v>585</v>
      </c>
      <c r="D178" s="120">
        <f>IF('All Questions'!BW347&gt;=2,$A345,"")</f>
        <v>1795</v>
      </c>
    </row>
    <row r="179" spans="1:4" x14ac:dyDescent="0.3">
      <c r="A179" s="120">
        <f>'All Questions'!D181</f>
        <v>54</v>
      </c>
      <c r="D179" s="120">
        <f>IF('All Questions'!BW348&gt;=2,$A346,"")</f>
        <v>58</v>
      </c>
    </row>
    <row r="180" spans="1:4" x14ac:dyDescent="0.3">
      <c r="A180" s="120">
        <f>'All Questions'!D182</f>
        <v>98</v>
      </c>
      <c r="D180" s="120" t="str">
        <f>IF('All Questions'!BW353&gt;=2,$A351,"")</f>
        <v/>
      </c>
    </row>
    <row r="181" spans="1:4" x14ac:dyDescent="0.3">
      <c r="A181" s="120">
        <f>'All Questions'!D183</f>
        <v>414</v>
      </c>
      <c r="D181" s="120">
        <f>IF('All Questions'!BW355&gt;=2,$A353,"")</f>
        <v>977</v>
      </c>
    </row>
    <row r="182" spans="1:4" x14ac:dyDescent="0.3">
      <c r="A182" s="120">
        <f>'All Questions'!D184</f>
        <v>637</v>
      </c>
      <c r="D182" s="120" t="str">
        <f>IF('All Questions'!BW358&gt;=2,$A356,"")</f>
        <v/>
      </c>
    </row>
    <row r="183" spans="1:4" x14ac:dyDescent="0.3">
      <c r="A183" s="120">
        <f>'All Questions'!D185</f>
        <v>245</v>
      </c>
      <c r="D183" s="120" t="str">
        <f>IF('All Questions'!BW360&gt;=2,$A358,"")</f>
        <v/>
      </c>
    </row>
    <row r="184" spans="1:4" x14ac:dyDescent="0.3">
      <c r="A184" s="120">
        <f>'All Questions'!D186</f>
        <v>1744</v>
      </c>
    </row>
    <row r="185" spans="1:4" x14ac:dyDescent="0.3">
      <c r="A185" s="120">
        <f>'All Questions'!D187</f>
        <v>326</v>
      </c>
    </row>
    <row r="186" spans="1:4" x14ac:dyDescent="0.3">
      <c r="A186" s="120">
        <f>'All Questions'!D188</f>
        <v>206</v>
      </c>
    </row>
    <row r="187" spans="1:4" x14ac:dyDescent="0.3">
      <c r="A187" s="120">
        <f>'All Questions'!D189</f>
        <v>11</v>
      </c>
    </row>
    <row r="188" spans="1:4" x14ac:dyDescent="0.3">
      <c r="A188" s="120">
        <f>'All Questions'!D190</f>
        <v>73</v>
      </c>
    </row>
    <row r="189" spans="1:4" x14ac:dyDescent="0.3">
      <c r="A189" s="120">
        <f>'All Questions'!D191</f>
        <v>156</v>
      </c>
    </row>
    <row r="190" spans="1:4" x14ac:dyDescent="0.3">
      <c r="A190" s="120">
        <f>'All Questions'!D192</f>
        <v>156</v>
      </c>
    </row>
    <row r="191" spans="1:4" x14ac:dyDescent="0.3">
      <c r="A191" s="120">
        <f>'All Questions'!D193</f>
        <v>35</v>
      </c>
    </row>
    <row r="192" spans="1:4" x14ac:dyDescent="0.3">
      <c r="A192" s="120">
        <f>'All Questions'!D194</f>
        <v>546</v>
      </c>
    </row>
    <row r="193" spans="1:1" x14ac:dyDescent="0.3">
      <c r="A193" s="120">
        <f>'All Questions'!D195</f>
        <v>21</v>
      </c>
    </row>
    <row r="194" spans="1:1" x14ac:dyDescent="0.3">
      <c r="A194" s="120">
        <f>'All Questions'!D196</f>
        <v>397</v>
      </c>
    </row>
    <row r="195" spans="1:1" x14ac:dyDescent="0.3">
      <c r="A195" s="120">
        <f>'All Questions'!D197</f>
        <v>263</v>
      </c>
    </row>
    <row r="196" spans="1:1" x14ac:dyDescent="0.3">
      <c r="A196" s="120">
        <f>'All Questions'!D198</f>
        <v>3650</v>
      </c>
    </row>
    <row r="197" spans="1:1" x14ac:dyDescent="0.3">
      <c r="A197" s="120">
        <f>'All Questions'!D199</f>
        <v>91</v>
      </c>
    </row>
    <row r="198" spans="1:1" x14ac:dyDescent="0.3">
      <c r="A198" s="120">
        <f>'All Questions'!D200</f>
        <v>292</v>
      </c>
    </row>
    <row r="199" spans="1:1" x14ac:dyDescent="0.3">
      <c r="A199" s="120">
        <f>'All Questions'!D201</f>
        <v>643</v>
      </c>
    </row>
    <row r="200" spans="1:1" x14ac:dyDescent="0.3">
      <c r="A200" s="120">
        <f>'All Questions'!D202</f>
        <v>93</v>
      </c>
    </row>
    <row r="201" spans="1:1" x14ac:dyDescent="0.3">
      <c r="A201" s="120">
        <f>'All Questions'!D203</f>
        <v>123</v>
      </c>
    </row>
    <row r="202" spans="1:1" x14ac:dyDescent="0.3">
      <c r="A202" s="120">
        <f>'All Questions'!D204</f>
        <v>73</v>
      </c>
    </row>
    <row r="203" spans="1:1" x14ac:dyDescent="0.3">
      <c r="A203" s="120">
        <f>'All Questions'!D205</f>
        <v>151</v>
      </c>
    </row>
    <row r="204" spans="1:1" x14ac:dyDescent="0.3">
      <c r="A204" s="120">
        <f>'All Questions'!D206</f>
        <v>83</v>
      </c>
    </row>
    <row r="205" spans="1:1" x14ac:dyDescent="0.3">
      <c r="A205" s="120">
        <f>'All Questions'!D207</f>
        <v>455</v>
      </c>
    </row>
    <row r="206" spans="1:1" x14ac:dyDescent="0.3">
      <c r="A206" s="120">
        <f>'All Questions'!D208</f>
        <v>54</v>
      </c>
    </row>
    <row r="207" spans="1:1" x14ac:dyDescent="0.3">
      <c r="A207" s="120">
        <f>'All Questions'!D209</f>
        <v>30</v>
      </c>
    </row>
    <row r="208" spans="1:1" x14ac:dyDescent="0.3">
      <c r="A208" s="120">
        <f>'All Questions'!D210</f>
        <v>44</v>
      </c>
    </row>
    <row r="209" spans="1:1" x14ac:dyDescent="0.3">
      <c r="A209" s="120">
        <f>'All Questions'!D211</f>
        <v>69</v>
      </c>
    </row>
    <row r="210" spans="1:1" x14ac:dyDescent="0.3">
      <c r="A210" s="120">
        <f>'All Questions'!D212</f>
        <v>639</v>
      </c>
    </row>
    <row r="211" spans="1:1" x14ac:dyDescent="0.3">
      <c r="A211" s="120">
        <f>'All Questions'!D213</f>
        <v>1022</v>
      </c>
    </row>
    <row r="212" spans="1:1" x14ac:dyDescent="0.3">
      <c r="A212" s="120">
        <f>'All Questions'!D214</f>
        <v>42</v>
      </c>
    </row>
    <row r="213" spans="1:1" x14ac:dyDescent="0.3">
      <c r="A213" s="120">
        <f>'All Questions'!D215</f>
        <v>36</v>
      </c>
    </row>
    <row r="214" spans="1:1" x14ac:dyDescent="0.3">
      <c r="A214" s="120">
        <f>'All Questions'!D216</f>
        <v>186</v>
      </c>
    </row>
    <row r="215" spans="1:1" x14ac:dyDescent="0.3">
      <c r="A215" s="120">
        <f>'All Questions'!D217</f>
        <v>401</v>
      </c>
    </row>
    <row r="216" spans="1:1" x14ac:dyDescent="0.3">
      <c r="A216" s="120">
        <f>'All Questions'!D218</f>
        <v>23</v>
      </c>
    </row>
    <row r="217" spans="1:1" x14ac:dyDescent="0.3">
      <c r="A217" s="120">
        <f>'All Questions'!D219</f>
        <v>16</v>
      </c>
    </row>
    <row r="218" spans="1:1" x14ac:dyDescent="0.3">
      <c r="A218" s="120">
        <f>'All Questions'!D220</f>
        <v>56</v>
      </c>
    </row>
    <row r="219" spans="1:1" x14ac:dyDescent="0.3">
      <c r="A219" s="120">
        <f>'All Questions'!D221</f>
        <v>21</v>
      </c>
    </row>
    <row r="220" spans="1:1" x14ac:dyDescent="0.3">
      <c r="A220" s="120">
        <f>'All Questions'!D222</f>
        <v>78</v>
      </c>
    </row>
    <row r="221" spans="1:1" x14ac:dyDescent="0.3">
      <c r="A221" s="120">
        <f>'All Questions'!D223</f>
        <v>456</v>
      </c>
    </row>
    <row r="222" spans="1:1" x14ac:dyDescent="0.3">
      <c r="A222" s="120">
        <f>'All Questions'!D224</f>
        <v>1996</v>
      </c>
    </row>
    <row r="223" spans="1:1" x14ac:dyDescent="0.3">
      <c r="A223" s="120">
        <f>'All Questions'!D225</f>
        <v>984</v>
      </c>
    </row>
    <row r="224" spans="1:1" x14ac:dyDescent="0.3">
      <c r="A224" s="120">
        <f>'All Questions'!D226</f>
        <v>141</v>
      </c>
    </row>
    <row r="225" spans="1:1" x14ac:dyDescent="0.3">
      <c r="A225" s="120">
        <f>'All Questions'!D227</f>
        <v>104</v>
      </c>
    </row>
    <row r="226" spans="1:1" x14ac:dyDescent="0.3">
      <c r="A226" s="120">
        <f>'All Questions'!D228</f>
        <v>65</v>
      </c>
    </row>
    <row r="227" spans="1:1" x14ac:dyDescent="0.3">
      <c r="A227" s="120">
        <f>'All Questions'!D229</f>
        <v>140</v>
      </c>
    </row>
    <row r="228" spans="1:1" x14ac:dyDescent="0.3">
      <c r="A228" s="120">
        <f>'All Questions'!D230</f>
        <v>33</v>
      </c>
    </row>
    <row r="229" spans="1:1" x14ac:dyDescent="0.3">
      <c r="A229" s="120">
        <f>'All Questions'!D231</f>
        <v>1600</v>
      </c>
    </row>
    <row r="230" spans="1:1" x14ac:dyDescent="0.3">
      <c r="A230" s="120">
        <f>'All Questions'!D232</f>
        <v>197</v>
      </c>
    </row>
    <row r="231" spans="1:1" x14ac:dyDescent="0.3">
      <c r="A231" s="120">
        <f>'All Questions'!D233</f>
        <v>1315</v>
      </c>
    </row>
    <row r="232" spans="1:1" x14ac:dyDescent="0.3">
      <c r="A232" s="120">
        <f>'All Questions'!D234</f>
        <v>106</v>
      </c>
    </row>
    <row r="233" spans="1:1" x14ac:dyDescent="0.3">
      <c r="A233" s="120">
        <f>'All Questions'!D235</f>
        <v>377</v>
      </c>
    </row>
    <row r="234" spans="1:1" x14ac:dyDescent="0.3">
      <c r="A234" s="120">
        <f>'All Questions'!D236</f>
        <v>177</v>
      </c>
    </row>
    <row r="235" spans="1:1" x14ac:dyDescent="0.3">
      <c r="A235" s="120">
        <f>'All Questions'!D237</f>
        <v>43</v>
      </c>
    </row>
    <row r="236" spans="1:1" x14ac:dyDescent="0.3">
      <c r="A236" s="120">
        <f>'All Questions'!D238</f>
        <v>1219</v>
      </c>
    </row>
    <row r="237" spans="1:1" x14ac:dyDescent="0.3">
      <c r="A237" s="120">
        <f>'All Questions'!D239</f>
        <v>1019</v>
      </c>
    </row>
    <row r="238" spans="1:1" x14ac:dyDescent="0.3">
      <c r="A238" s="120">
        <f>'All Questions'!D240</f>
        <v>508</v>
      </c>
    </row>
    <row r="239" spans="1:1" x14ac:dyDescent="0.3">
      <c r="A239" s="120">
        <f>'All Questions'!D241</f>
        <v>42</v>
      </c>
    </row>
    <row r="240" spans="1:1" x14ac:dyDescent="0.3">
      <c r="A240" s="120">
        <f>'All Questions'!D242</f>
        <v>342</v>
      </c>
    </row>
    <row r="241" spans="1:1" x14ac:dyDescent="0.3">
      <c r="A241" s="120">
        <f>'All Questions'!D243</f>
        <v>205</v>
      </c>
    </row>
    <row r="242" spans="1:1" x14ac:dyDescent="0.3">
      <c r="A242" s="120">
        <f>'All Questions'!D244</f>
        <v>37</v>
      </c>
    </row>
    <row r="243" spans="1:1" x14ac:dyDescent="0.3">
      <c r="A243" s="120">
        <f>'All Questions'!D245</f>
        <v>1228</v>
      </c>
    </row>
    <row r="244" spans="1:1" x14ac:dyDescent="0.3">
      <c r="A244" s="120">
        <f>'All Questions'!D246</f>
        <v>520</v>
      </c>
    </row>
    <row r="245" spans="1:1" x14ac:dyDescent="0.3">
      <c r="A245" s="120">
        <f>'All Questions'!D247</f>
        <v>89</v>
      </c>
    </row>
    <row r="246" spans="1:1" x14ac:dyDescent="0.3">
      <c r="A246" s="120">
        <f>'All Questions'!D248</f>
        <v>19</v>
      </c>
    </row>
    <row r="247" spans="1:1" x14ac:dyDescent="0.3">
      <c r="A247" s="120">
        <f>'All Questions'!D249</f>
        <v>48</v>
      </c>
    </row>
    <row r="248" spans="1:1" x14ac:dyDescent="0.3">
      <c r="A248" s="120">
        <f>'All Questions'!D250</f>
        <v>28</v>
      </c>
    </row>
    <row r="249" spans="1:1" x14ac:dyDescent="0.3">
      <c r="A249" s="120">
        <f>'All Questions'!D251</f>
        <v>112</v>
      </c>
    </row>
    <row r="250" spans="1:1" x14ac:dyDescent="0.3">
      <c r="A250" s="120">
        <f>'All Questions'!D252</f>
        <v>17</v>
      </c>
    </row>
    <row r="251" spans="1:1" x14ac:dyDescent="0.3">
      <c r="A251" s="120">
        <f>'All Questions'!D253</f>
        <v>1603</v>
      </c>
    </row>
    <row r="252" spans="1:1" x14ac:dyDescent="0.3">
      <c r="A252" s="120">
        <f>'All Questions'!D254</f>
        <v>317</v>
      </c>
    </row>
    <row r="253" spans="1:1" x14ac:dyDescent="0.3">
      <c r="A253" s="120">
        <f>'All Questions'!D255</f>
        <v>332</v>
      </c>
    </row>
    <row r="254" spans="1:1" x14ac:dyDescent="0.3">
      <c r="A254" s="120">
        <f>'All Questions'!D256</f>
        <v>32</v>
      </c>
    </row>
    <row r="255" spans="1:1" x14ac:dyDescent="0.3">
      <c r="A255" s="120">
        <f>'All Questions'!D257</f>
        <v>177</v>
      </c>
    </row>
    <row r="256" spans="1:1" x14ac:dyDescent="0.3">
      <c r="A256" s="120">
        <f>'All Questions'!D258</f>
        <v>422</v>
      </c>
    </row>
    <row r="257" spans="1:1" x14ac:dyDescent="0.3">
      <c r="A257" s="120">
        <f>'All Questions'!D259</f>
        <v>745</v>
      </c>
    </row>
    <row r="258" spans="1:1" x14ac:dyDescent="0.3">
      <c r="A258" s="120">
        <f>'All Questions'!D260</f>
        <v>98</v>
      </c>
    </row>
    <row r="259" spans="1:1" x14ac:dyDescent="0.3">
      <c r="A259" s="120">
        <f>'All Questions'!D261</f>
        <v>1261</v>
      </c>
    </row>
    <row r="260" spans="1:1" x14ac:dyDescent="0.3">
      <c r="A260" s="120">
        <f>'All Questions'!D262</f>
        <v>4687</v>
      </c>
    </row>
    <row r="261" spans="1:1" x14ac:dyDescent="0.3">
      <c r="A261" s="120">
        <f>'All Questions'!D263</f>
        <v>283</v>
      </c>
    </row>
    <row r="262" spans="1:1" x14ac:dyDescent="0.3">
      <c r="A262" s="120">
        <f>'All Questions'!D264</f>
        <v>295</v>
      </c>
    </row>
    <row r="263" spans="1:1" x14ac:dyDescent="0.3">
      <c r="A263" s="120">
        <f>'All Questions'!D265</f>
        <v>394</v>
      </c>
    </row>
    <row r="264" spans="1:1" x14ac:dyDescent="0.3">
      <c r="A264" s="120">
        <f>'All Questions'!D266</f>
        <v>425</v>
      </c>
    </row>
    <row r="265" spans="1:1" x14ac:dyDescent="0.3">
      <c r="A265" s="120">
        <f>'All Questions'!D267</f>
        <v>66</v>
      </c>
    </row>
    <row r="266" spans="1:1" x14ac:dyDescent="0.3">
      <c r="A266" s="120">
        <f>'All Questions'!D268</f>
        <v>3287</v>
      </c>
    </row>
    <row r="267" spans="1:1" x14ac:dyDescent="0.3">
      <c r="A267" s="120">
        <f>'All Questions'!D269</f>
        <v>46</v>
      </c>
    </row>
    <row r="268" spans="1:1" x14ac:dyDescent="0.3">
      <c r="A268" s="120">
        <f>'All Questions'!D270</f>
        <v>110</v>
      </c>
    </row>
    <row r="269" spans="1:1" x14ac:dyDescent="0.3">
      <c r="A269" s="120">
        <f>'All Questions'!D271</f>
        <v>249</v>
      </c>
    </row>
    <row r="270" spans="1:1" x14ac:dyDescent="0.3">
      <c r="A270" s="120">
        <f>'All Questions'!D272</f>
        <v>856</v>
      </c>
    </row>
    <row r="271" spans="1:1" x14ac:dyDescent="0.3">
      <c r="A271" s="120">
        <f>'All Questions'!D273</f>
        <v>263</v>
      </c>
    </row>
    <row r="272" spans="1:1" x14ac:dyDescent="0.3">
      <c r="A272" s="120">
        <f>'All Questions'!D274</f>
        <v>37</v>
      </c>
    </row>
    <row r="273" spans="1:1" x14ac:dyDescent="0.3">
      <c r="A273" s="120">
        <f>'All Questions'!D275</f>
        <v>149</v>
      </c>
    </row>
    <row r="274" spans="1:1" x14ac:dyDescent="0.3">
      <c r="A274" s="120">
        <f>'All Questions'!D276</f>
        <v>618</v>
      </c>
    </row>
    <row r="275" spans="1:1" x14ac:dyDescent="0.3">
      <c r="A275" s="120">
        <f>'All Questions'!D277</f>
        <v>227</v>
      </c>
    </row>
    <row r="276" spans="1:1" x14ac:dyDescent="0.3">
      <c r="A276" s="120">
        <f>'All Questions'!D278</f>
        <v>34</v>
      </c>
    </row>
    <row r="277" spans="1:1" x14ac:dyDescent="0.3">
      <c r="A277" s="120">
        <f>'All Questions'!D279</f>
        <v>284</v>
      </c>
    </row>
    <row r="278" spans="1:1" x14ac:dyDescent="0.3">
      <c r="A278" s="120">
        <f>'All Questions'!D280</f>
        <v>1396</v>
      </c>
    </row>
    <row r="279" spans="1:1" x14ac:dyDescent="0.3">
      <c r="A279" s="120">
        <f>'All Questions'!D281</f>
        <v>385</v>
      </c>
    </row>
    <row r="280" spans="1:1" x14ac:dyDescent="0.3">
      <c r="A280" s="120">
        <f>'All Questions'!D282</f>
        <v>155</v>
      </c>
    </row>
    <row r="281" spans="1:1" x14ac:dyDescent="0.3">
      <c r="A281" s="120">
        <f>'All Questions'!D283</f>
        <v>81</v>
      </c>
    </row>
    <row r="282" spans="1:1" x14ac:dyDescent="0.3">
      <c r="A282" s="120">
        <f>'All Questions'!D284</f>
        <v>816</v>
      </c>
    </row>
    <row r="283" spans="1:1" x14ac:dyDescent="0.3">
      <c r="A283" s="120">
        <f>'All Questions'!D285</f>
        <v>194</v>
      </c>
    </row>
    <row r="284" spans="1:1" x14ac:dyDescent="0.3">
      <c r="A284" s="120">
        <f>'All Questions'!D286</f>
        <v>176</v>
      </c>
    </row>
    <row r="285" spans="1:1" x14ac:dyDescent="0.3">
      <c r="A285" s="120">
        <f>'All Questions'!D287</f>
        <v>155</v>
      </c>
    </row>
    <row r="286" spans="1:1" x14ac:dyDescent="0.3">
      <c r="A286" s="120">
        <f>'All Questions'!D288</f>
        <v>1105</v>
      </c>
    </row>
    <row r="287" spans="1:1" x14ac:dyDescent="0.3">
      <c r="A287" s="120">
        <f>'All Questions'!D289</f>
        <v>429</v>
      </c>
    </row>
    <row r="288" spans="1:1" x14ac:dyDescent="0.3">
      <c r="A288" s="120">
        <f>'All Questions'!D290</f>
        <v>473</v>
      </c>
    </row>
    <row r="289" spans="1:1" x14ac:dyDescent="0.3">
      <c r="A289" s="120">
        <f>'All Questions'!D291</f>
        <v>128</v>
      </c>
    </row>
    <row r="290" spans="1:1" x14ac:dyDescent="0.3">
      <c r="A290" s="120">
        <f>'All Questions'!D292</f>
        <v>332</v>
      </c>
    </row>
    <row r="291" spans="1:1" x14ac:dyDescent="0.3">
      <c r="A291" s="120">
        <f>'All Questions'!D293</f>
        <v>195</v>
      </c>
    </row>
    <row r="292" spans="1:1" x14ac:dyDescent="0.3">
      <c r="A292" s="120">
        <f>'All Questions'!D294</f>
        <v>132</v>
      </c>
    </row>
    <row r="293" spans="1:1" x14ac:dyDescent="0.3">
      <c r="A293" s="120">
        <f>'All Questions'!D295</f>
        <v>1440</v>
      </c>
    </row>
    <row r="294" spans="1:1" x14ac:dyDescent="0.3">
      <c r="A294" s="120">
        <f>'All Questions'!D296</f>
        <v>61</v>
      </c>
    </row>
    <row r="295" spans="1:1" x14ac:dyDescent="0.3">
      <c r="A295" s="120">
        <f>'All Questions'!D297</f>
        <v>748</v>
      </c>
    </row>
    <row r="296" spans="1:1" x14ac:dyDescent="0.3">
      <c r="A296" s="120">
        <f>'All Questions'!D298</f>
        <v>948</v>
      </c>
    </row>
    <row r="297" spans="1:1" x14ac:dyDescent="0.3">
      <c r="A297" s="120">
        <f>'All Questions'!D299</f>
        <v>37</v>
      </c>
    </row>
    <row r="298" spans="1:1" x14ac:dyDescent="0.3">
      <c r="A298" s="120">
        <f>'All Questions'!D300</f>
        <v>385</v>
      </c>
    </row>
    <row r="299" spans="1:1" x14ac:dyDescent="0.3">
      <c r="A299" s="120">
        <f>'All Questions'!D301</f>
        <v>319</v>
      </c>
    </row>
    <row r="300" spans="1:1" x14ac:dyDescent="0.3">
      <c r="A300" s="120">
        <f>'All Questions'!D302</f>
        <v>124</v>
      </c>
    </row>
    <row r="301" spans="1:1" x14ac:dyDescent="0.3">
      <c r="A301" s="120">
        <f>'All Questions'!D303</f>
        <v>172</v>
      </c>
    </row>
    <row r="302" spans="1:1" x14ac:dyDescent="0.3">
      <c r="A302" s="120">
        <f>'All Questions'!D304</f>
        <v>95</v>
      </c>
    </row>
    <row r="303" spans="1:1" x14ac:dyDescent="0.3">
      <c r="A303" s="120">
        <f>'All Questions'!D305</f>
        <v>104</v>
      </c>
    </row>
    <row r="304" spans="1:1" x14ac:dyDescent="0.3">
      <c r="A304" s="120">
        <f>'All Questions'!D306</f>
        <v>175</v>
      </c>
    </row>
    <row r="305" spans="1:1" x14ac:dyDescent="0.3">
      <c r="A305" s="120">
        <f>'All Questions'!D307</f>
        <v>690</v>
      </c>
    </row>
    <row r="306" spans="1:1" x14ac:dyDescent="0.3">
      <c r="A306" s="120">
        <f>'All Questions'!D308</f>
        <v>378</v>
      </c>
    </row>
    <row r="307" spans="1:1" x14ac:dyDescent="0.3">
      <c r="A307" s="120">
        <f>'All Questions'!D309</f>
        <v>1585</v>
      </c>
    </row>
    <row r="308" spans="1:1" x14ac:dyDescent="0.3">
      <c r="A308" s="120">
        <f>'All Questions'!D310</f>
        <v>512</v>
      </c>
    </row>
    <row r="309" spans="1:1" x14ac:dyDescent="0.3">
      <c r="A309" s="120">
        <f>'All Questions'!D311</f>
        <v>2645</v>
      </c>
    </row>
    <row r="310" spans="1:1" x14ac:dyDescent="0.3">
      <c r="A310" s="120">
        <f>'All Questions'!D312</f>
        <v>60</v>
      </c>
    </row>
    <row r="311" spans="1:1" x14ac:dyDescent="0.3">
      <c r="A311" s="120">
        <f>'All Questions'!D313</f>
        <v>103</v>
      </c>
    </row>
    <row r="312" spans="1:1" x14ac:dyDescent="0.3">
      <c r="A312" s="120">
        <f>'All Questions'!D314</f>
        <v>122</v>
      </c>
    </row>
    <row r="313" spans="1:1" x14ac:dyDescent="0.3">
      <c r="A313" s="120">
        <f>'All Questions'!D315</f>
        <v>39</v>
      </c>
    </row>
    <row r="314" spans="1:1" x14ac:dyDescent="0.3">
      <c r="A314" s="120">
        <f>'All Questions'!D316</f>
        <v>68</v>
      </c>
    </row>
    <row r="315" spans="1:1" x14ac:dyDescent="0.3">
      <c r="A315" s="120">
        <f>'All Questions'!D317</f>
        <v>891</v>
      </c>
    </row>
    <row r="316" spans="1:1" x14ac:dyDescent="0.3">
      <c r="A316" s="120">
        <f>'All Questions'!D318</f>
        <v>760</v>
      </c>
    </row>
    <row r="317" spans="1:1" x14ac:dyDescent="0.3">
      <c r="A317" s="120">
        <f>'All Questions'!D319</f>
        <v>114</v>
      </c>
    </row>
    <row r="318" spans="1:1" x14ac:dyDescent="0.3">
      <c r="A318" s="120">
        <f>'All Questions'!D320</f>
        <v>116</v>
      </c>
    </row>
    <row r="319" spans="1:1" x14ac:dyDescent="0.3">
      <c r="A319" s="120">
        <f>'All Questions'!D321</f>
        <v>36</v>
      </c>
    </row>
    <row r="320" spans="1:1" x14ac:dyDescent="0.3">
      <c r="A320" s="120">
        <f>'All Questions'!D322</f>
        <v>29</v>
      </c>
    </row>
    <row r="321" spans="1:1" x14ac:dyDescent="0.3">
      <c r="A321" s="120">
        <f>'All Questions'!D323</f>
        <v>71</v>
      </c>
    </row>
    <row r="322" spans="1:1" x14ac:dyDescent="0.3">
      <c r="A322" s="120">
        <f>'All Questions'!D324</f>
        <v>623</v>
      </c>
    </row>
    <row r="323" spans="1:1" x14ac:dyDescent="0.3">
      <c r="A323" s="120">
        <f>'All Questions'!D325</f>
        <v>575</v>
      </c>
    </row>
    <row r="324" spans="1:1" x14ac:dyDescent="0.3">
      <c r="A324" s="120">
        <f>'All Questions'!D326</f>
        <v>735</v>
      </c>
    </row>
    <row r="325" spans="1:1" x14ac:dyDescent="0.3">
      <c r="A325" s="120">
        <f>'All Questions'!D327</f>
        <v>221</v>
      </c>
    </row>
    <row r="326" spans="1:1" x14ac:dyDescent="0.3">
      <c r="A326" s="120">
        <f>'All Questions'!D328</f>
        <v>624</v>
      </c>
    </row>
    <row r="327" spans="1:1" x14ac:dyDescent="0.3">
      <c r="A327" s="120">
        <f>'All Questions'!D329</f>
        <v>403</v>
      </c>
    </row>
    <row r="328" spans="1:1" x14ac:dyDescent="0.3">
      <c r="A328" s="120">
        <f>'All Questions'!D330</f>
        <v>46</v>
      </c>
    </row>
    <row r="329" spans="1:1" x14ac:dyDescent="0.3">
      <c r="A329" s="120">
        <f>'All Questions'!D331</f>
        <v>39</v>
      </c>
    </row>
    <row r="330" spans="1:1" x14ac:dyDescent="0.3">
      <c r="A330" s="120">
        <f>'All Questions'!D332</f>
        <v>30</v>
      </c>
    </row>
    <row r="331" spans="1:1" x14ac:dyDescent="0.3">
      <c r="A331" s="120">
        <f>'All Questions'!D333</f>
        <v>11</v>
      </c>
    </row>
    <row r="332" spans="1:1" x14ac:dyDescent="0.3">
      <c r="A332" s="120">
        <f>'All Questions'!D334</f>
        <v>12</v>
      </c>
    </row>
    <row r="333" spans="1:1" x14ac:dyDescent="0.3">
      <c r="A333" s="120">
        <f>'All Questions'!D335</f>
        <v>144</v>
      </c>
    </row>
    <row r="334" spans="1:1" x14ac:dyDescent="0.3">
      <c r="A334" s="120">
        <f>'All Questions'!D336</f>
        <v>75</v>
      </c>
    </row>
    <row r="335" spans="1:1" x14ac:dyDescent="0.3">
      <c r="A335" s="120">
        <f>'All Questions'!D337</f>
        <v>116</v>
      </c>
    </row>
    <row r="336" spans="1:1" x14ac:dyDescent="0.3">
      <c r="A336" s="120">
        <f>'All Questions'!D338</f>
        <v>91</v>
      </c>
    </row>
    <row r="337" spans="1:1" x14ac:dyDescent="0.3">
      <c r="A337" s="120">
        <f>'All Questions'!D339</f>
        <v>294</v>
      </c>
    </row>
    <row r="338" spans="1:1" x14ac:dyDescent="0.3">
      <c r="A338" s="120">
        <f>'All Questions'!D340</f>
        <v>776</v>
      </c>
    </row>
    <row r="339" spans="1:1" x14ac:dyDescent="0.3">
      <c r="A339" s="120">
        <f>'All Questions'!D341</f>
        <v>149</v>
      </c>
    </row>
    <row r="340" spans="1:1" x14ac:dyDescent="0.3">
      <c r="A340" s="120">
        <f>'All Questions'!D342</f>
        <v>32</v>
      </c>
    </row>
    <row r="341" spans="1:1" x14ac:dyDescent="0.3">
      <c r="A341" s="120">
        <f>'All Questions'!D343</f>
        <v>69</v>
      </c>
    </row>
    <row r="342" spans="1:1" x14ac:dyDescent="0.3">
      <c r="A342" s="120">
        <f>'All Questions'!D344</f>
        <v>288</v>
      </c>
    </row>
    <row r="343" spans="1:1" x14ac:dyDescent="0.3">
      <c r="A343" s="120">
        <f>'All Questions'!D345</f>
        <v>194</v>
      </c>
    </row>
    <row r="344" spans="1:1" x14ac:dyDescent="0.3">
      <c r="A344" s="120">
        <f>'All Questions'!D346</f>
        <v>198</v>
      </c>
    </row>
    <row r="345" spans="1:1" x14ac:dyDescent="0.3">
      <c r="A345" s="120">
        <f>'All Questions'!D347</f>
        <v>1795</v>
      </c>
    </row>
    <row r="346" spans="1:1" x14ac:dyDescent="0.3">
      <c r="A346" s="120">
        <f>'All Questions'!D348</f>
        <v>58</v>
      </c>
    </row>
    <row r="347" spans="1:1" x14ac:dyDescent="0.3">
      <c r="A347" s="120">
        <f>'All Questions'!D349</f>
        <v>63</v>
      </c>
    </row>
    <row r="348" spans="1:1" x14ac:dyDescent="0.3">
      <c r="A348" s="120">
        <f>'All Questions'!D350</f>
        <v>54</v>
      </c>
    </row>
    <row r="349" spans="1:1" x14ac:dyDescent="0.3">
      <c r="A349" s="120">
        <f>'All Questions'!D351</f>
        <v>150</v>
      </c>
    </row>
    <row r="350" spans="1:1" x14ac:dyDescent="0.3">
      <c r="A350" s="120">
        <f>'All Questions'!D352</f>
        <v>164</v>
      </c>
    </row>
    <row r="351" spans="1:1" x14ac:dyDescent="0.3">
      <c r="A351" s="120">
        <f>'All Questions'!D353</f>
        <v>831</v>
      </c>
    </row>
    <row r="352" spans="1:1" x14ac:dyDescent="0.3">
      <c r="A352" s="120">
        <f>'All Questions'!D354</f>
        <v>173</v>
      </c>
    </row>
    <row r="353" spans="1:1" x14ac:dyDescent="0.3">
      <c r="A353" s="120">
        <f>'All Questions'!D355</f>
        <v>977</v>
      </c>
    </row>
    <row r="354" spans="1:1" x14ac:dyDescent="0.3">
      <c r="A354" s="120">
        <f>'All Questions'!D356</f>
        <v>1018</v>
      </c>
    </row>
    <row r="355" spans="1:1" x14ac:dyDescent="0.3">
      <c r="A355" s="120">
        <f>'All Questions'!D357</f>
        <v>63</v>
      </c>
    </row>
    <row r="356" spans="1:1" x14ac:dyDescent="0.3">
      <c r="A356" s="120">
        <f>'All Questions'!D358</f>
        <v>22</v>
      </c>
    </row>
    <row r="357" spans="1:1" x14ac:dyDescent="0.3">
      <c r="A357" s="120">
        <f>'All Questions'!D359</f>
        <v>140</v>
      </c>
    </row>
    <row r="358" spans="1:1" x14ac:dyDescent="0.3">
      <c r="A358" s="120">
        <f>'All Questions'!D360</f>
        <v>115</v>
      </c>
    </row>
    <row r="359" spans="1:1" x14ac:dyDescent="0.3">
      <c r="A359" s="120">
        <f>'All Questions'!D361</f>
        <v>140</v>
      </c>
    </row>
    <row r="360" spans="1:1" x14ac:dyDescent="0.3">
      <c r="A360" s="120">
        <f>'All Questions'!D362</f>
        <v>2364</v>
      </c>
    </row>
    <row r="361" spans="1:1" x14ac:dyDescent="0.3">
      <c r="A361" s="120">
        <f>'All Questions'!D363</f>
        <v>1943</v>
      </c>
    </row>
  </sheetData>
  <mergeCells count="1">
    <mergeCell ref="A1:I1"/>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7DFD0-2035-4BDD-8C23-094ABE321CF9}">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223" t="s">
        <v>4078</v>
      </c>
      <c r="B1" s="224"/>
      <c r="C1" s="224"/>
      <c r="D1" s="224"/>
      <c r="E1" s="224"/>
      <c r="F1" s="224"/>
      <c r="G1" s="224"/>
      <c r="H1" s="224"/>
      <c r="I1" s="22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0">
        <f>'All Questions'!C5</f>
        <v>0</v>
      </c>
      <c r="B3" s="120" t="str">
        <f>IF('All Questions'!BU5&gt;=2,$A3,"")</f>
        <v/>
      </c>
      <c r="C3" s="120" t="str">
        <f>IF('All Questions'!BV6&gt;=2,$A4,"")</f>
        <v/>
      </c>
      <c r="D3" s="120" t="str">
        <f>IF('All Questions'!BW6&gt;=2,$A4,"")</f>
        <v/>
      </c>
      <c r="E3" s="120">
        <f>IF('All Questions'!BX11&gt;=2,$A9,"")</f>
        <v>0</v>
      </c>
      <c r="F3" s="120">
        <f>IF('All Questions'!BY7&gt;=2,$A5,"")</f>
        <v>0</v>
      </c>
      <c r="G3" s="120" t="str">
        <f>IF('All Questions'!CA9&gt;=2,$A7,"")</f>
        <v/>
      </c>
      <c r="H3" s="120" t="str">
        <f>IF('All Questions'!CB16&gt;=2,$A14,"")</f>
        <v/>
      </c>
      <c r="I3" s="120" t="str">
        <f>IF('All Questions'!CC97&gt;=2,$A95,"")</f>
        <v/>
      </c>
      <c r="L3" s="28" t="s">
        <v>4059</v>
      </c>
      <c r="M3" s="28" t="s">
        <v>4060</v>
      </c>
      <c r="N3" s="28" t="s">
        <v>4061</v>
      </c>
      <c r="O3" s="28" t="s">
        <v>4062</v>
      </c>
      <c r="P3" s="28" t="s">
        <v>4063</v>
      </c>
      <c r="Q3" s="28" t="s">
        <v>4064</v>
      </c>
      <c r="R3" s="28" t="s">
        <v>4065</v>
      </c>
      <c r="S3" s="28" t="s">
        <v>4066</v>
      </c>
      <c r="T3" s="28" t="s">
        <v>4067</v>
      </c>
    </row>
    <row r="4" spans="1:20" x14ac:dyDescent="0.3">
      <c r="A4" s="120">
        <f>'All Questions'!C6</f>
        <v>0</v>
      </c>
      <c r="B4" s="120" t="str">
        <f>IF('All Questions'!BU7&gt;=2,$A5,"")</f>
        <v/>
      </c>
      <c r="C4" s="120" t="str">
        <f>IF('All Questions'!BV14&gt;=2,$A12,"")</f>
        <v/>
      </c>
      <c r="D4" s="120" t="str">
        <f>IF('All Questions'!BW9&gt;=2,$A7,"")</f>
        <v/>
      </c>
      <c r="E4" s="120">
        <f>IF('All Questions'!BX12&gt;=2,$A10,"")</f>
        <v>0</v>
      </c>
      <c r="F4" s="120" t="str">
        <f>IF('All Questions'!BY11&gt;=2,$A9,"")</f>
        <v/>
      </c>
      <c r="G4" s="120" t="str">
        <f>IF('All Questions'!CA182&gt;=2,$A180,"")</f>
        <v/>
      </c>
      <c r="H4" s="120" t="str">
        <f>IF('All Questions'!CB40&gt;=2,$A38,"")</f>
        <v/>
      </c>
      <c r="I4" s="120" t="str">
        <f>IF('All Questions'!CC201&gt;=2,$A199,"")</f>
        <v/>
      </c>
      <c r="K4" s="28" t="s">
        <v>4068</v>
      </c>
      <c r="L4" s="124">
        <f>_xlfn.QUARTILE.INC(A$3:A$361, 0)</f>
        <v>-1</v>
      </c>
      <c r="M4" s="124">
        <f>_xlfn.QUARTILE.INC(B$3:B$102, 0)</f>
        <v>0</v>
      </c>
      <c r="N4" s="124">
        <f>_xlfn.QUARTILE.INC(C$3:C$81, 0)</f>
        <v>0</v>
      </c>
      <c r="O4" s="124">
        <f>_xlfn.QUARTILE.INC(D$3:D$183, 0)</f>
        <v>0</v>
      </c>
      <c r="P4" s="124">
        <f>_xlfn.QUARTILE.INC(E$3:E$170, 0)</f>
        <v>-1</v>
      </c>
      <c r="Q4" s="124">
        <f>_xlfn.QUARTILE.INC(F$3:F$45, 0)</f>
        <v>0</v>
      </c>
      <c r="R4" s="124" t="e">
        <f>_xlfn.QUARTILE.INC(G$3:G$6, 0)</f>
        <v>#NUM!</v>
      </c>
      <c r="S4" s="124" t="e">
        <f>_xlfn.QUARTILE.INC(H$3:H$10, 0)</f>
        <v>#NUM!</v>
      </c>
      <c r="T4" s="124" t="e">
        <f>_xlfn.QUARTILE.INC(I$3:I$9, 0)</f>
        <v>#NUM!</v>
      </c>
    </row>
    <row r="5" spans="1:20" x14ac:dyDescent="0.3">
      <c r="A5" s="120">
        <f>'All Questions'!C7</f>
        <v>0</v>
      </c>
      <c r="B5" s="120">
        <f>IF('All Questions'!BU8&gt;=2,$A6,"")</f>
        <v>1</v>
      </c>
      <c r="C5" s="120" t="str">
        <f>IF('All Questions'!BV15&gt;=2,$A13,"")</f>
        <v/>
      </c>
      <c r="D5" s="120">
        <f>IF('All Questions'!BW13&gt;=2,$A11,"")</f>
        <v>3</v>
      </c>
      <c r="E5" s="120">
        <f>IF('All Questions'!BX17&gt;=2,$A15,"")</f>
        <v>0</v>
      </c>
      <c r="F5" s="120" t="str">
        <f>IF('All Questions'!BY17&gt;=2,$A15,"")</f>
        <v/>
      </c>
      <c r="G5" s="120" t="str">
        <f>IF('All Questions'!CA291&gt;=2,$A289,"")</f>
        <v/>
      </c>
      <c r="H5" s="120" t="str">
        <f>IF('All Questions'!CB101&gt;=2,$A99,"")</f>
        <v/>
      </c>
      <c r="I5" s="120" t="str">
        <f>IF('All Questions'!CC231&gt;=2,$A229,"")</f>
        <v/>
      </c>
      <c r="K5" s="28" t="s">
        <v>4069</v>
      </c>
      <c r="L5" s="124">
        <f>_xlfn.QUARTILE.INC(A$3:A$361, 1)</f>
        <v>0</v>
      </c>
      <c r="M5" s="124">
        <f>_xlfn.QUARTILE.INC(B$3:B$102, 1)</f>
        <v>0</v>
      </c>
      <c r="N5" s="124">
        <f>_xlfn.QUARTILE.INC(C$3:C$81, 1)</f>
        <v>0</v>
      </c>
      <c r="O5" s="124">
        <f>_xlfn.QUARTILE.INC(D$3:D$183, 1)</f>
        <v>0</v>
      </c>
      <c r="P5" s="124">
        <f>_xlfn.QUARTILE.INC(E$3:E$170, 1)</f>
        <v>0</v>
      </c>
      <c r="Q5" s="124">
        <f>_xlfn.QUARTILE.INC(F$3:F$45, 1)</f>
        <v>0</v>
      </c>
      <c r="R5" s="124" t="e">
        <f>_xlfn.QUARTILE.INC(G$3:G$6, 1)</f>
        <v>#NUM!</v>
      </c>
      <c r="S5" s="124" t="e">
        <f>_xlfn.QUARTILE.INC(H$3:H$10, 1)</f>
        <v>#NUM!</v>
      </c>
      <c r="T5" s="124" t="e">
        <f>_xlfn.QUARTILE.INC(I$3:I$9, 1)</f>
        <v>#NUM!</v>
      </c>
    </row>
    <row r="6" spans="1:20" x14ac:dyDescent="0.3">
      <c r="A6" s="120">
        <f>'All Questions'!C8</f>
        <v>1</v>
      </c>
      <c r="B6" s="120" t="str">
        <f>IF('All Questions'!BU10&gt;=2,$A8,"")</f>
        <v/>
      </c>
      <c r="C6" s="120" t="str">
        <f>IF('All Questions'!BV17&gt;=2,$A15,"")</f>
        <v/>
      </c>
      <c r="D6" s="120" t="str">
        <f>IF('All Questions'!BW14&gt;=2,$A12,"")</f>
        <v/>
      </c>
      <c r="E6" s="120">
        <f>IF('All Questions'!BX19&gt;=2,$A17,"")</f>
        <v>1</v>
      </c>
      <c r="F6" s="120" t="str">
        <f>IF('All Questions'!BY21&gt;=2,$A19,"")</f>
        <v/>
      </c>
      <c r="G6" s="120" t="str">
        <f>IF('All Questions'!CA295&gt;=2,$A293,"")</f>
        <v/>
      </c>
      <c r="H6" s="120" t="str">
        <f>IF('All Questions'!CB235&gt;=2,$A233,"")</f>
        <v/>
      </c>
      <c r="I6" s="120" t="str">
        <f>IF('All Questions'!CC311&gt;=2,$A309,"")</f>
        <v/>
      </c>
      <c r="K6" s="28" t="s">
        <v>3118</v>
      </c>
      <c r="L6" s="124">
        <f>_xlfn.QUARTILE.INC(A$3:A$361, 2)</f>
        <v>0</v>
      </c>
      <c r="M6" s="124">
        <f>_xlfn.QUARTILE.INC(B$3:B$102, 2)</f>
        <v>1</v>
      </c>
      <c r="N6" s="124">
        <f>_xlfn.QUARTILE.INC(C$3:C$81, 2)</f>
        <v>0</v>
      </c>
      <c r="O6" s="124">
        <f>_xlfn.QUARTILE.INC(D$3:D$183, 2)</f>
        <v>0.5</v>
      </c>
      <c r="P6" s="124">
        <f>_xlfn.QUARTILE.INC(E$3:E$170, 2)</f>
        <v>1</v>
      </c>
      <c r="Q6" s="124">
        <f>_xlfn.QUARTILE.INC(F$3:F$45, 2)</f>
        <v>0</v>
      </c>
      <c r="R6" s="124" t="e">
        <f>_xlfn.QUARTILE.INC(G$3:G$6, 2)</f>
        <v>#NUM!</v>
      </c>
      <c r="S6" s="124" t="e">
        <f>_xlfn.QUARTILE.INC(H$3:H$10, 2)</f>
        <v>#NUM!</v>
      </c>
      <c r="T6" s="124" t="e">
        <f>_xlfn.QUARTILE.INC(I$3:I$9, 2)</f>
        <v>#NUM!</v>
      </c>
    </row>
    <row r="7" spans="1:20" x14ac:dyDescent="0.3">
      <c r="A7" s="120">
        <f>'All Questions'!C9</f>
        <v>3</v>
      </c>
      <c r="B7" s="120" t="str">
        <f>IF('All Questions'!BU18&gt;=2,$A16,"")</f>
        <v/>
      </c>
      <c r="C7" s="120" t="str">
        <f>IF('All Questions'!BV19&gt;=2,$A17,"")</f>
        <v/>
      </c>
      <c r="D7" s="120">
        <f>IF('All Questions'!BW15&gt;=2,$A13,"")</f>
        <v>0</v>
      </c>
      <c r="E7" s="120">
        <f>IF('All Questions'!BX21&gt;=2,$A19,"")</f>
        <v>1</v>
      </c>
      <c r="F7" s="120" t="str">
        <f>IF('All Questions'!BY46&gt;=2,$A44,"")</f>
        <v/>
      </c>
      <c r="H7" s="120" t="str">
        <f>IF('All Questions'!CB290&gt;=2,$A288,"")</f>
        <v/>
      </c>
      <c r="I7" s="120" t="str">
        <f>IF('All Questions'!CC351&gt;=2,$A349,"")</f>
        <v/>
      </c>
      <c r="K7" s="28" t="s">
        <v>4070</v>
      </c>
      <c r="L7" s="124">
        <f>_xlfn.QUARTILE.INC(A$3:A$361, 3)</f>
        <v>1</v>
      </c>
      <c r="M7" s="124">
        <f>_xlfn.QUARTILE.INC(B$3:B$102, 3)</f>
        <v>2</v>
      </c>
      <c r="N7" s="124">
        <f>_xlfn.QUARTILE.INC(C$3:C$81, 3)</f>
        <v>1.5</v>
      </c>
      <c r="O7" s="124">
        <f>_xlfn.QUARTILE.INC(D$3:D$183, 3)</f>
        <v>2</v>
      </c>
      <c r="P7" s="124">
        <f>_xlfn.QUARTILE.INC(E$3:E$170, 3)</f>
        <v>1</v>
      </c>
      <c r="Q7" s="124">
        <f>_xlfn.QUARTILE.INC(F$3:F$45, 3)</f>
        <v>0.25</v>
      </c>
      <c r="R7" s="124" t="e">
        <f>_xlfn.QUARTILE.INC(G$3:G$6, 3)</f>
        <v>#NUM!</v>
      </c>
      <c r="S7" s="124" t="e">
        <f>_xlfn.QUARTILE.INC(H$3:H$10, 3)</f>
        <v>#NUM!</v>
      </c>
      <c r="T7" s="124" t="e">
        <f>_xlfn.QUARTILE.INC(I$3:I$9, 3)</f>
        <v>#NUM!</v>
      </c>
    </row>
    <row r="8" spans="1:20" x14ac:dyDescent="0.3">
      <c r="A8" s="120">
        <f>'All Questions'!C10</f>
        <v>0</v>
      </c>
      <c r="B8" s="120" t="str">
        <f>IF('All Questions'!BU19&gt;=2,$A17,"")</f>
        <v/>
      </c>
      <c r="C8" s="120" t="str">
        <f>IF('All Questions'!BV22&gt;=2,$A20,"")</f>
        <v/>
      </c>
      <c r="D8" s="120">
        <f>IF('All Questions'!BW16&gt;=2,$A14,"")</f>
        <v>2</v>
      </c>
      <c r="E8" s="120">
        <f>IF('All Questions'!BX23&gt;=2,$A21,"")</f>
        <v>2</v>
      </c>
      <c r="F8" s="120" t="str">
        <f>IF('All Questions'!BY48&gt;=2,$A46,"")</f>
        <v/>
      </c>
      <c r="H8" s="120" t="str">
        <f>IF('All Questions'!CB291&gt;=2,$A289,"")</f>
        <v/>
      </c>
      <c r="I8" s="120" t="str">
        <f>IF('All Questions'!CC354&gt;=2,$A352,"")</f>
        <v/>
      </c>
      <c r="K8" s="28" t="s">
        <v>4071</v>
      </c>
      <c r="L8" s="124">
        <f>_xlfn.QUARTILE.INC(A$3:A$361, 4)</f>
        <v>15</v>
      </c>
      <c r="M8" s="124">
        <f>_xlfn.QUARTILE.INC(B$3:B$102, 4)</f>
        <v>14</v>
      </c>
      <c r="N8" s="124">
        <f>_xlfn.QUARTILE.INC(C$3:C$81, 4)</f>
        <v>6</v>
      </c>
      <c r="O8" s="124">
        <f>_xlfn.QUARTILE.INC(D$3:D$183, 4)</f>
        <v>14</v>
      </c>
      <c r="P8" s="124">
        <f>_xlfn.QUARTILE.INC(E$3:E$170, 4)</f>
        <v>15</v>
      </c>
      <c r="Q8" s="124">
        <f>_xlfn.QUARTILE.INC(F$3:F$45, 4)</f>
        <v>1</v>
      </c>
      <c r="R8" s="124" t="e">
        <f>_xlfn.QUARTILE.INC(G$3:G$6, 4)</f>
        <v>#NUM!</v>
      </c>
      <c r="S8" s="124" t="e">
        <f>_xlfn.QUARTILE.INC(H$3:H$10, 4)</f>
        <v>#NUM!</v>
      </c>
      <c r="T8" s="124" t="e">
        <f>_xlfn.QUARTILE.INC(I$3:I$9, 4)</f>
        <v>#NUM!</v>
      </c>
    </row>
    <row r="9" spans="1:20" x14ac:dyDescent="0.3">
      <c r="A9" s="120">
        <f>'All Questions'!C11</f>
        <v>0</v>
      </c>
      <c r="B9" s="120" t="str">
        <f>IF('All Questions'!BU41&gt;=2,$A39,"")</f>
        <v/>
      </c>
      <c r="C9" s="120" t="str">
        <f>IF('All Questions'!BV24&gt;=2,$A22,"")</f>
        <v/>
      </c>
      <c r="D9" s="120">
        <f>IF('All Questions'!BW19&gt;=2,$A17,"")</f>
        <v>1</v>
      </c>
      <c r="E9" s="120">
        <f>IF('All Questions'!BX26&gt;=2,$A24,"")</f>
        <v>3</v>
      </c>
      <c r="F9" s="120" t="str">
        <f>IF('All Questions'!BY52&gt;=2,$A50,"")</f>
        <v/>
      </c>
      <c r="H9" s="120" t="str">
        <f>IF('All Questions'!CB358&gt;=2,$A356,"")</f>
        <v/>
      </c>
      <c r="I9" s="120" t="str">
        <f>IF('All Questions'!CC361&gt;=2,$A359,"")</f>
        <v/>
      </c>
      <c r="K9" s="121"/>
    </row>
    <row r="10" spans="1:20" x14ac:dyDescent="0.3">
      <c r="A10" s="120">
        <f>'All Questions'!C12</f>
        <v>0</v>
      </c>
      <c r="B10" s="120" t="str">
        <f>IF('All Questions'!BU46&gt;=2,$A44,"")</f>
        <v/>
      </c>
      <c r="C10" s="120" t="str">
        <f>IF('All Questions'!BV25&gt;=2,$A23,"")</f>
        <v/>
      </c>
      <c r="D10" s="120" t="str">
        <f>IF('All Questions'!BW20&gt;=2,$A18,"")</f>
        <v/>
      </c>
      <c r="E10" s="120">
        <f>IF('All Questions'!BX27&gt;=2,$A25,"")</f>
        <v>2</v>
      </c>
      <c r="F10" s="120" t="str">
        <f>IF('All Questions'!BY61&gt;=2,$A59,"")</f>
        <v/>
      </c>
      <c r="H10" s="120" t="str">
        <f>IF('All Questions'!CB360&gt;=2,$A358,"")</f>
        <v/>
      </c>
      <c r="K10" s="28" t="s">
        <v>3011</v>
      </c>
      <c r="L10" s="124">
        <f>COUNT(A3:A361)</f>
        <v>359</v>
      </c>
      <c r="M10" s="124">
        <f>COUNT(B3:B102)</f>
        <v>27</v>
      </c>
      <c r="N10" s="124">
        <f>COUNT(C3:C81)</f>
        <v>23</v>
      </c>
      <c r="O10" s="124">
        <f>COUNT(D3:D183)</f>
        <v>98</v>
      </c>
      <c r="P10" s="124">
        <f>COUNT(E3:E170)</f>
        <v>81</v>
      </c>
      <c r="Q10" s="124">
        <f>COUNT(F3:F45)</f>
        <v>4</v>
      </c>
      <c r="R10" s="124">
        <f>COUNT(G3:G6)</f>
        <v>0</v>
      </c>
      <c r="S10" s="124">
        <f>COUNT(H3:H10)</f>
        <v>0</v>
      </c>
      <c r="T10" s="124">
        <f>COUNT(I3:I9)</f>
        <v>0</v>
      </c>
    </row>
    <row r="11" spans="1:20" x14ac:dyDescent="0.3">
      <c r="A11" s="120">
        <f>'All Questions'!C13</f>
        <v>3</v>
      </c>
      <c r="B11" s="120" t="str">
        <f>IF('All Questions'!BU47&gt;=2,$A45,"")</f>
        <v/>
      </c>
      <c r="C11" s="120" t="str">
        <f>IF('All Questions'!BV34&gt;=2,$A32,"")</f>
        <v/>
      </c>
      <c r="D11" s="120" t="str">
        <f>IF('All Questions'!BW22&gt;=2,$A20,"")</f>
        <v/>
      </c>
      <c r="E11" s="120">
        <f>IF('All Questions'!BX28&gt;=2,$A26,"")</f>
        <v>1</v>
      </c>
      <c r="F11" s="120" t="str">
        <f>IF('All Questions'!BY64&gt;=2,$A62,"")</f>
        <v/>
      </c>
    </row>
    <row r="12" spans="1:20" x14ac:dyDescent="0.3">
      <c r="A12" s="120">
        <f>'All Questions'!C14</f>
        <v>0</v>
      </c>
      <c r="B12" s="120" t="str">
        <f>IF('All Questions'!BU48&gt;=2,$A46,"")</f>
        <v/>
      </c>
      <c r="C12" s="120" t="str">
        <f>IF('All Questions'!BV35&gt;=2,$A33,"")</f>
        <v/>
      </c>
      <c r="D12" s="120">
        <f>IF('All Questions'!BW23&gt;=2,$A21,"")</f>
        <v>2</v>
      </c>
      <c r="E12" s="120">
        <f>IF('All Questions'!BX29&gt;=2,$A27,"")</f>
        <v>0</v>
      </c>
      <c r="F12" s="120" t="str">
        <f>IF('All Questions'!BY68&gt;=2,$A66,"")</f>
        <v/>
      </c>
      <c r="K12" s="28" t="s">
        <v>4072</v>
      </c>
      <c r="L12" s="125">
        <f>AVERAGE(A3:A361)</f>
        <v>1.1532033426183843</v>
      </c>
      <c r="M12" s="125">
        <f>AVERAGE(B3:B102)</f>
        <v>1.4444444444444444</v>
      </c>
      <c r="N12" s="125">
        <f>AVERAGE(C3:C81)</f>
        <v>1.3478260869565217</v>
      </c>
      <c r="O12" s="125">
        <f>AVERAGE(D3:D183)</f>
        <v>1.2244897959183674</v>
      </c>
      <c r="P12" s="125">
        <f>AVERAGE(E3:E170)</f>
        <v>1.1975308641975309</v>
      </c>
      <c r="Q12" s="125">
        <f>AVERAGE(F3:F45)</f>
        <v>0.25</v>
      </c>
      <c r="R12" s="125" t="e">
        <f>AVERAGE(G3:G6)</f>
        <v>#DIV/0!</v>
      </c>
      <c r="S12" s="125" t="e">
        <f>AVERAGE(H3:H10)</f>
        <v>#DIV/0!</v>
      </c>
      <c r="T12" s="125" t="e">
        <f>AVERAGE(I3:I9)</f>
        <v>#DIV/0!</v>
      </c>
    </row>
    <row r="13" spans="1:20" x14ac:dyDescent="0.3">
      <c r="A13" s="120">
        <f>'All Questions'!C15</f>
        <v>0</v>
      </c>
      <c r="B13" s="120" t="str">
        <f>IF('All Questions'!BU51&gt;=2,$A49,"")</f>
        <v/>
      </c>
      <c r="C13" s="120" t="str">
        <f>IF('All Questions'!BV37&gt;=2,$A35,"")</f>
        <v/>
      </c>
      <c r="D13" s="120" t="str">
        <f>IF('All Questions'!BW24&gt;=2,$A22,"")</f>
        <v/>
      </c>
      <c r="E13" s="120" t="str">
        <f>IF('All Questions'!BX31&gt;=2,$A29,"")</f>
        <v/>
      </c>
      <c r="F13" s="120" t="str">
        <f>IF('All Questions'!BY70&gt;=2,$A68,"")</f>
        <v/>
      </c>
      <c r="K13" s="28" t="s">
        <v>4073</v>
      </c>
      <c r="L13" s="124">
        <f>L8-L4</f>
        <v>16</v>
      </c>
      <c r="M13" s="124">
        <f t="shared" ref="M13:T13" si="0">M8-M4</f>
        <v>14</v>
      </c>
      <c r="N13" s="124">
        <f t="shared" si="0"/>
        <v>6</v>
      </c>
      <c r="O13" s="124">
        <f t="shared" si="0"/>
        <v>14</v>
      </c>
      <c r="P13" s="124">
        <f t="shared" si="0"/>
        <v>16</v>
      </c>
      <c r="Q13" s="124">
        <f t="shared" si="0"/>
        <v>1</v>
      </c>
      <c r="R13" s="124" t="e">
        <f t="shared" si="0"/>
        <v>#NUM!</v>
      </c>
      <c r="S13" s="124" t="e">
        <f t="shared" si="0"/>
        <v>#NUM!</v>
      </c>
      <c r="T13" s="124" t="e">
        <f t="shared" si="0"/>
        <v>#NUM!</v>
      </c>
    </row>
    <row r="14" spans="1:20" x14ac:dyDescent="0.3">
      <c r="A14" s="120">
        <f>'All Questions'!C16</f>
        <v>2</v>
      </c>
      <c r="B14" s="120" t="str">
        <f>IF('All Questions'!BU60&gt;=2,$A58,"")</f>
        <v/>
      </c>
      <c r="C14" s="120" t="str">
        <f>IF('All Questions'!BV44&gt;=2,$A42,"")</f>
        <v/>
      </c>
      <c r="D14" s="120" t="str">
        <f>IF('All Questions'!BW25&gt;=2,$A23,"")</f>
        <v/>
      </c>
      <c r="E14" s="120">
        <f>IF('All Questions'!BX32&gt;=2,$A30,"")</f>
        <v>0</v>
      </c>
      <c r="F14" s="120" t="str">
        <f>IF('All Questions'!BY80&gt;=2,$A78,"")</f>
        <v/>
      </c>
      <c r="K14" s="121"/>
    </row>
    <row r="15" spans="1:20" x14ac:dyDescent="0.3">
      <c r="A15" s="120">
        <f>'All Questions'!C17</f>
        <v>0</v>
      </c>
      <c r="B15" s="120" t="str">
        <f>IF('All Questions'!BU61&gt;=2,$A59,"")</f>
        <v/>
      </c>
      <c r="C15" s="120" t="str">
        <f>IF('All Questions'!BV49&gt;=2,$A47,"")</f>
        <v/>
      </c>
      <c r="D15" s="120" t="str">
        <f>IF('All Questions'!BW26&gt;=2,$A24,"")</f>
        <v/>
      </c>
      <c r="E15" s="120">
        <f>IF('All Questions'!BX36&gt;=2,$A34,"")</f>
        <v>1</v>
      </c>
      <c r="F15" s="120" t="str">
        <f>IF('All Questions'!BY82&gt;=2,$A80,"")</f>
        <v/>
      </c>
      <c r="K15" s="28" t="s">
        <v>4074</v>
      </c>
      <c r="L15" s="124">
        <f>L7-L5</f>
        <v>1</v>
      </c>
      <c r="M15" s="124">
        <f t="shared" ref="M15:T15" si="1">M7-M5</f>
        <v>2</v>
      </c>
      <c r="N15" s="124">
        <f t="shared" si="1"/>
        <v>1.5</v>
      </c>
      <c r="O15" s="124">
        <f t="shared" si="1"/>
        <v>2</v>
      </c>
      <c r="P15" s="124">
        <f t="shared" si="1"/>
        <v>1</v>
      </c>
      <c r="Q15" s="124">
        <f t="shared" si="1"/>
        <v>0.25</v>
      </c>
      <c r="R15" s="124" t="e">
        <f t="shared" si="1"/>
        <v>#NUM!</v>
      </c>
      <c r="S15" s="124" t="e">
        <f t="shared" si="1"/>
        <v>#NUM!</v>
      </c>
      <c r="T15" s="124" t="e">
        <f t="shared" si="1"/>
        <v>#NUM!</v>
      </c>
    </row>
    <row r="16" spans="1:20" x14ac:dyDescent="0.3">
      <c r="A16" s="120">
        <f>'All Questions'!C18</f>
        <v>1</v>
      </c>
      <c r="B16" s="120" t="str">
        <f>IF('All Questions'!BU62&gt;=2,$A60,"")</f>
        <v/>
      </c>
      <c r="C16" s="120">
        <f>IF('All Questions'!BV53&gt;=2,$A51,"")</f>
        <v>1</v>
      </c>
      <c r="D16" s="120" t="str">
        <f>IF('All Questions'!BW28&gt;=2,$A26,"")</f>
        <v/>
      </c>
      <c r="E16" s="120">
        <f>IF('All Questions'!BX38&gt;=2,$A36,"")</f>
        <v>1</v>
      </c>
      <c r="F16" s="120">
        <f>IF('All Questions'!BY96&gt;=2,$A94,"")</f>
        <v>1</v>
      </c>
      <c r="K16" s="28" t="s">
        <v>4075</v>
      </c>
      <c r="L16" s="124">
        <f>L5-L15</f>
        <v>-1</v>
      </c>
      <c r="M16" s="124">
        <f t="shared" ref="M16:T16" si="2">M5-M15</f>
        <v>-2</v>
      </c>
      <c r="N16" s="124">
        <f t="shared" si="2"/>
        <v>-1.5</v>
      </c>
      <c r="O16" s="124">
        <f t="shared" si="2"/>
        <v>-2</v>
      </c>
      <c r="P16" s="124">
        <f t="shared" si="2"/>
        <v>-1</v>
      </c>
      <c r="Q16" s="124">
        <f t="shared" si="2"/>
        <v>-0.25</v>
      </c>
      <c r="R16" s="124" t="e">
        <f t="shared" si="2"/>
        <v>#NUM!</v>
      </c>
      <c r="S16" s="124" t="e">
        <f t="shared" si="2"/>
        <v>#NUM!</v>
      </c>
      <c r="T16" s="124" t="e">
        <f t="shared" si="2"/>
        <v>#NUM!</v>
      </c>
    </row>
    <row r="17" spans="1:20" x14ac:dyDescent="0.3">
      <c r="A17" s="120">
        <f>'All Questions'!C19</f>
        <v>1</v>
      </c>
      <c r="B17" s="120" t="str">
        <f>IF('All Questions'!BU63&gt;=2,$A61,"")</f>
        <v/>
      </c>
      <c r="C17" s="120" t="str">
        <f>IF('All Questions'!BV54&gt;=2,$A52,"")</f>
        <v/>
      </c>
      <c r="D17" s="120" t="str">
        <f>IF('All Questions'!BW29&gt;=2,$A27,"")</f>
        <v/>
      </c>
      <c r="E17" s="120">
        <f>IF('All Questions'!BX46&gt;=2,$A44,"")</f>
        <v>0</v>
      </c>
      <c r="F17" s="120" t="str">
        <f>IF('All Questions'!BY98&gt;=2,$A96,"")</f>
        <v/>
      </c>
      <c r="K17" s="28" t="s">
        <v>4076</v>
      </c>
      <c r="L17" s="124">
        <f>L7+L15</f>
        <v>2</v>
      </c>
      <c r="M17" s="124">
        <f t="shared" ref="M17:T17" si="3">M7+M15</f>
        <v>4</v>
      </c>
      <c r="N17" s="124">
        <f t="shared" si="3"/>
        <v>3</v>
      </c>
      <c r="O17" s="124">
        <f t="shared" si="3"/>
        <v>4</v>
      </c>
      <c r="P17" s="124">
        <f t="shared" si="3"/>
        <v>2</v>
      </c>
      <c r="Q17" s="124">
        <f t="shared" si="3"/>
        <v>0.5</v>
      </c>
      <c r="R17" s="124" t="e">
        <f t="shared" si="3"/>
        <v>#NUM!</v>
      </c>
      <c r="S17" s="124" t="e">
        <f t="shared" si="3"/>
        <v>#NUM!</v>
      </c>
      <c r="T17" s="124" t="e">
        <f t="shared" si="3"/>
        <v>#NUM!</v>
      </c>
    </row>
    <row r="18" spans="1:20" x14ac:dyDescent="0.3">
      <c r="A18" s="120">
        <f>'All Questions'!C20</f>
        <v>0</v>
      </c>
      <c r="B18" s="120" t="str">
        <f>IF('All Questions'!BU65&gt;=2,$A63,"")</f>
        <v/>
      </c>
      <c r="C18" s="120">
        <f>IF('All Questions'!BV58&gt;=2,$A56,"")</f>
        <v>0</v>
      </c>
      <c r="D18" s="120" t="str">
        <f>IF('All Questions'!BW30&gt;=2,$A28,"")</f>
        <v/>
      </c>
      <c r="E18" s="120">
        <f>IF('All Questions'!BX47&gt;=2,$A45,"")</f>
        <v>1</v>
      </c>
      <c r="F18" s="120">
        <f>IF('All Questions'!BY122&gt;=2,$A120,"")</f>
        <v>0</v>
      </c>
    </row>
    <row r="19" spans="1:20" x14ac:dyDescent="0.3">
      <c r="A19" s="120">
        <f>'All Questions'!C21</f>
        <v>1</v>
      </c>
      <c r="B19" s="120" t="str">
        <f>IF('All Questions'!BU66&gt;=2,$A64,"")</f>
        <v/>
      </c>
      <c r="C19" s="120">
        <f>IF('All Questions'!BV63&gt;=2,$A61,"")</f>
        <v>0</v>
      </c>
      <c r="D19" s="120" t="str">
        <f>IF('All Questions'!BW33&gt;=2,$A31,"")</f>
        <v/>
      </c>
      <c r="E19" s="120">
        <f>IF('All Questions'!BX48&gt;=2,$A46,"")</f>
        <v>2</v>
      </c>
      <c r="F19" s="120" t="str">
        <f>IF('All Questions'!BY141&gt;=2,$A139,"")</f>
        <v/>
      </c>
    </row>
    <row r="20" spans="1:20" x14ac:dyDescent="0.3">
      <c r="A20" s="120">
        <f>'All Questions'!C22</f>
        <v>0</v>
      </c>
      <c r="B20" s="120" t="str">
        <f>IF('All Questions'!BU67&gt;=2,$A65,"")</f>
        <v/>
      </c>
      <c r="C20" s="120" t="str">
        <f>IF('All Questions'!BV64&gt;=2,$A62,"")</f>
        <v/>
      </c>
      <c r="D20" s="120" t="str">
        <f>IF('All Questions'!BW34&gt;=2,$A32,"")</f>
        <v/>
      </c>
      <c r="E20" s="120">
        <f>IF('All Questions'!BX52&gt;=2,$A50,"")</f>
        <v>0</v>
      </c>
      <c r="F20" s="120" t="str">
        <f>IF('All Questions'!BY145&gt;=2,$A143,"")</f>
        <v/>
      </c>
    </row>
    <row r="21" spans="1:20" x14ac:dyDescent="0.3">
      <c r="A21" s="120">
        <f>'All Questions'!C23</f>
        <v>2</v>
      </c>
      <c r="B21" s="120" t="str">
        <f>IF('All Questions'!BU68&gt;=2,$A66,"")</f>
        <v/>
      </c>
      <c r="C21" s="120">
        <f>IF('All Questions'!BV72&gt;=2,$A70,"")</f>
        <v>0</v>
      </c>
      <c r="D21" s="120">
        <f>IF('All Questions'!BW35&gt;=2,$A33,"")</f>
        <v>0</v>
      </c>
      <c r="E21" s="120" t="str">
        <f>IF('All Questions'!BX55&gt;=2,$A53,"")</f>
        <v/>
      </c>
      <c r="F21" s="120" t="str">
        <f>IF('All Questions'!BY168&gt;=2,$A166,"")</f>
        <v/>
      </c>
    </row>
    <row r="22" spans="1:20" x14ac:dyDescent="0.3">
      <c r="A22" s="120">
        <f>'All Questions'!C24</f>
        <v>0</v>
      </c>
      <c r="B22" s="120" t="str">
        <f>IF('All Questions'!BU69&gt;=2,$A67,"")</f>
        <v/>
      </c>
      <c r="C22" s="120" t="str">
        <f>IF('All Questions'!BV75&gt;=2,$A73,"")</f>
        <v/>
      </c>
      <c r="D22" s="120" t="str">
        <f>IF('All Questions'!BW37&gt;=2,$A35,"")</f>
        <v/>
      </c>
      <c r="E22" s="120" t="str">
        <f>IF('All Questions'!BX56&gt;=2,$A54,"")</f>
        <v/>
      </c>
      <c r="F22" s="120" t="str">
        <f>IF('All Questions'!BY181&gt;=2,$A179,"")</f>
        <v/>
      </c>
    </row>
    <row r="23" spans="1:20" x14ac:dyDescent="0.3">
      <c r="A23" s="120">
        <f>'All Questions'!C25</f>
        <v>2</v>
      </c>
      <c r="B23" s="120" t="str">
        <f>IF('All Questions'!BU71&gt;=2,$A69,"")</f>
        <v/>
      </c>
      <c r="C23" s="120" t="str">
        <f>IF('All Questions'!BV78&gt;=2,$A76,"")</f>
        <v/>
      </c>
      <c r="D23" s="120">
        <f>IF('All Questions'!BW38&gt;=2,$A36,"")</f>
        <v>1</v>
      </c>
      <c r="E23" s="120" t="str">
        <f>IF('All Questions'!BX57&gt;=2,$A55,"")</f>
        <v/>
      </c>
      <c r="F23" s="120" t="str">
        <f>IF('All Questions'!BY188&gt;=2,$A186,"")</f>
        <v/>
      </c>
    </row>
    <row r="24" spans="1:20" x14ac:dyDescent="0.3">
      <c r="A24" s="120">
        <f>'All Questions'!C26</f>
        <v>3</v>
      </c>
      <c r="B24" s="120" t="str">
        <f>IF('All Questions'!BU80&gt;=2,$A78,"")</f>
        <v/>
      </c>
      <c r="C24" s="120">
        <f>IF('All Questions'!BV79&gt;=2,$A77,"")</f>
        <v>5</v>
      </c>
      <c r="D24" s="120" t="str">
        <f>IF('All Questions'!BW39&gt;=2,$A37,"")</f>
        <v/>
      </c>
      <c r="E24" s="120" t="str">
        <f>IF('All Questions'!BX64&gt;=2,$A62,"")</f>
        <v/>
      </c>
      <c r="F24" s="120" t="str">
        <f>IF('All Questions'!BY189&gt;=2,$A187,"")</f>
        <v/>
      </c>
    </row>
    <row r="25" spans="1:20" x14ac:dyDescent="0.3">
      <c r="A25" s="120">
        <f>'All Questions'!C27</f>
        <v>2</v>
      </c>
      <c r="B25" s="120" t="str">
        <f>IF('All Questions'!BU82&gt;=2,$A80,"")</f>
        <v/>
      </c>
      <c r="C25" s="120">
        <f>IF('All Questions'!BV81&gt;=2,$A79,"")</f>
        <v>4</v>
      </c>
      <c r="D25" s="120" t="str">
        <f>IF('All Questions'!BW40&gt;=2,$A38,"")</f>
        <v/>
      </c>
      <c r="E25" s="120" t="str">
        <f>IF('All Questions'!BX70&gt;=2,$A68,"")</f>
        <v/>
      </c>
      <c r="F25" s="120" t="str">
        <f>IF('All Questions'!BY200&gt;=2,$A198,"")</f>
        <v/>
      </c>
    </row>
    <row r="26" spans="1:20" x14ac:dyDescent="0.3">
      <c r="A26" s="120">
        <f>'All Questions'!C28</f>
        <v>1</v>
      </c>
      <c r="B26" s="120" t="str">
        <f>IF('All Questions'!BU97&gt;=2,$A95,"")</f>
        <v/>
      </c>
      <c r="C26" s="120" t="str">
        <f>IF('All Questions'!BV83&gt;=2,$A81,"")</f>
        <v/>
      </c>
      <c r="D26" s="120" t="str">
        <f>IF('All Questions'!BW42&gt;=2,$A40,"")</f>
        <v/>
      </c>
      <c r="E26" s="120" t="str">
        <f>IF('All Questions'!BX73&gt;=2,$A71,"")</f>
        <v/>
      </c>
      <c r="F26" s="120" t="str">
        <f>IF('All Questions'!BY206&gt;=2,$A204,"")</f>
        <v/>
      </c>
    </row>
    <row r="27" spans="1:20" x14ac:dyDescent="0.3">
      <c r="A27" s="120">
        <f>'All Questions'!C29</f>
        <v>0</v>
      </c>
      <c r="B27" s="120" t="str">
        <f>IF('All Questions'!BU100&gt;=2,$A98,"")</f>
        <v/>
      </c>
      <c r="C27" s="120" t="str">
        <f>IF('All Questions'!BV85&gt;=2,$A83,"")</f>
        <v/>
      </c>
      <c r="D27" s="120">
        <f>IF('All Questions'!BW43&gt;=2,$A41,"")</f>
        <v>6</v>
      </c>
      <c r="E27" s="120" t="str">
        <f>IF('All Questions'!BX75&gt;=2,$A73,"")</f>
        <v/>
      </c>
      <c r="F27" s="120" t="str">
        <f>IF('All Questions'!BY210&gt;=2,$A208,"")</f>
        <v/>
      </c>
    </row>
    <row r="28" spans="1:20" x14ac:dyDescent="0.3">
      <c r="A28" s="120">
        <f>'All Questions'!C30</f>
        <v>0</v>
      </c>
      <c r="B28" s="120" t="str">
        <f>IF('All Questions'!BU102&gt;=2,$A100,"")</f>
        <v/>
      </c>
      <c r="C28" s="120" t="str">
        <f>IF('All Questions'!BV86&gt;=2,$A84,"")</f>
        <v/>
      </c>
      <c r="D28" s="120" t="str">
        <f>IF('All Questions'!BW44&gt;=2,$A42,"")</f>
        <v/>
      </c>
      <c r="E28" s="120" t="str">
        <f>IF('All Questions'!BX76&gt;=2,$A74,"")</f>
        <v/>
      </c>
      <c r="F28" s="120" t="str">
        <f>IF('All Questions'!BY222&gt;=2,$A220,"")</f>
        <v/>
      </c>
    </row>
    <row r="29" spans="1:20" x14ac:dyDescent="0.3">
      <c r="A29" s="120">
        <f>'All Questions'!C31</f>
        <v>0</v>
      </c>
      <c r="B29" s="120">
        <f>IF('All Questions'!BU104&gt;=2,$A102,"")</f>
        <v>0</v>
      </c>
      <c r="C29" s="120">
        <f>IF('All Questions'!BV89&gt;=2,$A87,"")</f>
        <v>1</v>
      </c>
      <c r="D29" s="120">
        <f>IF('All Questions'!BW45&gt;=2,$A43,"")</f>
        <v>1</v>
      </c>
      <c r="E29" s="120" t="str">
        <f>IF('All Questions'!BX77&gt;=2,$A75,"")</f>
        <v/>
      </c>
      <c r="F29" s="120" t="str">
        <f>IF('All Questions'!BY224&gt;=2,$A222,"")</f>
        <v/>
      </c>
    </row>
    <row r="30" spans="1:20" x14ac:dyDescent="0.3">
      <c r="A30" s="120">
        <f>'All Questions'!C32</f>
        <v>0</v>
      </c>
      <c r="B30" s="120" t="str">
        <f>IF('All Questions'!BU109&gt;=2,$A107,"")</f>
        <v/>
      </c>
      <c r="C30" s="120" t="str">
        <f>IF('All Questions'!BV101&gt;=2,$A99,"")</f>
        <v/>
      </c>
      <c r="D30" s="120">
        <f>IF('All Questions'!BW49&gt;=2,$A47,"")</f>
        <v>0</v>
      </c>
      <c r="E30" s="120" t="str">
        <f>IF('All Questions'!BX84&gt;=2,$A82,"")</f>
        <v/>
      </c>
      <c r="F30" s="120" t="str">
        <f>IF('All Questions'!BY226&gt;=2,$A224,"")</f>
        <v/>
      </c>
    </row>
    <row r="31" spans="1:20" x14ac:dyDescent="0.3">
      <c r="A31" s="120">
        <f>'All Questions'!C33</f>
        <v>0</v>
      </c>
      <c r="B31" s="120" t="str">
        <f>IF('All Questions'!BU116&gt;=2,$A114,"")</f>
        <v/>
      </c>
      <c r="C31" s="120" t="str">
        <f>IF('All Questions'!BV118&gt;=2,$A116,"")</f>
        <v/>
      </c>
      <c r="D31" s="120">
        <f>IF('All Questions'!BW50&gt;=2,$A48,"")</f>
        <v>0</v>
      </c>
      <c r="E31" s="120" t="str">
        <f>IF('All Questions'!BX87&gt;=2,$A85,"")</f>
        <v/>
      </c>
      <c r="F31" s="120" t="str">
        <f>IF('All Questions'!BY233&gt;=2,$A231,"")</f>
        <v/>
      </c>
    </row>
    <row r="32" spans="1:20" x14ac:dyDescent="0.3">
      <c r="A32" s="120">
        <f>'All Questions'!C34</f>
        <v>6</v>
      </c>
      <c r="B32" s="120">
        <f>IF('All Questions'!BU117&gt;=2,$A115,"")</f>
        <v>2</v>
      </c>
      <c r="C32" s="120">
        <f>IF('All Questions'!BV123&gt;=2,$A121,"")</f>
        <v>0</v>
      </c>
      <c r="D32" s="120">
        <f>IF('All Questions'!BW53&gt;=2,$A51,"")</f>
        <v>1</v>
      </c>
      <c r="E32" s="120" t="str">
        <f>IF('All Questions'!BX90&gt;=2,$A88,"")</f>
        <v/>
      </c>
      <c r="F32" s="120" t="str">
        <f>IF('All Questions'!BY234&gt;=2,$A232,"")</f>
        <v/>
      </c>
    </row>
    <row r="33" spans="1:6" x14ac:dyDescent="0.3">
      <c r="A33" s="120">
        <f>'All Questions'!C35</f>
        <v>0</v>
      </c>
      <c r="B33" s="120" t="str">
        <f>IF('All Questions'!BU124&gt;=2,$A122,"")</f>
        <v/>
      </c>
      <c r="C33" s="120" t="str">
        <f>IF('All Questions'!BV127&gt;=2,$A125,"")</f>
        <v/>
      </c>
      <c r="D33" s="120" t="str">
        <f>IF('All Questions'!BW54&gt;=2,$A52,"")</f>
        <v/>
      </c>
      <c r="E33" s="120" t="str">
        <f>IF('All Questions'!BX92&gt;=2,$A90,"")</f>
        <v/>
      </c>
      <c r="F33" s="120" t="str">
        <f>IF('All Questions'!BY236&gt;=2,$A234,"")</f>
        <v/>
      </c>
    </row>
    <row r="34" spans="1:6" x14ac:dyDescent="0.3">
      <c r="A34" s="120">
        <f>'All Questions'!C36</f>
        <v>1</v>
      </c>
      <c r="B34" s="120">
        <f>IF('All Questions'!BU125&gt;=2,$A123,"")</f>
        <v>0</v>
      </c>
      <c r="C34" s="120" t="str">
        <f>IF('All Questions'!BV131&gt;=2,$A129,"")</f>
        <v/>
      </c>
      <c r="D34" s="120">
        <f>IF('All Questions'!BW57&gt;=2,$A55,"")</f>
        <v>0</v>
      </c>
      <c r="E34" s="120" t="str">
        <f>IF('All Questions'!BX93&gt;=2,$A91,"")</f>
        <v/>
      </c>
      <c r="F34" s="120">
        <f>IF('All Questions'!BY244&gt;=2,$A242,"")</f>
        <v>0</v>
      </c>
    </row>
    <row r="35" spans="1:6" x14ac:dyDescent="0.3">
      <c r="A35" s="120">
        <f>'All Questions'!C37</f>
        <v>1</v>
      </c>
      <c r="B35" s="120" t="str">
        <f>IF('All Questions'!BU139&gt;=2,$A137,"")</f>
        <v/>
      </c>
      <c r="C35" s="120" t="str">
        <f>IF('All Questions'!BV135&gt;=2,$A133,"")</f>
        <v/>
      </c>
      <c r="D35" s="120">
        <f>IF('All Questions'!BW58&gt;=2,$A56,"")</f>
        <v>0</v>
      </c>
      <c r="E35" s="120" t="str">
        <f>IF('All Questions'!BX95&gt;=2,$A93,"")</f>
        <v/>
      </c>
      <c r="F35" s="120" t="str">
        <f>IF('All Questions'!BY255&gt;=2,$A253,"")</f>
        <v/>
      </c>
    </row>
    <row r="36" spans="1:6" x14ac:dyDescent="0.3">
      <c r="A36" s="120">
        <f>'All Questions'!C38</f>
        <v>1</v>
      </c>
      <c r="B36" s="120" t="str">
        <f>IF('All Questions'!BU141&gt;=2,$A139,"")</f>
        <v/>
      </c>
      <c r="C36" s="120" t="str">
        <f>IF('All Questions'!BV136&gt;=2,$A134,"")</f>
        <v/>
      </c>
      <c r="D36" s="120">
        <f>IF('All Questions'!BW59&gt;=2,$A57,"")</f>
        <v>0</v>
      </c>
      <c r="E36" s="120">
        <f>IF('All Questions'!BX96&gt;=2,$A94,"")</f>
        <v>1</v>
      </c>
      <c r="F36" s="120" t="str">
        <f>IF('All Questions'!BY294&gt;=2,$A292,"")</f>
        <v/>
      </c>
    </row>
    <row r="37" spans="1:6" x14ac:dyDescent="0.3">
      <c r="A37" s="120">
        <f>'All Questions'!C39</f>
        <v>0</v>
      </c>
      <c r="B37" s="120" t="str">
        <f>IF('All Questions'!BU144&gt;=2,$A142,"")</f>
        <v/>
      </c>
      <c r="C37" s="120" t="str">
        <f>IF('All Questions'!BV137&gt;=2,$A135,"")</f>
        <v/>
      </c>
      <c r="D37" s="120">
        <f>IF('All Questions'!BW72&gt;=2,$A70,"")</f>
        <v>0</v>
      </c>
      <c r="E37" s="120">
        <f>IF('All Questions'!BX97&gt;=2,$A95,"")</f>
        <v>1</v>
      </c>
      <c r="F37" s="120" t="str">
        <f>IF('All Questions'!BY301&gt;=2,$A299,"")</f>
        <v/>
      </c>
    </row>
    <row r="38" spans="1:6" x14ac:dyDescent="0.3">
      <c r="A38" s="120">
        <f>'All Questions'!C40</f>
        <v>0</v>
      </c>
      <c r="B38" s="120" t="str">
        <f>IF('All Questions'!BU146&gt;=2,$A144,"")</f>
        <v/>
      </c>
      <c r="C38" s="120" t="str">
        <f>IF('All Questions'!BV142&gt;=2,$A140,"")</f>
        <v/>
      </c>
      <c r="D38" s="120">
        <f>IF('All Questions'!BW74&gt;=2,$A72,"")</f>
        <v>2</v>
      </c>
      <c r="E38" s="120">
        <f>IF('All Questions'!BX98&gt;=2,$A96,"")</f>
        <v>0</v>
      </c>
      <c r="F38" s="120" t="str">
        <f>IF('All Questions'!BY319&gt;=2,$A317,"")</f>
        <v/>
      </c>
    </row>
    <row r="39" spans="1:6" x14ac:dyDescent="0.3">
      <c r="A39" s="120">
        <f>'All Questions'!C41</f>
        <v>2</v>
      </c>
      <c r="B39" s="120" t="str">
        <f>IF('All Questions'!BU153&gt;=2,$A151,"")</f>
        <v/>
      </c>
      <c r="C39" s="120">
        <f>IF('All Questions'!BV144&gt;=2,$A142,"")</f>
        <v>0</v>
      </c>
      <c r="D39" s="120">
        <f>IF('All Questions'!BW75&gt;=2,$A73,"")</f>
        <v>2</v>
      </c>
      <c r="E39" s="120">
        <f>IF('All Questions'!BX99&gt;=2,$A97,"")</f>
        <v>0</v>
      </c>
      <c r="F39" s="120" t="str">
        <f>IF('All Questions'!BY328&gt;=2,$A326,"")</f>
        <v/>
      </c>
    </row>
    <row r="40" spans="1:6" x14ac:dyDescent="0.3">
      <c r="A40" s="120">
        <f>'All Questions'!C42</f>
        <v>0</v>
      </c>
      <c r="B40" s="120" t="str">
        <f>IF('All Questions'!BU154&gt;=2,$A152,"")</f>
        <v/>
      </c>
      <c r="C40" s="120" t="str">
        <f>IF('All Questions'!BV151&gt;=2,$A149,"")</f>
        <v/>
      </c>
      <c r="D40" s="120">
        <f>IF('All Questions'!BW78&gt;=2,$A76,"")</f>
        <v>1</v>
      </c>
      <c r="E40" s="120">
        <f>IF('All Questions'!BX100&gt;=2,$A98,"")</f>
        <v>0</v>
      </c>
      <c r="F40" s="120" t="str">
        <f>IF('All Questions'!BY329&gt;=2,$A327,"")</f>
        <v/>
      </c>
    </row>
    <row r="41" spans="1:6" x14ac:dyDescent="0.3">
      <c r="A41" s="120">
        <f>'All Questions'!C43</f>
        <v>6</v>
      </c>
      <c r="B41" s="120" t="str">
        <f>IF('All Questions'!BU158&gt;=2,$A156,"")</f>
        <v/>
      </c>
      <c r="C41" s="120">
        <f>IF('All Questions'!BV152&gt;=2,$A150,"")</f>
        <v>0</v>
      </c>
      <c r="D41" s="120">
        <f>IF('All Questions'!BW79&gt;=2,$A77,"")</f>
        <v>5</v>
      </c>
      <c r="E41" s="120">
        <f>IF('All Questions'!BX105&gt;=2,$A103,"")</f>
        <v>0</v>
      </c>
      <c r="F41" s="120" t="str">
        <f>IF('All Questions'!BY341&gt;=2,$A339,"")</f>
        <v/>
      </c>
    </row>
    <row r="42" spans="1:6" x14ac:dyDescent="0.3">
      <c r="A42" s="120">
        <f>'All Questions'!C44</f>
        <v>0</v>
      </c>
      <c r="B42" s="120" t="str">
        <f>IF('All Questions'!BU160&gt;=2,$A158,"")</f>
        <v/>
      </c>
      <c r="C42" s="120" t="str">
        <f>IF('All Questions'!BV155&gt;=2,$A153,"")</f>
        <v/>
      </c>
      <c r="D42" s="120">
        <f>IF('All Questions'!BW81&gt;=2,$A79,"")</f>
        <v>4</v>
      </c>
      <c r="E42" s="120">
        <f>IF('All Questions'!BX107&gt;=2,$A105,"")</f>
        <v>1</v>
      </c>
      <c r="F42" s="120" t="str">
        <f>IF('All Questions'!BY344&gt;=2,$A342,"")</f>
        <v/>
      </c>
    </row>
    <row r="43" spans="1:6" x14ac:dyDescent="0.3">
      <c r="A43" s="120">
        <f>'All Questions'!C45</f>
        <v>1</v>
      </c>
      <c r="B43" s="120" t="str">
        <f>IF('All Questions'!BU161&gt;=2,$A159,"")</f>
        <v/>
      </c>
      <c r="C43" s="120">
        <f>IF('All Questions'!BV156&gt;=2,$A154,"")</f>
        <v>1</v>
      </c>
      <c r="D43" s="120">
        <f>IF('All Questions'!BW83&gt;=2,$A81,"")</f>
        <v>0</v>
      </c>
      <c r="E43" s="120">
        <f>IF('All Questions'!BX108&gt;=2,$A106,"")</f>
        <v>0</v>
      </c>
      <c r="F43" s="120" t="str">
        <f>IF('All Questions'!BY347&gt;=2,$A345,"")</f>
        <v/>
      </c>
    </row>
    <row r="44" spans="1:6" x14ac:dyDescent="0.3">
      <c r="A44" s="120">
        <f>'All Questions'!C46</f>
        <v>0</v>
      </c>
      <c r="B44" s="120" t="str">
        <f>IF('All Questions'!BU164&gt;=2,$A162,"")</f>
        <v/>
      </c>
      <c r="C44" s="120" t="str">
        <f>IF('All Questions'!BV157&gt;=2,$A155,"")</f>
        <v/>
      </c>
      <c r="D44" s="120">
        <f>IF('All Questions'!BW84&gt;=2,$A82,"")</f>
        <v>0</v>
      </c>
      <c r="E44" s="120">
        <f>IF('All Questions'!BX109&gt;=2,$A107,"")</f>
        <v>9</v>
      </c>
      <c r="F44" s="120" t="str">
        <f>IF('All Questions'!BY356&gt;=2,$A354,"")</f>
        <v/>
      </c>
    </row>
    <row r="45" spans="1:6" x14ac:dyDescent="0.3">
      <c r="A45" s="120">
        <f>'All Questions'!C47</f>
        <v>1</v>
      </c>
      <c r="B45" s="120" t="str">
        <f>IF('All Questions'!BU168&gt;=2,$A166,"")</f>
        <v/>
      </c>
      <c r="C45" s="120" t="str">
        <f>IF('All Questions'!BV162&gt;=2,$A160,"")</f>
        <v/>
      </c>
      <c r="D45" s="120">
        <f>IF('All Questions'!BW85&gt;=2,$A83,"")</f>
        <v>0</v>
      </c>
      <c r="E45" s="120">
        <f>IF('All Questions'!BX112&gt;=2,$A110,"")</f>
        <v>0</v>
      </c>
      <c r="F45" s="120" t="str">
        <f>IF('All Questions'!BY361&gt;=2,$A359,"")</f>
        <v/>
      </c>
    </row>
    <row r="46" spans="1:6" x14ac:dyDescent="0.3">
      <c r="A46" s="120">
        <f>'All Questions'!C48</f>
        <v>2</v>
      </c>
      <c r="B46" s="120" t="str">
        <f>IF('All Questions'!BU172&gt;=2,$A170,"")</f>
        <v/>
      </c>
      <c r="C46" s="120">
        <f>IF('All Questions'!BV167&gt;=2,$A165,"")</f>
        <v>0</v>
      </c>
      <c r="D46" s="120">
        <f>IF('All Questions'!BW86&gt;=2,$A84,"")</f>
        <v>0</v>
      </c>
      <c r="E46" s="120">
        <f>IF('All Questions'!BX113&gt;=2,$A111,"")</f>
        <v>0</v>
      </c>
    </row>
    <row r="47" spans="1:6" x14ac:dyDescent="0.3">
      <c r="A47" s="120">
        <f>'All Questions'!C49</f>
        <v>0</v>
      </c>
      <c r="B47" s="120" t="str">
        <f>IF('All Questions'!BU175&gt;=2,$A173,"")</f>
        <v/>
      </c>
      <c r="C47" s="120" t="str">
        <f>IF('All Questions'!BV169&gt;=2,$A167,"")</f>
        <v/>
      </c>
      <c r="D47" s="120">
        <f>IF('All Questions'!BW87&gt;=2,$A85,"")</f>
        <v>0</v>
      </c>
      <c r="E47" s="120">
        <f>IF('All Questions'!BX114&gt;=2,$A112,"")</f>
        <v>0</v>
      </c>
    </row>
    <row r="48" spans="1:6" x14ac:dyDescent="0.3">
      <c r="A48" s="120">
        <f>'All Questions'!C50</f>
        <v>0</v>
      </c>
      <c r="B48" s="120" t="str">
        <f>IF('All Questions'!BU178&gt;=2,$A176,"")</f>
        <v/>
      </c>
      <c r="C48" s="120">
        <f>IF('All Questions'!BV170&gt;=2,$A168,"")</f>
        <v>5</v>
      </c>
      <c r="D48" s="120">
        <f>IF('All Questions'!BW88&gt;=2,$A86,"")</f>
        <v>3</v>
      </c>
      <c r="E48" s="120">
        <f>IF('All Questions'!BX120&gt;=2,$A118,"")</f>
        <v>0</v>
      </c>
    </row>
    <row r="49" spans="1:5" x14ac:dyDescent="0.3">
      <c r="A49" s="120">
        <f>'All Questions'!C51</f>
        <v>3</v>
      </c>
      <c r="B49" s="120" t="str">
        <f>IF('All Questions'!BU181&gt;=2,$A179,"")</f>
        <v/>
      </c>
      <c r="C49" s="120">
        <f>IF('All Questions'!BV171&gt;=2,$A169,"")</f>
        <v>0</v>
      </c>
      <c r="D49" s="120">
        <f>IF('All Questions'!BW89&gt;=2,$A87,"")</f>
        <v>1</v>
      </c>
      <c r="E49" s="120" t="str">
        <f>IF('All Questions'!BX121&gt;=2,$A119,"")</f>
        <v/>
      </c>
    </row>
    <row r="50" spans="1:5" x14ac:dyDescent="0.3">
      <c r="A50" s="120">
        <f>'All Questions'!C52</f>
        <v>0</v>
      </c>
      <c r="B50" s="120" t="str">
        <f>IF('All Questions'!BU193&gt;=2,$A191,"")</f>
        <v/>
      </c>
      <c r="C50" s="120" t="str">
        <f>IF('All Questions'!BV172&gt;=2,$A170,"")</f>
        <v/>
      </c>
      <c r="D50" s="120">
        <f>IF('All Questions'!BW91&gt;=2,$A89,"")</f>
        <v>5</v>
      </c>
      <c r="E50" s="120">
        <f>IF('All Questions'!BX122&gt;=2,$A120,"")</f>
        <v>0</v>
      </c>
    </row>
    <row r="51" spans="1:5" x14ac:dyDescent="0.3">
      <c r="A51" s="120">
        <f>'All Questions'!C53</f>
        <v>1</v>
      </c>
      <c r="B51" s="120" t="str">
        <f>IF('All Questions'!BU198&gt;=2,$A196,"")</f>
        <v/>
      </c>
      <c r="C51" s="120">
        <f>IF('All Questions'!BV173&gt;=2,$A171,"")</f>
        <v>6</v>
      </c>
      <c r="D51" s="120">
        <f>IF('All Questions'!BW94&gt;=2,$A92,"")</f>
        <v>1</v>
      </c>
      <c r="E51" s="120" t="str">
        <f>IF('All Questions'!BX124&gt;=2,$A122,"")</f>
        <v/>
      </c>
    </row>
    <row r="52" spans="1:5" x14ac:dyDescent="0.3">
      <c r="A52" s="120">
        <f>'All Questions'!C54</f>
        <v>0</v>
      </c>
      <c r="B52" s="120" t="str">
        <f>IF('All Questions'!BU202&gt;=2,$A200,"")</f>
        <v/>
      </c>
      <c r="C52" s="120" t="str">
        <f>IF('All Questions'!BV177&gt;=2,$A175,"")</f>
        <v/>
      </c>
      <c r="D52" s="120" t="str">
        <f>IF('All Questions'!BW101&gt;=2,$A99,"")</f>
        <v/>
      </c>
      <c r="E52" s="120">
        <f>IF('All Questions'!BX127&gt;=2,$A125,"")</f>
        <v>1</v>
      </c>
    </row>
    <row r="53" spans="1:5" x14ac:dyDescent="0.3">
      <c r="A53" s="120">
        <f>'All Questions'!C55</f>
        <v>0</v>
      </c>
      <c r="B53" s="120" t="str">
        <f>IF('All Questions'!BU207&gt;=2,$A205,"")</f>
        <v/>
      </c>
      <c r="C53" s="120" t="str">
        <f>IF('All Questions'!BV178&gt;=2,$A176,"")</f>
        <v/>
      </c>
      <c r="D53" s="120" t="str">
        <f>IF('All Questions'!BW103&gt;=2,$A101,"")</f>
        <v/>
      </c>
      <c r="E53" s="120" t="str">
        <f>IF('All Questions'!BX132&gt;=2,$A130,"")</f>
        <v/>
      </c>
    </row>
    <row r="54" spans="1:5" x14ac:dyDescent="0.3">
      <c r="A54" s="120">
        <f>'All Questions'!C56</f>
        <v>0</v>
      </c>
      <c r="B54" s="120" t="str">
        <f>IF('All Questions'!BU208&gt;=2,$A206,"")</f>
        <v/>
      </c>
      <c r="C54" s="120">
        <f>IF('All Questions'!BV187&gt;=2,$A185,"")</f>
        <v>1</v>
      </c>
      <c r="D54" s="120" t="str">
        <f>IF('All Questions'!BW106&gt;=2,$A104,"")</f>
        <v/>
      </c>
      <c r="E54" s="120" t="str">
        <f>IF('All Questions'!BX133&gt;=2,$A131,"")</f>
        <v/>
      </c>
    </row>
    <row r="55" spans="1:5" x14ac:dyDescent="0.3">
      <c r="A55" s="120">
        <f>'All Questions'!C57</f>
        <v>0</v>
      </c>
      <c r="B55" s="120" t="str">
        <f>IF('All Questions'!BU210&gt;=2,$A208,"")</f>
        <v/>
      </c>
      <c r="C55" s="120">
        <f>IF('All Questions'!BV190&gt;=2,$A188,"")</f>
        <v>0</v>
      </c>
      <c r="D55" s="120" t="str">
        <f>IF('All Questions'!BW107&gt;=2,$A105,"")</f>
        <v/>
      </c>
      <c r="E55" s="120">
        <f>IF('All Questions'!BX134&gt;=2,$A132,"")</f>
        <v>1</v>
      </c>
    </row>
    <row r="56" spans="1:5" x14ac:dyDescent="0.3">
      <c r="A56" s="120">
        <f>'All Questions'!C58</f>
        <v>0</v>
      </c>
      <c r="B56" s="120" t="str">
        <f>IF('All Questions'!BU213&gt;=2,$A211,"")</f>
        <v/>
      </c>
      <c r="C56" s="120">
        <f>IF('All Questions'!BV194&gt;=2,$A192,"")</f>
        <v>0</v>
      </c>
      <c r="D56" s="120" t="str">
        <f>IF('All Questions'!BW110&gt;=2,$A108,"")</f>
        <v/>
      </c>
      <c r="E56" s="120" t="str">
        <f>IF('All Questions'!BX135&gt;=2,$A133,"")</f>
        <v/>
      </c>
    </row>
    <row r="57" spans="1:5" x14ac:dyDescent="0.3">
      <c r="A57" s="120">
        <f>'All Questions'!C59</f>
        <v>0</v>
      </c>
      <c r="B57" s="120" t="str">
        <f>IF('All Questions'!BU217&gt;=2,$A215,"")</f>
        <v/>
      </c>
      <c r="C57" s="120" t="str">
        <f>IF('All Questions'!BV197&gt;=2,$A195,"")</f>
        <v/>
      </c>
      <c r="D57" s="120" t="str">
        <f>IF('All Questions'!BW111&gt;=2,$A109,"")</f>
        <v/>
      </c>
      <c r="E57" s="120">
        <f>IF('All Questions'!BX137&gt;=2,$A135,"")</f>
        <v>0</v>
      </c>
    </row>
    <row r="58" spans="1:5" x14ac:dyDescent="0.3">
      <c r="A58" s="120">
        <f>'All Questions'!C60</f>
        <v>0</v>
      </c>
      <c r="B58" s="120" t="str">
        <f>IF('All Questions'!BU221&gt;=2,$A219,"")</f>
        <v/>
      </c>
      <c r="C58" s="120" t="str">
        <f>IF('All Questions'!BV203&gt;=2,$A201,"")</f>
        <v/>
      </c>
      <c r="D58" s="120" t="str">
        <f>IF('All Questions'!BW113&gt;=2,$A111,"")</f>
        <v/>
      </c>
      <c r="E58" s="120" t="str">
        <f>IF('All Questions'!BX138&gt;=2,$A136,"")</f>
        <v/>
      </c>
    </row>
    <row r="59" spans="1:5" x14ac:dyDescent="0.3">
      <c r="A59" s="120">
        <f>'All Questions'!C61</f>
        <v>1</v>
      </c>
      <c r="B59" s="120" t="str">
        <f>IF('All Questions'!BU231&gt;=2,$A229,"")</f>
        <v/>
      </c>
      <c r="C59" s="120" t="str">
        <f>IF('All Questions'!BV204&gt;=2,$A202,"")</f>
        <v/>
      </c>
      <c r="D59" s="120">
        <f>IF('All Questions'!BW115&gt;=2,$A113,"")</f>
        <v>0</v>
      </c>
      <c r="E59" s="120" t="str">
        <f>IF('All Questions'!BX140&gt;=2,$A138,"")</f>
        <v/>
      </c>
    </row>
    <row r="60" spans="1:5" x14ac:dyDescent="0.3">
      <c r="A60" s="120">
        <f>'All Questions'!C62</f>
        <v>0</v>
      </c>
      <c r="B60" s="120" t="str">
        <f>IF('All Questions'!BU233&gt;=2,$A231,"")</f>
        <v/>
      </c>
      <c r="C60" s="120" t="str">
        <f>IF('All Questions'!BV220&gt;=2,$A218,"")</f>
        <v/>
      </c>
      <c r="D60" s="120" t="str">
        <f>IF('All Questions'!BW116&gt;=2,$A114,"")</f>
        <v/>
      </c>
      <c r="E60" s="120" t="str">
        <f>IF('All Questions'!BX141&gt;=2,$A139,"")</f>
        <v/>
      </c>
    </row>
    <row r="61" spans="1:5" x14ac:dyDescent="0.3">
      <c r="A61" s="120">
        <f>'All Questions'!C63</f>
        <v>0</v>
      </c>
      <c r="B61" s="120" t="str">
        <f>IF('All Questions'!BU234&gt;=2,$A232,"")</f>
        <v/>
      </c>
      <c r="C61" s="120" t="str">
        <f>IF('All Questions'!BV223&gt;=2,$A221,"")</f>
        <v/>
      </c>
      <c r="D61" s="120" t="str">
        <f>IF('All Questions'!BW118&gt;=2,$A116,"")</f>
        <v/>
      </c>
      <c r="E61" s="120" t="str">
        <f>IF('All Questions'!BX143&gt;=2,$A141,"")</f>
        <v/>
      </c>
    </row>
    <row r="62" spans="1:5" x14ac:dyDescent="0.3">
      <c r="A62" s="120">
        <f>'All Questions'!C64</f>
        <v>0</v>
      </c>
      <c r="B62" s="120" t="str">
        <f>IF('All Questions'!BU245&gt;=2,$A243,"")</f>
        <v/>
      </c>
      <c r="C62" s="120">
        <f>IF('All Questions'!BV228&gt;=2,$A226,"")</f>
        <v>0</v>
      </c>
      <c r="D62" s="120" t="str">
        <f>IF('All Questions'!BW119&gt;=2,$A117,"")</f>
        <v/>
      </c>
      <c r="E62" s="120">
        <f>IF('All Questions'!BX144&gt;=2,$A142,"")</f>
        <v>0</v>
      </c>
    </row>
    <row r="63" spans="1:5" x14ac:dyDescent="0.3">
      <c r="A63" s="120">
        <f>'All Questions'!C65</f>
        <v>0</v>
      </c>
      <c r="B63" s="120" t="str">
        <f>IF('All Questions'!BU247&gt;=2,$A245,"")</f>
        <v/>
      </c>
      <c r="C63" s="120">
        <f>IF('All Questions'!BV232&gt;=2,$A230,"")</f>
        <v>1</v>
      </c>
      <c r="D63" s="120" t="str">
        <f>IF('All Questions'!BW120&gt;=2,$A118,"")</f>
        <v/>
      </c>
      <c r="E63" s="120" t="str">
        <f>IF('All Questions'!BX145&gt;=2,$A143,"")</f>
        <v/>
      </c>
    </row>
    <row r="64" spans="1:5" x14ac:dyDescent="0.3">
      <c r="A64" s="120">
        <f>'All Questions'!C66</f>
        <v>0</v>
      </c>
      <c r="B64" s="120" t="str">
        <f>IF('All Questions'!BU249&gt;=2,$A247,"")</f>
        <v/>
      </c>
      <c r="C64" s="120" t="str">
        <f>IF('All Questions'!BV235&gt;=2,$A233,"")</f>
        <v/>
      </c>
      <c r="D64" s="120">
        <f>IF('All Questions'!BW121&gt;=2,$A119,"")</f>
        <v>1</v>
      </c>
      <c r="E64" s="120">
        <f>IF('All Questions'!BX147&gt;=2,$A145,"")</f>
        <v>2</v>
      </c>
    </row>
    <row r="65" spans="1:5" x14ac:dyDescent="0.3">
      <c r="A65" s="120">
        <f>'All Questions'!C67</f>
        <v>1</v>
      </c>
      <c r="B65" s="120" t="str">
        <f>IF('All Questions'!BU252&gt;=2,$A250,"")</f>
        <v/>
      </c>
      <c r="C65" s="120" t="str">
        <f>IF('All Questions'!BV238&gt;=2,$A236,"")</f>
        <v/>
      </c>
      <c r="D65" s="120">
        <f>IF('All Questions'!BW123&gt;=2,$A121,"")</f>
        <v>0</v>
      </c>
      <c r="E65" s="120" t="str">
        <f>IF('All Questions'!BX148&gt;=2,$A146,"")</f>
        <v/>
      </c>
    </row>
    <row r="66" spans="1:5" x14ac:dyDescent="0.3">
      <c r="A66" s="120">
        <f>'All Questions'!C68</f>
        <v>1</v>
      </c>
      <c r="B66" s="120" t="str">
        <f>IF('All Questions'!BU269&gt;=2,$A267,"")</f>
        <v/>
      </c>
      <c r="C66" s="120" t="str">
        <f>IF('All Questions'!BV241&gt;=2,$A239,"")</f>
        <v/>
      </c>
      <c r="D66" s="120" t="str">
        <f>IF('All Questions'!BW126&gt;=2,$A124,"")</f>
        <v/>
      </c>
      <c r="E66" s="120">
        <f>IF('All Questions'!BX149&gt;=2,$A147,"")</f>
        <v>0</v>
      </c>
    </row>
    <row r="67" spans="1:5" x14ac:dyDescent="0.3">
      <c r="A67" s="120">
        <f>'All Questions'!C69</f>
        <v>0</v>
      </c>
      <c r="B67" s="120" t="str">
        <f>IF('All Questions'!BU277&gt;=2,$A275,"")</f>
        <v/>
      </c>
      <c r="C67" s="120">
        <f>IF('All Questions'!BV242&gt;=2,$A240,"")</f>
        <v>0</v>
      </c>
      <c r="D67" s="120" t="str">
        <f>IF('All Questions'!BW128&gt;=2,$A126,"")</f>
        <v/>
      </c>
      <c r="E67" s="120">
        <f>IF('All Questions'!BX150&gt;=2,$A148,"")</f>
        <v>0</v>
      </c>
    </row>
    <row r="68" spans="1:5" x14ac:dyDescent="0.3">
      <c r="A68" s="120">
        <f>'All Questions'!C70</f>
        <v>0</v>
      </c>
      <c r="B68" s="120">
        <f>IF('All Questions'!BU278&gt;=2,$A276,"")</f>
        <v>0</v>
      </c>
      <c r="C68" s="120" t="str">
        <f>IF('All Questions'!BV243&gt;=2,$A241,"")</f>
        <v/>
      </c>
      <c r="D68" s="120">
        <f>IF('All Questions'!BW129&gt;=2,$A127,"")</f>
        <v>0</v>
      </c>
      <c r="E68" s="120">
        <f>IF('All Questions'!BX153&gt;=2,$A151,"")</f>
        <v>2</v>
      </c>
    </row>
    <row r="69" spans="1:5" x14ac:dyDescent="0.3">
      <c r="A69" s="120">
        <f>'All Questions'!C71</f>
        <v>0</v>
      </c>
      <c r="B69" s="120">
        <f>IF('All Questions'!BU279&gt;=2,$A277,"")</f>
        <v>2</v>
      </c>
      <c r="C69" s="120" t="str">
        <f>IF('All Questions'!BV250&gt;=2,$A248,"")</f>
        <v/>
      </c>
      <c r="D69" s="120" t="str">
        <f>IF('All Questions'!BW130&gt;=2,$A128,"")</f>
        <v/>
      </c>
      <c r="E69" s="120">
        <f>IF('All Questions'!BX154&gt;=2,$A152,"")</f>
        <v>0</v>
      </c>
    </row>
    <row r="70" spans="1:5" x14ac:dyDescent="0.3">
      <c r="A70" s="120">
        <f>'All Questions'!C72</f>
        <v>0</v>
      </c>
      <c r="B70" s="120" t="str">
        <f>IF('All Questions'!BU280&gt;=2,$A278,"")</f>
        <v/>
      </c>
      <c r="C70" s="120" t="str">
        <f>IF('All Questions'!BV258&gt;=2,$A256,"")</f>
        <v/>
      </c>
      <c r="D70" s="120" t="str">
        <f>IF('All Questions'!BW131&gt;=2,$A129,"")</f>
        <v/>
      </c>
      <c r="E70" s="120">
        <f>IF('All Questions'!BX158&gt;=2,$A156,"")</f>
        <v>0</v>
      </c>
    </row>
    <row r="71" spans="1:5" x14ac:dyDescent="0.3">
      <c r="A71" s="120">
        <f>'All Questions'!C73</f>
        <v>0</v>
      </c>
      <c r="B71" s="120">
        <f>IF('All Questions'!BU283&gt;=2,$A281,"")</f>
        <v>2</v>
      </c>
      <c r="C71" s="120">
        <f>IF('All Questions'!BV261&gt;=2,$A259,"")</f>
        <v>2</v>
      </c>
      <c r="D71" s="120" t="str">
        <f>IF('All Questions'!BW135&gt;=2,$A133,"")</f>
        <v/>
      </c>
      <c r="E71" s="120">
        <f>IF('All Questions'!BX159&gt;=2,$A157,"")</f>
        <v>0</v>
      </c>
    </row>
    <row r="72" spans="1:5" x14ac:dyDescent="0.3">
      <c r="A72" s="120">
        <f>'All Questions'!C74</f>
        <v>2</v>
      </c>
      <c r="B72" s="120">
        <f>IF('All Questions'!BU284&gt;=2,$A282,"")</f>
        <v>1</v>
      </c>
      <c r="C72" s="120" t="str">
        <f>IF('All Questions'!BV273&gt;=2,$A271,"")</f>
        <v/>
      </c>
      <c r="D72" s="120">
        <f>IF('All Questions'!BW136&gt;=2,$A134,"")</f>
        <v>1</v>
      </c>
      <c r="E72" s="120" t="str">
        <f>IF('All Questions'!BX161&gt;=2,$A159,"")</f>
        <v/>
      </c>
    </row>
    <row r="73" spans="1:5" x14ac:dyDescent="0.3">
      <c r="A73" s="120">
        <f>'All Questions'!C75</f>
        <v>2</v>
      </c>
      <c r="B73" s="120">
        <f>IF('All Questions'!BU286&gt;=2,$A284,"")</f>
        <v>1</v>
      </c>
      <c r="C73" s="120" t="str">
        <f>IF('All Questions'!BV280&gt;=2,$A278,"")</f>
        <v/>
      </c>
      <c r="D73" s="120">
        <f>IF('All Questions'!BW142&gt;=2,$A140,"")</f>
        <v>1</v>
      </c>
      <c r="E73" s="120" t="str">
        <f>IF('All Questions'!BX163&gt;=2,$A161,"")</f>
        <v/>
      </c>
    </row>
    <row r="74" spans="1:5" x14ac:dyDescent="0.3">
      <c r="A74" s="120">
        <f>'All Questions'!C76</f>
        <v>0</v>
      </c>
      <c r="B74" s="120">
        <f>IF('All Questions'!BU289&gt;=2,$A287,"")</f>
        <v>14</v>
      </c>
      <c r="C74" s="120" t="str">
        <f>IF('All Questions'!BV281&gt;=2,$A279,"")</f>
        <v/>
      </c>
      <c r="D74" s="120">
        <f>IF('All Questions'!BW143&gt;=2,$A141,"")</f>
        <v>0</v>
      </c>
      <c r="E74" s="120" t="str">
        <f>IF('All Questions'!BX164&gt;=2,$A162,"")</f>
        <v/>
      </c>
    </row>
    <row r="75" spans="1:5" x14ac:dyDescent="0.3">
      <c r="A75" s="120">
        <f>'All Questions'!C77</f>
        <v>0</v>
      </c>
      <c r="B75" s="120" t="str">
        <f>IF('All Questions'!BU292&gt;=2,$A290,"")</f>
        <v/>
      </c>
      <c r="C75" s="120" t="str">
        <f>IF('All Questions'!BV297&gt;=2,$A295,"")</f>
        <v/>
      </c>
      <c r="D75" s="120">
        <f>IF('All Questions'!BW144&gt;=2,$A142,"")</f>
        <v>0</v>
      </c>
      <c r="E75" s="120" t="str">
        <f>IF('All Questions'!BX167&gt;=2,$A165,"")</f>
        <v/>
      </c>
    </row>
    <row r="76" spans="1:5" x14ac:dyDescent="0.3">
      <c r="A76" s="120">
        <f>'All Questions'!C78</f>
        <v>1</v>
      </c>
      <c r="B76" s="120" t="str">
        <f>IF('All Questions'!BU295&gt;=2,$A293,"")</f>
        <v/>
      </c>
      <c r="C76" s="120" t="str">
        <f>IF('All Questions'!BV299&gt;=2,$A297,"")</f>
        <v/>
      </c>
      <c r="D76" s="120">
        <f>IF('All Questions'!BW146&gt;=2,$A144,"")</f>
        <v>1</v>
      </c>
      <c r="E76" s="120" t="str">
        <f>IF('All Questions'!BX174&gt;=2,$A172,"")</f>
        <v/>
      </c>
    </row>
    <row r="77" spans="1:5" x14ac:dyDescent="0.3">
      <c r="A77" s="120">
        <f>'All Questions'!C79</f>
        <v>5</v>
      </c>
      <c r="B77" s="120">
        <f>IF('All Questions'!BU296&gt;=2,$A294,"")</f>
        <v>3</v>
      </c>
      <c r="C77" s="120" t="str">
        <f>IF('All Questions'!BV307&gt;=2,$A305,"")</f>
        <v/>
      </c>
      <c r="D77" s="120" t="str">
        <f>IF('All Questions'!BW147&gt;=2,$A145,"")</f>
        <v/>
      </c>
      <c r="E77" s="120" t="str">
        <f>IF('All Questions'!BX176&gt;=2,$A174,"")</f>
        <v/>
      </c>
    </row>
    <row r="78" spans="1:5" x14ac:dyDescent="0.3">
      <c r="A78" s="120">
        <f>'All Questions'!C80</f>
        <v>0</v>
      </c>
      <c r="B78" s="120" t="str">
        <f>IF('All Questions'!BU297&gt;=2,$A295,"")</f>
        <v/>
      </c>
      <c r="C78" s="120" t="str">
        <f>IF('All Questions'!BV310&gt;=2,$A308,"")</f>
        <v/>
      </c>
      <c r="D78" s="120" t="str">
        <f>IF('All Questions'!BW151&gt;=2,$A149,"")</f>
        <v/>
      </c>
      <c r="E78" s="120" t="str">
        <f>IF('All Questions'!BX179&gt;=2,$A177,"")</f>
        <v/>
      </c>
    </row>
    <row r="79" spans="1:5" x14ac:dyDescent="0.3">
      <c r="A79" s="120">
        <f>'All Questions'!C81</f>
        <v>4</v>
      </c>
      <c r="B79" s="120" t="str">
        <f>IF('All Questions'!BU301&gt;=2,$A299,"")</f>
        <v/>
      </c>
      <c r="C79" s="120" t="str">
        <f>IF('All Questions'!BV341&gt;=2,$A339,"")</f>
        <v/>
      </c>
      <c r="D79" s="120">
        <f>IF('All Questions'!BW152&gt;=2,$A150,"")</f>
        <v>0</v>
      </c>
      <c r="E79" s="120" t="str">
        <f>IF('All Questions'!BX183&gt;=2,$A181,"")</f>
        <v/>
      </c>
    </row>
    <row r="80" spans="1:5" x14ac:dyDescent="0.3">
      <c r="A80" s="120">
        <f>'All Questions'!C82</f>
        <v>0</v>
      </c>
      <c r="B80" s="120">
        <f>IF('All Questions'!BU302&gt;=2,$A300,"")</f>
        <v>0</v>
      </c>
      <c r="C80" s="120">
        <f>IF('All Questions'!BV348&gt;=2,$A346,"")</f>
        <v>4</v>
      </c>
      <c r="D80" s="120" t="str">
        <f>IF('All Questions'!BW155&gt;=2,$A153,"")</f>
        <v/>
      </c>
      <c r="E80" s="120" t="str">
        <f>IF('All Questions'!BX185&gt;=2,$A183,"")</f>
        <v/>
      </c>
    </row>
    <row r="81" spans="1:5" x14ac:dyDescent="0.3">
      <c r="A81" s="120">
        <f>'All Questions'!C83</f>
        <v>0</v>
      </c>
      <c r="B81" s="120">
        <f>IF('All Questions'!BU303&gt;=2,$A301,"")</f>
        <v>2</v>
      </c>
      <c r="C81" s="120" t="str">
        <f>IF('All Questions'!BV363&gt;=2,$A361,"")</f>
        <v/>
      </c>
      <c r="D81" s="120">
        <f>IF('All Questions'!BW156&gt;=2,$A154,"")</f>
        <v>1</v>
      </c>
      <c r="E81" s="120" t="str">
        <f>IF('All Questions'!BX187&gt;=2,$A185,"")</f>
        <v/>
      </c>
    </row>
    <row r="82" spans="1:5" x14ac:dyDescent="0.3">
      <c r="A82" s="120">
        <f>'All Questions'!C84</f>
        <v>0</v>
      </c>
      <c r="B82" s="120" t="str">
        <f>IF('All Questions'!BU309&gt;=2,$A307,"")</f>
        <v/>
      </c>
      <c r="D82" s="120" t="str">
        <f>IF('All Questions'!BW157&gt;=2,$A155,"")</f>
        <v/>
      </c>
      <c r="E82" s="120" t="str">
        <f>IF('All Questions'!BX193&gt;=2,$A191,"")</f>
        <v/>
      </c>
    </row>
    <row r="83" spans="1:5" x14ac:dyDescent="0.3">
      <c r="A83" s="120">
        <f>'All Questions'!C85</f>
        <v>0</v>
      </c>
      <c r="B83" s="120" t="str">
        <f>IF('All Questions'!BU321&gt;=2,$A319,"")</f>
        <v/>
      </c>
      <c r="D83" s="120" t="str">
        <f>IF('All Questions'!BW158&gt;=2,$A156,"")</f>
        <v/>
      </c>
      <c r="E83" s="120">
        <f>IF('All Questions'!BX199&gt;=2,$A197,"")</f>
        <v>1</v>
      </c>
    </row>
    <row r="84" spans="1:5" x14ac:dyDescent="0.3">
      <c r="A84" s="120">
        <f>'All Questions'!C86</f>
        <v>0</v>
      </c>
      <c r="B84" s="120" t="str">
        <f>IF('All Questions'!BU324&gt;=2,$A322,"")</f>
        <v/>
      </c>
      <c r="D84" s="120" t="str">
        <f>IF('All Questions'!BW159&gt;=2,$A157,"")</f>
        <v/>
      </c>
      <c r="E84" s="120">
        <f>IF('All Questions'!BX201&gt;=2,$A199,"")</f>
        <v>0</v>
      </c>
    </row>
    <row r="85" spans="1:5" x14ac:dyDescent="0.3">
      <c r="A85" s="120">
        <f>'All Questions'!C87</f>
        <v>0</v>
      </c>
      <c r="B85" s="120">
        <f>IF('All Questions'!BU325&gt;=2,$A323,"")</f>
        <v>3</v>
      </c>
      <c r="D85" s="120">
        <f>IF('All Questions'!BW162&gt;=2,$A160,"")</f>
        <v>0</v>
      </c>
      <c r="E85" s="120">
        <f>IF('All Questions'!BX203&gt;=2,$A201,"")</f>
        <v>0</v>
      </c>
    </row>
    <row r="86" spans="1:5" x14ac:dyDescent="0.3">
      <c r="A86" s="120">
        <f>'All Questions'!C88</f>
        <v>3</v>
      </c>
      <c r="B86" s="120">
        <f>IF('All Questions'!BU326&gt;=2,$A324,"")</f>
        <v>0</v>
      </c>
      <c r="D86" s="120">
        <f>IF('All Questions'!BW165&gt;=2,$A163,"")</f>
        <v>0</v>
      </c>
      <c r="E86" s="120">
        <f>IF('All Questions'!BX204&gt;=2,$A202,"")</f>
        <v>1</v>
      </c>
    </row>
    <row r="87" spans="1:5" x14ac:dyDescent="0.3">
      <c r="A87" s="120">
        <f>'All Questions'!C89</f>
        <v>1</v>
      </c>
      <c r="B87" s="120">
        <f>IF('All Questions'!BU327&gt;=2,$A325,"")</f>
        <v>3</v>
      </c>
      <c r="D87" s="120">
        <f>IF('All Questions'!BW166&gt;=2,$A164,"")</f>
        <v>0</v>
      </c>
      <c r="E87" s="120">
        <f>IF('All Questions'!BX206&gt;=2,$A204,"")</f>
        <v>0</v>
      </c>
    </row>
    <row r="88" spans="1:5" x14ac:dyDescent="0.3">
      <c r="A88" s="120">
        <f>'All Questions'!C90</f>
        <v>0</v>
      </c>
      <c r="B88" s="120">
        <f>IF('All Questions'!BU329&gt;=2,$A327,"")</f>
        <v>0</v>
      </c>
      <c r="D88" s="120">
        <f>IF('All Questions'!BW167&gt;=2,$A165,"")</f>
        <v>0</v>
      </c>
      <c r="E88" s="120">
        <f>IF('All Questions'!BX207&gt;=2,$A205,"")</f>
        <v>5</v>
      </c>
    </row>
    <row r="89" spans="1:5" x14ac:dyDescent="0.3">
      <c r="A89" s="120">
        <f>'All Questions'!C91</f>
        <v>5</v>
      </c>
      <c r="B89" s="120">
        <f>IF('All Questions'!BU330&gt;=2,$A328,"")</f>
        <v>1</v>
      </c>
      <c r="D89" s="120">
        <f>IF('All Questions'!BW169&gt;=2,$A167,"")</f>
        <v>0</v>
      </c>
      <c r="E89" s="120">
        <f>IF('All Questions'!BX209&gt;=2,$A207,"")</f>
        <v>2</v>
      </c>
    </row>
    <row r="90" spans="1:5" x14ac:dyDescent="0.3">
      <c r="A90" s="120">
        <f>'All Questions'!C92</f>
        <v>0</v>
      </c>
      <c r="B90" s="120">
        <f>IF('All Questions'!BU331&gt;=2,$A329,"")</f>
        <v>1</v>
      </c>
      <c r="D90" s="120">
        <f>IF('All Questions'!BW170&gt;=2,$A168,"")</f>
        <v>5</v>
      </c>
      <c r="E90" s="120">
        <f>IF('All Questions'!BX210&gt;=2,$A208,"")</f>
        <v>0</v>
      </c>
    </row>
    <row r="91" spans="1:5" x14ac:dyDescent="0.3">
      <c r="A91" s="120">
        <f>'All Questions'!C93</f>
        <v>1</v>
      </c>
      <c r="B91" s="120">
        <f>IF('All Questions'!BU333&gt;=2,$A331,"")</f>
        <v>0</v>
      </c>
      <c r="D91" s="120">
        <f>IF('All Questions'!BW171&gt;=2,$A169,"")</f>
        <v>0</v>
      </c>
      <c r="E91" s="120">
        <f>IF('All Questions'!BX213&gt;=2,$A211,"")</f>
        <v>4</v>
      </c>
    </row>
    <row r="92" spans="1:5" x14ac:dyDescent="0.3">
      <c r="A92" s="120">
        <f>'All Questions'!C94</f>
        <v>1</v>
      </c>
      <c r="B92" s="120">
        <f>IF('All Questions'!BU334&gt;=2,$A332,"")</f>
        <v>0</v>
      </c>
      <c r="D92" s="120">
        <f>IF('All Questions'!BW172&gt;=2,$A170,"")</f>
        <v>0</v>
      </c>
      <c r="E92" s="120">
        <f>IF('All Questions'!BX215&gt;=2,$A213,"")</f>
        <v>0</v>
      </c>
    </row>
    <row r="93" spans="1:5" x14ac:dyDescent="0.3">
      <c r="A93" s="120">
        <f>'All Questions'!C95</f>
        <v>0</v>
      </c>
      <c r="B93" s="120" t="str">
        <f>IF('All Questions'!BU335&gt;=2,$A333,"")</f>
        <v/>
      </c>
      <c r="D93" s="120">
        <f>IF('All Questions'!BW173&gt;=2,$A171,"")</f>
        <v>6</v>
      </c>
      <c r="E93" s="120">
        <f>IF('All Questions'!BX216&gt;=2,$A214,"")</f>
        <v>1</v>
      </c>
    </row>
    <row r="94" spans="1:5" x14ac:dyDescent="0.3">
      <c r="A94" s="120">
        <f>'All Questions'!C96</f>
        <v>1</v>
      </c>
      <c r="B94" s="120" t="str">
        <f>IF('All Questions'!BU336&gt;=2,$A334,"")</f>
        <v/>
      </c>
      <c r="D94" s="120">
        <f>IF('All Questions'!BW177&gt;=2,$A175,"")</f>
        <v>2</v>
      </c>
      <c r="E94" s="120" t="str">
        <f>IF('All Questions'!BX217&gt;=2,$A215,"")</f>
        <v/>
      </c>
    </row>
    <row r="95" spans="1:5" x14ac:dyDescent="0.3">
      <c r="A95" s="120">
        <f>'All Questions'!C97</f>
        <v>1</v>
      </c>
      <c r="B95" s="120">
        <f>IF('All Questions'!BU337&gt;=2,$A335,"")</f>
        <v>0</v>
      </c>
      <c r="D95" s="120">
        <f>IF('All Questions'!BW178&gt;=2,$A176,"")</f>
        <v>1</v>
      </c>
      <c r="E95" s="120" t="str">
        <f>IF('All Questions'!BX218&gt;=2,$A216,"")</f>
        <v/>
      </c>
    </row>
    <row r="96" spans="1:5" x14ac:dyDescent="0.3">
      <c r="A96" s="120">
        <f>'All Questions'!C98</f>
        <v>0</v>
      </c>
      <c r="B96" s="120">
        <f>IF('All Questions'!BU339&gt;=2,$A337,"")</f>
        <v>2</v>
      </c>
      <c r="D96" s="120">
        <f>IF('All Questions'!BW180&gt;=2,$A178,"")</f>
        <v>2</v>
      </c>
      <c r="E96" s="120" t="str">
        <f>IF('All Questions'!BX220&gt;=2,$A218,"")</f>
        <v/>
      </c>
    </row>
    <row r="97" spans="1:5" x14ac:dyDescent="0.3">
      <c r="A97" s="120">
        <f>'All Questions'!C99</f>
        <v>0</v>
      </c>
      <c r="B97" s="120" t="str">
        <f>IF('All Questions'!BU356&gt;=2,$A354,"")</f>
        <v/>
      </c>
      <c r="D97" s="120">
        <f>IF('All Questions'!BW182&gt;=2,$A180,"")</f>
        <v>0</v>
      </c>
      <c r="E97" s="120">
        <f>IF('All Questions'!BX224&gt;=2,$A222,"")</f>
        <v>1</v>
      </c>
    </row>
    <row r="98" spans="1:5" x14ac:dyDescent="0.3">
      <c r="A98" s="120">
        <f>'All Questions'!C100</f>
        <v>0</v>
      </c>
      <c r="B98" s="120" t="str">
        <f>IF('All Questions'!BU357&gt;=2,$A355,"")</f>
        <v/>
      </c>
      <c r="D98" s="120">
        <f>IF('All Questions'!BW183&gt;=2,$A181,"")</f>
        <v>0</v>
      </c>
      <c r="E98" s="120">
        <f>IF('All Questions'!BX225&gt;=2,$A223,"")</f>
        <v>4</v>
      </c>
    </row>
    <row r="99" spans="1:5" x14ac:dyDescent="0.3">
      <c r="A99" s="120">
        <f>'All Questions'!C101</f>
        <v>2</v>
      </c>
      <c r="B99" s="120">
        <f>IF('All Questions'!BU360&gt;=2,$A358,"")</f>
        <v>0</v>
      </c>
      <c r="D99" s="120">
        <f>IF('All Questions'!BW184&gt;=2,$A182,"")</f>
        <v>0</v>
      </c>
      <c r="E99" s="120" t="str">
        <f>IF('All Questions'!BX226&gt;=2,$A224,"")</f>
        <v/>
      </c>
    </row>
    <row r="100" spans="1:5" x14ac:dyDescent="0.3">
      <c r="A100" s="120">
        <f>'All Questions'!C102</f>
        <v>0</v>
      </c>
      <c r="B100" s="120">
        <f>IF('All Questions'!BU361&gt;=2,$A359,"")</f>
        <v>0</v>
      </c>
      <c r="D100" s="120">
        <f>IF('All Questions'!BW185&gt;=2,$A183,"")</f>
        <v>2</v>
      </c>
      <c r="E100" s="120" t="str">
        <f>IF('All Questions'!BX227&gt;=2,$A225,"")</f>
        <v/>
      </c>
    </row>
    <row r="101" spans="1:5" x14ac:dyDescent="0.3">
      <c r="A101" s="120">
        <f>'All Questions'!C103</f>
        <v>0</v>
      </c>
      <c r="B101" s="120">
        <f>IF('All Questions'!BU362&gt;=2,$A360,"")</f>
        <v>0</v>
      </c>
      <c r="D101" s="120">
        <f>IF('All Questions'!BW186&gt;=2,$A184,"")</f>
        <v>3</v>
      </c>
      <c r="E101" s="120" t="str">
        <f>IF('All Questions'!BX230&gt;=2,$A228,"")</f>
        <v/>
      </c>
    </row>
    <row r="102" spans="1:5" x14ac:dyDescent="0.3">
      <c r="A102" s="120">
        <f>'All Questions'!C104</f>
        <v>0</v>
      </c>
      <c r="B102" s="120">
        <f>IF('All Questions'!BU363&gt;=2,$A361,"")</f>
        <v>1</v>
      </c>
      <c r="D102" s="120">
        <f>IF('All Questions'!BW187&gt;=2,$A185,"")</f>
        <v>1</v>
      </c>
      <c r="E102" s="120" t="str">
        <f>IF('All Questions'!BX231&gt;=2,$A229,"")</f>
        <v/>
      </c>
    </row>
    <row r="103" spans="1:5" x14ac:dyDescent="0.3">
      <c r="A103" s="120">
        <f>'All Questions'!C105</f>
        <v>0</v>
      </c>
      <c r="D103" s="120">
        <f>IF('All Questions'!BW190&gt;=2,$A188,"")</f>
        <v>0</v>
      </c>
      <c r="E103" s="120">
        <f>IF('All Questions'!BX234&gt;=2,$A232,"")</f>
        <v>0</v>
      </c>
    </row>
    <row r="104" spans="1:5" x14ac:dyDescent="0.3">
      <c r="A104" s="120">
        <f>'All Questions'!C106</f>
        <v>0</v>
      </c>
      <c r="D104" s="120">
        <f>IF('All Questions'!BW191&gt;=2,$A189,"")</f>
        <v>0</v>
      </c>
      <c r="E104" s="120" t="str">
        <f>IF('All Questions'!BX236&gt;=2,$A234,"")</f>
        <v/>
      </c>
    </row>
    <row r="105" spans="1:5" x14ac:dyDescent="0.3">
      <c r="A105" s="120">
        <f>'All Questions'!C107</f>
        <v>1</v>
      </c>
      <c r="D105" s="120">
        <f>IF('All Questions'!BW192&gt;=2,$A190,"")</f>
        <v>0</v>
      </c>
      <c r="E105" s="120" t="str">
        <f>IF('All Questions'!BX237&gt;=2,$A235,"")</f>
        <v/>
      </c>
    </row>
    <row r="106" spans="1:5" x14ac:dyDescent="0.3">
      <c r="A106" s="120">
        <f>'All Questions'!C108</f>
        <v>0</v>
      </c>
      <c r="D106" s="120">
        <f>IF('All Questions'!BW194&gt;=2,$A192,"")</f>
        <v>0</v>
      </c>
      <c r="E106" s="120">
        <f>IF('All Questions'!BX239&gt;=2,$A237,"")</f>
        <v>1</v>
      </c>
    </row>
    <row r="107" spans="1:5" x14ac:dyDescent="0.3">
      <c r="A107" s="120">
        <f>'All Questions'!C109</f>
        <v>9</v>
      </c>
      <c r="D107" s="120" t="str">
        <f>IF('All Questions'!BW195&gt;=2,$A193,"")</f>
        <v/>
      </c>
      <c r="E107" s="120" t="str">
        <f>IF('All Questions'!BX240&gt;=2,$A238,"")</f>
        <v/>
      </c>
    </row>
    <row r="108" spans="1:5" x14ac:dyDescent="0.3">
      <c r="A108" s="120">
        <f>'All Questions'!C110</f>
        <v>2</v>
      </c>
      <c r="D108" s="120" t="str">
        <f>IF('All Questions'!BW196&gt;=2,$A194,"")</f>
        <v/>
      </c>
      <c r="E108" s="120">
        <f>IF('All Questions'!BX244&gt;=2,$A242,"")</f>
        <v>0</v>
      </c>
    </row>
    <row r="109" spans="1:5" x14ac:dyDescent="0.3">
      <c r="A109" s="120">
        <f>'All Questions'!C111</f>
        <v>1</v>
      </c>
      <c r="D109" s="120" t="str">
        <f>IF('All Questions'!BW197&gt;=2,$A195,"")</f>
        <v/>
      </c>
      <c r="E109" s="120">
        <f>IF('All Questions'!BX246&gt;=2,$A244,"")</f>
        <v>2</v>
      </c>
    </row>
    <row r="110" spans="1:5" x14ac:dyDescent="0.3">
      <c r="A110" s="120">
        <f>'All Questions'!C112</f>
        <v>0</v>
      </c>
      <c r="D110" s="120">
        <f>IF('All Questions'!BW199&gt;=2,$A197,"")</f>
        <v>1</v>
      </c>
      <c r="E110" s="120">
        <f>IF('All Questions'!BX248&gt;=2,$A246,"")</f>
        <v>0</v>
      </c>
    </row>
    <row r="111" spans="1:5" x14ac:dyDescent="0.3">
      <c r="A111" s="120">
        <f>'All Questions'!C113</f>
        <v>0</v>
      </c>
      <c r="D111" s="120" t="str">
        <f>IF('All Questions'!BW201&gt;=2,$A199,"")</f>
        <v/>
      </c>
      <c r="E111" s="120">
        <f>IF('All Questions'!BX249&gt;=2,$A247,"")</f>
        <v>1</v>
      </c>
    </row>
    <row r="112" spans="1:5" x14ac:dyDescent="0.3">
      <c r="A112" s="120">
        <f>'All Questions'!C114</f>
        <v>0</v>
      </c>
      <c r="D112" s="120">
        <f>IF('All Questions'!BW203&gt;=2,$A201,"")</f>
        <v>0</v>
      </c>
      <c r="E112" s="120" t="str">
        <f>IF('All Questions'!BX251&gt;=2,$A249,"")</f>
        <v/>
      </c>
    </row>
    <row r="113" spans="1:5" x14ac:dyDescent="0.3">
      <c r="A113" s="120">
        <f>'All Questions'!C115</f>
        <v>0</v>
      </c>
      <c r="D113" s="120" t="str">
        <f>IF('All Questions'!BW204&gt;=2,$A202,"")</f>
        <v/>
      </c>
      <c r="E113" s="120" t="str">
        <f>IF('All Questions'!BX253&gt;=2,$A251,"")</f>
        <v/>
      </c>
    </row>
    <row r="114" spans="1:5" x14ac:dyDescent="0.3">
      <c r="A114" s="120">
        <f>'All Questions'!C116</f>
        <v>0</v>
      </c>
      <c r="D114" s="120" t="str">
        <f>IF('All Questions'!BW205&gt;=2,$A203,"")</f>
        <v/>
      </c>
      <c r="E114" s="120" t="str">
        <f>IF('All Questions'!BX254&gt;=2,$A252,"")</f>
        <v/>
      </c>
    </row>
    <row r="115" spans="1:5" x14ac:dyDescent="0.3">
      <c r="A115" s="120">
        <f>'All Questions'!C117</f>
        <v>2</v>
      </c>
      <c r="D115" s="120" t="str">
        <f>IF('All Questions'!BW211&gt;=2,$A209,"")</f>
        <v/>
      </c>
      <c r="E115" s="120" t="str">
        <f>IF('All Questions'!BX255&gt;=2,$A253,"")</f>
        <v/>
      </c>
    </row>
    <row r="116" spans="1:5" x14ac:dyDescent="0.3">
      <c r="A116" s="120">
        <f>'All Questions'!C118</f>
        <v>1</v>
      </c>
      <c r="D116" s="120" t="str">
        <f>IF('All Questions'!BW212&gt;=2,$A210,"")</f>
        <v/>
      </c>
      <c r="E116" s="120" t="str">
        <f>IF('All Questions'!BX256&gt;=2,$A254,"")</f>
        <v/>
      </c>
    </row>
    <row r="117" spans="1:5" x14ac:dyDescent="0.3">
      <c r="A117" s="120">
        <f>'All Questions'!C119</f>
        <v>1</v>
      </c>
      <c r="D117" s="120" t="str">
        <f>IF('All Questions'!BW214&gt;=2,$A212,"")</f>
        <v/>
      </c>
      <c r="E117" s="120" t="str">
        <f>IF('All Questions'!BX257&gt;=2,$A255,"")</f>
        <v/>
      </c>
    </row>
    <row r="118" spans="1:5" x14ac:dyDescent="0.3">
      <c r="A118" s="120">
        <f>'All Questions'!C120</f>
        <v>0</v>
      </c>
      <c r="D118" s="120" t="str">
        <f>IF('All Questions'!BW219&gt;=2,$A217,"")</f>
        <v/>
      </c>
      <c r="E118" s="120" t="str">
        <f>IF('All Questions'!BX262&gt;=2,$A260,"")</f>
        <v/>
      </c>
    </row>
    <row r="119" spans="1:5" x14ac:dyDescent="0.3">
      <c r="A119" s="120">
        <f>'All Questions'!C121</f>
        <v>1</v>
      </c>
      <c r="D119" s="120" t="str">
        <f>IF('All Questions'!BW220&gt;=2,$A218,"")</f>
        <v/>
      </c>
      <c r="E119" s="120" t="str">
        <f>IF('All Questions'!BX263&gt;=2,$A261,"")</f>
        <v/>
      </c>
    </row>
    <row r="120" spans="1:5" x14ac:dyDescent="0.3">
      <c r="A120" s="120">
        <f>'All Questions'!C122</f>
        <v>0</v>
      </c>
      <c r="D120" s="120" t="str">
        <f>IF('All Questions'!BW221&gt;=2,$A219,"")</f>
        <v/>
      </c>
      <c r="E120" s="120" t="str">
        <f>IF('All Questions'!BX264&gt;=2,$A262,"")</f>
        <v/>
      </c>
    </row>
    <row r="121" spans="1:5" x14ac:dyDescent="0.3">
      <c r="A121" s="120">
        <f>'All Questions'!C123</f>
        <v>0</v>
      </c>
      <c r="D121" s="120">
        <f>IF('All Questions'!BW222&gt;=2,$A220,"")</f>
        <v>0</v>
      </c>
      <c r="E121" s="120" t="str">
        <f>IF('All Questions'!BX265&gt;=2,$A263,"")</f>
        <v/>
      </c>
    </row>
    <row r="122" spans="1:5" x14ac:dyDescent="0.3">
      <c r="A122" s="120">
        <f>'All Questions'!C124</f>
        <v>0</v>
      </c>
      <c r="D122" s="120">
        <f>IF('All Questions'!BW223&gt;=2,$A221,"")</f>
        <v>1</v>
      </c>
      <c r="E122" s="120" t="str">
        <f>IF('All Questions'!BX267&gt;=2,$A265,"")</f>
        <v/>
      </c>
    </row>
    <row r="123" spans="1:5" x14ac:dyDescent="0.3">
      <c r="A123" s="120">
        <f>'All Questions'!C125</f>
        <v>0</v>
      </c>
      <c r="D123" s="120">
        <f>IF('All Questions'!BW225&gt;=2,$A223,"")</f>
        <v>4</v>
      </c>
      <c r="E123" s="120" t="str">
        <f>IF('All Questions'!BX268&gt;=2,$A266,"")</f>
        <v/>
      </c>
    </row>
    <row r="124" spans="1:5" x14ac:dyDescent="0.3">
      <c r="A124" s="120">
        <f>'All Questions'!C126</f>
        <v>2</v>
      </c>
      <c r="D124" s="120">
        <f>IF('All Questions'!BW227&gt;=2,$A225,"")</f>
        <v>0</v>
      </c>
      <c r="E124" s="120">
        <f>IF('All Questions'!BX269&gt;=2,$A267,"")</f>
        <v>1</v>
      </c>
    </row>
    <row r="125" spans="1:5" x14ac:dyDescent="0.3">
      <c r="A125" s="120">
        <f>'All Questions'!C127</f>
        <v>1</v>
      </c>
      <c r="D125" s="120">
        <f>IF('All Questions'!BW228&gt;=2,$A226,"")</f>
        <v>0</v>
      </c>
      <c r="E125" s="120" t="str">
        <f>IF('All Questions'!BX274&gt;=2,$A272,"")</f>
        <v/>
      </c>
    </row>
    <row r="126" spans="1:5" x14ac:dyDescent="0.3">
      <c r="A126" s="120">
        <f>'All Questions'!C128</f>
        <v>0</v>
      </c>
      <c r="D126" s="120">
        <f>IF('All Questions'!BW229&gt;=2,$A227,"")</f>
        <v>1</v>
      </c>
      <c r="E126" s="120" t="str">
        <f>IF('All Questions'!BX275&gt;=2,$A273,"")</f>
        <v/>
      </c>
    </row>
    <row r="127" spans="1:5" x14ac:dyDescent="0.3">
      <c r="A127" s="120">
        <f>'All Questions'!C129</f>
        <v>0</v>
      </c>
      <c r="D127" s="120">
        <f>IF('All Questions'!BW232&gt;=2,$A230,"")</f>
        <v>1</v>
      </c>
      <c r="E127" s="120">
        <f>IF('All Questions'!BX279&gt;=2,$A277,"")</f>
        <v>2</v>
      </c>
    </row>
    <row r="128" spans="1:5" x14ac:dyDescent="0.3">
      <c r="A128" s="120">
        <f>'All Questions'!C130</f>
        <v>0</v>
      </c>
      <c r="D128" s="120">
        <f>IF('All Questions'!BW233&gt;=2,$A231,"")</f>
        <v>1</v>
      </c>
      <c r="E128" s="120">
        <f>IF('All Questions'!BX280&gt;=2,$A278,"")</f>
        <v>3</v>
      </c>
    </row>
    <row r="129" spans="1:5" x14ac:dyDescent="0.3">
      <c r="A129" s="120">
        <f>'All Questions'!C131</f>
        <v>1</v>
      </c>
      <c r="D129" s="120" t="str">
        <f>IF('All Questions'!BW235&gt;=2,$A233,"")</f>
        <v/>
      </c>
      <c r="E129" s="120" t="str">
        <f>IF('All Questions'!BX283&gt;=2,$A281,"")</f>
        <v/>
      </c>
    </row>
    <row r="130" spans="1:5" x14ac:dyDescent="0.3">
      <c r="A130" s="120">
        <f>'All Questions'!C132</f>
        <v>2</v>
      </c>
      <c r="D130" s="120">
        <f>IF('All Questions'!BW238&gt;=2,$A236,"")</f>
        <v>1</v>
      </c>
      <c r="E130" s="120" t="str">
        <f>IF('All Questions'!BX285&gt;=2,$A283,"")</f>
        <v/>
      </c>
    </row>
    <row r="131" spans="1:5" x14ac:dyDescent="0.3">
      <c r="A131" s="120">
        <f>'All Questions'!C133</f>
        <v>4</v>
      </c>
      <c r="D131" s="120" t="str">
        <f>IF('All Questions'!BW240&gt;=2,$A238,"")</f>
        <v/>
      </c>
      <c r="E131" s="120" t="str">
        <f>IF('All Questions'!BX287&gt;=2,$A285,"")</f>
        <v/>
      </c>
    </row>
    <row r="132" spans="1:5" x14ac:dyDescent="0.3">
      <c r="A132" s="120">
        <f>'All Questions'!C134</f>
        <v>1</v>
      </c>
      <c r="D132" s="120" t="str">
        <f>IF('All Questions'!BW241&gt;=2,$A239,"")</f>
        <v/>
      </c>
      <c r="E132" s="120" t="str">
        <f>IF('All Questions'!BX288&gt;=2,$A286,"")</f>
        <v/>
      </c>
    </row>
    <row r="133" spans="1:5" x14ac:dyDescent="0.3">
      <c r="A133" s="120">
        <f>'All Questions'!C135</f>
        <v>0</v>
      </c>
      <c r="D133" s="120">
        <f>IF('All Questions'!BW242&gt;=2,$A240,"")</f>
        <v>0</v>
      </c>
      <c r="E133" s="120" t="str">
        <f>IF('All Questions'!BX293&gt;=2,$A291,"")</f>
        <v/>
      </c>
    </row>
    <row r="134" spans="1:5" x14ac:dyDescent="0.3">
      <c r="A134" s="120">
        <f>'All Questions'!C136</f>
        <v>1</v>
      </c>
      <c r="D134" s="120">
        <f>IF('All Questions'!BW243&gt;=2,$A241,"")</f>
        <v>0</v>
      </c>
      <c r="E134" s="120" t="str">
        <f>IF('All Questions'!BX298&gt;=2,$A296,"")</f>
        <v/>
      </c>
    </row>
    <row r="135" spans="1:5" x14ac:dyDescent="0.3">
      <c r="A135" s="120">
        <f>'All Questions'!C137</f>
        <v>0</v>
      </c>
      <c r="D135" s="120">
        <f>IF('All Questions'!BW248&gt;=2,$A246,"")</f>
        <v>0</v>
      </c>
      <c r="E135" s="120" t="str">
        <f>IF('All Questions'!BX300&gt;=2,$A298,"")</f>
        <v/>
      </c>
    </row>
    <row r="136" spans="1:5" x14ac:dyDescent="0.3">
      <c r="A136" s="120">
        <f>'All Questions'!C138</f>
        <v>0</v>
      </c>
      <c r="D136" s="120">
        <f>IF('All Questions'!BW249&gt;=2,$A247,"")</f>
        <v>1</v>
      </c>
      <c r="E136" s="120" t="str">
        <f>IF('All Questions'!BX302&gt;=2,$A300,"")</f>
        <v/>
      </c>
    </row>
    <row r="137" spans="1:5" x14ac:dyDescent="0.3">
      <c r="A137" s="120">
        <f>'All Questions'!C139</f>
        <v>0</v>
      </c>
      <c r="D137" s="120" t="str">
        <f>IF('All Questions'!BW250&gt;=2,$A248,"")</f>
        <v/>
      </c>
      <c r="E137" s="120">
        <f>IF('All Questions'!BX303&gt;=2,$A301,"")</f>
        <v>2</v>
      </c>
    </row>
    <row r="138" spans="1:5" x14ac:dyDescent="0.3">
      <c r="A138" s="120">
        <f>'All Questions'!C140</f>
        <v>4</v>
      </c>
      <c r="D138" s="120">
        <f>IF('All Questions'!BW255&gt;=2,$A253,"")</f>
        <v>1</v>
      </c>
      <c r="E138" s="120" t="str">
        <f>IF('All Questions'!BX304&gt;=2,$A302,"")</f>
        <v/>
      </c>
    </row>
    <row r="139" spans="1:5" x14ac:dyDescent="0.3">
      <c r="A139" s="120">
        <f>'All Questions'!C141</f>
        <v>2</v>
      </c>
      <c r="D139" s="120">
        <f>IF('All Questions'!BW257&gt;=2,$A255,"")</f>
        <v>0</v>
      </c>
      <c r="E139" s="120" t="str">
        <f>IF('All Questions'!BX305&gt;=2,$A303,"")</f>
        <v/>
      </c>
    </row>
    <row r="140" spans="1:5" x14ac:dyDescent="0.3">
      <c r="A140" s="120">
        <f>'All Questions'!C142</f>
        <v>1</v>
      </c>
      <c r="D140" s="120">
        <f>IF('All Questions'!BW258&gt;=2,$A256,"")</f>
        <v>0</v>
      </c>
      <c r="E140" s="120" t="str">
        <f>IF('All Questions'!BX307&gt;=2,$A305,"")</f>
        <v/>
      </c>
    </row>
    <row r="141" spans="1:5" x14ac:dyDescent="0.3">
      <c r="A141" s="120">
        <f>'All Questions'!C143</f>
        <v>0</v>
      </c>
      <c r="D141" s="120">
        <f>IF('All Questions'!BW259&gt;=2,$A257,"")</f>
        <v>1</v>
      </c>
      <c r="E141" s="120" t="str">
        <f>IF('All Questions'!BX311&gt;=2,$A309,"")</f>
        <v/>
      </c>
    </row>
    <row r="142" spans="1:5" x14ac:dyDescent="0.3">
      <c r="A142" s="120">
        <f>'All Questions'!C144</f>
        <v>0</v>
      </c>
      <c r="D142" s="120">
        <f>IF('All Questions'!BW260&gt;=2,$A258,"")</f>
        <v>0</v>
      </c>
      <c r="E142" s="120">
        <f>IF('All Questions'!BX312&gt;=2,$A310,"")</f>
        <v>0</v>
      </c>
    </row>
    <row r="143" spans="1:5" x14ac:dyDescent="0.3">
      <c r="A143" s="120">
        <f>'All Questions'!C145</f>
        <v>7</v>
      </c>
      <c r="D143" s="120">
        <f>IF('All Questions'!BW261&gt;=2,$A259,"")</f>
        <v>2</v>
      </c>
      <c r="E143" s="120">
        <f>IF('All Questions'!BX313&gt;=2,$A311,"")</f>
        <v>0</v>
      </c>
    </row>
    <row r="144" spans="1:5" x14ac:dyDescent="0.3">
      <c r="A144" s="120">
        <f>'All Questions'!C146</f>
        <v>1</v>
      </c>
      <c r="D144" s="120">
        <f>IF('All Questions'!BW263&gt;=2,$A261,"")</f>
        <v>3</v>
      </c>
      <c r="E144" s="120" t="str">
        <f>IF('All Questions'!BX314&gt;=2,$A312,"")</f>
        <v/>
      </c>
    </row>
    <row r="145" spans="1:5" x14ac:dyDescent="0.3">
      <c r="A145" s="120">
        <f>'All Questions'!C147</f>
        <v>2</v>
      </c>
      <c r="D145" s="120">
        <f>IF('All Questions'!BW264&gt;=2,$A262,"")</f>
        <v>2</v>
      </c>
      <c r="E145" s="120">
        <f>IF('All Questions'!BX315&gt;=2,$A313,"")</f>
        <v>1</v>
      </c>
    </row>
    <row r="146" spans="1:5" x14ac:dyDescent="0.3">
      <c r="A146" s="120">
        <f>'All Questions'!C148</f>
        <v>0</v>
      </c>
      <c r="D146" s="120">
        <f>IF('All Questions'!BW266&gt;=2,$A264,"")</f>
        <v>0</v>
      </c>
      <c r="E146" s="120">
        <f>IF('All Questions'!BX317&gt;=2,$A315,"")</f>
        <v>15</v>
      </c>
    </row>
    <row r="147" spans="1:5" x14ac:dyDescent="0.3">
      <c r="A147" s="120">
        <f>'All Questions'!C149</f>
        <v>0</v>
      </c>
      <c r="D147" s="120" t="str">
        <f>IF('All Questions'!BW269&gt;=2,$A267,"")</f>
        <v/>
      </c>
      <c r="E147" s="120" t="str">
        <f>IF('All Questions'!BX318&gt;=2,$A316,"")</f>
        <v/>
      </c>
    </row>
    <row r="148" spans="1:5" x14ac:dyDescent="0.3">
      <c r="A148" s="120">
        <f>'All Questions'!C150</f>
        <v>0</v>
      </c>
      <c r="D148" s="120" t="str">
        <f>IF('All Questions'!BW270&gt;=2,$A268,"")</f>
        <v/>
      </c>
      <c r="E148" s="120" t="str">
        <f>IF('All Questions'!BX319&gt;=2,$A317,"")</f>
        <v/>
      </c>
    </row>
    <row r="149" spans="1:5" x14ac:dyDescent="0.3">
      <c r="A149" s="120">
        <f>'All Questions'!C151</f>
        <v>5</v>
      </c>
      <c r="D149" s="120" t="str">
        <f>IF('All Questions'!BW271&gt;=2,$A269,"")</f>
        <v/>
      </c>
      <c r="E149" s="120">
        <f>IF('All Questions'!BX320&gt;=2,$A318,"")</f>
        <v>0</v>
      </c>
    </row>
    <row r="150" spans="1:5" x14ac:dyDescent="0.3">
      <c r="A150" s="120">
        <f>'All Questions'!C152</f>
        <v>0</v>
      </c>
      <c r="D150" s="120" t="str">
        <f>IF('All Questions'!BW272&gt;=2,$A270,"")</f>
        <v/>
      </c>
      <c r="E150" s="120">
        <f>IF('All Questions'!BX322&gt;=2,$A320,"")</f>
        <v>0</v>
      </c>
    </row>
    <row r="151" spans="1:5" x14ac:dyDescent="0.3">
      <c r="A151" s="120">
        <f>'All Questions'!C153</f>
        <v>2</v>
      </c>
      <c r="D151" s="120">
        <f>IF('All Questions'!BW273&gt;=2,$A271,"")</f>
        <v>0</v>
      </c>
      <c r="E151" s="120">
        <f>IF('All Questions'!BX326&gt;=2,$A324,"")</f>
        <v>0</v>
      </c>
    </row>
    <row r="152" spans="1:5" x14ac:dyDescent="0.3">
      <c r="A152" s="120">
        <f>'All Questions'!C154</f>
        <v>0</v>
      </c>
      <c r="D152" s="120" t="str">
        <f>IF('All Questions'!BW274&gt;=2,$A272,"")</f>
        <v/>
      </c>
      <c r="E152" s="120" t="str">
        <f>IF('All Questions'!BX328&gt;=2,$A326,"")</f>
        <v/>
      </c>
    </row>
    <row r="153" spans="1:5" x14ac:dyDescent="0.3">
      <c r="A153" s="120">
        <f>'All Questions'!C155</f>
        <v>0</v>
      </c>
      <c r="D153" s="120" t="str">
        <f>IF('All Questions'!BW276&gt;=2,$A274,"")</f>
        <v/>
      </c>
      <c r="E153" s="120" t="str">
        <f>IF('All Questions'!BX332&gt;=2,$A330,"")</f>
        <v/>
      </c>
    </row>
    <row r="154" spans="1:5" x14ac:dyDescent="0.3">
      <c r="A154" s="120">
        <f>'All Questions'!C156</f>
        <v>1</v>
      </c>
      <c r="D154" s="120" t="str">
        <f>IF('All Questions'!BW278&gt;=2,$A276,"")</f>
        <v/>
      </c>
      <c r="E154" s="120" t="str">
        <f>IF('All Questions'!BX338&gt;=2,$A336,"")</f>
        <v/>
      </c>
    </row>
    <row r="155" spans="1:5" x14ac:dyDescent="0.3">
      <c r="A155" s="120">
        <f>'All Questions'!C157</f>
        <v>0</v>
      </c>
      <c r="D155" s="120" t="str">
        <f>IF('All Questions'!BW279&gt;=2,$A277,"")</f>
        <v/>
      </c>
      <c r="E155" s="120" t="str">
        <f>IF('All Questions'!BX340&gt;=2,$A338,"")</f>
        <v/>
      </c>
    </row>
    <row r="156" spans="1:5" x14ac:dyDescent="0.3">
      <c r="A156" s="120">
        <f>'All Questions'!C158</f>
        <v>0</v>
      </c>
      <c r="D156" s="120" t="str">
        <f>IF('All Questions'!BW280&gt;=2,$A278,"")</f>
        <v/>
      </c>
      <c r="E156" s="120">
        <f>IF('All Questions'!BX341&gt;=2,$A339,"")</f>
        <v>4</v>
      </c>
    </row>
    <row r="157" spans="1:5" x14ac:dyDescent="0.3">
      <c r="A157" s="120">
        <f>'All Questions'!C159</f>
        <v>0</v>
      </c>
      <c r="D157" s="120" t="str">
        <f>IF('All Questions'!BW281&gt;=2,$A279,"")</f>
        <v/>
      </c>
      <c r="E157" s="120">
        <f>IF('All Questions'!BX342&gt;=2,$A340,"")</f>
        <v>1</v>
      </c>
    </row>
    <row r="158" spans="1:5" x14ac:dyDescent="0.3">
      <c r="A158" s="120">
        <f>'All Questions'!C160</f>
        <v>0</v>
      </c>
      <c r="D158" s="120" t="str">
        <f>IF('All Questions'!BW282&gt;=2,$A280,"")</f>
        <v/>
      </c>
      <c r="E158" s="120">
        <f>IF('All Questions'!BX343&gt;=2,$A341,"")</f>
        <v>1</v>
      </c>
    </row>
    <row r="159" spans="1:5" x14ac:dyDescent="0.3">
      <c r="A159" s="120">
        <f>'All Questions'!C161</f>
        <v>0</v>
      </c>
      <c r="D159" s="120" t="str">
        <f>IF('All Questions'!BW290&gt;=2,$A288,"")</f>
        <v/>
      </c>
      <c r="E159" s="120">
        <f>IF('All Questions'!BX344&gt;=2,$A342,"")</f>
        <v>1</v>
      </c>
    </row>
    <row r="160" spans="1:5" x14ac:dyDescent="0.3">
      <c r="A160" s="120">
        <f>'All Questions'!C162</f>
        <v>0</v>
      </c>
      <c r="D160" s="120" t="str">
        <f>IF('All Questions'!BW291&gt;=2,$A289,"")</f>
        <v/>
      </c>
      <c r="E160" s="120">
        <f>IF('All Questions'!BX345&gt;=2,$A343,"")</f>
        <v>1</v>
      </c>
    </row>
    <row r="161" spans="1:5" x14ac:dyDescent="0.3">
      <c r="A161" s="120">
        <f>'All Questions'!C163</f>
        <v>0</v>
      </c>
      <c r="D161" s="120">
        <f>IF('All Questions'!BW295&gt;=2,$A293,"")</f>
        <v>14</v>
      </c>
      <c r="E161" s="120" t="str">
        <f>IF('All Questions'!BX349&gt;=2,$A347,"")</f>
        <v/>
      </c>
    </row>
    <row r="162" spans="1:5" x14ac:dyDescent="0.3">
      <c r="A162" s="120">
        <f>'All Questions'!C164</f>
        <v>0</v>
      </c>
      <c r="D162" s="120">
        <f>IF('All Questions'!BW297&gt;=2,$A295,"")</f>
        <v>3</v>
      </c>
      <c r="E162" s="120" t="str">
        <f>IF('All Questions'!BX350&gt;=2,$A348,"")</f>
        <v/>
      </c>
    </row>
    <row r="163" spans="1:5" x14ac:dyDescent="0.3">
      <c r="A163" s="120">
        <f>'All Questions'!C165</f>
        <v>0</v>
      </c>
      <c r="D163" s="120">
        <f>IF('All Questions'!BW298&gt;=2,$A296,"")</f>
        <v>0</v>
      </c>
      <c r="E163" s="120">
        <f>IF('All Questions'!BX351&gt;=2,$A349,"")</f>
        <v>-1</v>
      </c>
    </row>
    <row r="164" spans="1:5" x14ac:dyDescent="0.3">
      <c r="A164" s="120">
        <f>'All Questions'!C166</f>
        <v>0</v>
      </c>
      <c r="D164" s="120">
        <f>IF('All Questions'!BW299&gt;=2,$A297,"")</f>
        <v>2</v>
      </c>
      <c r="E164" s="120" t="str">
        <f>IF('All Questions'!BX352&gt;=2,$A350,"")</f>
        <v/>
      </c>
    </row>
    <row r="165" spans="1:5" x14ac:dyDescent="0.3">
      <c r="A165" s="120">
        <f>'All Questions'!C167</f>
        <v>0</v>
      </c>
      <c r="D165" s="120" t="str">
        <f>IF('All Questions'!BW304&gt;=2,$A302,"")</f>
        <v/>
      </c>
      <c r="E165" s="120">
        <f>IF('All Questions'!BX353&gt;=2,$A351,"")</f>
        <v>1</v>
      </c>
    </row>
    <row r="166" spans="1:5" x14ac:dyDescent="0.3">
      <c r="A166" s="120">
        <f>'All Questions'!C168</f>
        <v>0</v>
      </c>
      <c r="D166" s="120" t="str">
        <f>IF('All Questions'!BW306&gt;=2,$A304,"")</f>
        <v/>
      </c>
      <c r="E166" s="120">
        <f>IF('All Questions'!BX354&gt;=2,$A352,"")</f>
        <v>4</v>
      </c>
    </row>
    <row r="167" spans="1:5" x14ac:dyDescent="0.3">
      <c r="A167" s="120">
        <f>'All Questions'!C169</f>
        <v>0</v>
      </c>
      <c r="D167" s="120">
        <f>IF('All Questions'!BW308&gt;=2,$A306,"")</f>
        <v>0</v>
      </c>
      <c r="E167" s="120">
        <f>IF('All Questions'!BX355&gt;=2,$A353,"")</f>
        <v>5</v>
      </c>
    </row>
    <row r="168" spans="1:5" x14ac:dyDescent="0.3">
      <c r="A168" s="120">
        <f>'All Questions'!C170</f>
        <v>5</v>
      </c>
      <c r="D168" s="120" t="str">
        <f>IF('All Questions'!BW310&gt;=2,$A308,"")</f>
        <v/>
      </c>
      <c r="E168" s="120" t="str">
        <f>IF('All Questions'!BX358&gt;=2,$A356,"")</f>
        <v/>
      </c>
    </row>
    <row r="169" spans="1:5" x14ac:dyDescent="0.3">
      <c r="A169" s="120">
        <f>'All Questions'!C171</f>
        <v>0</v>
      </c>
      <c r="D169" s="120">
        <f>IF('All Questions'!BW312&gt;=2,$A310,"")</f>
        <v>0</v>
      </c>
      <c r="E169" s="120" t="str">
        <f>IF('All Questions'!BX359&gt;=2,$A357,"")</f>
        <v/>
      </c>
    </row>
    <row r="170" spans="1:5" x14ac:dyDescent="0.3">
      <c r="A170" s="120">
        <f>'All Questions'!C172</f>
        <v>0</v>
      </c>
      <c r="D170" s="120" t="str">
        <f>IF('All Questions'!BW313&gt;=2,$A311,"")</f>
        <v/>
      </c>
      <c r="E170" s="120" t="str">
        <f>IF('All Questions'!BX363&gt;=2,$A361,"")</f>
        <v/>
      </c>
    </row>
    <row r="171" spans="1:5" x14ac:dyDescent="0.3">
      <c r="A171" s="120">
        <f>'All Questions'!C173</f>
        <v>6</v>
      </c>
      <c r="D171" s="120" t="str">
        <f>IF('All Questions'!BW316&gt;=2,$A314,"")</f>
        <v/>
      </c>
    </row>
    <row r="172" spans="1:5" x14ac:dyDescent="0.3">
      <c r="A172" s="120">
        <f>'All Questions'!C174</f>
        <v>0</v>
      </c>
      <c r="D172" s="120" t="str">
        <f>IF('All Questions'!BW317&gt;=2,$A315,"")</f>
        <v/>
      </c>
    </row>
    <row r="173" spans="1:5" x14ac:dyDescent="0.3">
      <c r="A173" s="120">
        <f>'All Questions'!C175</f>
        <v>0</v>
      </c>
      <c r="D173" s="120" t="str">
        <f>IF('All Questions'!BW322&gt;=2,$A320,"")</f>
        <v/>
      </c>
    </row>
    <row r="174" spans="1:5" x14ac:dyDescent="0.3">
      <c r="A174" s="120">
        <f>'All Questions'!C176</f>
        <v>0</v>
      </c>
      <c r="D174" s="120">
        <f>IF('All Questions'!BW323&gt;=2,$A321,"")</f>
        <v>0</v>
      </c>
    </row>
    <row r="175" spans="1:5" x14ac:dyDescent="0.3">
      <c r="A175" s="120">
        <f>'All Questions'!C177</f>
        <v>2</v>
      </c>
      <c r="D175" s="120" t="str">
        <f>IF('All Questions'!BW342&gt;=2,$A340,"")</f>
        <v/>
      </c>
    </row>
    <row r="176" spans="1:5" x14ac:dyDescent="0.3">
      <c r="A176" s="120">
        <f>'All Questions'!C178</f>
        <v>1</v>
      </c>
      <c r="D176" s="120" t="str">
        <f>IF('All Questions'!BW345&gt;=2,$A343,"")</f>
        <v/>
      </c>
    </row>
    <row r="177" spans="1:4" x14ac:dyDescent="0.3">
      <c r="A177" s="120">
        <f>'All Questions'!C179</f>
        <v>4</v>
      </c>
      <c r="D177" s="120" t="str">
        <f>IF('All Questions'!BW346&gt;=2,$A344,"")</f>
        <v/>
      </c>
    </row>
    <row r="178" spans="1:4" x14ac:dyDescent="0.3">
      <c r="A178" s="120">
        <f>'All Questions'!C180</f>
        <v>2</v>
      </c>
      <c r="D178" s="120">
        <f>IF('All Questions'!BW347&gt;=2,$A345,"")</f>
        <v>4</v>
      </c>
    </row>
    <row r="179" spans="1:4" x14ac:dyDescent="0.3">
      <c r="A179" s="120">
        <f>'All Questions'!C181</f>
        <v>1</v>
      </c>
      <c r="D179" s="120">
        <f>IF('All Questions'!BW348&gt;=2,$A346,"")</f>
        <v>4</v>
      </c>
    </row>
    <row r="180" spans="1:4" x14ac:dyDescent="0.3">
      <c r="A180" s="120">
        <f>'All Questions'!C182</f>
        <v>0</v>
      </c>
      <c r="D180" s="120" t="str">
        <f>IF('All Questions'!BW353&gt;=2,$A351,"")</f>
        <v/>
      </c>
    </row>
    <row r="181" spans="1:4" x14ac:dyDescent="0.3">
      <c r="A181" s="120">
        <f>'All Questions'!C183</f>
        <v>0</v>
      </c>
      <c r="D181" s="120">
        <f>IF('All Questions'!BW355&gt;=2,$A353,"")</f>
        <v>5</v>
      </c>
    </row>
    <row r="182" spans="1:4" x14ac:dyDescent="0.3">
      <c r="A182" s="120">
        <f>'All Questions'!C184</f>
        <v>0</v>
      </c>
      <c r="D182" s="120" t="str">
        <f>IF('All Questions'!BW358&gt;=2,$A356,"")</f>
        <v/>
      </c>
    </row>
    <row r="183" spans="1:4" x14ac:dyDescent="0.3">
      <c r="A183" s="120">
        <f>'All Questions'!C185</f>
        <v>2</v>
      </c>
      <c r="D183" s="120" t="str">
        <f>IF('All Questions'!BW360&gt;=2,$A358,"")</f>
        <v/>
      </c>
    </row>
    <row r="184" spans="1:4" x14ac:dyDescent="0.3">
      <c r="A184" s="120">
        <f>'All Questions'!C186</f>
        <v>3</v>
      </c>
    </row>
    <row r="185" spans="1:4" x14ac:dyDescent="0.3">
      <c r="A185" s="120">
        <f>'All Questions'!C187</f>
        <v>1</v>
      </c>
    </row>
    <row r="186" spans="1:4" x14ac:dyDescent="0.3">
      <c r="A186" s="120">
        <f>'All Questions'!C188</f>
        <v>0</v>
      </c>
    </row>
    <row r="187" spans="1:4" x14ac:dyDescent="0.3">
      <c r="A187" s="120">
        <f>'All Questions'!C189</f>
        <v>0</v>
      </c>
    </row>
    <row r="188" spans="1:4" x14ac:dyDescent="0.3">
      <c r="A188" s="120">
        <f>'All Questions'!C190</f>
        <v>0</v>
      </c>
    </row>
    <row r="189" spans="1:4" x14ac:dyDescent="0.3">
      <c r="A189" s="120">
        <f>'All Questions'!C191</f>
        <v>0</v>
      </c>
    </row>
    <row r="190" spans="1:4" x14ac:dyDescent="0.3">
      <c r="A190" s="120">
        <f>'All Questions'!C192</f>
        <v>0</v>
      </c>
    </row>
    <row r="191" spans="1:4" x14ac:dyDescent="0.3">
      <c r="A191" s="120">
        <f>'All Questions'!C193</f>
        <v>0</v>
      </c>
    </row>
    <row r="192" spans="1:4" x14ac:dyDescent="0.3">
      <c r="A192" s="120">
        <f>'All Questions'!C194</f>
        <v>0</v>
      </c>
    </row>
    <row r="193" spans="1:1" x14ac:dyDescent="0.3">
      <c r="A193" s="120">
        <f>'All Questions'!C195</f>
        <v>0</v>
      </c>
    </row>
    <row r="194" spans="1:1" x14ac:dyDescent="0.3">
      <c r="A194" s="120">
        <f>'All Questions'!C196</f>
        <v>0</v>
      </c>
    </row>
    <row r="195" spans="1:1" x14ac:dyDescent="0.3">
      <c r="A195" s="120">
        <f>'All Questions'!C197</f>
        <v>1</v>
      </c>
    </row>
    <row r="196" spans="1:1" x14ac:dyDescent="0.3">
      <c r="A196" s="120">
        <f>'All Questions'!C198</f>
        <v>2</v>
      </c>
    </row>
    <row r="197" spans="1:1" x14ac:dyDescent="0.3">
      <c r="A197" s="120">
        <f>'All Questions'!C199</f>
        <v>1</v>
      </c>
    </row>
    <row r="198" spans="1:1" x14ac:dyDescent="0.3">
      <c r="A198" s="120">
        <f>'All Questions'!C200</f>
        <v>0</v>
      </c>
    </row>
    <row r="199" spans="1:1" x14ac:dyDescent="0.3">
      <c r="A199" s="120">
        <f>'All Questions'!C201</f>
        <v>0</v>
      </c>
    </row>
    <row r="200" spans="1:1" x14ac:dyDescent="0.3">
      <c r="A200" s="120">
        <f>'All Questions'!C202</f>
        <v>1</v>
      </c>
    </row>
    <row r="201" spans="1:1" x14ac:dyDescent="0.3">
      <c r="A201" s="120">
        <f>'All Questions'!C203</f>
        <v>0</v>
      </c>
    </row>
    <row r="202" spans="1:1" x14ac:dyDescent="0.3">
      <c r="A202" s="120">
        <f>'All Questions'!C204</f>
        <v>1</v>
      </c>
    </row>
    <row r="203" spans="1:1" x14ac:dyDescent="0.3">
      <c r="A203" s="120">
        <f>'All Questions'!C205</f>
        <v>0</v>
      </c>
    </row>
    <row r="204" spans="1:1" x14ac:dyDescent="0.3">
      <c r="A204" s="120">
        <f>'All Questions'!C206</f>
        <v>0</v>
      </c>
    </row>
    <row r="205" spans="1:1" x14ac:dyDescent="0.3">
      <c r="A205" s="120">
        <f>'All Questions'!C207</f>
        <v>5</v>
      </c>
    </row>
    <row r="206" spans="1:1" x14ac:dyDescent="0.3">
      <c r="A206" s="120">
        <f>'All Questions'!C208</f>
        <v>0</v>
      </c>
    </row>
    <row r="207" spans="1:1" x14ac:dyDescent="0.3">
      <c r="A207" s="120">
        <f>'All Questions'!C209</f>
        <v>2</v>
      </c>
    </row>
    <row r="208" spans="1:1" x14ac:dyDescent="0.3">
      <c r="A208" s="120">
        <f>'All Questions'!C210</f>
        <v>0</v>
      </c>
    </row>
    <row r="209" spans="1:1" x14ac:dyDescent="0.3">
      <c r="A209" s="120">
        <f>'All Questions'!C211</f>
        <v>0</v>
      </c>
    </row>
    <row r="210" spans="1:1" x14ac:dyDescent="0.3">
      <c r="A210" s="120">
        <f>'All Questions'!C212</f>
        <v>1</v>
      </c>
    </row>
    <row r="211" spans="1:1" x14ac:dyDescent="0.3">
      <c r="A211" s="120">
        <f>'All Questions'!C213</f>
        <v>4</v>
      </c>
    </row>
    <row r="212" spans="1:1" x14ac:dyDescent="0.3">
      <c r="A212" s="120">
        <f>'All Questions'!C214</f>
        <v>0</v>
      </c>
    </row>
    <row r="213" spans="1:1" x14ac:dyDescent="0.3">
      <c r="A213" s="120">
        <f>'All Questions'!C215</f>
        <v>0</v>
      </c>
    </row>
    <row r="214" spans="1:1" x14ac:dyDescent="0.3">
      <c r="A214" s="120">
        <f>'All Questions'!C216</f>
        <v>1</v>
      </c>
    </row>
    <row r="215" spans="1:1" x14ac:dyDescent="0.3">
      <c r="A215" s="120">
        <f>'All Questions'!C217</f>
        <v>0</v>
      </c>
    </row>
    <row r="216" spans="1:1" x14ac:dyDescent="0.3">
      <c r="A216" s="120">
        <f>'All Questions'!C218</f>
        <v>0</v>
      </c>
    </row>
    <row r="217" spans="1:1" x14ac:dyDescent="0.3">
      <c r="A217" s="120">
        <f>'All Questions'!C219</f>
        <v>0</v>
      </c>
    </row>
    <row r="218" spans="1:1" x14ac:dyDescent="0.3">
      <c r="A218" s="120">
        <f>'All Questions'!C220</f>
        <v>0</v>
      </c>
    </row>
    <row r="219" spans="1:1" x14ac:dyDescent="0.3">
      <c r="A219" s="120">
        <f>'All Questions'!C221</f>
        <v>0</v>
      </c>
    </row>
    <row r="220" spans="1:1" x14ac:dyDescent="0.3">
      <c r="A220" s="120">
        <f>'All Questions'!C222</f>
        <v>0</v>
      </c>
    </row>
    <row r="221" spans="1:1" x14ac:dyDescent="0.3">
      <c r="A221" s="120">
        <f>'All Questions'!C223</f>
        <v>1</v>
      </c>
    </row>
    <row r="222" spans="1:1" x14ac:dyDescent="0.3">
      <c r="A222" s="120">
        <f>'All Questions'!C224</f>
        <v>1</v>
      </c>
    </row>
    <row r="223" spans="1:1" x14ac:dyDescent="0.3">
      <c r="A223" s="120">
        <f>'All Questions'!C225</f>
        <v>4</v>
      </c>
    </row>
    <row r="224" spans="1:1" x14ac:dyDescent="0.3">
      <c r="A224" s="120">
        <f>'All Questions'!C226</f>
        <v>0</v>
      </c>
    </row>
    <row r="225" spans="1:1" x14ac:dyDescent="0.3">
      <c r="A225" s="120">
        <f>'All Questions'!C227</f>
        <v>0</v>
      </c>
    </row>
    <row r="226" spans="1:1" x14ac:dyDescent="0.3">
      <c r="A226" s="120">
        <f>'All Questions'!C228</f>
        <v>0</v>
      </c>
    </row>
    <row r="227" spans="1:1" x14ac:dyDescent="0.3">
      <c r="A227" s="120">
        <f>'All Questions'!C229</f>
        <v>1</v>
      </c>
    </row>
    <row r="228" spans="1:1" x14ac:dyDescent="0.3">
      <c r="A228" s="120">
        <f>'All Questions'!C230</f>
        <v>0</v>
      </c>
    </row>
    <row r="229" spans="1:1" x14ac:dyDescent="0.3">
      <c r="A229" s="120">
        <f>'All Questions'!C231</f>
        <v>1</v>
      </c>
    </row>
    <row r="230" spans="1:1" x14ac:dyDescent="0.3">
      <c r="A230" s="120">
        <f>'All Questions'!C232</f>
        <v>1</v>
      </c>
    </row>
    <row r="231" spans="1:1" x14ac:dyDescent="0.3">
      <c r="A231" s="120">
        <f>'All Questions'!C233</f>
        <v>1</v>
      </c>
    </row>
    <row r="232" spans="1:1" x14ac:dyDescent="0.3">
      <c r="A232" s="120">
        <f>'All Questions'!C234</f>
        <v>0</v>
      </c>
    </row>
    <row r="233" spans="1:1" x14ac:dyDescent="0.3">
      <c r="A233" s="120">
        <f>'All Questions'!C235</f>
        <v>1</v>
      </c>
    </row>
    <row r="234" spans="1:1" x14ac:dyDescent="0.3">
      <c r="A234" s="120">
        <f>'All Questions'!C236</f>
        <v>0</v>
      </c>
    </row>
    <row r="235" spans="1:1" x14ac:dyDescent="0.3">
      <c r="A235" s="120">
        <f>'All Questions'!C237</f>
        <v>0</v>
      </c>
    </row>
    <row r="236" spans="1:1" x14ac:dyDescent="0.3">
      <c r="A236" s="120">
        <f>'All Questions'!C238</f>
        <v>1</v>
      </c>
    </row>
    <row r="237" spans="1:1" x14ac:dyDescent="0.3">
      <c r="A237" s="120">
        <f>'All Questions'!C239</f>
        <v>1</v>
      </c>
    </row>
    <row r="238" spans="1:1" x14ac:dyDescent="0.3">
      <c r="A238" s="120">
        <f>'All Questions'!C240</f>
        <v>0</v>
      </c>
    </row>
    <row r="239" spans="1:1" x14ac:dyDescent="0.3">
      <c r="A239" s="120">
        <f>'All Questions'!C241</f>
        <v>0</v>
      </c>
    </row>
    <row r="240" spans="1:1" x14ac:dyDescent="0.3">
      <c r="A240" s="120">
        <f>'All Questions'!C242</f>
        <v>0</v>
      </c>
    </row>
    <row r="241" spans="1:1" x14ac:dyDescent="0.3">
      <c r="A241" s="120">
        <f>'All Questions'!C243</f>
        <v>0</v>
      </c>
    </row>
    <row r="242" spans="1:1" x14ac:dyDescent="0.3">
      <c r="A242" s="120">
        <f>'All Questions'!C244</f>
        <v>0</v>
      </c>
    </row>
    <row r="243" spans="1:1" x14ac:dyDescent="0.3">
      <c r="A243" s="120">
        <f>'All Questions'!C245</f>
        <v>1</v>
      </c>
    </row>
    <row r="244" spans="1:1" x14ac:dyDescent="0.3">
      <c r="A244" s="120">
        <f>'All Questions'!C246</f>
        <v>2</v>
      </c>
    </row>
    <row r="245" spans="1:1" x14ac:dyDescent="0.3">
      <c r="A245" s="120">
        <f>'All Questions'!C247</f>
        <v>-1</v>
      </c>
    </row>
    <row r="246" spans="1:1" x14ac:dyDescent="0.3">
      <c r="A246" s="120">
        <f>'All Questions'!C248</f>
        <v>0</v>
      </c>
    </row>
    <row r="247" spans="1:1" x14ac:dyDescent="0.3">
      <c r="A247" s="120">
        <f>'All Questions'!C249</f>
        <v>1</v>
      </c>
    </row>
    <row r="248" spans="1:1" x14ac:dyDescent="0.3">
      <c r="A248" s="120">
        <f>'All Questions'!C250</f>
        <v>0</v>
      </c>
    </row>
    <row r="249" spans="1:1" x14ac:dyDescent="0.3">
      <c r="A249" s="120">
        <f>'All Questions'!C251</f>
        <v>1</v>
      </c>
    </row>
    <row r="250" spans="1:1" x14ac:dyDescent="0.3">
      <c r="A250" s="120">
        <f>'All Questions'!C252</f>
        <v>0</v>
      </c>
    </row>
    <row r="251" spans="1:1" x14ac:dyDescent="0.3">
      <c r="A251" s="120">
        <f>'All Questions'!C253</f>
        <v>3</v>
      </c>
    </row>
    <row r="252" spans="1:1" x14ac:dyDescent="0.3">
      <c r="A252" s="120">
        <f>'All Questions'!C254</f>
        <v>0</v>
      </c>
    </row>
    <row r="253" spans="1:1" x14ac:dyDescent="0.3">
      <c r="A253" s="120">
        <f>'All Questions'!C255</f>
        <v>1</v>
      </c>
    </row>
    <row r="254" spans="1:1" x14ac:dyDescent="0.3">
      <c r="A254" s="120">
        <f>'All Questions'!C256</f>
        <v>1</v>
      </c>
    </row>
    <row r="255" spans="1:1" x14ac:dyDescent="0.3">
      <c r="A255" s="120">
        <f>'All Questions'!C257</f>
        <v>0</v>
      </c>
    </row>
    <row r="256" spans="1:1" x14ac:dyDescent="0.3">
      <c r="A256" s="120">
        <f>'All Questions'!C258</f>
        <v>0</v>
      </c>
    </row>
    <row r="257" spans="1:1" x14ac:dyDescent="0.3">
      <c r="A257" s="120">
        <f>'All Questions'!C259</f>
        <v>1</v>
      </c>
    </row>
    <row r="258" spans="1:1" x14ac:dyDescent="0.3">
      <c r="A258" s="120">
        <f>'All Questions'!C260</f>
        <v>0</v>
      </c>
    </row>
    <row r="259" spans="1:1" x14ac:dyDescent="0.3">
      <c r="A259" s="120">
        <f>'All Questions'!C261</f>
        <v>2</v>
      </c>
    </row>
    <row r="260" spans="1:1" x14ac:dyDescent="0.3">
      <c r="A260" s="120">
        <f>'All Questions'!C262</f>
        <v>11</v>
      </c>
    </row>
    <row r="261" spans="1:1" x14ac:dyDescent="0.3">
      <c r="A261" s="120">
        <f>'All Questions'!C263</f>
        <v>3</v>
      </c>
    </row>
    <row r="262" spans="1:1" x14ac:dyDescent="0.3">
      <c r="A262" s="120">
        <f>'All Questions'!C264</f>
        <v>2</v>
      </c>
    </row>
    <row r="263" spans="1:1" x14ac:dyDescent="0.3">
      <c r="A263" s="120">
        <f>'All Questions'!C265</f>
        <v>4</v>
      </c>
    </row>
    <row r="264" spans="1:1" x14ac:dyDescent="0.3">
      <c r="A264" s="120">
        <f>'All Questions'!C266</f>
        <v>0</v>
      </c>
    </row>
    <row r="265" spans="1:1" x14ac:dyDescent="0.3">
      <c r="A265" s="120">
        <f>'All Questions'!C267</f>
        <v>1</v>
      </c>
    </row>
    <row r="266" spans="1:1" x14ac:dyDescent="0.3">
      <c r="A266" s="120">
        <f>'All Questions'!C268</f>
        <v>8</v>
      </c>
    </row>
    <row r="267" spans="1:1" x14ac:dyDescent="0.3">
      <c r="A267" s="120">
        <f>'All Questions'!C269</f>
        <v>1</v>
      </c>
    </row>
    <row r="268" spans="1:1" x14ac:dyDescent="0.3">
      <c r="A268" s="120">
        <f>'All Questions'!C270</f>
        <v>1</v>
      </c>
    </row>
    <row r="269" spans="1:1" x14ac:dyDescent="0.3">
      <c r="A269" s="120">
        <f>'All Questions'!C271</f>
        <v>0</v>
      </c>
    </row>
    <row r="270" spans="1:1" x14ac:dyDescent="0.3">
      <c r="A270" s="120">
        <f>'All Questions'!C272</f>
        <v>0</v>
      </c>
    </row>
    <row r="271" spans="1:1" x14ac:dyDescent="0.3">
      <c r="A271" s="120">
        <f>'All Questions'!C273</f>
        <v>0</v>
      </c>
    </row>
    <row r="272" spans="1:1" x14ac:dyDescent="0.3">
      <c r="A272" s="120">
        <f>'All Questions'!C274</f>
        <v>0</v>
      </c>
    </row>
    <row r="273" spans="1:1" x14ac:dyDescent="0.3">
      <c r="A273" s="120">
        <f>'All Questions'!C275</f>
        <v>3</v>
      </c>
    </row>
    <row r="274" spans="1:1" x14ac:dyDescent="0.3">
      <c r="A274" s="120">
        <f>'All Questions'!C276</f>
        <v>0</v>
      </c>
    </row>
    <row r="275" spans="1:1" x14ac:dyDescent="0.3">
      <c r="A275" s="120">
        <f>'All Questions'!C277</f>
        <v>0</v>
      </c>
    </row>
    <row r="276" spans="1:1" x14ac:dyDescent="0.3">
      <c r="A276" s="120">
        <f>'All Questions'!C278</f>
        <v>0</v>
      </c>
    </row>
    <row r="277" spans="1:1" x14ac:dyDescent="0.3">
      <c r="A277" s="120">
        <f>'All Questions'!C279</f>
        <v>2</v>
      </c>
    </row>
    <row r="278" spans="1:1" x14ac:dyDescent="0.3">
      <c r="A278" s="120">
        <f>'All Questions'!C280</f>
        <v>3</v>
      </c>
    </row>
    <row r="279" spans="1:1" x14ac:dyDescent="0.3">
      <c r="A279" s="120">
        <f>'All Questions'!C281</f>
        <v>0</v>
      </c>
    </row>
    <row r="280" spans="1:1" x14ac:dyDescent="0.3">
      <c r="A280" s="120">
        <f>'All Questions'!C282</f>
        <v>0</v>
      </c>
    </row>
    <row r="281" spans="1:1" x14ac:dyDescent="0.3">
      <c r="A281" s="120">
        <f>'All Questions'!C283</f>
        <v>2</v>
      </c>
    </row>
    <row r="282" spans="1:1" x14ac:dyDescent="0.3">
      <c r="A282" s="120">
        <f>'All Questions'!C284</f>
        <v>1</v>
      </c>
    </row>
    <row r="283" spans="1:1" x14ac:dyDescent="0.3">
      <c r="A283" s="120">
        <f>'All Questions'!C285</f>
        <v>2</v>
      </c>
    </row>
    <row r="284" spans="1:1" x14ac:dyDescent="0.3">
      <c r="A284" s="120">
        <f>'All Questions'!C286</f>
        <v>1</v>
      </c>
    </row>
    <row r="285" spans="1:1" x14ac:dyDescent="0.3">
      <c r="A285" s="120">
        <f>'All Questions'!C287</f>
        <v>1</v>
      </c>
    </row>
    <row r="286" spans="1:1" x14ac:dyDescent="0.3">
      <c r="A286" s="120">
        <f>'All Questions'!C288</f>
        <v>3</v>
      </c>
    </row>
    <row r="287" spans="1:1" x14ac:dyDescent="0.3">
      <c r="A287" s="120">
        <f>'All Questions'!C289</f>
        <v>14</v>
      </c>
    </row>
    <row r="288" spans="1:1" x14ac:dyDescent="0.3">
      <c r="A288" s="120">
        <f>'All Questions'!C290</f>
        <v>8</v>
      </c>
    </row>
    <row r="289" spans="1:1" x14ac:dyDescent="0.3">
      <c r="A289" s="120">
        <f>'All Questions'!C291</f>
        <v>2</v>
      </c>
    </row>
    <row r="290" spans="1:1" x14ac:dyDescent="0.3">
      <c r="A290" s="120">
        <f>'All Questions'!C292</f>
        <v>0</v>
      </c>
    </row>
    <row r="291" spans="1:1" x14ac:dyDescent="0.3">
      <c r="A291" s="120">
        <f>'All Questions'!C293</f>
        <v>1</v>
      </c>
    </row>
    <row r="292" spans="1:1" x14ac:dyDescent="0.3">
      <c r="A292" s="120">
        <f>'All Questions'!C294</f>
        <v>0</v>
      </c>
    </row>
    <row r="293" spans="1:1" x14ac:dyDescent="0.3">
      <c r="A293" s="120">
        <f>'All Questions'!C295</f>
        <v>14</v>
      </c>
    </row>
    <row r="294" spans="1:1" x14ac:dyDescent="0.3">
      <c r="A294" s="120">
        <f>'All Questions'!C296</f>
        <v>3</v>
      </c>
    </row>
    <row r="295" spans="1:1" x14ac:dyDescent="0.3">
      <c r="A295" s="120">
        <f>'All Questions'!C297</f>
        <v>3</v>
      </c>
    </row>
    <row r="296" spans="1:1" x14ac:dyDescent="0.3">
      <c r="A296" s="120">
        <f>'All Questions'!C298</f>
        <v>0</v>
      </c>
    </row>
    <row r="297" spans="1:1" x14ac:dyDescent="0.3">
      <c r="A297" s="120">
        <f>'All Questions'!C299</f>
        <v>2</v>
      </c>
    </row>
    <row r="298" spans="1:1" x14ac:dyDescent="0.3">
      <c r="A298" s="120">
        <f>'All Questions'!C300</f>
        <v>1</v>
      </c>
    </row>
    <row r="299" spans="1:1" x14ac:dyDescent="0.3">
      <c r="A299" s="120">
        <f>'All Questions'!C301</f>
        <v>1</v>
      </c>
    </row>
    <row r="300" spans="1:1" x14ac:dyDescent="0.3">
      <c r="A300" s="120">
        <f>'All Questions'!C302</f>
        <v>0</v>
      </c>
    </row>
    <row r="301" spans="1:1" x14ac:dyDescent="0.3">
      <c r="A301" s="120">
        <f>'All Questions'!C303</f>
        <v>2</v>
      </c>
    </row>
    <row r="302" spans="1:1" x14ac:dyDescent="0.3">
      <c r="A302" s="120">
        <f>'All Questions'!C304</f>
        <v>1</v>
      </c>
    </row>
    <row r="303" spans="1:1" x14ac:dyDescent="0.3">
      <c r="A303" s="120">
        <f>'All Questions'!C305</f>
        <v>4</v>
      </c>
    </row>
    <row r="304" spans="1:1" x14ac:dyDescent="0.3">
      <c r="A304" s="120">
        <f>'All Questions'!C306</f>
        <v>4</v>
      </c>
    </row>
    <row r="305" spans="1:1" x14ac:dyDescent="0.3">
      <c r="A305" s="120">
        <f>'All Questions'!C307</f>
        <v>2</v>
      </c>
    </row>
    <row r="306" spans="1:1" x14ac:dyDescent="0.3">
      <c r="A306" s="120">
        <f>'All Questions'!C308</f>
        <v>0</v>
      </c>
    </row>
    <row r="307" spans="1:1" x14ac:dyDescent="0.3">
      <c r="A307" s="120">
        <f>'All Questions'!C309</f>
        <v>4</v>
      </c>
    </row>
    <row r="308" spans="1:1" x14ac:dyDescent="0.3">
      <c r="A308" s="120">
        <f>'All Questions'!C310</f>
        <v>3</v>
      </c>
    </row>
    <row r="309" spans="1:1" x14ac:dyDescent="0.3">
      <c r="A309" s="120">
        <f>'All Questions'!C311</f>
        <v>4</v>
      </c>
    </row>
    <row r="310" spans="1:1" x14ac:dyDescent="0.3">
      <c r="A310" s="120">
        <f>'All Questions'!C312</f>
        <v>0</v>
      </c>
    </row>
    <row r="311" spans="1:1" x14ac:dyDescent="0.3">
      <c r="A311" s="120">
        <f>'All Questions'!C313</f>
        <v>0</v>
      </c>
    </row>
    <row r="312" spans="1:1" x14ac:dyDescent="0.3">
      <c r="A312" s="120">
        <f>'All Questions'!C314</f>
        <v>3</v>
      </c>
    </row>
    <row r="313" spans="1:1" x14ac:dyDescent="0.3">
      <c r="A313" s="120">
        <f>'All Questions'!C315</f>
        <v>1</v>
      </c>
    </row>
    <row r="314" spans="1:1" x14ac:dyDescent="0.3">
      <c r="A314" s="120">
        <f>'All Questions'!C316</f>
        <v>0</v>
      </c>
    </row>
    <row r="315" spans="1:1" x14ac:dyDescent="0.3">
      <c r="A315" s="120">
        <f>'All Questions'!C317</f>
        <v>15</v>
      </c>
    </row>
    <row r="316" spans="1:1" x14ac:dyDescent="0.3">
      <c r="A316" s="120">
        <f>'All Questions'!C318</f>
        <v>2</v>
      </c>
    </row>
    <row r="317" spans="1:1" x14ac:dyDescent="0.3">
      <c r="A317" s="120">
        <f>'All Questions'!C319</f>
        <v>0</v>
      </c>
    </row>
    <row r="318" spans="1:1" x14ac:dyDescent="0.3">
      <c r="A318" s="120">
        <f>'All Questions'!C320</f>
        <v>0</v>
      </c>
    </row>
    <row r="319" spans="1:1" x14ac:dyDescent="0.3">
      <c r="A319" s="120">
        <f>'All Questions'!C321</f>
        <v>0</v>
      </c>
    </row>
    <row r="320" spans="1:1" x14ac:dyDescent="0.3">
      <c r="A320" s="120">
        <f>'All Questions'!C322</f>
        <v>0</v>
      </c>
    </row>
    <row r="321" spans="1:1" x14ac:dyDescent="0.3">
      <c r="A321" s="120">
        <f>'All Questions'!C323</f>
        <v>0</v>
      </c>
    </row>
    <row r="322" spans="1:1" x14ac:dyDescent="0.3">
      <c r="A322" s="120">
        <f>'All Questions'!C324</f>
        <v>0</v>
      </c>
    </row>
    <row r="323" spans="1:1" x14ac:dyDescent="0.3">
      <c r="A323" s="120">
        <f>'All Questions'!C325</f>
        <v>3</v>
      </c>
    </row>
    <row r="324" spans="1:1" x14ac:dyDescent="0.3">
      <c r="A324" s="120">
        <f>'All Questions'!C326</f>
        <v>0</v>
      </c>
    </row>
    <row r="325" spans="1:1" x14ac:dyDescent="0.3">
      <c r="A325" s="120">
        <f>'All Questions'!C327</f>
        <v>3</v>
      </c>
    </row>
    <row r="326" spans="1:1" x14ac:dyDescent="0.3">
      <c r="A326" s="120">
        <f>'All Questions'!C328</f>
        <v>3</v>
      </c>
    </row>
    <row r="327" spans="1:1" x14ac:dyDescent="0.3">
      <c r="A327" s="120">
        <f>'All Questions'!C329</f>
        <v>0</v>
      </c>
    </row>
    <row r="328" spans="1:1" x14ac:dyDescent="0.3">
      <c r="A328" s="120">
        <f>'All Questions'!C330</f>
        <v>1</v>
      </c>
    </row>
    <row r="329" spans="1:1" x14ac:dyDescent="0.3">
      <c r="A329" s="120">
        <f>'All Questions'!C331</f>
        <v>1</v>
      </c>
    </row>
    <row r="330" spans="1:1" x14ac:dyDescent="0.3">
      <c r="A330" s="120">
        <f>'All Questions'!C332</f>
        <v>0</v>
      </c>
    </row>
    <row r="331" spans="1:1" x14ac:dyDescent="0.3">
      <c r="A331" s="120">
        <f>'All Questions'!C333</f>
        <v>0</v>
      </c>
    </row>
    <row r="332" spans="1:1" x14ac:dyDescent="0.3">
      <c r="A332" s="120">
        <f>'All Questions'!C334</f>
        <v>0</v>
      </c>
    </row>
    <row r="333" spans="1:1" x14ac:dyDescent="0.3">
      <c r="A333" s="120">
        <f>'All Questions'!C335</f>
        <v>1</v>
      </c>
    </row>
    <row r="334" spans="1:1" x14ac:dyDescent="0.3">
      <c r="A334" s="120">
        <f>'All Questions'!C336</f>
        <v>0</v>
      </c>
    </row>
    <row r="335" spans="1:1" x14ac:dyDescent="0.3">
      <c r="A335" s="120">
        <f>'All Questions'!C337</f>
        <v>0</v>
      </c>
    </row>
    <row r="336" spans="1:1" x14ac:dyDescent="0.3">
      <c r="A336" s="120">
        <f>'All Questions'!C338</f>
        <v>1</v>
      </c>
    </row>
    <row r="337" spans="1:1" x14ac:dyDescent="0.3">
      <c r="A337" s="120">
        <f>'All Questions'!C339</f>
        <v>2</v>
      </c>
    </row>
    <row r="338" spans="1:1" x14ac:dyDescent="0.3">
      <c r="A338" s="120">
        <f>'All Questions'!C340</f>
        <v>4</v>
      </c>
    </row>
    <row r="339" spans="1:1" x14ac:dyDescent="0.3">
      <c r="A339" s="120">
        <f>'All Questions'!C341</f>
        <v>4</v>
      </c>
    </row>
    <row r="340" spans="1:1" x14ac:dyDescent="0.3">
      <c r="A340" s="120">
        <f>'All Questions'!C342</f>
        <v>1</v>
      </c>
    </row>
    <row r="341" spans="1:1" x14ac:dyDescent="0.3">
      <c r="A341" s="120">
        <f>'All Questions'!C343</f>
        <v>1</v>
      </c>
    </row>
    <row r="342" spans="1:1" x14ac:dyDescent="0.3">
      <c r="A342" s="120">
        <f>'All Questions'!C344</f>
        <v>1</v>
      </c>
    </row>
    <row r="343" spans="1:1" x14ac:dyDescent="0.3">
      <c r="A343" s="120">
        <f>'All Questions'!C345</f>
        <v>1</v>
      </c>
    </row>
    <row r="344" spans="1:1" x14ac:dyDescent="0.3">
      <c r="A344" s="120">
        <f>'All Questions'!C346</f>
        <v>1</v>
      </c>
    </row>
    <row r="345" spans="1:1" x14ac:dyDescent="0.3">
      <c r="A345" s="120">
        <f>'All Questions'!C347</f>
        <v>4</v>
      </c>
    </row>
    <row r="346" spans="1:1" x14ac:dyDescent="0.3">
      <c r="A346" s="120">
        <f>'All Questions'!C348</f>
        <v>4</v>
      </c>
    </row>
    <row r="347" spans="1:1" x14ac:dyDescent="0.3">
      <c r="A347" s="120">
        <f>'All Questions'!C349</f>
        <v>1</v>
      </c>
    </row>
    <row r="348" spans="1:1" x14ac:dyDescent="0.3">
      <c r="A348" s="120">
        <f>'All Questions'!C350</f>
        <v>4</v>
      </c>
    </row>
    <row r="349" spans="1:1" x14ac:dyDescent="0.3">
      <c r="A349" s="120">
        <f>'All Questions'!C351</f>
        <v>-1</v>
      </c>
    </row>
    <row r="350" spans="1:1" x14ac:dyDescent="0.3">
      <c r="A350" s="120">
        <f>'All Questions'!C352</f>
        <v>2</v>
      </c>
    </row>
    <row r="351" spans="1:1" x14ac:dyDescent="0.3">
      <c r="A351" s="120">
        <f>'All Questions'!C353</f>
        <v>1</v>
      </c>
    </row>
    <row r="352" spans="1:1" x14ac:dyDescent="0.3">
      <c r="A352" s="120">
        <f>'All Questions'!C354</f>
        <v>4</v>
      </c>
    </row>
    <row r="353" spans="1:1" x14ac:dyDescent="0.3">
      <c r="A353" s="120">
        <f>'All Questions'!C355</f>
        <v>5</v>
      </c>
    </row>
    <row r="354" spans="1:1" x14ac:dyDescent="0.3">
      <c r="A354" s="120">
        <f>'All Questions'!C356</f>
        <v>9</v>
      </c>
    </row>
    <row r="355" spans="1:1" x14ac:dyDescent="0.3">
      <c r="A355" s="120">
        <f>'All Questions'!C357</f>
        <v>2</v>
      </c>
    </row>
    <row r="356" spans="1:1" x14ac:dyDescent="0.3">
      <c r="A356" s="120">
        <f>'All Questions'!C358</f>
        <v>0</v>
      </c>
    </row>
    <row r="357" spans="1:1" x14ac:dyDescent="0.3">
      <c r="A357" s="120">
        <f>'All Questions'!C359</f>
        <v>2</v>
      </c>
    </row>
    <row r="358" spans="1:1" x14ac:dyDescent="0.3">
      <c r="A358" s="120">
        <f>'All Questions'!C360</f>
        <v>0</v>
      </c>
    </row>
    <row r="359" spans="1:1" x14ac:dyDescent="0.3">
      <c r="A359" s="120">
        <f>'All Questions'!C361</f>
        <v>0</v>
      </c>
    </row>
    <row r="360" spans="1:1" x14ac:dyDescent="0.3">
      <c r="A360" s="120">
        <f>'All Questions'!C362</f>
        <v>0</v>
      </c>
    </row>
    <row r="361" spans="1:1" x14ac:dyDescent="0.3">
      <c r="A361" s="120">
        <f>'All Questions'!C363</f>
        <v>1</v>
      </c>
    </row>
  </sheetData>
  <mergeCells count="1">
    <mergeCell ref="A1:I1"/>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0A8A-11BF-41C5-ABFC-04CAD09DE661}">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223" t="s">
        <v>4079</v>
      </c>
      <c r="B1" s="224"/>
      <c r="C1" s="224"/>
      <c r="D1" s="224"/>
      <c r="E1" s="224"/>
      <c r="F1" s="224"/>
      <c r="G1" s="224"/>
      <c r="H1" s="224"/>
      <c r="I1" s="22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0">
        <f>'All Questions'!E5</f>
        <v>1</v>
      </c>
      <c r="B3" s="120" t="str">
        <f>IF('All Questions'!BU5&gt;=2,$A3,"")</f>
        <v/>
      </c>
      <c r="C3" s="120" t="str">
        <f>IF('All Questions'!BV6&gt;=2,$A4,"")</f>
        <v/>
      </c>
      <c r="D3" s="120" t="str">
        <f>IF('All Questions'!BW6&gt;=2,$A4,"")</f>
        <v/>
      </c>
      <c r="E3" s="120">
        <f>IF('All Questions'!BX11&gt;=2,$A9,"")</f>
        <v>1</v>
      </c>
      <c r="F3" s="120">
        <f>IF('All Questions'!BY7&gt;=2,$A5,"")</f>
        <v>1</v>
      </c>
      <c r="G3" s="120" t="str">
        <f>IF('All Questions'!CA9&gt;=2,$A7,"")</f>
        <v/>
      </c>
      <c r="H3" s="120" t="str">
        <f>IF('All Questions'!CB16&gt;=2,$A14,"")</f>
        <v/>
      </c>
      <c r="I3" s="120" t="str">
        <f>IF('All Questions'!CC97&gt;=2,$A95,"")</f>
        <v/>
      </c>
      <c r="L3" s="28" t="s">
        <v>4059</v>
      </c>
      <c r="M3" s="28" t="s">
        <v>4060</v>
      </c>
      <c r="N3" s="28" t="s">
        <v>4061</v>
      </c>
      <c r="O3" s="28" t="s">
        <v>4062</v>
      </c>
      <c r="P3" s="28" t="s">
        <v>4063</v>
      </c>
      <c r="Q3" s="28" t="s">
        <v>4064</v>
      </c>
      <c r="R3" s="28" t="s">
        <v>4065</v>
      </c>
      <c r="S3" s="28" t="s">
        <v>4066</v>
      </c>
      <c r="T3" s="28" t="s">
        <v>4067</v>
      </c>
    </row>
    <row r="4" spans="1:20" x14ac:dyDescent="0.3">
      <c r="A4" s="120">
        <f>'All Questions'!E6</f>
        <v>0</v>
      </c>
      <c r="B4" s="120" t="str">
        <f>IF('All Questions'!BU7&gt;=2,$A5,"")</f>
        <v/>
      </c>
      <c r="C4" s="120" t="str">
        <f>IF('All Questions'!BV14&gt;=2,$A12,"")</f>
        <v/>
      </c>
      <c r="D4" s="120" t="str">
        <f>IF('All Questions'!BW9&gt;=2,$A7,"")</f>
        <v/>
      </c>
      <c r="E4" s="120">
        <f>IF('All Questions'!BX12&gt;=2,$A10,"")</f>
        <v>4</v>
      </c>
      <c r="F4" s="120" t="str">
        <f>IF('All Questions'!BY11&gt;=2,$A9,"")</f>
        <v/>
      </c>
      <c r="G4" s="120" t="str">
        <f>IF('All Questions'!CA182&gt;=2,$A180,"")</f>
        <v/>
      </c>
      <c r="H4" s="120" t="str">
        <f>IF('All Questions'!CB40&gt;=2,$A38,"")</f>
        <v/>
      </c>
      <c r="I4" s="120" t="str">
        <f>IF('All Questions'!CC201&gt;=2,$A199,"")</f>
        <v/>
      </c>
      <c r="K4" s="28" t="s">
        <v>4068</v>
      </c>
      <c r="L4" s="124">
        <f>_xlfn.QUARTILE.INC(A$3:A$361, 0)</f>
        <v>0</v>
      </c>
      <c r="M4" s="124">
        <f>_xlfn.QUARTILE.INC(B$3:B$102, 0)</f>
        <v>0</v>
      </c>
      <c r="N4" s="124">
        <f>_xlfn.QUARTILE.INC(C$3:C$81, 0)</f>
        <v>0</v>
      </c>
      <c r="O4" s="124">
        <f>_xlfn.QUARTILE.INC(D$3:D$183, 0)</f>
        <v>0</v>
      </c>
      <c r="P4" s="124">
        <f>_xlfn.QUARTILE.INC(E$3:E$170, 0)</f>
        <v>0</v>
      </c>
      <c r="Q4" s="124">
        <f>_xlfn.QUARTILE.INC(F$3:F$45, 0)</f>
        <v>0</v>
      </c>
      <c r="R4" s="124" t="e">
        <f>_xlfn.QUARTILE.INC(G$3:G$6, 0)</f>
        <v>#NUM!</v>
      </c>
      <c r="S4" s="124" t="e">
        <f>_xlfn.QUARTILE.INC(H$3:H$10, 0)</f>
        <v>#NUM!</v>
      </c>
      <c r="T4" s="124" t="e">
        <f>_xlfn.QUARTILE.INC(I$3:I$9, 0)</f>
        <v>#NUM!</v>
      </c>
    </row>
    <row r="5" spans="1:20" x14ac:dyDescent="0.3">
      <c r="A5" s="120">
        <f>'All Questions'!E7</f>
        <v>1</v>
      </c>
      <c r="B5" s="120">
        <f>IF('All Questions'!BU8&gt;=2,$A6,"")</f>
        <v>1</v>
      </c>
      <c r="C5" s="120" t="str">
        <f>IF('All Questions'!BV15&gt;=2,$A13,"")</f>
        <v/>
      </c>
      <c r="D5" s="120">
        <f>IF('All Questions'!BW13&gt;=2,$A11,"")</f>
        <v>1</v>
      </c>
      <c r="E5" s="120">
        <f>IF('All Questions'!BX17&gt;=2,$A15,"")</f>
        <v>1</v>
      </c>
      <c r="F5" s="120" t="str">
        <f>IF('All Questions'!BY17&gt;=2,$A15,"")</f>
        <v/>
      </c>
      <c r="G5" s="120" t="str">
        <f>IF('All Questions'!CA291&gt;=2,$A289,"")</f>
        <v/>
      </c>
      <c r="H5" s="120" t="str">
        <f>IF('All Questions'!CB101&gt;=2,$A99,"")</f>
        <v/>
      </c>
      <c r="I5" s="120" t="str">
        <f>IF('All Questions'!CC231&gt;=2,$A229,"")</f>
        <v/>
      </c>
      <c r="K5" s="28" t="s">
        <v>4069</v>
      </c>
      <c r="L5" s="124">
        <f>_xlfn.QUARTILE.INC(A$3:A$361, 1)</f>
        <v>0</v>
      </c>
      <c r="M5" s="124">
        <f>_xlfn.QUARTILE.INC(B$3:B$102, 1)</f>
        <v>0.5</v>
      </c>
      <c r="N5" s="124">
        <f>_xlfn.QUARTILE.INC(C$3:C$81, 1)</f>
        <v>1</v>
      </c>
      <c r="O5" s="124">
        <f>_xlfn.QUARTILE.INC(D$3:D$183, 1)</f>
        <v>0.25</v>
      </c>
      <c r="P5" s="124">
        <f>_xlfn.QUARTILE.INC(E$3:E$170, 1)</f>
        <v>0</v>
      </c>
      <c r="Q5" s="124">
        <f>_xlfn.QUARTILE.INC(F$3:F$45, 1)</f>
        <v>0</v>
      </c>
      <c r="R5" s="124" t="e">
        <f>_xlfn.QUARTILE.INC(G$3:G$6, 1)</f>
        <v>#NUM!</v>
      </c>
      <c r="S5" s="124" t="e">
        <f>_xlfn.QUARTILE.INC(H$3:H$10, 1)</f>
        <v>#NUM!</v>
      </c>
      <c r="T5" s="124" t="e">
        <f>_xlfn.QUARTILE.INC(I$3:I$9, 1)</f>
        <v>#NUM!</v>
      </c>
    </row>
    <row r="6" spans="1:20" x14ac:dyDescent="0.3">
      <c r="A6" s="120">
        <f>'All Questions'!E8</f>
        <v>1</v>
      </c>
      <c r="B6" s="120" t="str">
        <f>IF('All Questions'!BU10&gt;=2,$A8,"")</f>
        <v/>
      </c>
      <c r="C6" s="120" t="str">
        <f>IF('All Questions'!BV17&gt;=2,$A15,"")</f>
        <v/>
      </c>
      <c r="D6" s="120" t="str">
        <f>IF('All Questions'!BW14&gt;=2,$A12,"")</f>
        <v/>
      </c>
      <c r="E6" s="120">
        <f>IF('All Questions'!BX19&gt;=2,$A17,"")</f>
        <v>1</v>
      </c>
      <c r="F6" s="120" t="str">
        <f>IF('All Questions'!BY21&gt;=2,$A19,"")</f>
        <v/>
      </c>
      <c r="G6" s="120" t="str">
        <f>IF('All Questions'!CA295&gt;=2,$A293,"")</f>
        <v/>
      </c>
      <c r="H6" s="120" t="str">
        <f>IF('All Questions'!CB235&gt;=2,$A233,"")</f>
        <v/>
      </c>
      <c r="I6" s="120" t="str">
        <f>IF('All Questions'!CC311&gt;=2,$A309,"")</f>
        <v/>
      </c>
      <c r="K6" s="28" t="s">
        <v>3118</v>
      </c>
      <c r="L6" s="124">
        <f>_xlfn.QUARTILE.INC(A$3:A$361, 2)</f>
        <v>1</v>
      </c>
      <c r="M6" s="124">
        <f>_xlfn.QUARTILE.INC(B$3:B$102, 2)</f>
        <v>1</v>
      </c>
      <c r="N6" s="124">
        <f>_xlfn.QUARTILE.INC(C$3:C$81, 2)</f>
        <v>1</v>
      </c>
      <c r="O6" s="124">
        <f>_xlfn.QUARTILE.INC(D$3:D$183, 2)</f>
        <v>1</v>
      </c>
      <c r="P6" s="124">
        <f>_xlfn.QUARTILE.INC(E$3:E$170, 2)</f>
        <v>1</v>
      </c>
      <c r="Q6" s="124">
        <f>_xlfn.QUARTILE.INC(F$3:F$45, 2)</f>
        <v>0.5</v>
      </c>
      <c r="R6" s="124" t="e">
        <f>_xlfn.QUARTILE.INC(G$3:G$6, 2)</f>
        <v>#NUM!</v>
      </c>
      <c r="S6" s="124" t="e">
        <f>_xlfn.QUARTILE.INC(H$3:H$10, 2)</f>
        <v>#NUM!</v>
      </c>
      <c r="T6" s="124" t="e">
        <f>_xlfn.QUARTILE.INC(I$3:I$9, 2)</f>
        <v>#NUM!</v>
      </c>
    </row>
    <row r="7" spans="1:20" x14ac:dyDescent="0.3">
      <c r="A7" s="120">
        <f>'All Questions'!E9</f>
        <v>2</v>
      </c>
      <c r="B7" s="120" t="str">
        <f>IF('All Questions'!BU18&gt;=2,$A16,"")</f>
        <v/>
      </c>
      <c r="C7" s="120" t="str">
        <f>IF('All Questions'!BV19&gt;=2,$A17,"")</f>
        <v/>
      </c>
      <c r="D7" s="120">
        <f>IF('All Questions'!BW15&gt;=2,$A13,"")</f>
        <v>0</v>
      </c>
      <c r="E7" s="120">
        <f>IF('All Questions'!BX21&gt;=2,$A19,"")</f>
        <v>1</v>
      </c>
      <c r="F7" s="120" t="str">
        <f>IF('All Questions'!BY46&gt;=2,$A44,"")</f>
        <v/>
      </c>
      <c r="H7" s="120" t="str">
        <f>IF('All Questions'!CB290&gt;=2,$A288,"")</f>
        <v/>
      </c>
      <c r="I7" s="120" t="str">
        <f>IF('All Questions'!CC351&gt;=2,$A349,"")</f>
        <v/>
      </c>
      <c r="K7" s="28" t="s">
        <v>4070</v>
      </c>
      <c r="L7" s="124">
        <f>_xlfn.QUARTILE.INC(A$3:A$361, 3)</f>
        <v>1</v>
      </c>
      <c r="M7" s="124">
        <f>_xlfn.QUARTILE.INC(B$3:B$102, 3)</f>
        <v>1</v>
      </c>
      <c r="N7" s="124">
        <f>_xlfn.QUARTILE.INC(C$3:C$81, 3)</f>
        <v>1.5</v>
      </c>
      <c r="O7" s="124">
        <f>_xlfn.QUARTILE.INC(D$3:D$183, 3)</f>
        <v>1</v>
      </c>
      <c r="P7" s="124">
        <f>_xlfn.QUARTILE.INC(E$3:E$170, 3)</f>
        <v>1</v>
      </c>
      <c r="Q7" s="124">
        <f>_xlfn.QUARTILE.INC(F$3:F$45, 3)</f>
        <v>1.5</v>
      </c>
      <c r="R7" s="124" t="e">
        <f>_xlfn.QUARTILE.INC(G$3:G$6, 3)</f>
        <v>#NUM!</v>
      </c>
      <c r="S7" s="124" t="e">
        <f>_xlfn.QUARTILE.INC(H$3:H$10, 3)</f>
        <v>#NUM!</v>
      </c>
      <c r="T7" s="124" t="e">
        <f>_xlfn.QUARTILE.INC(I$3:I$9, 3)</f>
        <v>#NUM!</v>
      </c>
    </row>
    <row r="8" spans="1:20" x14ac:dyDescent="0.3">
      <c r="A8" s="120">
        <f>'All Questions'!E10</f>
        <v>1</v>
      </c>
      <c r="B8" s="120" t="str">
        <f>IF('All Questions'!BU19&gt;=2,$A17,"")</f>
        <v/>
      </c>
      <c r="C8" s="120" t="str">
        <f>IF('All Questions'!BV22&gt;=2,$A20,"")</f>
        <v/>
      </c>
      <c r="D8" s="120">
        <f>IF('All Questions'!BW16&gt;=2,$A14,"")</f>
        <v>3</v>
      </c>
      <c r="E8" s="120">
        <f>IF('All Questions'!BX23&gt;=2,$A21,"")</f>
        <v>1</v>
      </c>
      <c r="F8" s="120" t="str">
        <f>IF('All Questions'!BY48&gt;=2,$A46,"")</f>
        <v/>
      </c>
      <c r="H8" s="120" t="str">
        <f>IF('All Questions'!CB291&gt;=2,$A289,"")</f>
        <v/>
      </c>
      <c r="I8" s="120" t="str">
        <f>IF('All Questions'!CC354&gt;=2,$A352,"")</f>
        <v/>
      </c>
      <c r="K8" s="28" t="s">
        <v>4071</v>
      </c>
      <c r="L8" s="124">
        <f>_xlfn.QUARTILE.INC(A$3:A$361, 4)</f>
        <v>6</v>
      </c>
      <c r="M8" s="124">
        <f>_xlfn.QUARTILE.INC(B$3:B$102, 4)</f>
        <v>2</v>
      </c>
      <c r="N8" s="124">
        <f>_xlfn.QUARTILE.INC(C$3:C$81, 4)</f>
        <v>4</v>
      </c>
      <c r="O8" s="124">
        <f>_xlfn.QUARTILE.INC(D$3:D$183, 4)</f>
        <v>4</v>
      </c>
      <c r="P8" s="124">
        <f>_xlfn.QUARTILE.INC(E$3:E$170, 4)</f>
        <v>6</v>
      </c>
      <c r="Q8" s="124">
        <f>_xlfn.QUARTILE.INC(F$3:F$45, 4)</f>
        <v>3</v>
      </c>
      <c r="R8" s="124" t="e">
        <f>_xlfn.QUARTILE.INC(G$3:G$6, 4)</f>
        <v>#NUM!</v>
      </c>
      <c r="S8" s="124" t="e">
        <f>_xlfn.QUARTILE.INC(H$3:H$10, 4)</f>
        <v>#NUM!</v>
      </c>
      <c r="T8" s="124" t="e">
        <f>_xlfn.QUARTILE.INC(I$3:I$9, 4)</f>
        <v>#NUM!</v>
      </c>
    </row>
    <row r="9" spans="1:20" x14ac:dyDescent="0.3">
      <c r="A9" s="120">
        <f>'All Questions'!E11</f>
        <v>1</v>
      </c>
      <c r="B9" s="120" t="str">
        <f>IF('All Questions'!BU41&gt;=2,$A39,"")</f>
        <v/>
      </c>
      <c r="C9" s="120" t="str">
        <f>IF('All Questions'!BV24&gt;=2,$A22,"")</f>
        <v/>
      </c>
      <c r="D9" s="120">
        <f>IF('All Questions'!BW19&gt;=2,$A17,"")</f>
        <v>1</v>
      </c>
      <c r="E9" s="120">
        <f>IF('All Questions'!BX26&gt;=2,$A24,"")</f>
        <v>2</v>
      </c>
      <c r="F9" s="120" t="str">
        <f>IF('All Questions'!BY52&gt;=2,$A50,"")</f>
        <v/>
      </c>
      <c r="H9" s="120" t="str">
        <f>IF('All Questions'!CB358&gt;=2,$A356,"")</f>
        <v/>
      </c>
      <c r="I9" s="120" t="str">
        <f>IF('All Questions'!CC361&gt;=2,$A359,"")</f>
        <v/>
      </c>
      <c r="K9" s="121"/>
    </row>
    <row r="10" spans="1:20" x14ac:dyDescent="0.3">
      <c r="A10" s="120">
        <f>'All Questions'!E12</f>
        <v>4</v>
      </c>
      <c r="B10" s="120" t="str">
        <f>IF('All Questions'!BU46&gt;=2,$A44,"")</f>
        <v/>
      </c>
      <c r="C10" s="120" t="str">
        <f>IF('All Questions'!BV25&gt;=2,$A23,"")</f>
        <v/>
      </c>
      <c r="D10" s="120" t="str">
        <f>IF('All Questions'!BW20&gt;=2,$A18,"")</f>
        <v/>
      </c>
      <c r="E10" s="120">
        <f>IF('All Questions'!BX27&gt;=2,$A25,"")</f>
        <v>2</v>
      </c>
      <c r="F10" s="120" t="str">
        <f>IF('All Questions'!BY61&gt;=2,$A59,"")</f>
        <v/>
      </c>
      <c r="H10" s="120" t="str">
        <f>IF('All Questions'!CB360&gt;=2,$A358,"")</f>
        <v/>
      </c>
      <c r="K10" s="28" t="s">
        <v>3011</v>
      </c>
      <c r="L10" s="124">
        <f>COUNT(A3:A361)</f>
        <v>359</v>
      </c>
      <c r="M10" s="124">
        <f>COUNT(B3:B102)</f>
        <v>27</v>
      </c>
      <c r="N10" s="124">
        <f>COUNT(C3:C81)</f>
        <v>23</v>
      </c>
      <c r="O10" s="124">
        <f>COUNT(D3:D183)</f>
        <v>98</v>
      </c>
      <c r="P10" s="124">
        <f>COUNT(E3:E170)</f>
        <v>81</v>
      </c>
      <c r="Q10" s="124">
        <f>COUNT(F3:F45)</f>
        <v>4</v>
      </c>
      <c r="R10" s="124">
        <f>COUNT(G3:G6)</f>
        <v>0</v>
      </c>
      <c r="S10" s="124">
        <f>COUNT(H3:H10)</f>
        <v>0</v>
      </c>
      <c r="T10" s="124">
        <f>COUNT(I3:I9)</f>
        <v>0</v>
      </c>
    </row>
    <row r="11" spans="1:20" x14ac:dyDescent="0.3">
      <c r="A11" s="120">
        <f>'All Questions'!E13</f>
        <v>1</v>
      </c>
      <c r="B11" s="120" t="str">
        <f>IF('All Questions'!BU47&gt;=2,$A45,"")</f>
        <v/>
      </c>
      <c r="C11" s="120" t="str">
        <f>IF('All Questions'!BV34&gt;=2,$A32,"")</f>
        <v/>
      </c>
      <c r="D11" s="120" t="str">
        <f>IF('All Questions'!BW22&gt;=2,$A20,"")</f>
        <v/>
      </c>
      <c r="E11" s="120">
        <f>IF('All Questions'!BX28&gt;=2,$A26,"")</f>
        <v>1</v>
      </c>
      <c r="F11" s="120" t="str">
        <f>IF('All Questions'!BY64&gt;=2,$A62,"")</f>
        <v/>
      </c>
    </row>
    <row r="12" spans="1:20" x14ac:dyDescent="0.3">
      <c r="A12" s="120">
        <f>'All Questions'!E14</f>
        <v>1</v>
      </c>
      <c r="B12" s="120" t="str">
        <f>IF('All Questions'!BU48&gt;=2,$A46,"")</f>
        <v/>
      </c>
      <c r="C12" s="120" t="str">
        <f>IF('All Questions'!BV35&gt;=2,$A33,"")</f>
        <v/>
      </c>
      <c r="D12" s="120">
        <f>IF('All Questions'!BW23&gt;=2,$A21,"")</f>
        <v>1</v>
      </c>
      <c r="E12" s="120">
        <f>IF('All Questions'!BX29&gt;=2,$A27,"")</f>
        <v>1</v>
      </c>
      <c r="F12" s="120" t="str">
        <f>IF('All Questions'!BY68&gt;=2,$A66,"")</f>
        <v/>
      </c>
      <c r="K12" s="28" t="s">
        <v>4072</v>
      </c>
      <c r="L12" s="125">
        <f>AVERAGE(A3:A361)</f>
        <v>0.98328690807799446</v>
      </c>
      <c r="M12" s="125">
        <f>AVERAGE(B3:B102)</f>
        <v>0.96296296296296291</v>
      </c>
      <c r="N12" s="125">
        <f>AVERAGE(C3:C81)</f>
        <v>1.3043478260869565</v>
      </c>
      <c r="O12" s="125">
        <f>AVERAGE(D3:D183)</f>
        <v>1.0612244897959184</v>
      </c>
      <c r="P12" s="125">
        <f>AVERAGE(E3:E170)</f>
        <v>1.0493827160493827</v>
      </c>
      <c r="Q12" s="125">
        <f>AVERAGE(F3:F45)</f>
        <v>1</v>
      </c>
      <c r="R12" s="125" t="e">
        <f>AVERAGE(G3:G6)</f>
        <v>#DIV/0!</v>
      </c>
      <c r="S12" s="125" t="e">
        <f>AVERAGE(H3:H10)</f>
        <v>#DIV/0!</v>
      </c>
      <c r="T12" s="125" t="e">
        <f>AVERAGE(I3:I9)</f>
        <v>#DIV/0!</v>
      </c>
    </row>
    <row r="13" spans="1:20" x14ac:dyDescent="0.3">
      <c r="A13" s="120">
        <f>'All Questions'!E15</f>
        <v>0</v>
      </c>
      <c r="B13" s="120" t="str">
        <f>IF('All Questions'!BU51&gt;=2,$A49,"")</f>
        <v/>
      </c>
      <c r="C13" s="120" t="str">
        <f>IF('All Questions'!BV37&gt;=2,$A35,"")</f>
        <v/>
      </c>
      <c r="D13" s="120" t="str">
        <f>IF('All Questions'!BW24&gt;=2,$A22,"")</f>
        <v/>
      </c>
      <c r="E13" s="120" t="str">
        <f>IF('All Questions'!BX31&gt;=2,$A29,"")</f>
        <v/>
      </c>
      <c r="F13" s="120" t="str">
        <f>IF('All Questions'!BY70&gt;=2,$A68,"")</f>
        <v/>
      </c>
      <c r="K13" s="28" t="s">
        <v>4073</v>
      </c>
      <c r="L13" s="124">
        <f>L8-L4</f>
        <v>6</v>
      </c>
      <c r="M13" s="124">
        <f t="shared" ref="M13:T13" si="0">M8-M4</f>
        <v>2</v>
      </c>
      <c r="N13" s="124">
        <f t="shared" si="0"/>
        <v>4</v>
      </c>
      <c r="O13" s="124">
        <f t="shared" si="0"/>
        <v>4</v>
      </c>
      <c r="P13" s="124">
        <f t="shared" si="0"/>
        <v>6</v>
      </c>
      <c r="Q13" s="124">
        <f t="shared" si="0"/>
        <v>3</v>
      </c>
      <c r="R13" s="124" t="e">
        <f t="shared" si="0"/>
        <v>#NUM!</v>
      </c>
      <c r="S13" s="124" t="e">
        <f t="shared" si="0"/>
        <v>#NUM!</v>
      </c>
      <c r="T13" s="124" t="e">
        <f t="shared" si="0"/>
        <v>#NUM!</v>
      </c>
    </row>
    <row r="14" spans="1:20" x14ac:dyDescent="0.3">
      <c r="A14" s="120">
        <f>'All Questions'!E16</f>
        <v>3</v>
      </c>
      <c r="B14" s="120" t="str">
        <f>IF('All Questions'!BU60&gt;=2,$A58,"")</f>
        <v/>
      </c>
      <c r="C14" s="120" t="str">
        <f>IF('All Questions'!BV44&gt;=2,$A42,"")</f>
        <v/>
      </c>
      <c r="D14" s="120" t="str">
        <f>IF('All Questions'!BW25&gt;=2,$A23,"")</f>
        <v/>
      </c>
      <c r="E14" s="120">
        <f>IF('All Questions'!BX32&gt;=2,$A30,"")</f>
        <v>1</v>
      </c>
      <c r="F14" s="120" t="str">
        <f>IF('All Questions'!BY80&gt;=2,$A78,"")</f>
        <v/>
      </c>
      <c r="K14" s="121"/>
    </row>
    <row r="15" spans="1:20" x14ac:dyDescent="0.3">
      <c r="A15" s="120">
        <f>'All Questions'!E17</f>
        <v>1</v>
      </c>
      <c r="B15" s="120" t="str">
        <f>IF('All Questions'!BU61&gt;=2,$A59,"")</f>
        <v/>
      </c>
      <c r="C15" s="120" t="str">
        <f>IF('All Questions'!BV49&gt;=2,$A47,"")</f>
        <v/>
      </c>
      <c r="D15" s="120" t="str">
        <f>IF('All Questions'!BW26&gt;=2,$A24,"")</f>
        <v/>
      </c>
      <c r="E15" s="120">
        <f>IF('All Questions'!BX36&gt;=2,$A34,"")</f>
        <v>0</v>
      </c>
      <c r="F15" s="120" t="str">
        <f>IF('All Questions'!BY82&gt;=2,$A80,"")</f>
        <v/>
      </c>
      <c r="K15" s="28" t="s">
        <v>4074</v>
      </c>
      <c r="L15" s="124">
        <f>L7-L5</f>
        <v>1</v>
      </c>
      <c r="M15" s="124">
        <f t="shared" ref="M15:T15" si="1">M7-M5</f>
        <v>0.5</v>
      </c>
      <c r="N15" s="124">
        <f t="shared" si="1"/>
        <v>0.5</v>
      </c>
      <c r="O15" s="124">
        <f t="shared" si="1"/>
        <v>0.75</v>
      </c>
      <c r="P15" s="124">
        <f t="shared" si="1"/>
        <v>1</v>
      </c>
      <c r="Q15" s="124">
        <f t="shared" si="1"/>
        <v>1.5</v>
      </c>
      <c r="R15" s="124" t="e">
        <f t="shared" si="1"/>
        <v>#NUM!</v>
      </c>
      <c r="S15" s="124" t="e">
        <f t="shared" si="1"/>
        <v>#NUM!</v>
      </c>
      <c r="T15" s="124" t="e">
        <f t="shared" si="1"/>
        <v>#NUM!</v>
      </c>
    </row>
    <row r="16" spans="1:20" x14ac:dyDescent="0.3">
      <c r="A16" s="120">
        <f>'All Questions'!E18</f>
        <v>0</v>
      </c>
      <c r="B16" s="120" t="str">
        <f>IF('All Questions'!BU62&gt;=2,$A60,"")</f>
        <v/>
      </c>
      <c r="C16" s="120">
        <f>IF('All Questions'!BV53&gt;=2,$A51,"")</f>
        <v>1</v>
      </c>
      <c r="D16" s="120" t="str">
        <f>IF('All Questions'!BW28&gt;=2,$A26,"")</f>
        <v/>
      </c>
      <c r="E16" s="120">
        <f>IF('All Questions'!BX38&gt;=2,$A36,"")</f>
        <v>1</v>
      </c>
      <c r="F16" s="120">
        <f>IF('All Questions'!BY96&gt;=2,$A94,"")</f>
        <v>3</v>
      </c>
      <c r="K16" s="28" t="s">
        <v>4075</v>
      </c>
      <c r="L16" s="124">
        <f>L5-L15</f>
        <v>-1</v>
      </c>
      <c r="M16" s="124">
        <f t="shared" ref="M16:T16" si="2">M5-M15</f>
        <v>0</v>
      </c>
      <c r="N16" s="124">
        <f t="shared" si="2"/>
        <v>0.5</v>
      </c>
      <c r="O16" s="124">
        <f t="shared" si="2"/>
        <v>-0.5</v>
      </c>
      <c r="P16" s="124">
        <f t="shared" si="2"/>
        <v>-1</v>
      </c>
      <c r="Q16" s="124">
        <f t="shared" si="2"/>
        <v>-1.5</v>
      </c>
      <c r="R16" s="124" t="e">
        <f t="shared" si="2"/>
        <v>#NUM!</v>
      </c>
      <c r="S16" s="124" t="e">
        <f t="shared" si="2"/>
        <v>#NUM!</v>
      </c>
      <c r="T16" s="124" t="e">
        <f t="shared" si="2"/>
        <v>#NUM!</v>
      </c>
    </row>
    <row r="17" spans="1:20" x14ac:dyDescent="0.3">
      <c r="A17" s="120">
        <f>'All Questions'!E19</f>
        <v>1</v>
      </c>
      <c r="B17" s="120" t="str">
        <f>IF('All Questions'!BU63&gt;=2,$A61,"")</f>
        <v/>
      </c>
      <c r="C17" s="120" t="str">
        <f>IF('All Questions'!BV54&gt;=2,$A52,"")</f>
        <v/>
      </c>
      <c r="D17" s="120" t="str">
        <f>IF('All Questions'!BW29&gt;=2,$A27,"")</f>
        <v/>
      </c>
      <c r="E17" s="120">
        <f>IF('All Questions'!BX46&gt;=2,$A44,"")</f>
        <v>1</v>
      </c>
      <c r="F17" s="120" t="str">
        <f>IF('All Questions'!BY98&gt;=2,$A96,"")</f>
        <v/>
      </c>
      <c r="K17" s="28" t="s">
        <v>4076</v>
      </c>
      <c r="L17" s="124">
        <f>L7+L15</f>
        <v>2</v>
      </c>
      <c r="M17" s="124">
        <f t="shared" ref="M17:T17" si="3">M7+M15</f>
        <v>1.5</v>
      </c>
      <c r="N17" s="124">
        <f t="shared" si="3"/>
        <v>2</v>
      </c>
      <c r="O17" s="124">
        <f t="shared" si="3"/>
        <v>1.75</v>
      </c>
      <c r="P17" s="124">
        <f t="shared" si="3"/>
        <v>2</v>
      </c>
      <c r="Q17" s="124">
        <f t="shared" si="3"/>
        <v>3</v>
      </c>
      <c r="R17" s="124" t="e">
        <f t="shared" si="3"/>
        <v>#NUM!</v>
      </c>
      <c r="S17" s="124" t="e">
        <f t="shared" si="3"/>
        <v>#NUM!</v>
      </c>
      <c r="T17" s="124" t="e">
        <f t="shared" si="3"/>
        <v>#NUM!</v>
      </c>
    </row>
    <row r="18" spans="1:20" x14ac:dyDescent="0.3">
      <c r="A18" s="120">
        <f>'All Questions'!E20</f>
        <v>1</v>
      </c>
      <c r="B18" s="120" t="str">
        <f>IF('All Questions'!BU65&gt;=2,$A63,"")</f>
        <v/>
      </c>
      <c r="C18" s="120">
        <f>IF('All Questions'!BV58&gt;=2,$A56,"")</f>
        <v>0</v>
      </c>
      <c r="D18" s="120" t="str">
        <f>IF('All Questions'!BW30&gt;=2,$A28,"")</f>
        <v/>
      </c>
      <c r="E18" s="120">
        <f>IF('All Questions'!BX47&gt;=2,$A45,"")</f>
        <v>1</v>
      </c>
      <c r="F18" s="120">
        <f>IF('All Questions'!BY122&gt;=2,$A120,"")</f>
        <v>0</v>
      </c>
    </row>
    <row r="19" spans="1:20" x14ac:dyDescent="0.3">
      <c r="A19" s="120">
        <f>'All Questions'!E21</f>
        <v>1</v>
      </c>
      <c r="B19" s="120" t="str">
        <f>IF('All Questions'!BU66&gt;=2,$A64,"")</f>
        <v/>
      </c>
      <c r="C19" s="120">
        <f>IF('All Questions'!BV63&gt;=2,$A61,"")</f>
        <v>1</v>
      </c>
      <c r="D19" s="120" t="str">
        <f>IF('All Questions'!BW33&gt;=2,$A31,"")</f>
        <v/>
      </c>
      <c r="E19" s="120">
        <f>IF('All Questions'!BX48&gt;=2,$A46,"")</f>
        <v>0</v>
      </c>
      <c r="F19" s="120" t="str">
        <f>IF('All Questions'!BY141&gt;=2,$A139,"")</f>
        <v/>
      </c>
    </row>
    <row r="20" spans="1:20" x14ac:dyDescent="0.3">
      <c r="A20" s="120">
        <f>'All Questions'!E22</f>
        <v>1</v>
      </c>
      <c r="B20" s="120" t="str">
        <f>IF('All Questions'!BU67&gt;=2,$A65,"")</f>
        <v/>
      </c>
      <c r="C20" s="120" t="str">
        <f>IF('All Questions'!BV64&gt;=2,$A62,"")</f>
        <v/>
      </c>
      <c r="D20" s="120" t="str">
        <f>IF('All Questions'!BW34&gt;=2,$A32,"")</f>
        <v/>
      </c>
      <c r="E20" s="120">
        <f>IF('All Questions'!BX52&gt;=2,$A50,"")</f>
        <v>1</v>
      </c>
      <c r="F20" s="120" t="str">
        <f>IF('All Questions'!BY145&gt;=2,$A143,"")</f>
        <v/>
      </c>
    </row>
    <row r="21" spans="1:20" x14ac:dyDescent="0.3">
      <c r="A21" s="120">
        <f>'All Questions'!E23</f>
        <v>1</v>
      </c>
      <c r="B21" s="120" t="str">
        <f>IF('All Questions'!BU68&gt;=2,$A66,"")</f>
        <v/>
      </c>
      <c r="C21" s="120">
        <f>IF('All Questions'!BV72&gt;=2,$A70,"")</f>
        <v>1</v>
      </c>
      <c r="D21" s="120">
        <f>IF('All Questions'!BW35&gt;=2,$A33,"")</f>
        <v>1</v>
      </c>
      <c r="E21" s="120" t="str">
        <f>IF('All Questions'!BX55&gt;=2,$A53,"")</f>
        <v/>
      </c>
      <c r="F21" s="120" t="str">
        <f>IF('All Questions'!BY168&gt;=2,$A166,"")</f>
        <v/>
      </c>
    </row>
    <row r="22" spans="1:20" x14ac:dyDescent="0.3">
      <c r="A22" s="120">
        <f>'All Questions'!E24</f>
        <v>2</v>
      </c>
      <c r="B22" s="120" t="str">
        <f>IF('All Questions'!BU69&gt;=2,$A67,"")</f>
        <v/>
      </c>
      <c r="C22" s="120" t="str">
        <f>IF('All Questions'!BV75&gt;=2,$A73,"")</f>
        <v/>
      </c>
      <c r="D22" s="120" t="str">
        <f>IF('All Questions'!BW37&gt;=2,$A35,"")</f>
        <v/>
      </c>
      <c r="E22" s="120" t="str">
        <f>IF('All Questions'!BX56&gt;=2,$A54,"")</f>
        <v/>
      </c>
      <c r="F22" s="120" t="str">
        <f>IF('All Questions'!BY181&gt;=2,$A179,"")</f>
        <v/>
      </c>
    </row>
    <row r="23" spans="1:20" x14ac:dyDescent="0.3">
      <c r="A23" s="120">
        <f>'All Questions'!E25</f>
        <v>1</v>
      </c>
      <c r="B23" s="120" t="str">
        <f>IF('All Questions'!BU71&gt;=2,$A69,"")</f>
        <v/>
      </c>
      <c r="C23" s="120" t="str">
        <f>IF('All Questions'!BV78&gt;=2,$A76,"")</f>
        <v/>
      </c>
      <c r="D23" s="120">
        <f>IF('All Questions'!BW38&gt;=2,$A36,"")</f>
        <v>1</v>
      </c>
      <c r="E23" s="120" t="str">
        <f>IF('All Questions'!BX57&gt;=2,$A55,"")</f>
        <v/>
      </c>
      <c r="F23" s="120" t="str">
        <f>IF('All Questions'!BY188&gt;=2,$A186,"")</f>
        <v/>
      </c>
    </row>
    <row r="24" spans="1:20" x14ac:dyDescent="0.3">
      <c r="A24" s="120">
        <f>'All Questions'!E26</f>
        <v>2</v>
      </c>
      <c r="B24" s="120" t="str">
        <f>IF('All Questions'!BU80&gt;=2,$A78,"")</f>
        <v/>
      </c>
      <c r="C24" s="120">
        <f>IF('All Questions'!BV79&gt;=2,$A77,"")</f>
        <v>2</v>
      </c>
      <c r="D24" s="120" t="str">
        <f>IF('All Questions'!BW39&gt;=2,$A37,"")</f>
        <v/>
      </c>
      <c r="E24" s="120" t="str">
        <f>IF('All Questions'!BX64&gt;=2,$A62,"")</f>
        <v/>
      </c>
      <c r="F24" s="120" t="str">
        <f>IF('All Questions'!BY189&gt;=2,$A187,"")</f>
        <v/>
      </c>
    </row>
    <row r="25" spans="1:20" x14ac:dyDescent="0.3">
      <c r="A25" s="120">
        <f>'All Questions'!E27</f>
        <v>2</v>
      </c>
      <c r="B25" s="120" t="str">
        <f>IF('All Questions'!BU82&gt;=2,$A80,"")</f>
        <v/>
      </c>
      <c r="C25" s="120">
        <f>IF('All Questions'!BV81&gt;=2,$A79,"")</f>
        <v>2</v>
      </c>
      <c r="D25" s="120" t="str">
        <f>IF('All Questions'!BW40&gt;=2,$A38,"")</f>
        <v/>
      </c>
      <c r="E25" s="120" t="str">
        <f>IF('All Questions'!BX70&gt;=2,$A68,"")</f>
        <v/>
      </c>
      <c r="F25" s="120" t="str">
        <f>IF('All Questions'!BY200&gt;=2,$A198,"")</f>
        <v/>
      </c>
    </row>
    <row r="26" spans="1:20" x14ac:dyDescent="0.3">
      <c r="A26" s="120">
        <f>'All Questions'!E28</f>
        <v>1</v>
      </c>
      <c r="B26" s="120" t="str">
        <f>IF('All Questions'!BU97&gt;=2,$A95,"")</f>
        <v/>
      </c>
      <c r="C26" s="120" t="str">
        <f>IF('All Questions'!BV83&gt;=2,$A81,"")</f>
        <v/>
      </c>
      <c r="D26" s="120" t="str">
        <f>IF('All Questions'!BW42&gt;=2,$A40,"")</f>
        <v/>
      </c>
      <c r="E26" s="120" t="str">
        <f>IF('All Questions'!BX73&gt;=2,$A71,"")</f>
        <v/>
      </c>
      <c r="F26" s="120" t="str">
        <f>IF('All Questions'!BY206&gt;=2,$A204,"")</f>
        <v/>
      </c>
    </row>
    <row r="27" spans="1:20" x14ac:dyDescent="0.3">
      <c r="A27" s="120">
        <f>'All Questions'!E29</f>
        <v>1</v>
      </c>
      <c r="B27" s="120" t="str">
        <f>IF('All Questions'!BU100&gt;=2,$A98,"")</f>
        <v/>
      </c>
      <c r="C27" s="120" t="str">
        <f>IF('All Questions'!BV85&gt;=2,$A83,"")</f>
        <v/>
      </c>
      <c r="D27" s="120">
        <f>IF('All Questions'!BW43&gt;=2,$A41,"")</f>
        <v>1</v>
      </c>
      <c r="E27" s="120" t="str">
        <f>IF('All Questions'!BX75&gt;=2,$A73,"")</f>
        <v/>
      </c>
      <c r="F27" s="120" t="str">
        <f>IF('All Questions'!BY210&gt;=2,$A208,"")</f>
        <v/>
      </c>
    </row>
    <row r="28" spans="1:20" x14ac:dyDescent="0.3">
      <c r="A28" s="120">
        <f>'All Questions'!E30</f>
        <v>1</v>
      </c>
      <c r="B28" s="120" t="str">
        <f>IF('All Questions'!BU102&gt;=2,$A100,"")</f>
        <v/>
      </c>
      <c r="C28" s="120" t="str">
        <f>IF('All Questions'!BV86&gt;=2,$A84,"")</f>
        <v/>
      </c>
      <c r="D28" s="120" t="str">
        <f>IF('All Questions'!BW44&gt;=2,$A42,"")</f>
        <v/>
      </c>
      <c r="E28" s="120" t="str">
        <f>IF('All Questions'!BX76&gt;=2,$A74,"")</f>
        <v/>
      </c>
      <c r="F28" s="120" t="str">
        <f>IF('All Questions'!BY222&gt;=2,$A220,"")</f>
        <v/>
      </c>
    </row>
    <row r="29" spans="1:20" x14ac:dyDescent="0.3">
      <c r="A29" s="120">
        <f>'All Questions'!E31</f>
        <v>1</v>
      </c>
      <c r="B29" s="120">
        <f>IF('All Questions'!BU104&gt;=2,$A102,"")</f>
        <v>1</v>
      </c>
      <c r="C29" s="120">
        <f>IF('All Questions'!BV89&gt;=2,$A87,"")</f>
        <v>1</v>
      </c>
      <c r="D29" s="120">
        <f>IF('All Questions'!BW45&gt;=2,$A43,"")</f>
        <v>1</v>
      </c>
      <c r="E29" s="120" t="str">
        <f>IF('All Questions'!BX77&gt;=2,$A75,"")</f>
        <v/>
      </c>
      <c r="F29" s="120" t="str">
        <f>IF('All Questions'!BY224&gt;=2,$A222,"")</f>
        <v/>
      </c>
    </row>
    <row r="30" spans="1:20" x14ac:dyDescent="0.3">
      <c r="A30" s="120">
        <f>'All Questions'!E32</f>
        <v>1</v>
      </c>
      <c r="B30" s="120" t="str">
        <f>IF('All Questions'!BU109&gt;=2,$A107,"")</f>
        <v/>
      </c>
      <c r="C30" s="120" t="str">
        <f>IF('All Questions'!BV101&gt;=2,$A99,"")</f>
        <v/>
      </c>
      <c r="D30" s="120">
        <f>IF('All Questions'!BW49&gt;=2,$A47,"")</f>
        <v>1</v>
      </c>
      <c r="E30" s="120" t="str">
        <f>IF('All Questions'!BX84&gt;=2,$A82,"")</f>
        <v/>
      </c>
      <c r="F30" s="120" t="str">
        <f>IF('All Questions'!BY226&gt;=2,$A224,"")</f>
        <v/>
      </c>
    </row>
    <row r="31" spans="1:20" x14ac:dyDescent="0.3">
      <c r="A31" s="120">
        <f>'All Questions'!E33</f>
        <v>0</v>
      </c>
      <c r="B31" s="120" t="str">
        <f>IF('All Questions'!BU116&gt;=2,$A114,"")</f>
        <v/>
      </c>
      <c r="C31" s="120" t="str">
        <f>IF('All Questions'!BV118&gt;=2,$A116,"")</f>
        <v/>
      </c>
      <c r="D31" s="120">
        <f>IF('All Questions'!BW50&gt;=2,$A48,"")</f>
        <v>0</v>
      </c>
      <c r="E31" s="120" t="str">
        <f>IF('All Questions'!BX87&gt;=2,$A85,"")</f>
        <v/>
      </c>
      <c r="F31" s="120" t="str">
        <f>IF('All Questions'!BY233&gt;=2,$A231,"")</f>
        <v/>
      </c>
    </row>
    <row r="32" spans="1:20" x14ac:dyDescent="0.3">
      <c r="A32" s="120">
        <f>'All Questions'!E34</f>
        <v>1</v>
      </c>
      <c r="B32" s="120">
        <f>IF('All Questions'!BU117&gt;=2,$A115,"")</f>
        <v>0</v>
      </c>
      <c r="C32" s="120">
        <f>IF('All Questions'!BV123&gt;=2,$A121,"")</f>
        <v>1</v>
      </c>
      <c r="D32" s="120">
        <f>IF('All Questions'!BW53&gt;=2,$A51,"")</f>
        <v>1</v>
      </c>
      <c r="E32" s="120" t="str">
        <f>IF('All Questions'!BX90&gt;=2,$A88,"")</f>
        <v/>
      </c>
      <c r="F32" s="120" t="str">
        <f>IF('All Questions'!BY234&gt;=2,$A232,"")</f>
        <v/>
      </c>
    </row>
    <row r="33" spans="1:6" x14ac:dyDescent="0.3">
      <c r="A33" s="120">
        <f>'All Questions'!E35</f>
        <v>1</v>
      </c>
      <c r="B33" s="120" t="str">
        <f>IF('All Questions'!BU124&gt;=2,$A122,"")</f>
        <v/>
      </c>
      <c r="C33" s="120" t="str">
        <f>IF('All Questions'!BV127&gt;=2,$A125,"")</f>
        <v/>
      </c>
      <c r="D33" s="120" t="str">
        <f>IF('All Questions'!BW54&gt;=2,$A52,"")</f>
        <v/>
      </c>
      <c r="E33" s="120" t="str">
        <f>IF('All Questions'!BX92&gt;=2,$A90,"")</f>
        <v/>
      </c>
      <c r="F33" s="120" t="str">
        <f>IF('All Questions'!BY236&gt;=2,$A234,"")</f>
        <v/>
      </c>
    </row>
    <row r="34" spans="1:6" x14ac:dyDescent="0.3">
      <c r="A34" s="120">
        <f>'All Questions'!E36</f>
        <v>0</v>
      </c>
      <c r="B34" s="120">
        <f>IF('All Questions'!BU125&gt;=2,$A123,"")</f>
        <v>1</v>
      </c>
      <c r="C34" s="120" t="str">
        <f>IF('All Questions'!BV131&gt;=2,$A129,"")</f>
        <v/>
      </c>
      <c r="D34" s="120">
        <f>IF('All Questions'!BW57&gt;=2,$A55,"")</f>
        <v>0</v>
      </c>
      <c r="E34" s="120" t="str">
        <f>IF('All Questions'!BX93&gt;=2,$A91,"")</f>
        <v/>
      </c>
      <c r="F34" s="120">
        <f>IF('All Questions'!BY244&gt;=2,$A242,"")</f>
        <v>0</v>
      </c>
    </row>
    <row r="35" spans="1:6" x14ac:dyDescent="0.3">
      <c r="A35" s="120">
        <f>'All Questions'!E37</f>
        <v>1</v>
      </c>
      <c r="B35" s="120" t="str">
        <f>IF('All Questions'!BU139&gt;=2,$A137,"")</f>
        <v/>
      </c>
      <c r="C35" s="120" t="str">
        <f>IF('All Questions'!BV135&gt;=2,$A133,"")</f>
        <v/>
      </c>
      <c r="D35" s="120">
        <f>IF('All Questions'!BW58&gt;=2,$A56,"")</f>
        <v>0</v>
      </c>
      <c r="E35" s="120" t="str">
        <f>IF('All Questions'!BX95&gt;=2,$A93,"")</f>
        <v/>
      </c>
      <c r="F35" s="120" t="str">
        <f>IF('All Questions'!BY255&gt;=2,$A253,"")</f>
        <v/>
      </c>
    </row>
    <row r="36" spans="1:6" x14ac:dyDescent="0.3">
      <c r="A36" s="120">
        <f>'All Questions'!E38</f>
        <v>1</v>
      </c>
      <c r="B36" s="120" t="str">
        <f>IF('All Questions'!BU141&gt;=2,$A139,"")</f>
        <v/>
      </c>
      <c r="C36" s="120" t="str">
        <f>IF('All Questions'!BV136&gt;=2,$A134,"")</f>
        <v/>
      </c>
      <c r="D36" s="120">
        <f>IF('All Questions'!BW59&gt;=2,$A57,"")</f>
        <v>0</v>
      </c>
      <c r="E36" s="120">
        <f>IF('All Questions'!BX96&gt;=2,$A94,"")</f>
        <v>3</v>
      </c>
      <c r="F36" s="120" t="str">
        <f>IF('All Questions'!BY294&gt;=2,$A292,"")</f>
        <v/>
      </c>
    </row>
    <row r="37" spans="1:6" x14ac:dyDescent="0.3">
      <c r="A37" s="120">
        <f>'All Questions'!E39</f>
        <v>0</v>
      </c>
      <c r="B37" s="120" t="str">
        <f>IF('All Questions'!BU144&gt;=2,$A142,"")</f>
        <v/>
      </c>
      <c r="C37" s="120" t="str">
        <f>IF('All Questions'!BV137&gt;=2,$A135,"")</f>
        <v/>
      </c>
      <c r="D37" s="120">
        <f>IF('All Questions'!BW72&gt;=2,$A70,"")</f>
        <v>1</v>
      </c>
      <c r="E37" s="120">
        <f>IF('All Questions'!BX97&gt;=2,$A95,"")</f>
        <v>1</v>
      </c>
      <c r="F37" s="120" t="str">
        <f>IF('All Questions'!BY301&gt;=2,$A299,"")</f>
        <v/>
      </c>
    </row>
    <row r="38" spans="1:6" x14ac:dyDescent="0.3">
      <c r="A38" s="120">
        <f>'All Questions'!E40</f>
        <v>1</v>
      </c>
      <c r="B38" s="120" t="str">
        <f>IF('All Questions'!BU146&gt;=2,$A144,"")</f>
        <v/>
      </c>
      <c r="C38" s="120" t="str">
        <f>IF('All Questions'!BV142&gt;=2,$A140,"")</f>
        <v/>
      </c>
      <c r="D38" s="120">
        <f>IF('All Questions'!BW74&gt;=2,$A72,"")</f>
        <v>2</v>
      </c>
      <c r="E38" s="120">
        <f>IF('All Questions'!BX98&gt;=2,$A96,"")</f>
        <v>1</v>
      </c>
      <c r="F38" s="120" t="str">
        <f>IF('All Questions'!BY319&gt;=2,$A317,"")</f>
        <v/>
      </c>
    </row>
    <row r="39" spans="1:6" x14ac:dyDescent="0.3">
      <c r="A39" s="120">
        <f>'All Questions'!E41</f>
        <v>1</v>
      </c>
      <c r="B39" s="120" t="str">
        <f>IF('All Questions'!BU153&gt;=2,$A151,"")</f>
        <v/>
      </c>
      <c r="C39" s="120">
        <f>IF('All Questions'!BV144&gt;=2,$A142,"")</f>
        <v>1</v>
      </c>
      <c r="D39" s="120">
        <f>IF('All Questions'!BW75&gt;=2,$A73,"")</f>
        <v>1</v>
      </c>
      <c r="E39" s="120">
        <f>IF('All Questions'!BX99&gt;=2,$A97,"")</f>
        <v>1</v>
      </c>
      <c r="F39" s="120" t="str">
        <f>IF('All Questions'!BY328&gt;=2,$A326,"")</f>
        <v/>
      </c>
    </row>
    <row r="40" spans="1:6" x14ac:dyDescent="0.3">
      <c r="A40" s="120">
        <f>'All Questions'!E42</f>
        <v>0</v>
      </c>
      <c r="B40" s="120" t="str">
        <f>IF('All Questions'!BU154&gt;=2,$A152,"")</f>
        <v/>
      </c>
      <c r="C40" s="120" t="str">
        <f>IF('All Questions'!BV151&gt;=2,$A149,"")</f>
        <v/>
      </c>
      <c r="D40" s="120">
        <f>IF('All Questions'!BW78&gt;=2,$A76,"")</f>
        <v>1</v>
      </c>
      <c r="E40" s="120">
        <f>IF('All Questions'!BX100&gt;=2,$A98,"")</f>
        <v>1</v>
      </c>
      <c r="F40" s="120" t="str">
        <f>IF('All Questions'!BY329&gt;=2,$A327,"")</f>
        <v/>
      </c>
    </row>
    <row r="41" spans="1:6" x14ac:dyDescent="0.3">
      <c r="A41" s="120">
        <f>'All Questions'!E43</f>
        <v>1</v>
      </c>
      <c r="B41" s="120" t="str">
        <f>IF('All Questions'!BU158&gt;=2,$A156,"")</f>
        <v/>
      </c>
      <c r="C41" s="120">
        <f>IF('All Questions'!BV152&gt;=2,$A150,"")</f>
        <v>1</v>
      </c>
      <c r="D41" s="120">
        <f>IF('All Questions'!BW79&gt;=2,$A77,"")</f>
        <v>2</v>
      </c>
      <c r="E41" s="120">
        <f>IF('All Questions'!BX105&gt;=2,$A103,"")</f>
        <v>1</v>
      </c>
      <c r="F41" s="120" t="str">
        <f>IF('All Questions'!BY341&gt;=2,$A339,"")</f>
        <v/>
      </c>
    </row>
    <row r="42" spans="1:6" x14ac:dyDescent="0.3">
      <c r="A42" s="120">
        <f>'All Questions'!E44</f>
        <v>1</v>
      </c>
      <c r="B42" s="120" t="str">
        <f>IF('All Questions'!BU160&gt;=2,$A158,"")</f>
        <v/>
      </c>
      <c r="C42" s="120" t="str">
        <f>IF('All Questions'!BV155&gt;=2,$A153,"")</f>
        <v/>
      </c>
      <c r="D42" s="120">
        <f>IF('All Questions'!BW81&gt;=2,$A79,"")</f>
        <v>2</v>
      </c>
      <c r="E42" s="120">
        <f>IF('All Questions'!BX107&gt;=2,$A105,"")</f>
        <v>0</v>
      </c>
      <c r="F42" s="120" t="str">
        <f>IF('All Questions'!BY344&gt;=2,$A342,"")</f>
        <v/>
      </c>
    </row>
    <row r="43" spans="1:6" x14ac:dyDescent="0.3">
      <c r="A43" s="120">
        <f>'All Questions'!E45</f>
        <v>1</v>
      </c>
      <c r="B43" s="120" t="str">
        <f>IF('All Questions'!BU161&gt;=2,$A159,"")</f>
        <v/>
      </c>
      <c r="C43" s="120">
        <f>IF('All Questions'!BV156&gt;=2,$A154,"")</f>
        <v>2</v>
      </c>
      <c r="D43" s="120">
        <f>IF('All Questions'!BW83&gt;=2,$A81,"")</f>
        <v>0</v>
      </c>
      <c r="E43" s="120">
        <f>IF('All Questions'!BX108&gt;=2,$A106,"")</f>
        <v>1</v>
      </c>
      <c r="F43" s="120" t="str">
        <f>IF('All Questions'!BY347&gt;=2,$A345,"")</f>
        <v/>
      </c>
    </row>
    <row r="44" spans="1:6" x14ac:dyDescent="0.3">
      <c r="A44" s="120">
        <f>'All Questions'!E46</f>
        <v>1</v>
      </c>
      <c r="B44" s="120" t="str">
        <f>IF('All Questions'!BU164&gt;=2,$A162,"")</f>
        <v/>
      </c>
      <c r="C44" s="120" t="str">
        <f>IF('All Questions'!BV157&gt;=2,$A155,"")</f>
        <v/>
      </c>
      <c r="D44" s="120">
        <f>IF('All Questions'!BW84&gt;=2,$A82,"")</f>
        <v>0</v>
      </c>
      <c r="E44" s="120">
        <f>IF('All Questions'!BX109&gt;=2,$A107,"")</f>
        <v>5</v>
      </c>
      <c r="F44" s="120" t="str">
        <f>IF('All Questions'!BY356&gt;=2,$A354,"")</f>
        <v/>
      </c>
    </row>
    <row r="45" spans="1:6" x14ac:dyDescent="0.3">
      <c r="A45" s="120">
        <f>'All Questions'!E47</f>
        <v>1</v>
      </c>
      <c r="B45" s="120" t="str">
        <f>IF('All Questions'!BU168&gt;=2,$A166,"")</f>
        <v/>
      </c>
      <c r="C45" s="120" t="str">
        <f>IF('All Questions'!BV162&gt;=2,$A160,"")</f>
        <v/>
      </c>
      <c r="D45" s="120">
        <f>IF('All Questions'!BW85&gt;=2,$A83,"")</f>
        <v>1</v>
      </c>
      <c r="E45" s="120">
        <f>IF('All Questions'!BX112&gt;=2,$A110,"")</f>
        <v>1</v>
      </c>
      <c r="F45" s="120" t="str">
        <f>IF('All Questions'!BY361&gt;=2,$A359,"")</f>
        <v/>
      </c>
    </row>
    <row r="46" spans="1:6" x14ac:dyDescent="0.3">
      <c r="A46" s="120">
        <f>'All Questions'!E48</f>
        <v>0</v>
      </c>
      <c r="B46" s="120" t="str">
        <f>IF('All Questions'!BU172&gt;=2,$A170,"")</f>
        <v/>
      </c>
      <c r="C46" s="120">
        <f>IF('All Questions'!BV167&gt;=2,$A165,"")</f>
        <v>1</v>
      </c>
      <c r="D46" s="120">
        <f>IF('All Questions'!BW86&gt;=2,$A84,"")</f>
        <v>0</v>
      </c>
      <c r="E46" s="120">
        <f>IF('All Questions'!BX113&gt;=2,$A111,"")</f>
        <v>0</v>
      </c>
    </row>
    <row r="47" spans="1:6" x14ac:dyDescent="0.3">
      <c r="A47" s="120">
        <f>'All Questions'!E49</f>
        <v>1</v>
      </c>
      <c r="B47" s="120" t="str">
        <f>IF('All Questions'!BU175&gt;=2,$A173,"")</f>
        <v/>
      </c>
      <c r="C47" s="120" t="str">
        <f>IF('All Questions'!BV169&gt;=2,$A167,"")</f>
        <v/>
      </c>
      <c r="D47" s="120">
        <f>IF('All Questions'!BW87&gt;=2,$A85,"")</f>
        <v>1</v>
      </c>
      <c r="E47" s="120">
        <f>IF('All Questions'!BX114&gt;=2,$A112,"")</f>
        <v>1</v>
      </c>
    </row>
    <row r="48" spans="1:6" x14ac:dyDescent="0.3">
      <c r="A48" s="120">
        <f>'All Questions'!E50</f>
        <v>0</v>
      </c>
      <c r="B48" s="120" t="str">
        <f>IF('All Questions'!BU178&gt;=2,$A176,"")</f>
        <v/>
      </c>
      <c r="C48" s="120">
        <f>IF('All Questions'!BV170&gt;=2,$A168,"")</f>
        <v>1</v>
      </c>
      <c r="D48" s="120">
        <f>IF('All Questions'!BW88&gt;=2,$A86,"")</f>
        <v>3</v>
      </c>
      <c r="E48" s="120">
        <f>IF('All Questions'!BX120&gt;=2,$A118,"")</f>
        <v>0</v>
      </c>
    </row>
    <row r="49" spans="1:5" x14ac:dyDescent="0.3">
      <c r="A49" s="120">
        <f>'All Questions'!E51</f>
        <v>1</v>
      </c>
      <c r="B49" s="120" t="str">
        <f>IF('All Questions'!BU181&gt;=2,$A179,"")</f>
        <v/>
      </c>
      <c r="C49" s="120">
        <f>IF('All Questions'!BV171&gt;=2,$A169,"")</f>
        <v>1</v>
      </c>
      <c r="D49" s="120">
        <f>IF('All Questions'!BW89&gt;=2,$A87,"")</f>
        <v>1</v>
      </c>
      <c r="E49" s="120" t="str">
        <f>IF('All Questions'!BX121&gt;=2,$A119,"")</f>
        <v/>
      </c>
    </row>
    <row r="50" spans="1:5" x14ac:dyDescent="0.3">
      <c r="A50" s="120">
        <f>'All Questions'!E52</f>
        <v>1</v>
      </c>
      <c r="B50" s="120" t="str">
        <f>IF('All Questions'!BU193&gt;=2,$A191,"")</f>
        <v/>
      </c>
      <c r="C50" s="120" t="str">
        <f>IF('All Questions'!BV172&gt;=2,$A170,"")</f>
        <v/>
      </c>
      <c r="D50" s="120">
        <f>IF('All Questions'!BW91&gt;=2,$A89,"")</f>
        <v>0</v>
      </c>
      <c r="E50" s="120">
        <f>IF('All Questions'!BX122&gt;=2,$A120,"")</f>
        <v>0</v>
      </c>
    </row>
    <row r="51" spans="1:5" x14ac:dyDescent="0.3">
      <c r="A51" s="120">
        <f>'All Questions'!E53</f>
        <v>1</v>
      </c>
      <c r="B51" s="120" t="str">
        <f>IF('All Questions'!BU198&gt;=2,$A196,"")</f>
        <v/>
      </c>
      <c r="C51" s="120">
        <f>IF('All Questions'!BV173&gt;=2,$A171,"")</f>
        <v>4</v>
      </c>
      <c r="D51" s="120">
        <f>IF('All Questions'!BW94&gt;=2,$A92,"")</f>
        <v>2</v>
      </c>
      <c r="E51" s="120" t="str">
        <f>IF('All Questions'!BX124&gt;=2,$A122,"")</f>
        <v/>
      </c>
    </row>
    <row r="52" spans="1:5" x14ac:dyDescent="0.3">
      <c r="A52" s="120">
        <f>'All Questions'!E54</f>
        <v>0</v>
      </c>
      <c r="B52" s="120" t="str">
        <f>IF('All Questions'!BU202&gt;=2,$A200,"")</f>
        <v/>
      </c>
      <c r="C52" s="120" t="str">
        <f>IF('All Questions'!BV177&gt;=2,$A175,"")</f>
        <v/>
      </c>
      <c r="D52" s="120" t="str">
        <f>IF('All Questions'!BW101&gt;=2,$A99,"")</f>
        <v/>
      </c>
      <c r="E52" s="120">
        <f>IF('All Questions'!BX127&gt;=2,$A125,"")</f>
        <v>0</v>
      </c>
    </row>
    <row r="53" spans="1:5" x14ac:dyDescent="0.3">
      <c r="A53" s="120">
        <f>'All Questions'!E55</f>
        <v>2</v>
      </c>
      <c r="B53" s="120" t="str">
        <f>IF('All Questions'!BU207&gt;=2,$A205,"")</f>
        <v/>
      </c>
      <c r="C53" s="120" t="str">
        <f>IF('All Questions'!BV178&gt;=2,$A176,"")</f>
        <v/>
      </c>
      <c r="D53" s="120" t="str">
        <f>IF('All Questions'!BW103&gt;=2,$A101,"")</f>
        <v/>
      </c>
      <c r="E53" s="120" t="str">
        <f>IF('All Questions'!BX132&gt;=2,$A130,"")</f>
        <v/>
      </c>
    </row>
    <row r="54" spans="1:5" x14ac:dyDescent="0.3">
      <c r="A54" s="120">
        <f>'All Questions'!E56</f>
        <v>3</v>
      </c>
      <c r="B54" s="120" t="str">
        <f>IF('All Questions'!BU208&gt;=2,$A206,"")</f>
        <v/>
      </c>
      <c r="C54" s="120">
        <f>IF('All Questions'!BV187&gt;=2,$A185,"")</f>
        <v>1</v>
      </c>
      <c r="D54" s="120" t="str">
        <f>IF('All Questions'!BW106&gt;=2,$A104,"")</f>
        <v/>
      </c>
      <c r="E54" s="120" t="str">
        <f>IF('All Questions'!BX133&gt;=2,$A131,"")</f>
        <v/>
      </c>
    </row>
    <row r="55" spans="1:5" x14ac:dyDescent="0.3">
      <c r="A55" s="120">
        <f>'All Questions'!E57</f>
        <v>0</v>
      </c>
      <c r="B55" s="120" t="str">
        <f>IF('All Questions'!BU210&gt;=2,$A208,"")</f>
        <v/>
      </c>
      <c r="C55" s="120">
        <f>IF('All Questions'!BV190&gt;=2,$A188,"")</f>
        <v>1</v>
      </c>
      <c r="D55" s="120" t="str">
        <f>IF('All Questions'!BW107&gt;=2,$A105,"")</f>
        <v/>
      </c>
      <c r="E55" s="120">
        <f>IF('All Questions'!BX134&gt;=2,$A132,"")</f>
        <v>1</v>
      </c>
    </row>
    <row r="56" spans="1:5" x14ac:dyDescent="0.3">
      <c r="A56" s="120">
        <f>'All Questions'!E58</f>
        <v>0</v>
      </c>
      <c r="B56" s="120" t="str">
        <f>IF('All Questions'!BU213&gt;=2,$A211,"")</f>
        <v/>
      </c>
      <c r="C56" s="120">
        <f>IF('All Questions'!BV194&gt;=2,$A192,"")</f>
        <v>2</v>
      </c>
      <c r="D56" s="120" t="str">
        <f>IF('All Questions'!BW110&gt;=2,$A108,"")</f>
        <v/>
      </c>
      <c r="E56" s="120" t="str">
        <f>IF('All Questions'!BX135&gt;=2,$A133,"")</f>
        <v/>
      </c>
    </row>
    <row r="57" spans="1:5" x14ac:dyDescent="0.3">
      <c r="A57" s="120">
        <f>'All Questions'!E59</f>
        <v>0</v>
      </c>
      <c r="B57" s="120" t="str">
        <f>IF('All Questions'!BU217&gt;=2,$A215,"")</f>
        <v/>
      </c>
      <c r="C57" s="120" t="str">
        <f>IF('All Questions'!BV197&gt;=2,$A195,"")</f>
        <v/>
      </c>
      <c r="D57" s="120" t="str">
        <f>IF('All Questions'!BW111&gt;=2,$A109,"")</f>
        <v/>
      </c>
      <c r="E57" s="120">
        <f>IF('All Questions'!BX137&gt;=2,$A135,"")</f>
        <v>2</v>
      </c>
    </row>
    <row r="58" spans="1:5" x14ac:dyDescent="0.3">
      <c r="A58" s="120">
        <f>'All Questions'!E60</f>
        <v>0</v>
      </c>
      <c r="B58" s="120" t="str">
        <f>IF('All Questions'!BU221&gt;=2,$A219,"")</f>
        <v/>
      </c>
      <c r="C58" s="120" t="str">
        <f>IF('All Questions'!BV203&gt;=2,$A201,"")</f>
        <v/>
      </c>
      <c r="D58" s="120" t="str">
        <f>IF('All Questions'!BW113&gt;=2,$A111,"")</f>
        <v/>
      </c>
      <c r="E58" s="120" t="str">
        <f>IF('All Questions'!BX138&gt;=2,$A136,"")</f>
        <v/>
      </c>
    </row>
    <row r="59" spans="1:5" x14ac:dyDescent="0.3">
      <c r="A59" s="120">
        <f>'All Questions'!E61</f>
        <v>1</v>
      </c>
      <c r="B59" s="120" t="str">
        <f>IF('All Questions'!BU231&gt;=2,$A229,"")</f>
        <v/>
      </c>
      <c r="C59" s="120" t="str">
        <f>IF('All Questions'!BV204&gt;=2,$A202,"")</f>
        <v/>
      </c>
      <c r="D59" s="120">
        <f>IF('All Questions'!BW115&gt;=2,$A113,"")</f>
        <v>2</v>
      </c>
      <c r="E59" s="120" t="str">
        <f>IF('All Questions'!BX140&gt;=2,$A138,"")</f>
        <v/>
      </c>
    </row>
    <row r="60" spans="1:5" x14ac:dyDescent="0.3">
      <c r="A60" s="120">
        <f>'All Questions'!E62</f>
        <v>1</v>
      </c>
      <c r="B60" s="120" t="str">
        <f>IF('All Questions'!BU233&gt;=2,$A231,"")</f>
        <v/>
      </c>
      <c r="C60" s="120" t="str">
        <f>IF('All Questions'!BV220&gt;=2,$A218,"")</f>
        <v/>
      </c>
      <c r="D60" s="120" t="str">
        <f>IF('All Questions'!BW116&gt;=2,$A114,"")</f>
        <v/>
      </c>
      <c r="E60" s="120" t="str">
        <f>IF('All Questions'!BX141&gt;=2,$A139,"")</f>
        <v/>
      </c>
    </row>
    <row r="61" spans="1:5" x14ac:dyDescent="0.3">
      <c r="A61" s="120">
        <f>'All Questions'!E63</f>
        <v>1</v>
      </c>
      <c r="B61" s="120" t="str">
        <f>IF('All Questions'!BU234&gt;=2,$A232,"")</f>
        <v/>
      </c>
      <c r="C61" s="120" t="str">
        <f>IF('All Questions'!BV223&gt;=2,$A221,"")</f>
        <v/>
      </c>
      <c r="D61" s="120" t="str">
        <f>IF('All Questions'!BW118&gt;=2,$A116,"")</f>
        <v/>
      </c>
      <c r="E61" s="120" t="str">
        <f>IF('All Questions'!BX143&gt;=2,$A141,"")</f>
        <v/>
      </c>
    </row>
    <row r="62" spans="1:5" x14ac:dyDescent="0.3">
      <c r="A62" s="120">
        <f>'All Questions'!E64</f>
        <v>0</v>
      </c>
      <c r="B62" s="120" t="str">
        <f>IF('All Questions'!BU245&gt;=2,$A243,"")</f>
        <v/>
      </c>
      <c r="C62" s="120">
        <f>IF('All Questions'!BV228&gt;=2,$A226,"")</f>
        <v>1</v>
      </c>
      <c r="D62" s="120" t="str">
        <f>IF('All Questions'!BW119&gt;=2,$A117,"")</f>
        <v/>
      </c>
      <c r="E62" s="120">
        <f>IF('All Questions'!BX144&gt;=2,$A142,"")</f>
        <v>1</v>
      </c>
    </row>
    <row r="63" spans="1:5" x14ac:dyDescent="0.3">
      <c r="A63" s="120">
        <f>'All Questions'!E65</f>
        <v>0</v>
      </c>
      <c r="B63" s="120" t="str">
        <f>IF('All Questions'!BU247&gt;=2,$A245,"")</f>
        <v/>
      </c>
      <c r="C63" s="120">
        <f>IF('All Questions'!BV232&gt;=2,$A230,"")</f>
        <v>1</v>
      </c>
      <c r="D63" s="120" t="str">
        <f>IF('All Questions'!BW120&gt;=2,$A118,"")</f>
        <v/>
      </c>
      <c r="E63" s="120" t="str">
        <f>IF('All Questions'!BX145&gt;=2,$A143,"")</f>
        <v/>
      </c>
    </row>
    <row r="64" spans="1:5" x14ac:dyDescent="0.3">
      <c r="A64" s="120">
        <f>'All Questions'!E66</f>
        <v>2</v>
      </c>
      <c r="B64" s="120" t="str">
        <f>IF('All Questions'!BU249&gt;=2,$A247,"")</f>
        <v/>
      </c>
      <c r="C64" s="120" t="str">
        <f>IF('All Questions'!BV235&gt;=2,$A233,"")</f>
        <v/>
      </c>
      <c r="D64" s="120">
        <f>IF('All Questions'!BW121&gt;=2,$A119,"")</f>
        <v>0</v>
      </c>
      <c r="E64" s="120">
        <f>IF('All Questions'!BX147&gt;=2,$A145,"")</f>
        <v>1</v>
      </c>
    </row>
    <row r="65" spans="1:5" x14ac:dyDescent="0.3">
      <c r="A65" s="120">
        <f>'All Questions'!E67</f>
        <v>1</v>
      </c>
      <c r="B65" s="120" t="str">
        <f>IF('All Questions'!BU252&gt;=2,$A250,"")</f>
        <v/>
      </c>
      <c r="C65" s="120" t="str">
        <f>IF('All Questions'!BV238&gt;=2,$A236,"")</f>
        <v/>
      </c>
      <c r="D65" s="120">
        <f>IF('All Questions'!BW123&gt;=2,$A121,"")</f>
        <v>1</v>
      </c>
      <c r="E65" s="120" t="str">
        <f>IF('All Questions'!BX148&gt;=2,$A146,"")</f>
        <v/>
      </c>
    </row>
    <row r="66" spans="1:5" x14ac:dyDescent="0.3">
      <c r="A66" s="120">
        <f>'All Questions'!E68</f>
        <v>1</v>
      </c>
      <c r="B66" s="120" t="str">
        <f>IF('All Questions'!BU269&gt;=2,$A267,"")</f>
        <v/>
      </c>
      <c r="C66" s="120" t="str">
        <f>IF('All Questions'!BV241&gt;=2,$A239,"")</f>
        <v/>
      </c>
      <c r="D66" s="120" t="str">
        <f>IF('All Questions'!BW126&gt;=2,$A124,"")</f>
        <v/>
      </c>
      <c r="E66" s="120">
        <f>IF('All Questions'!BX149&gt;=2,$A147,"")</f>
        <v>2</v>
      </c>
    </row>
    <row r="67" spans="1:5" x14ac:dyDescent="0.3">
      <c r="A67" s="120">
        <f>'All Questions'!E69</f>
        <v>2</v>
      </c>
      <c r="B67" s="120" t="str">
        <f>IF('All Questions'!BU277&gt;=2,$A275,"")</f>
        <v/>
      </c>
      <c r="C67" s="120">
        <f>IF('All Questions'!BV242&gt;=2,$A240,"")</f>
        <v>1</v>
      </c>
      <c r="D67" s="120" t="str">
        <f>IF('All Questions'!BW128&gt;=2,$A126,"")</f>
        <v/>
      </c>
      <c r="E67" s="120">
        <f>IF('All Questions'!BX150&gt;=2,$A148,"")</f>
        <v>0</v>
      </c>
    </row>
    <row r="68" spans="1:5" x14ac:dyDescent="0.3">
      <c r="A68" s="120">
        <f>'All Questions'!E70</f>
        <v>1</v>
      </c>
      <c r="B68" s="120">
        <f>IF('All Questions'!BU278&gt;=2,$A276,"")</f>
        <v>2</v>
      </c>
      <c r="C68" s="120" t="str">
        <f>IF('All Questions'!BV243&gt;=2,$A241,"")</f>
        <v/>
      </c>
      <c r="D68" s="120">
        <f>IF('All Questions'!BW129&gt;=2,$A127,"")</f>
        <v>1</v>
      </c>
      <c r="E68" s="120">
        <f>IF('All Questions'!BX153&gt;=2,$A151,"")</f>
        <v>0</v>
      </c>
    </row>
    <row r="69" spans="1:5" x14ac:dyDescent="0.3">
      <c r="A69" s="120">
        <f>'All Questions'!E71</f>
        <v>1</v>
      </c>
      <c r="B69" s="120">
        <f>IF('All Questions'!BU279&gt;=2,$A277,"")</f>
        <v>1</v>
      </c>
      <c r="C69" s="120" t="str">
        <f>IF('All Questions'!BV250&gt;=2,$A248,"")</f>
        <v/>
      </c>
      <c r="D69" s="120" t="str">
        <f>IF('All Questions'!BW130&gt;=2,$A128,"")</f>
        <v/>
      </c>
      <c r="E69" s="120">
        <f>IF('All Questions'!BX154&gt;=2,$A152,"")</f>
        <v>0</v>
      </c>
    </row>
    <row r="70" spans="1:5" x14ac:dyDescent="0.3">
      <c r="A70" s="120">
        <f>'All Questions'!E72</f>
        <v>1</v>
      </c>
      <c r="B70" s="120" t="str">
        <f>IF('All Questions'!BU280&gt;=2,$A278,"")</f>
        <v/>
      </c>
      <c r="C70" s="120" t="str">
        <f>IF('All Questions'!BV258&gt;=2,$A256,"")</f>
        <v/>
      </c>
      <c r="D70" s="120" t="str">
        <f>IF('All Questions'!BW131&gt;=2,$A129,"")</f>
        <v/>
      </c>
      <c r="E70" s="120">
        <f>IF('All Questions'!BX158&gt;=2,$A156,"")</f>
        <v>1</v>
      </c>
    </row>
    <row r="71" spans="1:5" x14ac:dyDescent="0.3">
      <c r="A71" s="120">
        <f>'All Questions'!E73</f>
        <v>0</v>
      </c>
      <c r="B71" s="120">
        <f>IF('All Questions'!BU283&gt;=2,$A281,"")</f>
        <v>0</v>
      </c>
      <c r="C71" s="120">
        <f>IF('All Questions'!BV261&gt;=2,$A259,"")</f>
        <v>2</v>
      </c>
      <c r="D71" s="120" t="str">
        <f>IF('All Questions'!BW135&gt;=2,$A133,"")</f>
        <v/>
      </c>
      <c r="E71" s="120">
        <f>IF('All Questions'!BX159&gt;=2,$A157,"")</f>
        <v>1</v>
      </c>
    </row>
    <row r="72" spans="1:5" x14ac:dyDescent="0.3">
      <c r="A72" s="120">
        <f>'All Questions'!E74</f>
        <v>2</v>
      </c>
      <c r="B72" s="120">
        <f>IF('All Questions'!BU284&gt;=2,$A282,"")</f>
        <v>2</v>
      </c>
      <c r="C72" s="120" t="str">
        <f>IF('All Questions'!BV273&gt;=2,$A271,"")</f>
        <v/>
      </c>
      <c r="D72" s="120">
        <f>IF('All Questions'!BW136&gt;=2,$A134,"")</f>
        <v>1</v>
      </c>
      <c r="E72" s="120" t="str">
        <f>IF('All Questions'!BX161&gt;=2,$A159,"")</f>
        <v/>
      </c>
    </row>
    <row r="73" spans="1:5" x14ac:dyDescent="0.3">
      <c r="A73" s="120">
        <f>'All Questions'!E75</f>
        <v>1</v>
      </c>
      <c r="B73" s="120">
        <f>IF('All Questions'!BU286&gt;=2,$A284,"")</f>
        <v>0</v>
      </c>
      <c r="C73" s="120" t="str">
        <f>IF('All Questions'!BV280&gt;=2,$A278,"")</f>
        <v/>
      </c>
      <c r="D73" s="120">
        <f>IF('All Questions'!BW142&gt;=2,$A140,"")</f>
        <v>0</v>
      </c>
      <c r="E73" s="120" t="str">
        <f>IF('All Questions'!BX163&gt;=2,$A161,"")</f>
        <v/>
      </c>
    </row>
    <row r="74" spans="1:5" x14ac:dyDescent="0.3">
      <c r="A74" s="120">
        <f>'All Questions'!E76</f>
        <v>1</v>
      </c>
      <c r="B74" s="120">
        <f>IF('All Questions'!BU289&gt;=2,$A287,"")</f>
        <v>2</v>
      </c>
      <c r="C74" s="120" t="str">
        <f>IF('All Questions'!BV281&gt;=2,$A279,"")</f>
        <v/>
      </c>
      <c r="D74" s="120">
        <f>IF('All Questions'!BW143&gt;=2,$A141,"")</f>
        <v>0</v>
      </c>
      <c r="E74" s="120" t="str">
        <f>IF('All Questions'!BX164&gt;=2,$A162,"")</f>
        <v/>
      </c>
    </row>
    <row r="75" spans="1:5" x14ac:dyDescent="0.3">
      <c r="A75" s="120">
        <f>'All Questions'!E77</f>
        <v>1</v>
      </c>
      <c r="B75" s="120" t="str">
        <f>IF('All Questions'!BU292&gt;=2,$A290,"")</f>
        <v/>
      </c>
      <c r="C75" s="120" t="str">
        <f>IF('All Questions'!BV297&gt;=2,$A295,"")</f>
        <v/>
      </c>
      <c r="D75" s="120">
        <f>IF('All Questions'!BW144&gt;=2,$A142,"")</f>
        <v>1</v>
      </c>
      <c r="E75" s="120" t="str">
        <f>IF('All Questions'!BX167&gt;=2,$A165,"")</f>
        <v/>
      </c>
    </row>
    <row r="76" spans="1:5" x14ac:dyDescent="0.3">
      <c r="A76" s="120">
        <f>'All Questions'!E78</f>
        <v>1</v>
      </c>
      <c r="B76" s="120" t="str">
        <f>IF('All Questions'!BU295&gt;=2,$A293,"")</f>
        <v/>
      </c>
      <c r="C76" s="120" t="str">
        <f>IF('All Questions'!BV299&gt;=2,$A297,"")</f>
        <v/>
      </c>
      <c r="D76" s="120">
        <f>IF('All Questions'!BW146&gt;=2,$A144,"")</f>
        <v>1</v>
      </c>
      <c r="E76" s="120" t="str">
        <f>IF('All Questions'!BX174&gt;=2,$A172,"")</f>
        <v/>
      </c>
    </row>
    <row r="77" spans="1:5" x14ac:dyDescent="0.3">
      <c r="A77" s="120">
        <f>'All Questions'!E79</f>
        <v>2</v>
      </c>
      <c r="B77" s="120">
        <f>IF('All Questions'!BU296&gt;=2,$A294,"")</f>
        <v>1</v>
      </c>
      <c r="C77" s="120" t="str">
        <f>IF('All Questions'!BV307&gt;=2,$A305,"")</f>
        <v/>
      </c>
      <c r="D77" s="120" t="str">
        <f>IF('All Questions'!BW147&gt;=2,$A145,"")</f>
        <v/>
      </c>
      <c r="E77" s="120" t="str">
        <f>IF('All Questions'!BX176&gt;=2,$A174,"")</f>
        <v/>
      </c>
    </row>
    <row r="78" spans="1:5" x14ac:dyDescent="0.3">
      <c r="A78" s="120">
        <f>'All Questions'!E80</f>
        <v>1</v>
      </c>
      <c r="B78" s="120" t="str">
        <f>IF('All Questions'!BU297&gt;=2,$A295,"")</f>
        <v/>
      </c>
      <c r="C78" s="120" t="str">
        <f>IF('All Questions'!BV310&gt;=2,$A308,"")</f>
        <v/>
      </c>
      <c r="D78" s="120" t="str">
        <f>IF('All Questions'!BW151&gt;=2,$A149,"")</f>
        <v/>
      </c>
      <c r="E78" s="120" t="str">
        <f>IF('All Questions'!BX179&gt;=2,$A177,"")</f>
        <v/>
      </c>
    </row>
    <row r="79" spans="1:5" x14ac:dyDescent="0.3">
      <c r="A79" s="120">
        <f>'All Questions'!E81</f>
        <v>2</v>
      </c>
      <c r="B79" s="120" t="str">
        <f>IF('All Questions'!BU301&gt;=2,$A299,"")</f>
        <v/>
      </c>
      <c r="C79" s="120" t="str">
        <f>IF('All Questions'!BV341&gt;=2,$A339,"")</f>
        <v/>
      </c>
      <c r="D79" s="120">
        <f>IF('All Questions'!BW152&gt;=2,$A150,"")</f>
        <v>1</v>
      </c>
      <c r="E79" s="120" t="str">
        <f>IF('All Questions'!BX183&gt;=2,$A181,"")</f>
        <v/>
      </c>
    </row>
    <row r="80" spans="1:5" x14ac:dyDescent="0.3">
      <c r="A80" s="120">
        <f>'All Questions'!E82</f>
        <v>1</v>
      </c>
      <c r="B80" s="120">
        <f>IF('All Questions'!BU302&gt;=2,$A300,"")</f>
        <v>1</v>
      </c>
      <c r="C80" s="120">
        <f>IF('All Questions'!BV348&gt;=2,$A346,"")</f>
        <v>1</v>
      </c>
      <c r="D80" s="120" t="str">
        <f>IF('All Questions'!BW155&gt;=2,$A153,"")</f>
        <v/>
      </c>
      <c r="E80" s="120" t="str">
        <f>IF('All Questions'!BX185&gt;=2,$A183,"")</f>
        <v/>
      </c>
    </row>
    <row r="81" spans="1:5" x14ac:dyDescent="0.3">
      <c r="A81" s="120">
        <f>'All Questions'!E83</f>
        <v>0</v>
      </c>
      <c r="B81" s="120">
        <f>IF('All Questions'!BU303&gt;=2,$A301,"")</f>
        <v>1</v>
      </c>
      <c r="C81" s="120" t="str">
        <f>IF('All Questions'!BV363&gt;=2,$A361,"")</f>
        <v/>
      </c>
      <c r="D81" s="120">
        <f>IF('All Questions'!BW156&gt;=2,$A154,"")</f>
        <v>2</v>
      </c>
      <c r="E81" s="120" t="str">
        <f>IF('All Questions'!BX187&gt;=2,$A185,"")</f>
        <v/>
      </c>
    </row>
    <row r="82" spans="1:5" x14ac:dyDescent="0.3">
      <c r="A82" s="120">
        <f>'All Questions'!E84</f>
        <v>0</v>
      </c>
      <c r="B82" s="120" t="str">
        <f>IF('All Questions'!BU309&gt;=2,$A307,"")</f>
        <v/>
      </c>
      <c r="D82" s="120" t="str">
        <f>IF('All Questions'!BW157&gt;=2,$A155,"")</f>
        <v/>
      </c>
      <c r="E82" s="120" t="str">
        <f>IF('All Questions'!BX193&gt;=2,$A191,"")</f>
        <v/>
      </c>
    </row>
    <row r="83" spans="1:5" x14ac:dyDescent="0.3">
      <c r="A83" s="120">
        <f>'All Questions'!E85</f>
        <v>1</v>
      </c>
      <c r="B83" s="120" t="str">
        <f>IF('All Questions'!BU321&gt;=2,$A319,"")</f>
        <v/>
      </c>
      <c r="D83" s="120" t="str">
        <f>IF('All Questions'!BW158&gt;=2,$A156,"")</f>
        <v/>
      </c>
      <c r="E83" s="120">
        <f>IF('All Questions'!BX199&gt;=2,$A197,"")</f>
        <v>0</v>
      </c>
    </row>
    <row r="84" spans="1:5" x14ac:dyDescent="0.3">
      <c r="A84" s="120">
        <f>'All Questions'!E86</f>
        <v>0</v>
      </c>
      <c r="B84" s="120" t="str">
        <f>IF('All Questions'!BU324&gt;=2,$A322,"")</f>
        <v/>
      </c>
      <c r="D84" s="120" t="str">
        <f>IF('All Questions'!BW159&gt;=2,$A157,"")</f>
        <v/>
      </c>
      <c r="E84" s="120">
        <f>IF('All Questions'!BX201&gt;=2,$A199,"")</f>
        <v>1</v>
      </c>
    </row>
    <row r="85" spans="1:5" x14ac:dyDescent="0.3">
      <c r="A85" s="120">
        <f>'All Questions'!E87</f>
        <v>1</v>
      </c>
      <c r="B85" s="120">
        <f>IF('All Questions'!BU325&gt;=2,$A323,"")</f>
        <v>1</v>
      </c>
      <c r="D85" s="120">
        <f>IF('All Questions'!BW162&gt;=2,$A160,"")</f>
        <v>0</v>
      </c>
      <c r="E85" s="120">
        <f>IF('All Questions'!BX203&gt;=2,$A201,"")</f>
        <v>1</v>
      </c>
    </row>
    <row r="86" spans="1:5" x14ac:dyDescent="0.3">
      <c r="A86" s="120">
        <f>'All Questions'!E88</f>
        <v>3</v>
      </c>
      <c r="B86" s="120">
        <f>IF('All Questions'!BU326&gt;=2,$A324,"")</f>
        <v>0</v>
      </c>
      <c r="D86" s="120">
        <f>IF('All Questions'!BW165&gt;=2,$A163,"")</f>
        <v>1</v>
      </c>
      <c r="E86" s="120">
        <f>IF('All Questions'!BX204&gt;=2,$A202,"")</f>
        <v>0</v>
      </c>
    </row>
    <row r="87" spans="1:5" x14ac:dyDescent="0.3">
      <c r="A87" s="120">
        <f>'All Questions'!E89</f>
        <v>1</v>
      </c>
      <c r="B87" s="120">
        <f>IF('All Questions'!BU327&gt;=2,$A325,"")</f>
        <v>2</v>
      </c>
      <c r="D87" s="120">
        <f>IF('All Questions'!BW166&gt;=2,$A164,"")</f>
        <v>1</v>
      </c>
      <c r="E87" s="120">
        <f>IF('All Questions'!BX206&gt;=2,$A204,"")</f>
        <v>1</v>
      </c>
    </row>
    <row r="88" spans="1:5" x14ac:dyDescent="0.3">
      <c r="A88" s="120">
        <f>'All Questions'!E90</f>
        <v>1</v>
      </c>
      <c r="B88" s="120">
        <f>IF('All Questions'!BU329&gt;=2,$A327,"")</f>
        <v>1</v>
      </c>
      <c r="D88" s="120">
        <f>IF('All Questions'!BW167&gt;=2,$A165,"")</f>
        <v>1</v>
      </c>
      <c r="E88" s="120">
        <f>IF('All Questions'!BX207&gt;=2,$A205,"")</f>
        <v>1</v>
      </c>
    </row>
    <row r="89" spans="1:5" x14ac:dyDescent="0.3">
      <c r="A89" s="120">
        <f>'All Questions'!E91</f>
        <v>0</v>
      </c>
      <c r="B89" s="120">
        <f>IF('All Questions'!BU330&gt;=2,$A328,"")</f>
        <v>1</v>
      </c>
      <c r="D89" s="120">
        <f>IF('All Questions'!BW169&gt;=2,$A167,"")</f>
        <v>1</v>
      </c>
      <c r="E89" s="120">
        <f>IF('All Questions'!BX209&gt;=2,$A207,"")</f>
        <v>2</v>
      </c>
    </row>
    <row r="90" spans="1:5" x14ac:dyDescent="0.3">
      <c r="A90" s="120">
        <f>'All Questions'!E92</f>
        <v>1</v>
      </c>
      <c r="B90" s="120">
        <f>IF('All Questions'!BU331&gt;=2,$A329,"")</f>
        <v>1</v>
      </c>
      <c r="D90" s="120">
        <f>IF('All Questions'!BW170&gt;=2,$A168,"")</f>
        <v>1</v>
      </c>
      <c r="E90" s="120">
        <f>IF('All Questions'!BX210&gt;=2,$A208,"")</f>
        <v>0</v>
      </c>
    </row>
    <row r="91" spans="1:5" x14ac:dyDescent="0.3">
      <c r="A91" s="120">
        <f>'All Questions'!E93</f>
        <v>1</v>
      </c>
      <c r="B91" s="120">
        <f>IF('All Questions'!BU333&gt;=2,$A331,"")</f>
        <v>1</v>
      </c>
      <c r="D91" s="120">
        <f>IF('All Questions'!BW171&gt;=2,$A169,"")</f>
        <v>1</v>
      </c>
      <c r="E91" s="120">
        <f>IF('All Questions'!BX213&gt;=2,$A211,"")</f>
        <v>3</v>
      </c>
    </row>
    <row r="92" spans="1:5" x14ac:dyDescent="0.3">
      <c r="A92" s="120">
        <f>'All Questions'!E94</f>
        <v>2</v>
      </c>
      <c r="B92" s="120">
        <f>IF('All Questions'!BU334&gt;=2,$A332,"")</f>
        <v>0</v>
      </c>
      <c r="D92" s="120">
        <f>IF('All Questions'!BW172&gt;=2,$A170,"")</f>
        <v>3</v>
      </c>
      <c r="E92" s="120">
        <f>IF('All Questions'!BX215&gt;=2,$A213,"")</f>
        <v>1</v>
      </c>
    </row>
    <row r="93" spans="1:5" x14ac:dyDescent="0.3">
      <c r="A93" s="120">
        <f>'All Questions'!E95</f>
        <v>2</v>
      </c>
      <c r="B93" s="120" t="str">
        <f>IF('All Questions'!BU335&gt;=2,$A333,"")</f>
        <v/>
      </c>
      <c r="D93" s="120">
        <f>IF('All Questions'!BW173&gt;=2,$A171,"")</f>
        <v>4</v>
      </c>
      <c r="E93" s="120">
        <f>IF('All Questions'!BX216&gt;=2,$A214,"")</f>
        <v>1</v>
      </c>
    </row>
    <row r="94" spans="1:5" x14ac:dyDescent="0.3">
      <c r="A94" s="120">
        <f>'All Questions'!E96</f>
        <v>3</v>
      </c>
      <c r="B94" s="120" t="str">
        <f>IF('All Questions'!BU336&gt;=2,$A334,"")</f>
        <v/>
      </c>
      <c r="D94" s="120">
        <f>IF('All Questions'!BW177&gt;=2,$A175,"")</f>
        <v>3</v>
      </c>
      <c r="E94" s="120" t="str">
        <f>IF('All Questions'!BX217&gt;=2,$A215,"")</f>
        <v/>
      </c>
    </row>
    <row r="95" spans="1:5" x14ac:dyDescent="0.3">
      <c r="A95" s="120">
        <f>'All Questions'!E97</f>
        <v>1</v>
      </c>
      <c r="B95" s="120">
        <f>IF('All Questions'!BU337&gt;=2,$A335,"")</f>
        <v>1</v>
      </c>
      <c r="D95" s="120">
        <f>IF('All Questions'!BW178&gt;=2,$A176,"")</f>
        <v>1</v>
      </c>
      <c r="E95" s="120" t="str">
        <f>IF('All Questions'!BX218&gt;=2,$A216,"")</f>
        <v/>
      </c>
    </row>
    <row r="96" spans="1:5" x14ac:dyDescent="0.3">
      <c r="A96" s="120">
        <f>'All Questions'!E98</f>
        <v>1</v>
      </c>
      <c r="B96" s="120">
        <f>IF('All Questions'!BU339&gt;=2,$A337,"")</f>
        <v>2</v>
      </c>
      <c r="D96" s="120">
        <f>IF('All Questions'!BW180&gt;=2,$A178,"")</f>
        <v>1</v>
      </c>
      <c r="E96" s="120" t="str">
        <f>IF('All Questions'!BX220&gt;=2,$A218,"")</f>
        <v/>
      </c>
    </row>
    <row r="97" spans="1:5" x14ac:dyDescent="0.3">
      <c r="A97" s="120">
        <f>'All Questions'!E99</f>
        <v>1</v>
      </c>
      <c r="B97" s="120" t="str">
        <f>IF('All Questions'!BU356&gt;=2,$A354,"")</f>
        <v/>
      </c>
      <c r="D97" s="120">
        <f>IF('All Questions'!BW182&gt;=2,$A180,"")</f>
        <v>0</v>
      </c>
      <c r="E97" s="120">
        <f>IF('All Questions'!BX224&gt;=2,$A222,"")</f>
        <v>1</v>
      </c>
    </row>
    <row r="98" spans="1:5" x14ac:dyDescent="0.3">
      <c r="A98" s="120">
        <f>'All Questions'!E100</f>
        <v>1</v>
      </c>
      <c r="B98" s="120" t="str">
        <f>IF('All Questions'!BU357&gt;=2,$A355,"")</f>
        <v/>
      </c>
      <c r="D98" s="120">
        <f>IF('All Questions'!BW183&gt;=2,$A181,"")</f>
        <v>2</v>
      </c>
      <c r="E98" s="120">
        <f>IF('All Questions'!BX225&gt;=2,$A223,"")</f>
        <v>2</v>
      </c>
    </row>
    <row r="99" spans="1:5" x14ac:dyDescent="0.3">
      <c r="A99" s="120">
        <f>'All Questions'!E101</f>
        <v>0</v>
      </c>
      <c r="B99" s="120">
        <f>IF('All Questions'!BU360&gt;=2,$A358,"")</f>
        <v>0</v>
      </c>
      <c r="D99" s="120">
        <f>IF('All Questions'!BW184&gt;=2,$A182,"")</f>
        <v>1</v>
      </c>
      <c r="E99" s="120" t="str">
        <f>IF('All Questions'!BX226&gt;=2,$A224,"")</f>
        <v/>
      </c>
    </row>
    <row r="100" spans="1:5" x14ac:dyDescent="0.3">
      <c r="A100" s="120">
        <f>'All Questions'!E102</f>
        <v>0</v>
      </c>
      <c r="B100" s="120">
        <f>IF('All Questions'!BU361&gt;=2,$A359,"")</f>
        <v>1</v>
      </c>
      <c r="D100" s="120">
        <f>IF('All Questions'!BW185&gt;=2,$A183,"")</f>
        <v>1</v>
      </c>
      <c r="E100" s="120" t="str">
        <f>IF('All Questions'!BX227&gt;=2,$A225,"")</f>
        <v/>
      </c>
    </row>
    <row r="101" spans="1:5" x14ac:dyDescent="0.3">
      <c r="A101" s="120">
        <f>'All Questions'!E103</f>
        <v>0</v>
      </c>
      <c r="B101" s="120">
        <f>IF('All Questions'!BU362&gt;=2,$A360,"")</f>
        <v>0</v>
      </c>
      <c r="D101" s="120">
        <f>IF('All Questions'!BW186&gt;=2,$A184,"")</f>
        <v>3</v>
      </c>
      <c r="E101" s="120" t="str">
        <f>IF('All Questions'!BX230&gt;=2,$A228,"")</f>
        <v/>
      </c>
    </row>
    <row r="102" spans="1:5" x14ac:dyDescent="0.3">
      <c r="A102" s="120">
        <f>'All Questions'!E104</f>
        <v>1</v>
      </c>
      <c r="B102" s="120">
        <f>IF('All Questions'!BU363&gt;=2,$A361,"")</f>
        <v>2</v>
      </c>
      <c r="D102" s="120">
        <f>IF('All Questions'!BW187&gt;=2,$A185,"")</f>
        <v>1</v>
      </c>
      <c r="E102" s="120" t="str">
        <f>IF('All Questions'!BX231&gt;=2,$A229,"")</f>
        <v/>
      </c>
    </row>
    <row r="103" spans="1:5" x14ac:dyDescent="0.3">
      <c r="A103" s="120">
        <f>'All Questions'!E105</f>
        <v>1</v>
      </c>
      <c r="D103" s="120">
        <f>IF('All Questions'!BW190&gt;=2,$A188,"")</f>
        <v>1</v>
      </c>
      <c r="E103" s="120">
        <f>IF('All Questions'!BX234&gt;=2,$A232,"")</f>
        <v>1</v>
      </c>
    </row>
    <row r="104" spans="1:5" x14ac:dyDescent="0.3">
      <c r="A104" s="120">
        <f>'All Questions'!E106</f>
        <v>1</v>
      </c>
      <c r="D104" s="120">
        <f>IF('All Questions'!BW191&gt;=2,$A189,"")</f>
        <v>0</v>
      </c>
      <c r="E104" s="120" t="str">
        <f>IF('All Questions'!BX236&gt;=2,$A234,"")</f>
        <v/>
      </c>
    </row>
    <row r="105" spans="1:5" x14ac:dyDescent="0.3">
      <c r="A105" s="120">
        <f>'All Questions'!E107</f>
        <v>0</v>
      </c>
      <c r="D105" s="120">
        <f>IF('All Questions'!BW192&gt;=2,$A190,"")</f>
        <v>0</v>
      </c>
      <c r="E105" s="120" t="str">
        <f>IF('All Questions'!BX237&gt;=2,$A235,"")</f>
        <v/>
      </c>
    </row>
    <row r="106" spans="1:5" x14ac:dyDescent="0.3">
      <c r="A106" s="120">
        <f>'All Questions'!E108</f>
        <v>1</v>
      </c>
      <c r="D106" s="120">
        <f>IF('All Questions'!BW194&gt;=2,$A192,"")</f>
        <v>2</v>
      </c>
      <c r="E106" s="120">
        <f>IF('All Questions'!BX239&gt;=2,$A237,"")</f>
        <v>1</v>
      </c>
    </row>
    <row r="107" spans="1:5" x14ac:dyDescent="0.3">
      <c r="A107" s="120">
        <f>'All Questions'!E109</f>
        <v>5</v>
      </c>
      <c r="D107" s="120" t="str">
        <f>IF('All Questions'!BW195&gt;=2,$A193,"")</f>
        <v/>
      </c>
      <c r="E107" s="120" t="str">
        <f>IF('All Questions'!BX240&gt;=2,$A238,"")</f>
        <v/>
      </c>
    </row>
    <row r="108" spans="1:5" x14ac:dyDescent="0.3">
      <c r="A108" s="120">
        <f>'All Questions'!E110</f>
        <v>1</v>
      </c>
      <c r="D108" s="120" t="str">
        <f>IF('All Questions'!BW196&gt;=2,$A194,"")</f>
        <v/>
      </c>
      <c r="E108" s="120">
        <f>IF('All Questions'!BX244&gt;=2,$A242,"")</f>
        <v>0</v>
      </c>
    </row>
    <row r="109" spans="1:5" x14ac:dyDescent="0.3">
      <c r="A109" s="120">
        <f>'All Questions'!E111</f>
        <v>0</v>
      </c>
      <c r="D109" s="120" t="str">
        <f>IF('All Questions'!BW197&gt;=2,$A195,"")</f>
        <v/>
      </c>
      <c r="E109" s="120">
        <f>IF('All Questions'!BX246&gt;=2,$A244,"")</f>
        <v>2</v>
      </c>
    </row>
    <row r="110" spans="1:5" x14ac:dyDescent="0.3">
      <c r="A110" s="120">
        <f>'All Questions'!E112</f>
        <v>1</v>
      </c>
      <c r="D110" s="120">
        <f>IF('All Questions'!BW199&gt;=2,$A197,"")</f>
        <v>0</v>
      </c>
      <c r="E110" s="120">
        <f>IF('All Questions'!BX248&gt;=2,$A246,"")</f>
        <v>0</v>
      </c>
    </row>
    <row r="111" spans="1:5" x14ac:dyDescent="0.3">
      <c r="A111" s="120">
        <f>'All Questions'!E113</f>
        <v>0</v>
      </c>
      <c r="D111" s="120" t="str">
        <f>IF('All Questions'!BW201&gt;=2,$A199,"")</f>
        <v/>
      </c>
      <c r="E111" s="120">
        <f>IF('All Questions'!BX249&gt;=2,$A247,"")</f>
        <v>0</v>
      </c>
    </row>
    <row r="112" spans="1:5" x14ac:dyDescent="0.3">
      <c r="A112" s="120">
        <f>'All Questions'!E114</f>
        <v>1</v>
      </c>
      <c r="D112" s="120">
        <f>IF('All Questions'!BW203&gt;=2,$A201,"")</f>
        <v>1</v>
      </c>
      <c r="E112" s="120" t="str">
        <f>IF('All Questions'!BX251&gt;=2,$A249,"")</f>
        <v/>
      </c>
    </row>
    <row r="113" spans="1:5" x14ac:dyDescent="0.3">
      <c r="A113" s="120">
        <f>'All Questions'!E115</f>
        <v>2</v>
      </c>
      <c r="D113" s="120" t="str">
        <f>IF('All Questions'!BW204&gt;=2,$A202,"")</f>
        <v/>
      </c>
      <c r="E113" s="120" t="str">
        <f>IF('All Questions'!BX253&gt;=2,$A251,"")</f>
        <v/>
      </c>
    </row>
    <row r="114" spans="1:5" x14ac:dyDescent="0.3">
      <c r="A114" s="120">
        <f>'All Questions'!E116</f>
        <v>0</v>
      </c>
      <c r="D114" s="120" t="str">
        <f>IF('All Questions'!BW205&gt;=2,$A203,"")</f>
        <v/>
      </c>
      <c r="E114" s="120" t="str">
        <f>IF('All Questions'!BX254&gt;=2,$A252,"")</f>
        <v/>
      </c>
    </row>
    <row r="115" spans="1:5" x14ac:dyDescent="0.3">
      <c r="A115" s="120">
        <f>'All Questions'!E117</f>
        <v>0</v>
      </c>
      <c r="D115" s="120" t="str">
        <f>IF('All Questions'!BW211&gt;=2,$A209,"")</f>
        <v/>
      </c>
      <c r="E115" s="120" t="str">
        <f>IF('All Questions'!BX255&gt;=2,$A253,"")</f>
        <v/>
      </c>
    </row>
    <row r="116" spans="1:5" x14ac:dyDescent="0.3">
      <c r="A116" s="120">
        <f>'All Questions'!E118</f>
        <v>2</v>
      </c>
      <c r="D116" s="120" t="str">
        <f>IF('All Questions'!BW212&gt;=2,$A210,"")</f>
        <v/>
      </c>
      <c r="E116" s="120" t="str">
        <f>IF('All Questions'!BX256&gt;=2,$A254,"")</f>
        <v/>
      </c>
    </row>
    <row r="117" spans="1:5" x14ac:dyDescent="0.3">
      <c r="A117" s="120">
        <f>'All Questions'!E119</f>
        <v>1</v>
      </c>
      <c r="D117" s="120" t="str">
        <f>IF('All Questions'!BW214&gt;=2,$A212,"")</f>
        <v/>
      </c>
      <c r="E117" s="120" t="str">
        <f>IF('All Questions'!BX257&gt;=2,$A255,"")</f>
        <v/>
      </c>
    </row>
    <row r="118" spans="1:5" x14ac:dyDescent="0.3">
      <c r="A118" s="120">
        <f>'All Questions'!E120</f>
        <v>0</v>
      </c>
      <c r="D118" s="120" t="str">
        <f>IF('All Questions'!BW219&gt;=2,$A217,"")</f>
        <v/>
      </c>
      <c r="E118" s="120" t="str">
        <f>IF('All Questions'!BX262&gt;=2,$A260,"")</f>
        <v/>
      </c>
    </row>
    <row r="119" spans="1:5" x14ac:dyDescent="0.3">
      <c r="A119" s="120">
        <f>'All Questions'!E121</f>
        <v>0</v>
      </c>
      <c r="D119" s="120" t="str">
        <f>IF('All Questions'!BW220&gt;=2,$A218,"")</f>
        <v/>
      </c>
      <c r="E119" s="120" t="str">
        <f>IF('All Questions'!BX263&gt;=2,$A261,"")</f>
        <v/>
      </c>
    </row>
    <row r="120" spans="1:5" x14ac:dyDescent="0.3">
      <c r="A120" s="120">
        <f>'All Questions'!E122</f>
        <v>0</v>
      </c>
      <c r="D120" s="120" t="str">
        <f>IF('All Questions'!BW221&gt;=2,$A219,"")</f>
        <v/>
      </c>
      <c r="E120" s="120" t="str">
        <f>IF('All Questions'!BX264&gt;=2,$A262,"")</f>
        <v/>
      </c>
    </row>
    <row r="121" spans="1:5" x14ac:dyDescent="0.3">
      <c r="A121" s="120">
        <f>'All Questions'!E123</f>
        <v>1</v>
      </c>
      <c r="D121" s="120">
        <f>IF('All Questions'!BW222&gt;=2,$A220,"")</f>
        <v>0</v>
      </c>
      <c r="E121" s="120" t="str">
        <f>IF('All Questions'!BX265&gt;=2,$A263,"")</f>
        <v/>
      </c>
    </row>
    <row r="122" spans="1:5" x14ac:dyDescent="0.3">
      <c r="A122" s="120">
        <f>'All Questions'!E124</f>
        <v>2</v>
      </c>
      <c r="D122" s="120">
        <f>IF('All Questions'!BW223&gt;=2,$A221,"")</f>
        <v>2</v>
      </c>
      <c r="E122" s="120" t="str">
        <f>IF('All Questions'!BX267&gt;=2,$A265,"")</f>
        <v/>
      </c>
    </row>
    <row r="123" spans="1:5" x14ac:dyDescent="0.3">
      <c r="A123" s="120">
        <f>'All Questions'!E125</f>
        <v>1</v>
      </c>
      <c r="D123" s="120">
        <f>IF('All Questions'!BW225&gt;=2,$A223,"")</f>
        <v>2</v>
      </c>
      <c r="E123" s="120" t="str">
        <f>IF('All Questions'!BX268&gt;=2,$A266,"")</f>
        <v/>
      </c>
    </row>
    <row r="124" spans="1:5" x14ac:dyDescent="0.3">
      <c r="A124" s="120">
        <f>'All Questions'!E126</f>
        <v>2</v>
      </c>
      <c r="D124" s="120">
        <f>IF('All Questions'!BW227&gt;=2,$A225,"")</f>
        <v>0</v>
      </c>
      <c r="E124" s="120">
        <f>IF('All Questions'!BX269&gt;=2,$A267,"")</f>
        <v>0</v>
      </c>
    </row>
    <row r="125" spans="1:5" x14ac:dyDescent="0.3">
      <c r="A125" s="120">
        <f>'All Questions'!E127</f>
        <v>0</v>
      </c>
      <c r="D125" s="120">
        <f>IF('All Questions'!BW228&gt;=2,$A226,"")</f>
        <v>1</v>
      </c>
      <c r="E125" s="120" t="str">
        <f>IF('All Questions'!BX274&gt;=2,$A272,"")</f>
        <v/>
      </c>
    </row>
    <row r="126" spans="1:5" x14ac:dyDescent="0.3">
      <c r="A126" s="120">
        <f>'All Questions'!E128</f>
        <v>0</v>
      </c>
      <c r="D126" s="120">
        <f>IF('All Questions'!BW229&gt;=2,$A227,"")</f>
        <v>1</v>
      </c>
      <c r="E126" s="120" t="str">
        <f>IF('All Questions'!BX275&gt;=2,$A273,"")</f>
        <v/>
      </c>
    </row>
    <row r="127" spans="1:5" x14ac:dyDescent="0.3">
      <c r="A127" s="120">
        <f>'All Questions'!E129</f>
        <v>1</v>
      </c>
      <c r="D127" s="120">
        <f>IF('All Questions'!BW232&gt;=2,$A230,"")</f>
        <v>1</v>
      </c>
      <c r="E127" s="120">
        <f>IF('All Questions'!BX279&gt;=2,$A277,"")</f>
        <v>1</v>
      </c>
    </row>
    <row r="128" spans="1:5" x14ac:dyDescent="0.3">
      <c r="A128" s="120">
        <f>'All Questions'!E130</f>
        <v>1</v>
      </c>
      <c r="D128" s="120">
        <f>IF('All Questions'!BW233&gt;=2,$A231,"")</f>
        <v>4</v>
      </c>
      <c r="E128" s="120">
        <f>IF('All Questions'!BX280&gt;=2,$A278,"")</f>
        <v>6</v>
      </c>
    </row>
    <row r="129" spans="1:5" x14ac:dyDescent="0.3">
      <c r="A129" s="120">
        <f>'All Questions'!E131</f>
        <v>0</v>
      </c>
      <c r="D129" s="120" t="str">
        <f>IF('All Questions'!BW235&gt;=2,$A233,"")</f>
        <v/>
      </c>
      <c r="E129" s="120" t="str">
        <f>IF('All Questions'!BX283&gt;=2,$A281,"")</f>
        <v/>
      </c>
    </row>
    <row r="130" spans="1:5" x14ac:dyDescent="0.3">
      <c r="A130" s="120">
        <f>'All Questions'!E132</f>
        <v>1</v>
      </c>
      <c r="D130" s="120">
        <f>IF('All Questions'!BW238&gt;=2,$A236,"")</f>
        <v>1</v>
      </c>
      <c r="E130" s="120" t="str">
        <f>IF('All Questions'!BX285&gt;=2,$A283,"")</f>
        <v/>
      </c>
    </row>
    <row r="131" spans="1:5" x14ac:dyDescent="0.3">
      <c r="A131" s="120">
        <f>'All Questions'!E133</f>
        <v>2</v>
      </c>
      <c r="D131" s="120" t="str">
        <f>IF('All Questions'!BW240&gt;=2,$A238,"")</f>
        <v/>
      </c>
      <c r="E131" s="120" t="str">
        <f>IF('All Questions'!BX287&gt;=2,$A285,"")</f>
        <v/>
      </c>
    </row>
    <row r="132" spans="1:5" x14ac:dyDescent="0.3">
      <c r="A132" s="120">
        <f>'All Questions'!E134</f>
        <v>1</v>
      </c>
      <c r="D132" s="120" t="str">
        <f>IF('All Questions'!BW241&gt;=2,$A239,"")</f>
        <v/>
      </c>
      <c r="E132" s="120" t="str">
        <f>IF('All Questions'!BX288&gt;=2,$A286,"")</f>
        <v/>
      </c>
    </row>
    <row r="133" spans="1:5" x14ac:dyDescent="0.3">
      <c r="A133" s="120">
        <f>'All Questions'!E135</f>
        <v>1</v>
      </c>
      <c r="D133" s="120">
        <f>IF('All Questions'!BW242&gt;=2,$A240,"")</f>
        <v>1</v>
      </c>
      <c r="E133" s="120" t="str">
        <f>IF('All Questions'!BX293&gt;=2,$A291,"")</f>
        <v/>
      </c>
    </row>
    <row r="134" spans="1:5" x14ac:dyDescent="0.3">
      <c r="A134" s="120">
        <f>'All Questions'!E136</f>
        <v>1</v>
      </c>
      <c r="D134" s="120">
        <f>IF('All Questions'!BW243&gt;=2,$A241,"")</f>
        <v>0</v>
      </c>
      <c r="E134" s="120" t="str">
        <f>IF('All Questions'!BX298&gt;=2,$A296,"")</f>
        <v/>
      </c>
    </row>
    <row r="135" spans="1:5" x14ac:dyDescent="0.3">
      <c r="A135" s="120">
        <f>'All Questions'!E137</f>
        <v>2</v>
      </c>
      <c r="D135" s="120">
        <f>IF('All Questions'!BW248&gt;=2,$A246,"")</f>
        <v>0</v>
      </c>
      <c r="E135" s="120" t="str">
        <f>IF('All Questions'!BX300&gt;=2,$A298,"")</f>
        <v/>
      </c>
    </row>
    <row r="136" spans="1:5" x14ac:dyDescent="0.3">
      <c r="A136" s="120">
        <f>'All Questions'!E138</f>
        <v>0</v>
      </c>
      <c r="D136" s="120">
        <f>IF('All Questions'!BW249&gt;=2,$A247,"")</f>
        <v>0</v>
      </c>
      <c r="E136" s="120" t="str">
        <f>IF('All Questions'!BX302&gt;=2,$A300,"")</f>
        <v/>
      </c>
    </row>
    <row r="137" spans="1:5" x14ac:dyDescent="0.3">
      <c r="A137" s="120">
        <f>'All Questions'!E139</f>
        <v>1</v>
      </c>
      <c r="D137" s="120" t="str">
        <f>IF('All Questions'!BW250&gt;=2,$A248,"")</f>
        <v/>
      </c>
      <c r="E137" s="120">
        <f>IF('All Questions'!BX303&gt;=2,$A301,"")</f>
        <v>1</v>
      </c>
    </row>
    <row r="138" spans="1:5" x14ac:dyDescent="0.3">
      <c r="A138" s="120">
        <f>'All Questions'!E140</f>
        <v>1</v>
      </c>
      <c r="D138" s="120">
        <f>IF('All Questions'!BW255&gt;=2,$A253,"")</f>
        <v>0</v>
      </c>
      <c r="E138" s="120" t="str">
        <f>IF('All Questions'!BX304&gt;=2,$A302,"")</f>
        <v/>
      </c>
    </row>
    <row r="139" spans="1:5" x14ac:dyDescent="0.3">
      <c r="A139" s="120">
        <f>'All Questions'!E141</f>
        <v>3</v>
      </c>
      <c r="D139" s="120">
        <f>IF('All Questions'!BW257&gt;=2,$A255,"")</f>
        <v>1</v>
      </c>
      <c r="E139" s="120" t="str">
        <f>IF('All Questions'!BX305&gt;=2,$A303,"")</f>
        <v/>
      </c>
    </row>
    <row r="140" spans="1:5" x14ac:dyDescent="0.3">
      <c r="A140" s="120">
        <f>'All Questions'!E142</f>
        <v>0</v>
      </c>
      <c r="D140" s="120">
        <f>IF('All Questions'!BW258&gt;=2,$A256,"")</f>
        <v>0</v>
      </c>
      <c r="E140" s="120" t="str">
        <f>IF('All Questions'!BX307&gt;=2,$A305,"")</f>
        <v/>
      </c>
    </row>
    <row r="141" spans="1:5" x14ac:dyDescent="0.3">
      <c r="A141" s="120">
        <f>'All Questions'!E143</f>
        <v>0</v>
      </c>
      <c r="D141" s="120">
        <f>IF('All Questions'!BW259&gt;=2,$A257,"")</f>
        <v>2</v>
      </c>
      <c r="E141" s="120" t="str">
        <f>IF('All Questions'!BX311&gt;=2,$A309,"")</f>
        <v/>
      </c>
    </row>
    <row r="142" spans="1:5" x14ac:dyDescent="0.3">
      <c r="A142" s="120">
        <f>'All Questions'!E144</f>
        <v>1</v>
      </c>
      <c r="D142" s="120">
        <f>IF('All Questions'!BW260&gt;=2,$A258,"")</f>
        <v>1</v>
      </c>
      <c r="E142" s="120">
        <f>IF('All Questions'!BX312&gt;=2,$A310,"")</f>
        <v>1</v>
      </c>
    </row>
    <row r="143" spans="1:5" x14ac:dyDescent="0.3">
      <c r="A143" s="120">
        <f>'All Questions'!E145</f>
        <v>2</v>
      </c>
      <c r="D143" s="120">
        <f>IF('All Questions'!BW261&gt;=2,$A259,"")</f>
        <v>2</v>
      </c>
      <c r="E143" s="120">
        <f>IF('All Questions'!BX313&gt;=2,$A311,"")</f>
        <v>2</v>
      </c>
    </row>
    <row r="144" spans="1:5" x14ac:dyDescent="0.3">
      <c r="A144" s="120">
        <f>'All Questions'!E146</f>
        <v>1</v>
      </c>
      <c r="D144" s="120">
        <f>IF('All Questions'!BW263&gt;=2,$A261,"")</f>
        <v>2</v>
      </c>
      <c r="E144" s="120" t="str">
        <f>IF('All Questions'!BX314&gt;=2,$A312,"")</f>
        <v/>
      </c>
    </row>
    <row r="145" spans="1:5" x14ac:dyDescent="0.3">
      <c r="A145" s="120">
        <f>'All Questions'!E147</f>
        <v>1</v>
      </c>
      <c r="D145" s="120">
        <f>IF('All Questions'!BW264&gt;=2,$A262,"")</f>
        <v>1</v>
      </c>
      <c r="E145" s="120">
        <f>IF('All Questions'!BX315&gt;=2,$A313,"")</f>
        <v>0</v>
      </c>
    </row>
    <row r="146" spans="1:5" x14ac:dyDescent="0.3">
      <c r="A146" s="120">
        <f>'All Questions'!E148</f>
        <v>1</v>
      </c>
      <c r="D146" s="120">
        <f>IF('All Questions'!BW266&gt;=2,$A264,"")</f>
        <v>1</v>
      </c>
      <c r="E146" s="120">
        <f>IF('All Questions'!BX317&gt;=2,$A315,"")</f>
        <v>3</v>
      </c>
    </row>
    <row r="147" spans="1:5" x14ac:dyDescent="0.3">
      <c r="A147" s="120">
        <f>'All Questions'!E149</f>
        <v>2</v>
      </c>
      <c r="D147" s="120" t="str">
        <f>IF('All Questions'!BW269&gt;=2,$A267,"")</f>
        <v/>
      </c>
      <c r="E147" s="120" t="str">
        <f>IF('All Questions'!BX318&gt;=2,$A316,"")</f>
        <v/>
      </c>
    </row>
    <row r="148" spans="1:5" x14ac:dyDescent="0.3">
      <c r="A148" s="120">
        <f>'All Questions'!E150</f>
        <v>0</v>
      </c>
      <c r="D148" s="120" t="str">
        <f>IF('All Questions'!BW270&gt;=2,$A268,"")</f>
        <v/>
      </c>
      <c r="E148" s="120" t="str">
        <f>IF('All Questions'!BX319&gt;=2,$A317,"")</f>
        <v/>
      </c>
    </row>
    <row r="149" spans="1:5" x14ac:dyDescent="0.3">
      <c r="A149" s="120">
        <f>'All Questions'!E151</f>
        <v>0</v>
      </c>
      <c r="D149" s="120" t="str">
        <f>IF('All Questions'!BW271&gt;=2,$A269,"")</f>
        <v/>
      </c>
      <c r="E149" s="120">
        <f>IF('All Questions'!BX320&gt;=2,$A318,"")</f>
        <v>1</v>
      </c>
    </row>
    <row r="150" spans="1:5" x14ac:dyDescent="0.3">
      <c r="A150" s="120">
        <f>'All Questions'!E152</f>
        <v>1</v>
      </c>
      <c r="D150" s="120" t="str">
        <f>IF('All Questions'!BW272&gt;=2,$A270,"")</f>
        <v/>
      </c>
      <c r="E150" s="120">
        <f>IF('All Questions'!BX322&gt;=2,$A320,"")</f>
        <v>0</v>
      </c>
    </row>
    <row r="151" spans="1:5" x14ac:dyDescent="0.3">
      <c r="A151" s="120">
        <f>'All Questions'!E153</f>
        <v>0</v>
      </c>
      <c r="D151" s="120">
        <f>IF('All Questions'!BW273&gt;=2,$A271,"")</f>
        <v>1</v>
      </c>
      <c r="E151" s="120">
        <f>IF('All Questions'!BX326&gt;=2,$A324,"")</f>
        <v>0</v>
      </c>
    </row>
    <row r="152" spans="1:5" x14ac:dyDescent="0.3">
      <c r="A152" s="120">
        <f>'All Questions'!E154</f>
        <v>0</v>
      </c>
      <c r="D152" s="120" t="str">
        <f>IF('All Questions'!BW274&gt;=2,$A272,"")</f>
        <v/>
      </c>
      <c r="E152" s="120" t="str">
        <f>IF('All Questions'!BX328&gt;=2,$A326,"")</f>
        <v/>
      </c>
    </row>
    <row r="153" spans="1:5" x14ac:dyDescent="0.3">
      <c r="A153" s="120">
        <f>'All Questions'!E155</f>
        <v>0</v>
      </c>
      <c r="D153" s="120" t="str">
        <f>IF('All Questions'!BW276&gt;=2,$A274,"")</f>
        <v/>
      </c>
      <c r="E153" s="120" t="str">
        <f>IF('All Questions'!BX332&gt;=2,$A330,"")</f>
        <v/>
      </c>
    </row>
    <row r="154" spans="1:5" x14ac:dyDescent="0.3">
      <c r="A154" s="120">
        <f>'All Questions'!E156</f>
        <v>2</v>
      </c>
      <c r="D154" s="120" t="str">
        <f>IF('All Questions'!BW278&gt;=2,$A276,"")</f>
        <v/>
      </c>
      <c r="E154" s="120" t="str">
        <f>IF('All Questions'!BX338&gt;=2,$A336,"")</f>
        <v/>
      </c>
    </row>
    <row r="155" spans="1:5" x14ac:dyDescent="0.3">
      <c r="A155" s="120">
        <f>'All Questions'!E157</f>
        <v>1</v>
      </c>
      <c r="D155" s="120" t="str">
        <f>IF('All Questions'!BW279&gt;=2,$A277,"")</f>
        <v/>
      </c>
      <c r="E155" s="120" t="str">
        <f>IF('All Questions'!BX340&gt;=2,$A338,"")</f>
        <v/>
      </c>
    </row>
    <row r="156" spans="1:5" x14ac:dyDescent="0.3">
      <c r="A156" s="120">
        <f>'All Questions'!E158</f>
        <v>1</v>
      </c>
      <c r="D156" s="120" t="str">
        <f>IF('All Questions'!BW280&gt;=2,$A278,"")</f>
        <v/>
      </c>
      <c r="E156" s="120">
        <f>IF('All Questions'!BX341&gt;=2,$A339,"")</f>
        <v>0</v>
      </c>
    </row>
    <row r="157" spans="1:5" x14ac:dyDescent="0.3">
      <c r="A157" s="120">
        <f>'All Questions'!E159</f>
        <v>1</v>
      </c>
      <c r="D157" s="120" t="str">
        <f>IF('All Questions'!BW281&gt;=2,$A279,"")</f>
        <v/>
      </c>
      <c r="E157" s="120">
        <f>IF('All Questions'!BX342&gt;=2,$A340,"")</f>
        <v>0</v>
      </c>
    </row>
    <row r="158" spans="1:5" x14ac:dyDescent="0.3">
      <c r="A158" s="120">
        <f>'All Questions'!E160</f>
        <v>0</v>
      </c>
      <c r="D158" s="120" t="str">
        <f>IF('All Questions'!BW282&gt;=2,$A280,"")</f>
        <v/>
      </c>
      <c r="E158" s="120">
        <f>IF('All Questions'!BX343&gt;=2,$A341,"")</f>
        <v>0</v>
      </c>
    </row>
    <row r="159" spans="1:5" x14ac:dyDescent="0.3">
      <c r="A159" s="120">
        <f>'All Questions'!E161</f>
        <v>1</v>
      </c>
      <c r="D159" s="120" t="str">
        <f>IF('All Questions'!BW290&gt;=2,$A288,"")</f>
        <v/>
      </c>
      <c r="E159" s="120">
        <f>IF('All Questions'!BX344&gt;=2,$A342,"")</f>
        <v>1</v>
      </c>
    </row>
    <row r="160" spans="1:5" x14ac:dyDescent="0.3">
      <c r="A160" s="120">
        <f>'All Questions'!E162</f>
        <v>0</v>
      </c>
      <c r="D160" s="120" t="str">
        <f>IF('All Questions'!BW291&gt;=2,$A289,"")</f>
        <v/>
      </c>
      <c r="E160" s="120">
        <f>IF('All Questions'!BX345&gt;=2,$A343,"")</f>
        <v>1</v>
      </c>
    </row>
    <row r="161" spans="1:5" x14ac:dyDescent="0.3">
      <c r="A161" s="120">
        <f>'All Questions'!E163</f>
        <v>2</v>
      </c>
      <c r="D161" s="120">
        <f>IF('All Questions'!BW295&gt;=2,$A293,"")</f>
        <v>2</v>
      </c>
      <c r="E161" s="120" t="str">
        <f>IF('All Questions'!BX349&gt;=2,$A347,"")</f>
        <v/>
      </c>
    </row>
    <row r="162" spans="1:5" x14ac:dyDescent="0.3">
      <c r="A162" s="120">
        <f>'All Questions'!E164</f>
        <v>0</v>
      </c>
      <c r="D162" s="120">
        <f>IF('All Questions'!BW297&gt;=2,$A295,"")</f>
        <v>0</v>
      </c>
      <c r="E162" s="120" t="str">
        <f>IF('All Questions'!BX350&gt;=2,$A348,"")</f>
        <v/>
      </c>
    </row>
    <row r="163" spans="1:5" x14ac:dyDescent="0.3">
      <c r="A163" s="120">
        <f>'All Questions'!E165</f>
        <v>1</v>
      </c>
      <c r="D163" s="120">
        <f>IF('All Questions'!BW298&gt;=2,$A296,"")</f>
        <v>1</v>
      </c>
      <c r="E163" s="120">
        <f>IF('All Questions'!BX351&gt;=2,$A349,"")</f>
        <v>1</v>
      </c>
    </row>
    <row r="164" spans="1:5" x14ac:dyDescent="0.3">
      <c r="A164" s="120">
        <f>'All Questions'!E166</f>
        <v>1</v>
      </c>
      <c r="D164" s="120">
        <f>IF('All Questions'!BW299&gt;=2,$A297,"")</f>
        <v>1</v>
      </c>
      <c r="E164" s="120" t="str">
        <f>IF('All Questions'!BX352&gt;=2,$A350,"")</f>
        <v/>
      </c>
    </row>
    <row r="165" spans="1:5" x14ac:dyDescent="0.3">
      <c r="A165" s="120">
        <f>'All Questions'!E167</f>
        <v>1</v>
      </c>
      <c r="D165" s="120" t="str">
        <f>IF('All Questions'!BW304&gt;=2,$A302,"")</f>
        <v/>
      </c>
      <c r="E165" s="120">
        <f>IF('All Questions'!BX353&gt;=2,$A351,"")</f>
        <v>2</v>
      </c>
    </row>
    <row r="166" spans="1:5" x14ac:dyDescent="0.3">
      <c r="A166" s="120">
        <f>'All Questions'!E168</f>
        <v>0</v>
      </c>
      <c r="D166" s="120" t="str">
        <f>IF('All Questions'!BW306&gt;=2,$A304,"")</f>
        <v/>
      </c>
      <c r="E166" s="120">
        <f>IF('All Questions'!BX354&gt;=2,$A352,"")</f>
        <v>0</v>
      </c>
    </row>
    <row r="167" spans="1:5" x14ac:dyDescent="0.3">
      <c r="A167" s="120">
        <f>'All Questions'!E169</f>
        <v>1</v>
      </c>
      <c r="D167" s="120">
        <f>IF('All Questions'!BW308&gt;=2,$A306,"")</f>
        <v>1</v>
      </c>
      <c r="E167" s="120">
        <f>IF('All Questions'!BX355&gt;=2,$A353,"")</f>
        <v>2</v>
      </c>
    </row>
    <row r="168" spans="1:5" x14ac:dyDescent="0.3">
      <c r="A168" s="120">
        <f>'All Questions'!E170</f>
        <v>1</v>
      </c>
      <c r="D168" s="120" t="str">
        <f>IF('All Questions'!BW310&gt;=2,$A308,"")</f>
        <v/>
      </c>
      <c r="E168" s="120" t="str">
        <f>IF('All Questions'!BX358&gt;=2,$A356,"")</f>
        <v/>
      </c>
    </row>
    <row r="169" spans="1:5" x14ac:dyDescent="0.3">
      <c r="A169" s="120">
        <f>'All Questions'!E171</f>
        <v>1</v>
      </c>
      <c r="D169" s="120">
        <f>IF('All Questions'!BW312&gt;=2,$A310,"")</f>
        <v>1</v>
      </c>
      <c r="E169" s="120" t="str">
        <f>IF('All Questions'!BX359&gt;=2,$A357,"")</f>
        <v/>
      </c>
    </row>
    <row r="170" spans="1:5" x14ac:dyDescent="0.3">
      <c r="A170" s="120">
        <f>'All Questions'!E172</f>
        <v>3</v>
      </c>
      <c r="D170" s="120" t="str">
        <f>IF('All Questions'!BW313&gt;=2,$A311,"")</f>
        <v/>
      </c>
      <c r="E170" s="120" t="str">
        <f>IF('All Questions'!BX363&gt;=2,$A361,"")</f>
        <v/>
      </c>
    </row>
    <row r="171" spans="1:5" x14ac:dyDescent="0.3">
      <c r="A171" s="120">
        <f>'All Questions'!E173</f>
        <v>4</v>
      </c>
      <c r="D171" s="120" t="str">
        <f>IF('All Questions'!BW316&gt;=2,$A314,"")</f>
        <v/>
      </c>
    </row>
    <row r="172" spans="1:5" x14ac:dyDescent="0.3">
      <c r="A172" s="120">
        <f>'All Questions'!E174</f>
        <v>1</v>
      </c>
      <c r="D172" s="120" t="str">
        <f>IF('All Questions'!BW317&gt;=2,$A315,"")</f>
        <v/>
      </c>
    </row>
    <row r="173" spans="1:5" x14ac:dyDescent="0.3">
      <c r="A173" s="120">
        <f>'All Questions'!E175</f>
        <v>1</v>
      </c>
      <c r="D173" s="120" t="str">
        <f>IF('All Questions'!BW322&gt;=2,$A320,"")</f>
        <v/>
      </c>
    </row>
    <row r="174" spans="1:5" x14ac:dyDescent="0.3">
      <c r="A174" s="120">
        <f>'All Questions'!E176</f>
        <v>1</v>
      </c>
      <c r="D174" s="120">
        <f>IF('All Questions'!BW323&gt;=2,$A321,"")</f>
        <v>1</v>
      </c>
    </row>
    <row r="175" spans="1:5" x14ac:dyDescent="0.3">
      <c r="A175" s="120">
        <f>'All Questions'!E177</f>
        <v>3</v>
      </c>
      <c r="D175" s="120" t="str">
        <f>IF('All Questions'!BW342&gt;=2,$A340,"")</f>
        <v/>
      </c>
    </row>
    <row r="176" spans="1:5" x14ac:dyDescent="0.3">
      <c r="A176" s="120">
        <f>'All Questions'!E178</f>
        <v>1</v>
      </c>
      <c r="D176" s="120" t="str">
        <f>IF('All Questions'!BW345&gt;=2,$A343,"")</f>
        <v/>
      </c>
    </row>
    <row r="177" spans="1:4" x14ac:dyDescent="0.3">
      <c r="A177" s="120">
        <f>'All Questions'!E179</f>
        <v>1</v>
      </c>
      <c r="D177" s="120" t="str">
        <f>IF('All Questions'!BW346&gt;=2,$A344,"")</f>
        <v/>
      </c>
    </row>
    <row r="178" spans="1:4" x14ac:dyDescent="0.3">
      <c r="A178" s="120">
        <f>'All Questions'!E180</f>
        <v>1</v>
      </c>
      <c r="D178" s="120">
        <f>IF('All Questions'!BW347&gt;=2,$A345,"")</f>
        <v>1</v>
      </c>
    </row>
    <row r="179" spans="1:4" x14ac:dyDescent="0.3">
      <c r="A179" s="120">
        <f>'All Questions'!E181</f>
        <v>1</v>
      </c>
      <c r="D179" s="120">
        <f>IF('All Questions'!BW348&gt;=2,$A346,"")</f>
        <v>1</v>
      </c>
    </row>
    <row r="180" spans="1:4" x14ac:dyDescent="0.3">
      <c r="A180" s="120">
        <f>'All Questions'!E182</f>
        <v>0</v>
      </c>
      <c r="D180" s="120" t="str">
        <f>IF('All Questions'!BW353&gt;=2,$A351,"")</f>
        <v/>
      </c>
    </row>
    <row r="181" spans="1:4" x14ac:dyDescent="0.3">
      <c r="A181" s="120">
        <f>'All Questions'!E183</f>
        <v>2</v>
      </c>
      <c r="D181" s="120">
        <f>IF('All Questions'!BW355&gt;=2,$A353,"")</f>
        <v>2</v>
      </c>
    </row>
    <row r="182" spans="1:4" x14ac:dyDescent="0.3">
      <c r="A182" s="120">
        <f>'All Questions'!E184</f>
        <v>1</v>
      </c>
      <c r="D182" s="120" t="str">
        <f>IF('All Questions'!BW358&gt;=2,$A356,"")</f>
        <v/>
      </c>
    </row>
    <row r="183" spans="1:4" x14ac:dyDescent="0.3">
      <c r="A183" s="120">
        <f>'All Questions'!E185</f>
        <v>1</v>
      </c>
      <c r="D183" s="120" t="str">
        <f>IF('All Questions'!BW360&gt;=2,$A358,"")</f>
        <v/>
      </c>
    </row>
    <row r="184" spans="1:4" x14ac:dyDescent="0.3">
      <c r="A184" s="120">
        <f>'All Questions'!E186</f>
        <v>3</v>
      </c>
    </row>
    <row r="185" spans="1:4" x14ac:dyDescent="0.3">
      <c r="A185" s="120">
        <f>'All Questions'!E187</f>
        <v>1</v>
      </c>
    </row>
    <row r="186" spans="1:4" x14ac:dyDescent="0.3">
      <c r="A186" s="120">
        <f>'All Questions'!E188</f>
        <v>1</v>
      </c>
    </row>
    <row r="187" spans="1:4" x14ac:dyDescent="0.3">
      <c r="A187" s="120">
        <f>'All Questions'!E189</f>
        <v>0</v>
      </c>
    </row>
    <row r="188" spans="1:4" x14ac:dyDescent="0.3">
      <c r="A188" s="120">
        <f>'All Questions'!E190</f>
        <v>1</v>
      </c>
    </row>
    <row r="189" spans="1:4" x14ac:dyDescent="0.3">
      <c r="A189" s="120">
        <f>'All Questions'!E191</f>
        <v>0</v>
      </c>
    </row>
    <row r="190" spans="1:4" x14ac:dyDescent="0.3">
      <c r="A190" s="120">
        <f>'All Questions'!E192</f>
        <v>0</v>
      </c>
    </row>
    <row r="191" spans="1:4" x14ac:dyDescent="0.3">
      <c r="A191" s="120">
        <f>'All Questions'!E193</f>
        <v>0</v>
      </c>
    </row>
    <row r="192" spans="1:4" x14ac:dyDescent="0.3">
      <c r="A192" s="120">
        <f>'All Questions'!E194</f>
        <v>2</v>
      </c>
    </row>
    <row r="193" spans="1:1" x14ac:dyDescent="0.3">
      <c r="A193" s="120">
        <f>'All Questions'!E195</f>
        <v>0</v>
      </c>
    </row>
    <row r="194" spans="1:1" x14ac:dyDescent="0.3">
      <c r="A194" s="120">
        <f>'All Questions'!E196</f>
        <v>1</v>
      </c>
    </row>
    <row r="195" spans="1:1" x14ac:dyDescent="0.3">
      <c r="A195" s="120">
        <f>'All Questions'!E197</f>
        <v>0</v>
      </c>
    </row>
    <row r="196" spans="1:1" x14ac:dyDescent="0.3">
      <c r="A196" s="120">
        <f>'All Questions'!E198</f>
        <v>2</v>
      </c>
    </row>
    <row r="197" spans="1:1" x14ac:dyDescent="0.3">
      <c r="A197" s="120">
        <f>'All Questions'!E199</f>
        <v>0</v>
      </c>
    </row>
    <row r="198" spans="1:1" x14ac:dyDescent="0.3">
      <c r="A198" s="120">
        <f>'All Questions'!E200</f>
        <v>2</v>
      </c>
    </row>
    <row r="199" spans="1:1" x14ac:dyDescent="0.3">
      <c r="A199" s="120">
        <f>'All Questions'!E201</f>
        <v>1</v>
      </c>
    </row>
    <row r="200" spans="1:1" x14ac:dyDescent="0.3">
      <c r="A200" s="120">
        <f>'All Questions'!E202</f>
        <v>1</v>
      </c>
    </row>
    <row r="201" spans="1:1" x14ac:dyDescent="0.3">
      <c r="A201" s="120">
        <f>'All Questions'!E203</f>
        <v>1</v>
      </c>
    </row>
    <row r="202" spans="1:1" x14ac:dyDescent="0.3">
      <c r="A202" s="120">
        <f>'All Questions'!E204</f>
        <v>0</v>
      </c>
    </row>
    <row r="203" spans="1:1" x14ac:dyDescent="0.3">
      <c r="A203" s="120">
        <f>'All Questions'!E205</f>
        <v>1</v>
      </c>
    </row>
    <row r="204" spans="1:1" x14ac:dyDescent="0.3">
      <c r="A204" s="120">
        <f>'All Questions'!E206</f>
        <v>1</v>
      </c>
    </row>
    <row r="205" spans="1:1" x14ac:dyDescent="0.3">
      <c r="A205" s="120">
        <f>'All Questions'!E207</f>
        <v>1</v>
      </c>
    </row>
    <row r="206" spans="1:1" x14ac:dyDescent="0.3">
      <c r="A206" s="120">
        <f>'All Questions'!E208</f>
        <v>1</v>
      </c>
    </row>
    <row r="207" spans="1:1" x14ac:dyDescent="0.3">
      <c r="A207" s="120">
        <f>'All Questions'!E209</f>
        <v>2</v>
      </c>
    </row>
    <row r="208" spans="1:1" x14ac:dyDescent="0.3">
      <c r="A208" s="120">
        <f>'All Questions'!E210</f>
        <v>0</v>
      </c>
    </row>
    <row r="209" spans="1:1" x14ac:dyDescent="0.3">
      <c r="A209" s="120">
        <f>'All Questions'!E211</f>
        <v>1</v>
      </c>
    </row>
    <row r="210" spans="1:1" x14ac:dyDescent="0.3">
      <c r="A210" s="120">
        <f>'All Questions'!E212</f>
        <v>1</v>
      </c>
    </row>
    <row r="211" spans="1:1" x14ac:dyDescent="0.3">
      <c r="A211" s="120">
        <f>'All Questions'!E213</f>
        <v>3</v>
      </c>
    </row>
    <row r="212" spans="1:1" x14ac:dyDescent="0.3">
      <c r="A212" s="120">
        <f>'All Questions'!E214</f>
        <v>1</v>
      </c>
    </row>
    <row r="213" spans="1:1" x14ac:dyDescent="0.3">
      <c r="A213" s="120">
        <f>'All Questions'!E215</f>
        <v>1</v>
      </c>
    </row>
    <row r="214" spans="1:1" x14ac:dyDescent="0.3">
      <c r="A214" s="120">
        <f>'All Questions'!E216</f>
        <v>1</v>
      </c>
    </row>
    <row r="215" spans="1:1" x14ac:dyDescent="0.3">
      <c r="A215" s="120">
        <f>'All Questions'!E217</f>
        <v>1</v>
      </c>
    </row>
    <row r="216" spans="1:1" x14ac:dyDescent="0.3">
      <c r="A216" s="120">
        <f>'All Questions'!E218</f>
        <v>0</v>
      </c>
    </row>
    <row r="217" spans="1:1" x14ac:dyDescent="0.3">
      <c r="A217" s="120">
        <f>'All Questions'!E219</f>
        <v>0</v>
      </c>
    </row>
    <row r="218" spans="1:1" x14ac:dyDescent="0.3">
      <c r="A218" s="120">
        <f>'All Questions'!E220</f>
        <v>1</v>
      </c>
    </row>
    <row r="219" spans="1:1" x14ac:dyDescent="0.3">
      <c r="A219" s="120">
        <f>'All Questions'!E221</f>
        <v>1</v>
      </c>
    </row>
    <row r="220" spans="1:1" x14ac:dyDescent="0.3">
      <c r="A220" s="120">
        <f>'All Questions'!E222</f>
        <v>0</v>
      </c>
    </row>
    <row r="221" spans="1:1" x14ac:dyDescent="0.3">
      <c r="A221" s="120">
        <f>'All Questions'!E223</f>
        <v>2</v>
      </c>
    </row>
    <row r="222" spans="1:1" x14ac:dyDescent="0.3">
      <c r="A222" s="120">
        <f>'All Questions'!E224</f>
        <v>1</v>
      </c>
    </row>
    <row r="223" spans="1:1" x14ac:dyDescent="0.3">
      <c r="A223" s="120">
        <f>'All Questions'!E225</f>
        <v>2</v>
      </c>
    </row>
    <row r="224" spans="1:1" x14ac:dyDescent="0.3">
      <c r="A224" s="120">
        <f>'All Questions'!E226</f>
        <v>0</v>
      </c>
    </row>
    <row r="225" spans="1:1" x14ac:dyDescent="0.3">
      <c r="A225" s="120">
        <f>'All Questions'!E227</f>
        <v>0</v>
      </c>
    </row>
    <row r="226" spans="1:1" x14ac:dyDescent="0.3">
      <c r="A226" s="120">
        <f>'All Questions'!E228</f>
        <v>1</v>
      </c>
    </row>
    <row r="227" spans="1:1" x14ac:dyDescent="0.3">
      <c r="A227" s="120">
        <f>'All Questions'!E229</f>
        <v>1</v>
      </c>
    </row>
    <row r="228" spans="1:1" x14ac:dyDescent="0.3">
      <c r="A228" s="120">
        <f>'All Questions'!E230</f>
        <v>0</v>
      </c>
    </row>
    <row r="229" spans="1:1" x14ac:dyDescent="0.3">
      <c r="A229" s="120">
        <f>'All Questions'!E231</f>
        <v>1</v>
      </c>
    </row>
    <row r="230" spans="1:1" x14ac:dyDescent="0.3">
      <c r="A230" s="120">
        <f>'All Questions'!E232</f>
        <v>1</v>
      </c>
    </row>
    <row r="231" spans="1:1" x14ac:dyDescent="0.3">
      <c r="A231" s="120">
        <f>'All Questions'!E233</f>
        <v>4</v>
      </c>
    </row>
    <row r="232" spans="1:1" x14ac:dyDescent="0.3">
      <c r="A232" s="120">
        <f>'All Questions'!E234</f>
        <v>1</v>
      </c>
    </row>
    <row r="233" spans="1:1" x14ac:dyDescent="0.3">
      <c r="A233" s="120">
        <f>'All Questions'!E235</f>
        <v>1</v>
      </c>
    </row>
    <row r="234" spans="1:1" x14ac:dyDescent="0.3">
      <c r="A234" s="120">
        <f>'All Questions'!E236</f>
        <v>1</v>
      </c>
    </row>
    <row r="235" spans="1:1" x14ac:dyDescent="0.3">
      <c r="A235" s="120">
        <f>'All Questions'!E237</f>
        <v>1</v>
      </c>
    </row>
    <row r="236" spans="1:1" x14ac:dyDescent="0.3">
      <c r="A236" s="120">
        <f>'All Questions'!E238</f>
        <v>1</v>
      </c>
    </row>
    <row r="237" spans="1:1" x14ac:dyDescent="0.3">
      <c r="A237" s="120">
        <f>'All Questions'!E239</f>
        <v>1</v>
      </c>
    </row>
    <row r="238" spans="1:1" x14ac:dyDescent="0.3">
      <c r="A238" s="120">
        <f>'All Questions'!E240</f>
        <v>2</v>
      </c>
    </row>
    <row r="239" spans="1:1" x14ac:dyDescent="0.3">
      <c r="A239" s="120">
        <f>'All Questions'!E241</f>
        <v>1</v>
      </c>
    </row>
    <row r="240" spans="1:1" x14ac:dyDescent="0.3">
      <c r="A240" s="120">
        <f>'All Questions'!E242</f>
        <v>1</v>
      </c>
    </row>
    <row r="241" spans="1:1" x14ac:dyDescent="0.3">
      <c r="A241" s="120">
        <f>'All Questions'!E243</f>
        <v>0</v>
      </c>
    </row>
    <row r="242" spans="1:1" x14ac:dyDescent="0.3">
      <c r="A242" s="120">
        <f>'All Questions'!E244</f>
        <v>0</v>
      </c>
    </row>
    <row r="243" spans="1:1" x14ac:dyDescent="0.3">
      <c r="A243" s="120">
        <f>'All Questions'!E245</f>
        <v>2</v>
      </c>
    </row>
    <row r="244" spans="1:1" x14ac:dyDescent="0.3">
      <c r="A244" s="120">
        <f>'All Questions'!E246</f>
        <v>2</v>
      </c>
    </row>
    <row r="245" spans="1:1" x14ac:dyDescent="0.3">
      <c r="A245" s="120">
        <f>'All Questions'!E247</f>
        <v>1</v>
      </c>
    </row>
    <row r="246" spans="1:1" x14ac:dyDescent="0.3">
      <c r="A246" s="120">
        <f>'All Questions'!E248</f>
        <v>0</v>
      </c>
    </row>
    <row r="247" spans="1:1" x14ac:dyDescent="0.3">
      <c r="A247" s="120">
        <f>'All Questions'!E249</f>
        <v>0</v>
      </c>
    </row>
    <row r="248" spans="1:1" x14ac:dyDescent="0.3">
      <c r="A248" s="120">
        <f>'All Questions'!E250</f>
        <v>0</v>
      </c>
    </row>
    <row r="249" spans="1:1" x14ac:dyDescent="0.3">
      <c r="A249" s="120">
        <f>'All Questions'!E251</f>
        <v>0</v>
      </c>
    </row>
    <row r="250" spans="1:1" x14ac:dyDescent="0.3">
      <c r="A250" s="120">
        <f>'All Questions'!E252</f>
        <v>0</v>
      </c>
    </row>
    <row r="251" spans="1:1" x14ac:dyDescent="0.3">
      <c r="A251" s="120">
        <f>'All Questions'!E253</f>
        <v>2</v>
      </c>
    </row>
    <row r="252" spans="1:1" x14ac:dyDescent="0.3">
      <c r="A252" s="120">
        <f>'All Questions'!E254</f>
        <v>1</v>
      </c>
    </row>
    <row r="253" spans="1:1" x14ac:dyDescent="0.3">
      <c r="A253" s="120">
        <f>'All Questions'!E255</f>
        <v>0</v>
      </c>
    </row>
    <row r="254" spans="1:1" x14ac:dyDescent="0.3">
      <c r="A254" s="120">
        <f>'All Questions'!E256</f>
        <v>1</v>
      </c>
    </row>
    <row r="255" spans="1:1" x14ac:dyDescent="0.3">
      <c r="A255" s="120">
        <f>'All Questions'!E257</f>
        <v>1</v>
      </c>
    </row>
    <row r="256" spans="1:1" x14ac:dyDescent="0.3">
      <c r="A256" s="120">
        <f>'All Questions'!E258</f>
        <v>0</v>
      </c>
    </row>
    <row r="257" spans="1:1" x14ac:dyDescent="0.3">
      <c r="A257" s="120">
        <f>'All Questions'!E259</f>
        <v>2</v>
      </c>
    </row>
    <row r="258" spans="1:1" x14ac:dyDescent="0.3">
      <c r="A258" s="120">
        <f>'All Questions'!E260</f>
        <v>1</v>
      </c>
    </row>
    <row r="259" spans="1:1" x14ac:dyDescent="0.3">
      <c r="A259" s="120">
        <f>'All Questions'!E261</f>
        <v>2</v>
      </c>
    </row>
    <row r="260" spans="1:1" x14ac:dyDescent="0.3">
      <c r="A260" s="120">
        <f>'All Questions'!E262</f>
        <v>5</v>
      </c>
    </row>
    <row r="261" spans="1:1" x14ac:dyDescent="0.3">
      <c r="A261" s="120">
        <f>'All Questions'!E263</f>
        <v>2</v>
      </c>
    </row>
    <row r="262" spans="1:1" x14ac:dyDescent="0.3">
      <c r="A262" s="120">
        <f>'All Questions'!E264</f>
        <v>1</v>
      </c>
    </row>
    <row r="263" spans="1:1" x14ac:dyDescent="0.3">
      <c r="A263" s="120">
        <f>'All Questions'!E265</f>
        <v>0</v>
      </c>
    </row>
    <row r="264" spans="1:1" x14ac:dyDescent="0.3">
      <c r="A264" s="120">
        <f>'All Questions'!E266</f>
        <v>1</v>
      </c>
    </row>
    <row r="265" spans="1:1" x14ac:dyDescent="0.3">
      <c r="A265" s="120">
        <f>'All Questions'!E267</f>
        <v>0</v>
      </c>
    </row>
    <row r="266" spans="1:1" x14ac:dyDescent="0.3">
      <c r="A266" s="120">
        <f>'All Questions'!E268</f>
        <v>3</v>
      </c>
    </row>
    <row r="267" spans="1:1" x14ac:dyDescent="0.3">
      <c r="A267" s="120">
        <f>'All Questions'!E269</f>
        <v>0</v>
      </c>
    </row>
    <row r="268" spans="1:1" x14ac:dyDescent="0.3">
      <c r="A268" s="120">
        <f>'All Questions'!E270</f>
        <v>1</v>
      </c>
    </row>
    <row r="269" spans="1:1" x14ac:dyDescent="0.3">
      <c r="A269" s="120">
        <f>'All Questions'!E271</f>
        <v>0</v>
      </c>
    </row>
    <row r="270" spans="1:1" x14ac:dyDescent="0.3">
      <c r="A270" s="120">
        <f>'All Questions'!E272</f>
        <v>0</v>
      </c>
    </row>
    <row r="271" spans="1:1" x14ac:dyDescent="0.3">
      <c r="A271" s="120">
        <f>'All Questions'!E273</f>
        <v>1</v>
      </c>
    </row>
    <row r="272" spans="1:1" x14ac:dyDescent="0.3">
      <c r="A272" s="120">
        <f>'All Questions'!E274</f>
        <v>1</v>
      </c>
    </row>
    <row r="273" spans="1:1" x14ac:dyDescent="0.3">
      <c r="A273" s="120">
        <f>'All Questions'!E275</f>
        <v>1</v>
      </c>
    </row>
    <row r="274" spans="1:1" x14ac:dyDescent="0.3">
      <c r="A274" s="120">
        <f>'All Questions'!E276</f>
        <v>2</v>
      </c>
    </row>
    <row r="275" spans="1:1" x14ac:dyDescent="0.3">
      <c r="A275" s="120">
        <f>'All Questions'!E277</f>
        <v>2</v>
      </c>
    </row>
    <row r="276" spans="1:1" x14ac:dyDescent="0.3">
      <c r="A276" s="120">
        <f>'All Questions'!E278</f>
        <v>2</v>
      </c>
    </row>
    <row r="277" spans="1:1" x14ac:dyDescent="0.3">
      <c r="A277" s="120">
        <f>'All Questions'!E279</f>
        <v>1</v>
      </c>
    </row>
    <row r="278" spans="1:1" x14ac:dyDescent="0.3">
      <c r="A278" s="120">
        <f>'All Questions'!E280</f>
        <v>6</v>
      </c>
    </row>
    <row r="279" spans="1:1" x14ac:dyDescent="0.3">
      <c r="A279" s="120">
        <f>'All Questions'!E281</f>
        <v>1</v>
      </c>
    </row>
    <row r="280" spans="1:1" x14ac:dyDescent="0.3">
      <c r="A280" s="120">
        <f>'All Questions'!E282</f>
        <v>0</v>
      </c>
    </row>
    <row r="281" spans="1:1" x14ac:dyDescent="0.3">
      <c r="A281" s="120">
        <f>'All Questions'!E283</f>
        <v>0</v>
      </c>
    </row>
    <row r="282" spans="1:1" x14ac:dyDescent="0.3">
      <c r="A282" s="120">
        <f>'All Questions'!E284</f>
        <v>2</v>
      </c>
    </row>
    <row r="283" spans="1:1" x14ac:dyDescent="0.3">
      <c r="A283" s="120">
        <f>'All Questions'!E285</f>
        <v>0</v>
      </c>
    </row>
    <row r="284" spans="1:1" x14ac:dyDescent="0.3">
      <c r="A284" s="120">
        <f>'All Questions'!E286</f>
        <v>0</v>
      </c>
    </row>
    <row r="285" spans="1:1" x14ac:dyDescent="0.3">
      <c r="A285" s="120">
        <f>'All Questions'!E287</f>
        <v>2</v>
      </c>
    </row>
    <row r="286" spans="1:1" x14ac:dyDescent="0.3">
      <c r="A286" s="120">
        <f>'All Questions'!E288</f>
        <v>1</v>
      </c>
    </row>
    <row r="287" spans="1:1" x14ac:dyDescent="0.3">
      <c r="A287" s="120">
        <f>'All Questions'!E289</f>
        <v>2</v>
      </c>
    </row>
    <row r="288" spans="1:1" x14ac:dyDescent="0.3">
      <c r="A288" s="120">
        <f>'All Questions'!E290</f>
        <v>1</v>
      </c>
    </row>
    <row r="289" spans="1:1" x14ac:dyDescent="0.3">
      <c r="A289" s="120">
        <f>'All Questions'!E291</f>
        <v>2</v>
      </c>
    </row>
    <row r="290" spans="1:1" x14ac:dyDescent="0.3">
      <c r="A290" s="120">
        <f>'All Questions'!E292</f>
        <v>1</v>
      </c>
    </row>
    <row r="291" spans="1:1" x14ac:dyDescent="0.3">
      <c r="A291" s="120">
        <f>'All Questions'!E293</f>
        <v>1</v>
      </c>
    </row>
    <row r="292" spans="1:1" x14ac:dyDescent="0.3">
      <c r="A292" s="120">
        <f>'All Questions'!E294</f>
        <v>0</v>
      </c>
    </row>
    <row r="293" spans="1:1" x14ac:dyDescent="0.3">
      <c r="A293" s="120">
        <f>'All Questions'!E295</f>
        <v>2</v>
      </c>
    </row>
    <row r="294" spans="1:1" x14ac:dyDescent="0.3">
      <c r="A294" s="120">
        <f>'All Questions'!E296</f>
        <v>1</v>
      </c>
    </row>
    <row r="295" spans="1:1" x14ac:dyDescent="0.3">
      <c r="A295" s="120">
        <f>'All Questions'!E297</f>
        <v>0</v>
      </c>
    </row>
    <row r="296" spans="1:1" x14ac:dyDescent="0.3">
      <c r="A296" s="120">
        <f>'All Questions'!E298</f>
        <v>1</v>
      </c>
    </row>
    <row r="297" spans="1:1" x14ac:dyDescent="0.3">
      <c r="A297" s="120">
        <f>'All Questions'!E299</f>
        <v>1</v>
      </c>
    </row>
    <row r="298" spans="1:1" x14ac:dyDescent="0.3">
      <c r="A298" s="120">
        <f>'All Questions'!E300</f>
        <v>1</v>
      </c>
    </row>
    <row r="299" spans="1:1" x14ac:dyDescent="0.3">
      <c r="A299" s="120">
        <f>'All Questions'!E301</f>
        <v>0</v>
      </c>
    </row>
    <row r="300" spans="1:1" x14ac:dyDescent="0.3">
      <c r="A300" s="120">
        <f>'All Questions'!E302</f>
        <v>1</v>
      </c>
    </row>
    <row r="301" spans="1:1" x14ac:dyDescent="0.3">
      <c r="A301" s="120">
        <f>'All Questions'!E303</f>
        <v>1</v>
      </c>
    </row>
    <row r="302" spans="1:1" x14ac:dyDescent="0.3">
      <c r="A302" s="120">
        <f>'All Questions'!E304</f>
        <v>1</v>
      </c>
    </row>
    <row r="303" spans="1:1" x14ac:dyDescent="0.3">
      <c r="A303" s="120">
        <f>'All Questions'!E305</f>
        <v>1</v>
      </c>
    </row>
    <row r="304" spans="1:1" x14ac:dyDescent="0.3">
      <c r="A304" s="120">
        <f>'All Questions'!E306</f>
        <v>1</v>
      </c>
    </row>
    <row r="305" spans="1:1" x14ac:dyDescent="0.3">
      <c r="A305" s="120">
        <f>'All Questions'!E307</f>
        <v>2</v>
      </c>
    </row>
    <row r="306" spans="1:1" x14ac:dyDescent="0.3">
      <c r="A306" s="120">
        <f>'All Questions'!E308</f>
        <v>1</v>
      </c>
    </row>
    <row r="307" spans="1:1" x14ac:dyDescent="0.3">
      <c r="A307" s="120">
        <f>'All Questions'!E309</f>
        <v>2</v>
      </c>
    </row>
    <row r="308" spans="1:1" x14ac:dyDescent="0.3">
      <c r="A308" s="120">
        <f>'All Questions'!E310</f>
        <v>1</v>
      </c>
    </row>
    <row r="309" spans="1:1" x14ac:dyDescent="0.3">
      <c r="A309" s="120">
        <f>'All Questions'!E311</f>
        <v>2</v>
      </c>
    </row>
    <row r="310" spans="1:1" x14ac:dyDescent="0.3">
      <c r="A310" s="120">
        <f>'All Questions'!E312</f>
        <v>1</v>
      </c>
    </row>
    <row r="311" spans="1:1" x14ac:dyDescent="0.3">
      <c r="A311" s="120">
        <f>'All Questions'!E313</f>
        <v>2</v>
      </c>
    </row>
    <row r="312" spans="1:1" x14ac:dyDescent="0.3">
      <c r="A312" s="120">
        <f>'All Questions'!E314</f>
        <v>1</v>
      </c>
    </row>
    <row r="313" spans="1:1" x14ac:dyDescent="0.3">
      <c r="A313" s="120">
        <f>'All Questions'!E315</f>
        <v>0</v>
      </c>
    </row>
    <row r="314" spans="1:1" x14ac:dyDescent="0.3">
      <c r="A314" s="120">
        <f>'All Questions'!E316</f>
        <v>0</v>
      </c>
    </row>
    <row r="315" spans="1:1" x14ac:dyDescent="0.3">
      <c r="A315" s="120">
        <f>'All Questions'!E317</f>
        <v>3</v>
      </c>
    </row>
    <row r="316" spans="1:1" x14ac:dyDescent="0.3">
      <c r="A316" s="120">
        <f>'All Questions'!E318</f>
        <v>3</v>
      </c>
    </row>
    <row r="317" spans="1:1" x14ac:dyDescent="0.3">
      <c r="A317" s="120">
        <f>'All Questions'!E319</f>
        <v>1</v>
      </c>
    </row>
    <row r="318" spans="1:1" x14ac:dyDescent="0.3">
      <c r="A318" s="120">
        <f>'All Questions'!E320</f>
        <v>1</v>
      </c>
    </row>
    <row r="319" spans="1:1" x14ac:dyDescent="0.3">
      <c r="A319" s="120">
        <f>'All Questions'!E321</f>
        <v>0</v>
      </c>
    </row>
    <row r="320" spans="1:1" x14ac:dyDescent="0.3">
      <c r="A320" s="120">
        <f>'All Questions'!E322</f>
        <v>0</v>
      </c>
    </row>
    <row r="321" spans="1:1" x14ac:dyDescent="0.3">
      <c r="A321" s="120">
        <f>'All Questions'!E323</f>
        <v>1</v>
      </c>
    </row>
    <row r="322" spans="1:1" x14ac:dyDescent="0.3">
      <c r="A322" s="120">
        <f>'All Questions'!E324</f>
        <v>0</v>
      </c>
    </row>
    <row r="323" spans="1:1" x14ac:dyDescent="0.3">
      <c r="A323" s="120">
        <f>'All Questions'!E325</f>
        <v>1</v>
      </c>
    </row>
    <row r="324" spans="1:1" x14ac:dyDescent="0.3">
      <c r="A324" s="120">
        <f>'All Questions'!E326</f>
        <v>0</v>
      </c>
    </row>
    <row r="325" spans="1:1" x14ac:dyDescent="0.3">
      <c r="A325" s="120">
        <f>'All Questions'!E327</f>
        <v>2</v>
      </c>
    </row>
    <row r="326" spans="1:1" x14ac:dyDescent="0.3">
      <c r="A326" s="120">
        <f>'All Questions'!E328</f>
        <v>2</v>
      </c>
    </row>
    <row r="327" spans="1:1" x14ac:dyDescent="0.3">
      <c r="A327" s="120">
        <f>'All Questions'!E329</f>
        <v>1</v>
      </c>
    </row>
    <row r="328" spans="1:1" x14ac:dyDescent="0.3">
      <c r="A328" s="120">
        <f>'All Questions'!E330</f>
        <v>1</v>
      </c>
    </row>
    <row r="329" spans="1:1" x14ac:dyDescent="0.3">
      <c r="A329" s="120">
        <f>'All Questions'!E331</f>
        <v>1</v>
      </c>
    </row>
    <row r="330" spans="1:1" x14ac:dyDescent="0.3">
      <c r="A330" s="120">
        <f>'All Questions'!E332</f>
        <v>0</v>
      </c>
    </row>
    <row r="331" spans="1:1" x14ac:dyDescent="0.3">
      <c r="A331" s="120">
        <f>'All Questions'!E333</f>
        <v>1</v>
      </c>
    </row>
    <row r="332" spans="1:1" x14ac:dyDescent="0.3">
      <c r="A332" s="120">
        <f>'All Questions'!E334</f>
        <v>0</v>
      </c>
    </row>
    <row r="333" spans="1:1" x14ac:dyDescent="0.3">
      <c r="A333" s="120">
        <f>'All Questions'!E335</f>
        <v>0</v>
      </c>
    </row>
    <row r="334" spans="1:1" x14ac:dyDescent="0.3">
      <c r="A334" s="120">
        <f>'All Questions'!E336</f>
        <v>1</v>
      </c>
    </row>
    <row r="335" spans="1:1" x14ac:dyDescent="0.3">
      <c r="A335" s="120">
        <f>'All Questions'!E337</f>
        <v>1</v>
      </c>
    </row>
    <row r="336" spans="1:1" x14ac:dyDescent="0.3">
      <c r="A336" s="120">
        <f>'All Questions'!E338</f>
        <v>1</v>
      </c>
    </row>
    <row r="337" spans="1:1" x14ac:dyDescent="0.3">
      <c r="A337" s="120">
        <f>'All Questions'!E339</f>
        <v>2</v>
      </c>
    </row>
    <row r="338" spans="1:1" x14ac:dyDescent="0.3">
      <c r="A338" s="120">
        <f>'All Questions'!E340</f>
        <v>1</v>
      </c>
    </row>
    <row r="339" spans="1:1" x14ac:dyDescent="0.3">
      <c r="A339" s="120">
        <f>'All Questions'!E341</f>
        <v>0</v>
      </c>
    </row>
    <row r="340" spans="1:1" x14ac:dyDescent="0.3">
      <c r="A340" s="120">
        <f>'All Questions'!E342</f>
        <v>0</v>
      </c>
    </row>
    <row r="341" spans="1:1" x14ac:dyDescent="0.3">
      <c r="A341" s="120">
        <f>'All Questions'!E343</f>
        <v>0</v>
      </c>
    </row>
    <row r="342" spans="1:1" x14ac:dyDescent="0.3">
      <c r="A342" s="120">
        <f>'All Questions'!E344</f>
        <v>1</v>
      </c>
    </row>
    <row r="343" spans="1:1" x14ac:dyDescent="0.3">
      <c r="A343" s="120">
        <f>'All Questions'!E345</f>
        <v>1</v>
      </c>
    </row>
    <row r="344" spans="1:1" x14ac:dyDescent="0.3">
      <c r="A344" s="120">
        <f>'All Questions'!E346</f>
        <v>0</v>
      </c>
    </row>
    <row r="345" spans="1:1" x14ac:dyDescent="0.3">
      <c r="A345" s="120">
        <f>'All Questions'!E347</f>
        <v>1</v>
      </c>
    </row>
    <row r="346" spans="1:1" x14ac:dyDescent="0.3">
      <c r="A346" s="120">
        <f>'All Questions'!E348</f>
        <v>1</v>
      </c>
    </row>
    <row r="347" spans="1:1" x14ac:dyDescent="0.3">
      <c r="A347" s="120">
        <f>'All Questions'!E349</f>
        <v>0</v>
      </c>
    </row>
    <row r="348" spans="1:1" x14ac:dyDescent="0.3">
      <c r="A348" s="120">
        <f>'All Questions'!E350</f>
        <v>0</v>
      </c>
    </row>
    <row r="349" spans="1:1" x14ac:dyDescent="0.3">
      <c r="A349" s="120">
        <f>'All Questions'!E351</f>
        <v>1</v>
      </c>
    </row>
    <row r="350" spans="1:1" x14ac:dyDescent="0.3">
      <c r="A350" s="120">
        <f>'All Questions'!E352</f>
        <v>0</v>
      </c>
    </row>
    <row r="351" spans="1:1" x14ac:dyDescent="0.3">
      <c r="A351" s="120">
        <f>'All Questions'!E353</f>
        <v>2</v>
      </c>
    </row>
    <row r="352" spans="1:1" x14ac:dyDescent="0.3">
      <c r="A352" s="120">
        <f>'All Questions'!E354</f>
        <v>0</v>
      </c>
    </row>
    <row r="353" spans="1:1" x14ac:dyDescent="0.3">
      <c r="A353" s="120">
        <f>'All Questions'!E355</f>
        <v>2</v>
      </c>
    </row>
    <row r="354" spans="1:1" x14ac:dyDescent="0.3">
      <c r="A354" s="120">
        <f>'All Questions'!E356</f>
        <v>0</v>
      </c>
    </row>
    <row r="355" spans="1:1" x14ac:dyDescent="0.3">
      <c r="A355" s="120">
        <f>'All Questions'!E357</f>
        <v>0</v>
      </c>
    </row>
    <row r="356" spans="1:1" x14ac:dyDescent="0.3">
      <c r="A356" s="120">
        <f>'All Questions'!E358</f>
        <v>1</v>
      </c>
    </row>
    <row r="357" spans="1:1" x14ac:dyDescent="0.3">
      <c r="A357" s="120">
        <f>'All Questions'!E359</f>
        <v>0</v>
      </c>
    </row>
    <row r="358" spans="1:1" x14ac:dyDescent="0.3">
      <c r="A358" s="120">
        <f>'All Questions'!E360</f>
        <v>0</v>
      </c>
    </row>
    <row r="359" spans="1:1" x14ac:dyDescent="0.3">
      <c r="A359" s="120">
        <f>'All Questions'!E361</f>
        <v>1</v>
      </c>
    </row>
    <row r="360" spans="1:1" x14ac:dyDescent="0.3">
      <c r="A360" s="120">
        <f>'All Questions'!E362</f>
        <v>0</v>
      </c>
    </row>
    <row r="361" spans="1:1" x14ac:dyDescent="0.3">
      <c r="A361" s="120">
        <f>'All Questions'!E363</f>
        <v>2</v>
      </c>
    </row>
  </sheetData>
  <mergeCells count="1">
    <mergeCell ref="A1:I1"/>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59EF-7DD1-4146-8776-AA62A20FA04D}">
  <sheetPr>
    <tabColor theme="9" tint="0.39997558519241921"/>
  </sheetPr>
  <dimension ref="A1:T182"/>
  <sheetViews>
    <sheetView workbookViewId="0">
      <selection activeCell="L2" sqref="L2"/>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223" t="s">
        <v>4048</v>
      </c>
      <c r="B1" s="224"/>
      <c r="C1" s="224"/>
      <c r="D1" s="224"/>
      <c r="E1" s="224"/>
      <c r="F1" s="224"/>
      <c r="G1" s="224"/>
      <c r="H1" s="224"/>
      <c r="I1" s="22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6" t="str">
        <f>'All Questions'!N7</f>
        <v/>
      </c>
      <c r="B3" s="120" t="str">
        <f>IF('All Questions'!BU7&gt;=2,$A3,"")</f>
        <v/>
      </c>
      <c r="C3" s="120" t="str">
        <f>IF('All Questions'!BV14&gt;=2,$A7,"")</f>
        <v/>
      </c>
      <c r="D3" s="120" t="str">
        <f>IF('All Questions'!BW9&gt;=2,$A5,"")</f>
        <v/>
      </c>
      <c r="E3" s="120" t="str">
        <f>IF('All Questions'!BX17&gt;=2,$A10,"")</f>
        <v/>
      </c>
      <c r="F3" s="120" t="str">
        <f>IF('All Questions'!BY7&gt;=2,$A3,"")</f>
        <v/>
      </c>
      <c r="G3" s="120" t="str">
        <f>IF('All Questions'!CA9&gt;=2,$A5,"")</f>
        <v/>
      </c>
      <c r="H3" s="120" t="str">
        <f>IF('All Questions'!CB16&gt;=2,$A9,"")</f>
        <v/>
      </c>
      <c r="I3" s="120" t="str">
        <f>IF('All Questions'!CC201&gt;=2,$A105,"")</f>
        <v/>
      </c>
      <c r="L3" s="28" t="s">
        <v>4059</v>
      </c>
      <c r="M3" s="28" t="s">
        <v>4060</v>
      </c>
      <c r="N3" s="28" t="s">
        <v>4061</v>
      </c>
      <c r="O3" s="28" t="s">
        <v>4062</v>
      </c>
      <c r="P3" s="28" t="s">
        <v>4063</v>
      </c>
      <c r="Q3" s="28" t="s">
        <v>4064</v>
      </c>
      <c r="R3" s="28" t="s">
        <v>4065</v>
      </c>
      <c r="S3" s="28" t="s">
        <v>4066</v>
      </c>
      <c r="T3" s="28" t="s">
        <v>4067</v>
      </c>
    </row>
    <row r="4" spans="1:20" x14ac:dyDescent="0.3">
      <c r="A4" s="126" t="str">
        <f>'All Questions'!N8</f>
        <v/>
      </c>
      <c r="B4" s="120" t="str">
        <f>IF('All Questions'!BU8&gt;=2,$A4,"")</f>
        <v/>
      </c>
      <c r="C4" s="120" t="str">
        <f>IF('All Questions'!BV15&gt;=2,$A8,"")</f>
        <v/>
      </c>
      <c r="D4" s="120" t="str">
        <f>IF('All Questions'!BW13&gt;=2,$A6,"")</f>
        <v/>
      </c>
      <c r="E4" s="120" t="str">
        <f>IF('All Questions'!BX19&gt;=2,$A12,"")</f>
        <v/>
      </c>
      <c r="F4" s="120" t="str">
        <f>IF('All Questions'!BY17&gt;=2,$A10,"")</f>
        <v/>
      </c>
      <c r="G4" s="120" t="str">
        <f>IF('All Questions'!CA182&gt;=2,$A98,"")</f>
        <v/>
      </c>
      <c r="H4" s="120" t="str">
        <f>IF('All Questions'!CB101&gt;=2,$A55,"")</f>
        <v/>
      </c>
      <c r="I4" s="120" t="str">
        <f>IF('All Questions'!CC311&gt;=2,$A156,"")</f>
        <v/>
      </c>
      <c r="K4" s="28" t="s">
        <v>4068</v>
      </c>
      <c r="L4" s="124">
        <f>_xlfn.QUARTILE.INC(A$3:A$182, 0)</f>
        <v>82</v>
      </c>
      <c r="M4" s="124">
        <f>_xlfn.QUARTILE.INC(B$3:B$52, 0)</f>
        <v>547</v>
      </c>
      <c r="N4" s="124">
        <f>_xlfn.QUARTILE.INC(C$3:C$49, 0)</f>
        <v>1203</v>
      </c>
      <c r="O4" s="124">
        <f>_xlfn.QUARTILE.INC(D$3:D$99, 0)</f>
        <v>500</v>
      </c>
      <c r="P4" s="124">
        <f>_xlfn.QUARTILE.INC(E$3:E$85, 0)</f>
        <v>442</v>
      </c>
      <c r="Q4" s="124">
        <f>_xlfn.QUARTILE.INC(F$3:F$22, 0)</f>
        <v>496</v>
      </c>
      <c r="R4" s="124" t="e">
        <f>_xlfn.QUARTILE.INC(G$3:G$5, 0)</f>
        <v>#NUM!</v>
      </c>
      <c r="S4" s="124" t="e">
        <f>_xlfn.QUARTILE.INC(H$3:H$7, 0)</f>
        <v>#NUM!</v>
      </c>
      <c r="T4" s="124" t="e">
        <f>_xlfn.QUARTILE.INC(I$3:I$6, 0)</f>
        <v>#NUM!</v>
      </c>
    </row>
    <row r="5" spans="1:20" x14ac:dyDescent="0.3">
      <c r="A5" s="126">
        <f>'All Questions'!N9</f>
        <v>984</v>
      </c>
      <c r="B5" s="120" t="str">
        <f>IF('All Questions'!BU18&gt;=2,$A11,"")</f>
        <v/>
      </c>
      <c r="C5" s="120" t="str">
        <f>IF('All Questions'!BV17&gt;=2,$A10,"")</f>
        <v/>
      </c>
      <c r="D5" s="120" t="str">
        <f>IF('All Questions'!BW14&gt;=2,$A7,"")</f>
        <v/>
      </c>
      <c r="E5" s="120">
        <f>IF('All Questions'!BX23&gt;=2,$A15,"")</f>
        <v>2029</v>
      </c>
      <c r="F5" s="120" t="str">
        <f>IF('All Questions'!BY48&gt;=2,$A24,"")</f>
        <v/>
      </c>
      <c r="G5" s="120" t="str">
        <f>IF('All Questions'!CA291&gt;=2,$A145,"")</f>
        <v/>
      </c>
      <c r="H5" s="120" t="str">
        <f>IF('All Questions'!CB290&gt;=2,$A144,"")</f>
        <v/>
      </c>
      <c r="I5" s="120" t="str">
        <f>IF('All Questions'!CC351&gt;=2,$A175,"")</f>
        <v/>
      </c>
      <c r="K5" s="28" t="s">
        <v>4069</v>
      </c>
      <c r="L5" s="124">
        <f>_xlfn.QUARTILE.INC(A$3:A$182, 1)</f>
        <v>1229.75</v>
      </c>
      <c r="M5" s="124">
        <f>_xlfn.QUARTILE.INC(B$3:B$52, 1)</f>
        <v>943</v>
      </c>
      <c r="N5" s="124">
        <f>_xlfn.QUARTILE.INC(C$3:C$49, 1)</f>
        <v>2657.75</v>
      </c>
      <c r="O5" s="124">
        <f>_xlfn.QUARTILE.INC(D$3:D$99, 1)</f>
        <v>2417.75</v>
      </c>
      <c r="P5" s="124">
        <f>_xlfn.QUARTILE.INC(E$3:E$85, 1)</f>
        <v>1418.5</v>
      </c>
      <c r="Q5" s="124">
        <f>_xlfn.QUARTILE.INC(F$3:F$22, 1)</f>
        <v>99765.5</v>
      </c>
      <c r="R5" s="124" t="e">
        <f>_xlfn.QUARTILE.INC(G$3:G$5, 1)</f>
        <v>#NUM!</v>
      </c>
      <c r="S5" s="124" t="e">
        <f>_xlfn.QUARTILE.INC(H$3:H$7, 1)</f>
        <v>#NUM!</v>
      </c>
      <c r="T5" s="124" t="e">
        <f>_xlfn.QUARTILE.INC(I$3:I$6, 1)</f>
        <v>#NUM!</v>
      </c>
    </row>
    <row r="6" spans="1:20" x14ac:dyDescent="0.3">
      <c r="A6" s="126" t="str">
        <f>'All Questions'!N13</f>
        <v/>
      </c>
      <c r="B6" s="120" t="str">
        <f>IF('All Questions'!BU19&gt;=2,$A12,"")</f>
        <v/>
      </c>
      <c r="C6" s="120" t="str">
        <f>IF('All Questions'!BV19&gt;=2,$A12,"")</f>
        <v/>
      </c>
      <c r="D6" s="120">
        <f>IF('All Questions'!BW15&gt;=2,$A8,"")</f>
        <v>15609</v>
      </c>
      <c r="E6" s="120">
        <f>IF('All Questions'!BX26&gt;=2,$A16,"")</f>
        <v>6463</v>
      </c>
      <c r="F6" s="120" t="str">
        <f>IF('All Questions'!BY52&gt;=2,$A28,"")</f>
        <v/>
      </c>
      <c r="H6" s="120" t="str">
        <f>IF('All Questions'!CB291&gt;=2,$A145,"")</f>
        <v/>
      </c>
      <c r="I6" s="120" t="str">
        <f>IF('All Questions'!CC361&gt;=2,$A181,"")</f>
        <v/>
      </c>
      <c r="K6" s="28" t="s">
        <v>3118</v>
      </c>
      <c r="L6" s="124">
        <f>_xlfn.QUARTILE.INC(A$3:A$182, 2)</f>
        <v>5229.5</v>
      </c>
      <c r="M6" s="124">
        <f>_xlfn.QUARTILE.INC(B$3:B$52, 2)</f>
        <v>111031.5</v>
      </c>
      <c r="N6" s="124">
        <f>_xlfn.QUARTILE.INC(C$3:C$49, 2)</f>
        <v>7125.5</v>
      </c>
      <c r="O6" s="124">
        <f>_xlfn.QUARTILE.INC(D$3:D$99, 2)</f>
        <v>8178</v>
      </c>
      <c r="P6" s="124">
        <f>_xlfn.QUARTILE.INC(E$3:E$85, 2)</f>
        <v>6601</v>
      </c>
      <c r="Q6" s="124">
        <f>_xlfn.QUARTILE.INC(F$3:F$22, 2)</f>
        <v>199035</v>
      </c>
      <c r="R6" s="124" t="e">
        <f>_xlfn.QUARTILE.INC(G$3:G$5, 2)</f>
        <v>#NUM!</v>
      </c>
      <c r="S6" s="124" t="e">
        <f>_xlfn.QUARTILE.INC(H$3:H$7, 2)</f>
        <v>#NUM!</v>
      </c>
      <c r="T6" s="124" t="e">
        <f>_xlfn.QUARTILE.INC(I$3:I$6, 2)</f>
        <v>#NUM!</v>
      </c>
    </row>
    <row r="7" spans="1:20" x14ac:dyDescent="0.3">
      <c r="A7" s="126" t="str">
        <f>'All Questions'!N14</f>
        <v/>
      </c>
      <c r="B7" s="120" t="str">
        <f>IF('All Questions'!BU41&gt;=2,$A20,"")</f>
        <v/>
      </c>
      <c r="C7" s="120" t="str">
        <f>IF('All Questions'!BV22&gt;=2,$A14,"")</f>
        <v/>
      </c>
      <c r="D7" s="120" t="str">
        <f>IF('All Questions'!BW16&gt;=2,$A9,"")</f>
        <v/>
      </c>
      <c r="E7" s="120" t="str">
        <f>IF('All Questions'!BX38&gt;=2,$A19,"")</f>
        <v/>
      </c>
      <c r="F7" s="120" t="str">
        <f>IF('All Questions'!BY64&gt;=2,$A36,"")</f>
        <v/>
      </c>
      <c r="H7" s="120" t="str">
        <f>IF('All Questions'!CB358&gt;=2,$A179,"")</f>
        <v/>
      </c>
      <c r="K7" s="28" t="s">
        <v>4070</v>
      </c>
      <c r="L7" s="124">
        <f>_xlfn.QUARTILE.INC(A$3:A$182, 3)</f>
        <v>47075.5</v>
      </c>
      <c r="M7" s="124">
        <f>_xlfn.QUARTILE.INC(B$3:B$52, 3)</f>
        <v>5785790</v>
      </c>
      <c r="N7" s="124">
        <f>_xlfn.QUARTILE.INC(C$3:C$49, 3)</f>
        <v>44788.5</v>
      </c>
      <c r="O7" s="124">
        <f>_xlfn.QUARTILE.INC(D$3:D$99, 3)</f>
        <v>22227.5</v>
      </c>
      <c r="P7" s="124">
        <f>_xlfn.QUARTILE.INC(E$3:E$85, 3)</f>
        <v>36624.5</v>
      </c>
      <c r="Q7" s="124">
        <f>_xlfn.QUARTILE.INC(F$3:F$22, 3)</f>
        <v>298304.5</v>
      </c>
      <c r="R7" s="124" t="e">
        <f>_xlfn.QUARTILE.INC(G$3:G$5, 3)</f>
        <v>#NUM!</v>
      </c>
      <c r="S7" s="124" t="e">
        <f>_xlfn.QUARTILE.INC(H$3:H$7, 3)</f>
        <v>#NUM!</v>
      </c>
      <c r="T7" s="124" t="e">
        <f>_xlfn.QUARTILE.INC(I$3:I$6, 3)</f>
        <v>#NUM!</v>
      </c>
    </row>
    <row r="8" spans="1:20" x14ac:dyDescent="0.3">
      <c r="A8" s="126">
        <f>'All Questions'!N15</f>
        <v>15609</v>
      </c>
      <c r="B8" s="120" t="str">
        <f>IF('All Questions'!BU47&gt;=2,$A23,"")</f>
        <v/>
      </c>
      <c r="C8" s="120" t="str">
        <f>IF('All Questions'!BV44&gt;=2,$A22,"")</f>
        <v/>
      </c>
      <c r="D8" s="120" t="str">
        <f>IF('All Questions'!BW19&gt;=2,$A12,"")</f>
        <v/>
      </c>
      <c r="E8" s="120">
        <f>IF('All Questions'!BX47&gt;=2,$A23,"")</f>
        <v>44198</v>
      </c>
      <c r="F8" s="120" t="str">
        <f>IF('All Questions'!BY68&gt;=2,$A38,"")</f>
        <v/>
      </c>
      <c r="K8" s="28" t="s">
        <v>4071</v>
      </c>
      <c r="L8" s="124">
        <f>_xlfn.QUARTILE.INC(A$3:A$182, 4)</f>
        <v>22480196</v>
      </c>
      <c r="M8" s="124">
        <f>_xlfn.QUARTILE.INC(B$3:B$52, 4)</f>
        <v>22480196</v>
      </c>
      <c r="N8" s="124">
        <f>_xlfn.QUARTILE.INC(C$3:C$49, 4)</f>
        <v>2148254</v>
      </c>
      <c r="O8" s="124">
        <f>_xlfn.QUARTILE.INC(D$3:D$99, 4)</f>
        <v>2148254</v>
      </c>
      <c r="P8" s="124">
        <f>_xlfn.QUARTILE.INC(E$3:E$85, 4)</f>
        <v>22480196</v>
      </c>
      <c r="Q8" s="124">
        <f>_xlfn.QUARTILE.INC(F$3:F$22, 4)</f>
        <v>397574</v>
      </c>
      <c r="R8" s="124" t="e">
        <f>_xlfn.QUARTILE.INC(G$3:G$5, 4)</f>
        <v>#NUM!</v>
      </c>
      <c r="S8" s="124" t="e">
        <f>_xlfn.QUARTILE.INC(H$3:H$7, 4)</f>
        <v>#NUM!</v>
      </c>
      <c r="T8" s="124" t="e">
        <f>_xlfn.QUARTILE.INC(I$3:I$6, 4)</f>
        <v>#NUM!</v>
      </c>
    </row>
    <row r="9" spans="1:20" x14ac:dyDescent="0.3">
      <c r="A9" s="126" t="str">
        <f>'All Questions'!N16</f>
        <v/>
      </c>
      <c r="B9" s="120" t="str">
        <f>IF('All Questions'!BU48&gt;=2,$A24,"")</f>
        <v/>
      </c>
      <c r="C9" s="120" t="str">
        <f>IF('All Questions'!BV49&gt;=2,$A25,"")</f>
        <v/>
      </c>
      <c r="D9" s="120" t="str">
        <f>IF('All Questions'!BW20&gt;=2,$A13,"")</f>
        <v/>
      </c>
      <c r="E9" s="120" t="str">
        <f>IF('All Questions'!BX48&gt;=2,$A24,"")</f>
        <v/>
      </c>
      <c r="F9" s="120" t="str">
        <f>IF('All Questions'!BY82&gt;=2,$A45,"")</f>
        <v/>
      </c>
      <c r="K9" s="121"/>
    </row>
    <row r="10" spans="1:20" x14ac:dyDescent="0.3">
      <c r="A10" s="126" t="str">
        <f>'All Questions'!N17</f>
        <v/>
      </c>
      <c r="B10" s="120" t="str">
        <f>IF('All Questions'!BU51&gt;=2,$A27,"")</f>
        <v/>
      </c>
      <c r="C10" s="120">
        <f>IF('All Questions'!BV53&gt;=2,$A29,"")</f>
        <v>10890</v>
      </c>
      <c r="D10" s="120" t="str">
        <f>IF('All Questions'!BW22&gt;=2,$A14,"")</f>
        <v/>
      </c>
      <c r="E10" s="120" t="str">
        <f>IF('All Questions'!BX52&gt;=2,$A28,"")</f>
        <v/>
      </c>
      <c r="F10" s="120">
        <f>IF('All Questions'!BY96&gt;=2,$A52,"")</f>
        <v>397574</v>
      </c>
      <c r="K10" s="28" t="s">
        <v>3011</v>
      </c>
      <c r="L10" s="124">
        <f>COUNT(A3:A182)</f>
        <v>92</v>
      </c>
      <c r="M10" s="124">
        <f>COUNT(B3:B52)</f>
        <v>4</v>
      </c>
      <c r="N10" s="124">
        <f>COUNT(C3:C49)</f>
        <v>10</v>
      </c>
      <c r="O10" s="124">
        <f>COUNT(D3:D99)</f>
        <v>32</v>
      </c>
      <c r="P10" s="124">
        <f>COUNT(E3:E85)</f>
        <v>19</v>
      </c>
      <c r="Q10" s="124">
        <f>COUNT(F3:F22)</f>
        <v>2</v>
      </c>
      <c r="R10" s="124">
        <f>COUNT(G3:G5)</f>
        <v>0</v>
      </c>
      <c r="S10" s="124">
        <f>COUNT(H3:H7)</f>
        <v>0</v>
      </c>
      <c r="T10" s="124">
        <f>COUNT(I3:I6)</f>
        <v>0</v>
      </c>
    </row>
    <row r="11" spans="1:20" x14ac:dyDescent="0.3">
      <c r="A11" s="126" t="str">
        <f>'All Questions'!N18</f>
        <v/>
      </c>
      <c r="B11" s="120" t="str">
        <f>IF('All Questions'!BU60&gt;=2,$A34,"")</f>
        <v/>
      </c>
      <c r="C11" s="120" t="str">
        <f>IF('All Questions'!BV54&gt;=2,$A30,"")</f>
        <v/>
      </c>
      <c r="D11" s="120">
        <f>IF('All Questions'!BW23&gt;=2,$A15,"")</f>
        <v>2029</v>
      </c>
      <c r="E11" s="120" t="str">
        <f>IF('All Questions'!BX55&gt;=2,$A31,"")</f>
        <v/>
      </c>
      <c r="F11" s="120" t="str">
        <f>IF('All Questions'!BY98&gt;=2,$A53,"")</f>
        <v/>
      </c>
    </row>
    <row r="12" spans="1:20" x14ac:dyDescent="0.3">
      <c r="A12" s="126" t="str">
        <f>'All Questions'!N19</f>
        <v/>
      </c>
      <c r="B12" s="120" t="str">
        <f>IF('All Questions'!BU62&gt;=2,$A35,"")</f>
        <v/>
      </c>
      <c r="C12" s="120" t="str">
        <f>IF('All Questions'!BV64&gt;=2,$A36,"")</f>
        <v/>
      </c>
      <c r="D12" s="120" t="str">
        <f>IF('All Questions'!BW26&gt;=2,$A16,"")</f>
        <v/>
      </c>
      <c r="E12" s="120" t="str">
        <f>IF('All Questions'!BX56&gt;=2,$A32,"")</f>
        <v/>
      </c>
      <c r="F12" s="120" t="str">
        <f>IF('All Questions'!BY141&gt;=2,$A76,"")</f>
        <v/>
      </c>
      <c r="K12" s="28" t="s">
        <v>4072</v>
      </c>
      <c r="L12" s="125">
        <f>AVERAGE(A3:A182)</f>
        <v>680077.20652173914</v>
      </c>
      <c r="M12" s="125">
        <f>AVERAGE(B3:B52)</f>
        <v>5675701.5</v>
      </c>
      <c r="N12" s="125">
        <f>AVERAGE(C3:C49)</f>
        <v>256661.3</v>
      </c>
      <c r="O12" s="125">
        <f>AVERAGE(D3:D99)</f>
        <v>113199.78125</v>
      </c>
      <c r="P12" s="125">
        <f>AVERAGE(E3:E85)</f>
        <v>1239821.6842105263</v>
      </c>
      <c r="Q12" s="125">
        <f>AVERAGE(F3:F22)</f>
        <v>199035</v>
      </c>
      <c r="R12" s="125" t="e">
        <f>AVERAGE(G3:G5)</f>
        <v>#DIV/0!</v>
      </c>
      <c r="S12" s="125" t="e">
        <f>AVERAGE(H3:H7)</f>
        <v>#DIV/0!</v>
      </c>
      <c r="T12" s="125" t="e">
        <f>AVERAGE(I3:I6)</f>
        <v>#DIV/0!</v>
      </c>
    </row>
    <row r="13" spans="1:20" x14ac:dyDescent="0.3">
      <c r="A13" s="126" t="str">
        <f>'All Questions'!N20</f>
        <v/>
      </c>
      <c r="B13" s="120" t="str">
        <f>IF('All Questions'!BU66&gt;=2,$A37,"")</f>
        <v/>
      </c>
      <c r="C13" s="120">
        <f>IF('All Questions'!BV72&gt;=2,$A41,"")</f>
        <v>3650</v>
      </c>
      <c r="D13" s="120" t="str">
        <f>IF('All Questions'!BW30&gt;=2,$A17,"")</f>
        <v/>
      </c>
      <c r="E13" s="120" t="str">
        <f>IF('All Questions'!BX64&gt;=2,$A36,"")</f>
        <v/>
      </c>
      <c r="F13" s="120" t="str">
        <f>IF('All Questions'!BY145&gt;=2,$A79,"")</f>
        <v/>
      </c>
      <c r="K13" s="28" t="s">
        <v>4073</v>
      </c>
      <c r="L13" s="124">
        <f>L8-L4</f>
        <v>22480114</v>
      </c>
      <c r="M13" s="124">
        <f t="shared" ref="M13:T13" si="0">M8-M4</f>
        <v>22479649</v>
      </c>
      <c r="N13" s="124">
        <f t="shared" si="0"/>
        <v>2147051</v>
      </c>
      <c r="O13" s="124">
        <f t="shared" si="0"/>
        <v>2147754</v>
      </c>
      <c r="P13" s="124">
        <f t="shared" si="0"/>
        <v>22479754</v>
      </c>
      <c r="Q13" s="124">
        <f t="shared" si="0"/>
        <v>397078</v>
      </c>
      <c r="R13" s="124" t="e">
        <f t="shared" si="0"/>
        <v>#NUM!</v>
      </c>
      <c r="S13" s="124" t="e">
        <f t="shared" si="0"/>
        <v>#NUM!</v>
      </c>
      <c r="T13" s="124" t="e">
        <f t="shared" si="0"/>
        <v>#NUM!</v>
      </c>
    </row>
    <row r="14" spans="1:20" x14ac:dyDescent="0.3">
      <c r="A14" s="126" t="str">
        <f>'All Questions'!N22</f>
        <v/>
      </c>
      <c r="B14" s="120" t="str">
        <f>IF('All Questions'!BU68&gt;=2,$A38,"")</f>
        <v/>
      </c>
      <c r="C14" s="120" t="str">
        <f>IF('All Questions'!BV75&gt;=2,$A42,"")</f>
        <v/>
      </c>
      <c r="D14" s="120" t="str">
        <f>IF('All Questions'!BW33&gt;=2,$A18,"")</f>
        <v/>
      </c>
      <c r="E14" s="120" t="str">
        <f>IF('All Questions'!BX75&gt;=2,$A42,"")</f>
        <v/>
      </c>
      <c r="F14" s="120" t="str">
        <f>IF('All Questions'!BY206&gt;=2,$A107,"")</f>
        <v/>
      </c>
      <c r="K14" s="121"/>
    </row>
    <row r="15" spans="1:20" x14ac:dyDescent="0.3">
      <c r="A15" s="126">
        <f>'All Questions'!N23</f>
        <v>2029</v>
      </c>
      <c r="B15" s="120" t="str">
        <f>IF('All Questions'!BU69&gt;=2,$A39,"")</f>
        <v/>
      </c>
      <c r="C15" s="120">
        <f>IF('All Questions'!BV79&gt;=2,$A43,"")</f>
        <v>2148254</v>
      </c>
      <c r="D15" s="120" t="str">
        <f>IF('All Questions'!BW38&gt;=2,$A19,"")</f>
        <v/>
      </c>
      <c r="E15" s="120" t="str">
        <f>IF('All Questions'!BX90&gt;=2,$A48,"")</f>
        <v/>
      </c>
      <c r="F15" s="120" t="str">
        <f>IF('All Questions'!BY224&gt;=2,$A113,"")</f>
        <v/>
      </c>
      <c r="K15" s="28" t="s">
        <v>4074</v>
      </c>
      <c r="L15" s="124">
        <f>L7-L5</f>
        <v>45845.75</v>
      </c>
      <c r="M15" s="124">
        <f t="shared" ref="M15:T15" si="1">M7-M5</f>
        <v>5784847</v>
      </c>
      <c r="N15" s="124">
        <f t="shared" si="1"/>
        <v>42130.75</v>
      </c>
      <c r="O15" s="124">
        <f t="shared" si="1"/>
        <v>19809.75</v>
      </c>
      <c r="P15" s="124">
        <f t="shared" si="1"/>
        <v>35206</v>
      </c>
      <c r="Q15" s="124">
        <f t="shared" si="1"/>
        <v>198539</v>
      </c>
      <c r="R15" s="124" t="e">
        <f t="shared" si="1"/>
        <v>#NUM!</v>
      </c>
      <c r="S15" s="124" t="e">
        <f t="shared" si="1"/>
        <v>#NUM!</v>
      </c>
      <c r="T15" s="124" t="e">
        <f t="shared" si="1"/>
        <v>#NUM!</v>
      </c>
    </row>
    <row r="16" spans="1:20" x14ac:dyDescent="0.3">
      <c r="A16" s="126">
        <f>'All Questions'!N26</f>
        <v>6463</v>
      </c>
      <c r="B16" s="120" t="str">
        <f>IF('All Questions'!BU71&gt;=2,$A40,"")</f>
        <v/>
      </c>
      <c r="C16" s="120" t="str">
        <f>IF('All Questions'!BV81&gt;=2,$A44,"")</f>
        <v/>
      </c>
      <c r="D16" s="120" t="str">
        <f>IF('All Questions'!BW42&gt;=2,$A21,"")</f>
        <v/>
      </c>
      <c r="E16" s="120" t="str">
        <f>IF('All Questions'!BX95&gt;=2,$A51,"")</f>
        <v/>
      </c>
      <c r="F16" s="120" t="str">
        <f>IF('All Questions'!BY226&gt;=2,$A114,"")</f>
        <v/>
      </c>
      <c r="K16" s="28" t="s">
        <v>4075</v>
      </c>
      <c r="L16" s="124">
        <f>L5-L15</f>
        <v>-44616</v>
      </c>
      <c r="M16" s="124">
        <f t="shared" ref="M16:T16" si="2">M5-M15</f>
        <v>-5783904</v>
      </c>
      <c r="N16" s="124">
        <f t="shared" si="2"/>
        <v>-39473</v>
      </c>
      <c r="O16" s="124">
        <f t="shared" si="2"/>
        <v>-17392</v>
      </c>
      <c r="P16" s="124">
        <f t="shared" si="2"/>
        <v>-33787.5</v>
      </c>
      <c r="Q16" s="124">
        <f t="shared" si="2"/>
        <v>-98773.5</v>
      </c>
      <c r="R16" s="124" t="e">
        <f t="shared" si="2"/>
        <v>#NUM!</v>
      </c>
      <c r="S16" s="124" t="e">
        <f t="shared" si="2"/>
        <v>#NUM!</v>
      </c>
      <c r="T16" s="124" t="e">
        <f t="shared" si="2"/>
        <v>#NUM!</v>
      </c>
    </row>
    <row r="17" spans="1:20" x14ac:dyDescent="0.3">
      <c r="A17" s="126" t="str">
        <f>'All Questions'!N30</f>
        <v/>
      </c>
      <c r="B17" s="120" t="str">
        <f>IF('All Questions'!BU82&gt;=2,$A45,"")</f>
        <v/>
      </c>
      <c r="C17" s="120" t="str">
        <f>IF('All Questions'!BV85&gt;=2,$A46,"")</f>
        <v/>
      </c>
      <c r="D17" s="120" t="str">
        <f>IF('All Questions'!BW44&gt;=2,$A22,"")</f>
        <v/>
      </c>
      <c r="E17" s="120">
        <f>IF('All Questions'!BX96&gt;=2,$A52,"")</f>
        <v>397574</v>
      </c>
      <c r="F17" s="120" t="str">
        <f>IF('All Questions'!BY234&gt;=2,$A116,"")</f>
        <v/>
      </c>
      <c r="K17" s="28" t="s">
        <v>4076</v>
      </c>
      <c r="L17" s="124">
        <f>L7+L15</f>
        <v>92921.25</v>
      </c>
      <c r="M17" s="124">
        <f t="shared" ref="M17:T17" si="3">M7+M15</f>
        <v>11570637</v>
      </c>
      <c r="N17" s="124">
        <f t="shared" si="3"/>
        <v>86919.25</v>
      </c>
      <c r="O17" s="124">
        <f t="shared" si="3"/>
        <v>42037.25</v>
      </c>
      <c r="P17" s="124">
        <f t="shared" si="3"/>
        <v>71830.5</v>
      </c>
      <c r="Q17" s="124">
        <f t="shared" si="3"/>
        <v>496843.5</v>
      </c>
      <c r="R17" s="124" t="e">
        <f t="shared" si="3"/>
        <v>#NUM!</v>
      </c>
      <c r="S17" s="124" t="e">
        <f t="shared" si="3"/>
        <v>#NUM!</v>
      </c>
      <c r="T17" s="124" t="e">
        <f t="shared" si="3"/>
        <v>#NUM!</v>
      </c>
    </row>
    <row r="18" spans="1:20" x14ac:dyDescent="0.3">
      <c r="A18" s="126" t="str">
        <f>'All Questions'!N33</f>
        <v/>
      </c>
      <c r="B18" s="120" t="str">
        <f>IF('All Questions'!BU100&gt;=2,$A54,"")</f>
        <v/>
      </c>
      <c r="C18" s="120">
        <f>IF('All Questions'!BV89&gt;=2,$A47,"")</f>
        <v>1203</v>
      </c>
      <c r="D18" s="120" t="str">
        <f>IF('All Questions'!BW49&gt;=2,$A25,"")</f>
        <v/>
      </c>
      <c r="E18" s="120">
        <f>IF('All Questions'!BX98&gt;=2,$A53,"")</f>
        <v>1007</v>
      </c>
      <c r="F18" s="120">
        <f>IF('All Questions'!BY244&gt;=2,$A121,"")</f>
        <v>496</v>
      </c>
    </row>
    <row r="19" spans="1:20" x14ac:dyDescent="0.3">
      <c r="A19" s="126" t="str">
        <f>'All Questions'!N38</f>
        <v/>
      </c>
      <c r="B19" s="120">
        <f>IF('All Questions'!BU104&gt;=2,$A56,"")</f>
        <v>1075</v>
      </c>
      <c r="C19" s="120" t="str">
        <f>IF('All Questions'!BV101&gt;=2,$A55,"")</f>
        <v/>
      </c>
      <c r="D19" s="120">
        <f>IF('All Questions'!BW50&gt;=2,$A26,"")</f>
        <v>5011</v>
      </c>
      <c r="E19" s="120">
        <f>IF('All Questions'!BX100&gt;=2,$A54,"")</f>
        <v>9346</v>
      </c>
      <c r="F19" s="120" t="str">
        <f>IF('All Questions'!BY319&gt;=2,$A158,"")</f>
        <v/>
      </c>
    </row>
    <row r="20" spans="1:20" x14ac:dyDescent="0.3">
      <c r="A20" s="126" t="str">
        <f>'All Questions'!N41</f>
        <v/>
      </c>
      <c r="B20" s="120" t="str">
        <f>IF('All Questions'!BU109&gt;=2,$A59,"")</f>
        <v/>
      </c>
      <c r="C20" s="120" t="str">
        <f>IF('All Questions'!BV118&gt;=2,$A62,"")</f>
        <v/>
      </c>
      <c r="D20" s="120">
        <f>IF('All Questions'!BW53&gt;=2,$A29,"")</f>
        <v>10890</v>
      </c>
      <c r="E20" s="120">
        <f>IF('All Questions'!BX105&gt;=2,$A57,"")</f>
        <v>7591</v>
      </c>
      <c r="F20" s="120" t="str">
        <f>IF('All Questions'!BY344&gt;=2,$A172,"")</f>
        <v/>
      </c>
    </row>
    <row r="21" spans="1:20" x14ac:dyDescent="0.3">
      <c r="A21" s="126">
        <f>'All Questions'!N42</f>
        <v>248438</v>
      </c>
      <c r="B21" s="120" t="str">
        <f>IF('All Questions'!BU116&gt;=2,$A61,"")</f>
        <v/>
      </c>
      <c r="C21" s="120">
        <f>IF('All Questions'!BV123&gt;=2,$A65,"")</f>
        <v>2327</v>
      </c>
      <c r="D21" s="120" t="str">
        <f>IF('All Questions'!BW54&gt;=2,$A30,"")</f>
        <v/>
      </c>
      <c r="E21" s="120" t="str">
        <f>IF('All Questions'!BX109&gt;=2,$A59,"")</f>
        <v/>
      </c>
      <c r="F21" s="120" t="str">
        <f>IF('All Questions'!BY356&gt;=2,$A178,"")</f>
        <v/>
      </c>
    </row>
    <row r="22" spans="1:20" x14ac:dyDescent="0.3">
      <c r="A22" s="126">
        <f>'All Questions'!N44</f>
        <v>1864</v>
      </c>
      <c r="B22" s="120" t="str">
        <f>IF('All Questions'!BU139&gt;=2,$A75,"")</f>
        <v/>
      </c>
      <c r="C22" s="120" t="str">
        <f>IF('All Questions'!BV127&gt;=2,$A67,"")</f>
        <v/>
      </c>
      <c r="D22" s="120" t="str">
        <f>IF('All Questions'!BW59&gt;=2,$A33,"")</f>
        <v/>
      </c>
      <c r="E22" s="120" t="str">
        <f>IF('All Questions'!BX114&gt;=2,$A60,"")</f>
        <v/>
      </c>
      <c r="F22" s="120" t="str">
        <f>IF('All Questions'!BY361&gt;=2,$A181,"")</f>
        <v/>
      </c>
    </row>
    <row r="23" spans="1:20" x14ac:dyDescent="0.3">
      <c r="A23" s="126">
        <f>'All Questions'!N47</f>
        <v>44198</v>
      </c>
      <c r="B23" s="120" t="str">
        <f>IF('All Questions'!BU141&gt;=2,$A76,"")</f>
        <v/>
      </c>
      <c r="C23" s="120" t="str">
        <f>IF('All Questions'!BV131&gt;=2,$A70,"")</f>
        <v/>
      </c>
      <c r="D23" s="120">
        <f>IF('All Questions'!BW72&gt;=2,$A41,"")</f>
        <v>3650</v>
      </c>
      <c r="E23" s="120">
        <f>IF('All Questions'!BX120&gt;=2,$A64,"")</f>
        <v>487</v>
      </c>
    </row>
    <row r="24" spans="1:20" x14ac:dyDescent="0.3">
      <c r="A24" s="126" t="str">
        <f>'All Questions'!N48</f>
        <v/>
      </c>
      <c r="B24" s="120" t="str">
        <f>IF('All Questions'!BU144&gt;=2,$A78,"")</f>
        <v/>
      </c>
      <c r="C24" s="120" t="str">
        <f>IF('All Questions'!BV137&gt;=2,$A73,"")</f>
        <v/>
      </c>
      <c r="D24" s="120" t="str">
        <f>IF('All Questions'!BW75&gt;=2,$A42,"")</f>
        <v/>
      </c>
      <c r="E24" s="120">
        <f>IF('All Questions'!BX127&gt;=2,$A67,"")</f>
        <v>305075</v>
      </c>
    </row>
    <row r="25" spans="1:20" x14ac:dyDescent="0.3">
      <c r="A25" s="126" t="str">
        <f>'All Questions'!N49</f>
        <v/>
      </c>
      <c r="B25" s="120" t="str">
        <f>IF('All Questions'!BU146&gt;=2,$A80,"")</f>
        <v/>
      </c>
      <c r="C25" s="120" t="str">
        <f>IF('All Questions'!BV144&gt;=2,$A78,"")</f>
        <v/>
      </c>
      <c r="D25" s="120">
        <f>IF('All Questions'!BW79&gt;=2,$A43,"")</f>
        <v>2148254</v>
      </c>
      <c r="E25" s="120" t="str">
        <f>IF('All Questions'!BX133&gt;=2,$A71,"")</f>
        <v/>
      </c>
    </row>
    <row r="26" spans="1:20" x14ac:dyDescent="0.3">
      <c r="A26" s="126">
        <f>'All Questions'!N50</f>
        <v>5011</v>
      </c>
      <c r="B26" s="120" t="str">
        <f>IF('All Questions'!BU160&gt;=2,$A86,"")</f>
        <v/>
      </c>
      <c r="C26" s="120">
        <f>IF('All Questions'!BV152&gt;=2,$A83,"")</f>
        <v>328412</v>
      </c>
      <c r="D26" s="120" t="str">
        <f>IF('All Questions'!BW81&gt;=2,$A44,"")</f>
        <v/>
      </c>
      <c r="E26" s="120" t="str">
        <f>IF('All Questions'!BX134&gt;=2,$A72,"")</f>
        <v/>
      </c>
    </row>
    <row r="27" spans="1:20" x14ac:dyDescent="0.3">
      <c r="A27" s="126">
        <f>'All Questions'!N51</f>
        <v>3850</v>
      </c>
      <c r="B27" s="120" t="str">
        <f>IF('All Questions'!BU161&gt;=2,$A87,"")</f>
        <v/>
      </c>
      <c r="C27" s="120" t="str">
        <f>IF('All Questions'!BV155&gt;=2,$A84,"")</f>
        <v/>
      </c>
      <c r="D27" s="120">
        <f>IF('All Questions'!BW85&gt;=2,$A46,"")</f>
        <v>3408</v>
      </c>
      <c r="E27" s="120" t="str">
        <f>IF('All Questions'!BX137&gt;=2,$A73,"")</f>
        <v/>
      </c>
    </row>
    <row r="28" spans="1:20" x14ac:dyDescent="0.3">
      <c r="A28" s="126" t="str">
        <f>'All Questions'!N52</f>
        <v/>
      </c>
      <c r="B28" s="120" t="str">
        <f>IF('All Questions'!BU172&gt;=2,$A94,"")</f>
        <v/>
      </c>
      <c r="C28" s="120" t="str">
        <f>IF('All Questions'!BV162&gt;=2,$A88,"")</f>
        <v/>
      </c>
      <c r="D28" s="120">
        <f>IF('All Questions'!BW89&gt;=2,$A47,"")</f>
        <v>1203</v>
      </c>
      <c r="E28" s="120" t="str">
        <f>IF('All Questions'!BX138&gt;=2,$A74,"")</f>
        <v/>
      </c>
    </row>
    <row r="29" spans="1:20" x14ac:dyDescent="0.3">
      <c r="A29" s="126">
        <f>'All Questions'!N53</f>
        <v>10890</v>
      </c>
      <c r="B29" s="120" t="str">
        <f>IF('All Questions'!BU178&gt;=2,$A96,"")</f>
        <v/>
      </c>
      <c r="C29" s="120">
        <f>IF('All Questions'!BV167&gt;=2,$A90,"")</f>
        <v>9426</v>
      </c>
      <c r="D29" s="120">
        <f>IF('All Questions'!BW91&gt;=2,$A49,"")</f>
        <v>10262</v>
      </c>
      <c r="E29" s="120" t="str">
        <f>IF('All Questions'!BX141&gt;=2,$A76,"")</f>
        <v/>
      </c>
    </row>
    <row r="30" spans="1:20" x14ac:dyDescent="0.3">
      <c r="A30" s="126">
        <f>'All Questions'!N54</f>
        <v>817028</v>
      </c>
      <c r="B30" s="120" t="str">
        <f>IF('All Questions'!BU202&gt;=2,$A106,"")</f>
        <v/>
      </c>
      <c r="C30" s="120" t="str">
        <f>IF('All Questions'!BV169&gt;=2,$A91,"")</f>
        <v/>
      </c>
      <c r="D30" s="120" t="str">
        <f>IF('All Questions'!BW94&gt;=2,$A50,"")</f>
        <v/>
      </c>
      <c r="E30" s="120" t="str">
        <f>IF('All Questions'!BX143&gt;=2,$A77,"")</f>
        <v/>
      </c>
    </row>
    <row r="31" spans="1:20" x14ac:dyDescent="0.3">
      <c r="A31" s="126">
        <f>'All Questions'!N55</f>
        <v>6773</v>
      </c>
      <c r="B31" s="120" t="str">
        <f>IF('All Questions'!BU207&gt;=2,$A108,"")</f>
        <v/>
      </c>
      <c r="C31" s="120" t="str">
        <f>IF('All Questions'!BV170&gt;=2,$A92,"")</f>
        <v/>
      </c>
      <c r="D31" s="120" t="str">
        <f>IF('All Questions'!BW101&gt;=2,$A55,"")</f>
        <v/>
      </c>
      <c r="E31" s="120" t="str">
        <f>IF('All Questions'!BX144&gt;=2,$A78,"")</f>
        <v/>
      </c>
    </row>
    <row r="32" spans="1:20" x14ac:dyDescent="0.3">
      <c r="A32" s="126">
        <f>'All Questions'!N56</f>
        <v>5448</v>
      </c>
      <c r="B32" s="120" t="str">
        <f>IF('All Questions'!BU213&gt;=2,$A110,"")</f>
        <v/>
      </c>
      <c r="C32" s="120">
        <f>IF('All Questions'!BV171&gt;=2,$A93,"")</f>
        <v>56088</v>
      </c>
      <c r="D32" s="120" t="str">
        <f>IF('All Questions'!BW106&gt;=2,$A58,"")</f>
        <v/>
      </c>
      <c r="E32" s="120" t="str">
        <f>IF('All Questions'!BX145&gt;=2,$A79,"")</f>
        <v/>
      </c>
    </row>
    <row r="33" spans="1:5" x14ac:dyDescent="0.3">
      <c r="A33" s="126" t="str">
        <f>'All Questions'!N59</f>
        <v/>
      </c>
      <c r="B33" s="120" t="str">
        <f>IF('All Questions'!BU234&gt;=2,$A116,"")</f>
        <v/>
      </c>
      <c r="C33" s="120" t="str">
        <f>IF('All Questions'!BV172&gt;=2,$A94,"")</f>
        <v/>
      </c>
      <c r="D33" s="120" t="str">
        <f>IF('All Questions'!BW116&gt;=2,$A61,"")</f>
        <v/>
      </c>
      <c r="E33" s="120" t="str">
        <f>IF('All Questions'!BX147&gt;=2,$A81,"")</f>
        <v/>
      </c>
    </row>
    <row r="34" spans="1:5" x14ac:dyDescent="0.3">
      <c r="A34" s="126">
        <f>'All Questions'!N60</f>
        <v>55708</v>
      </c>
      <c r="B34" s="120" t="str">
        <f>IF('All Questions'!BU249&gt;=2,$A123,"")</f>
        <v/>
      </c>
      <c r="C34" s="120" t="str">
        <f>IF('All Questions'!BV177&gt;=2,$A95,"")</f>
        <v/>
      </c>
      <c r="D34" s="120" t="str">
        <f>IF('All Questions'!BW118&gt;=2,$A62,"")</f>
        <v/>
      </c>
      <c r="E34" s="120" t="str">
        <f>IF('All Questions'!BX149&gt;=2,$A82,"")</f>
        <v/>
      </c>
    </row>
    <row r="35" spans="1:5" x14ac:dyDescent="0.3">
      <c r="A35" s="126" t="str">
        <f>'All Questions'!N62</f>
        <v/>
      </c>
      <c r="B35" s="120">
        <f>IF('All Questions'!BU279&gt;=2,$A137,"")</f>
        <v>22480196</v>
      </c>
      <c r="C35" s="120" t="str">
        <f>IF('All Questions'!BV178&gt;=2,$A96,"")</f>
        <v/>
      </c>
      <c r="D35" s="120" t="str">
        <f>IF('All Questions'!BW119&gt;=2,$A63,"")</f>
        <v/>
      </c>
      <c r="E35" s="120" t="str">
        <f>IF('All Questions'!BX159&gt;=2,$A85,"")</f>
        <v/>
      </c>
    </row>
    <row r="36" spans="1:5" x14ac:dyDescent="0.3">
      <c r="A36" s="126">
        <f>'All Questions'!N64</f>
        <v>96356</v>
      </c>
      <c r="B36" s="120" t="str">
        <f>IF('All Questions'!BU283&gt;=2,$A139,"")</f>
        <v/>
      </c>
      <c r="C36" s="120">
        <f>IF('All Questions'!BV187&gt;=2,$A99,"")</f>
        <v>4825</v>
      </c>
      <c r="D36" s="120" t="str">
        <f>IF('All Questions'!BW120&gt;=2,$A64,"")</f>
        <v/>
      </c>
      <c r="E36" s="120" t="str">
        <f>IF('All Questions'!BX161&gt;=2,$A87,"")</f>
        <v/>
      </c>
    </row>
    <row r="37" spans="1:5" x14ac:dyDescent="0.3">
      <c r="A37" s="126">
        <f>'All Questions'!N66</f>
        <v>217</v>
      </c>
      <c r="B37" s="120" t="str">
        <f>IF('All Questions'!BU284&gt;=2,$A140,"")</f>
        <v/>
      </c>
      <c r="C37" s="120">
        <f>IF('All Questions'!BV190&gt;=2,$A100,"")</f>
        <v>1538</v>
      </c>
      <c r="D37" s="120">
        <f>IF('All Questions'!BW123&gt;=2,$A65,"")</f>
        <v>2327</v>
      </c>
      <c r="E37" s="120" t="str">
        <f>IF('All Questions'!BX167&gt;=2,$A90,"")</f>
        <v/>
      </c>
    </row>
    <row r="38" spans="1:5" x14ac:dyDescent="0.3">
      <c r="A38" s="126">
        <f>'All Questions'!N68</f>
        <v>263518</v>
      </c>
      <c r="B38" s="120">
        <f>IF('All Questions'!BU289&gt;=2,$A143,"")</f>
        <v>220988</v>
      </c>
      <c r="C38" s="120" t="str">
        <f>IF('All Questions'!BV194&gt;=2,$A102,"")</f>
        <v/>
      </c>
      <c r="D38" s="120" t="str">
        <f>IF('All Questions'!BW126&gt;=2,$A66,"")</f>
        <v/>
      </c>
      <c r="E38" s="120" t="str">
        <f>IF('All Questions'!BX179&gt;=2,$A97,"")</f>
        <v/>
      </c>
    </row>
    <row r="39" spans="1:5" x14ac:dyDescent="0.3">
      <c r="A39" s="126" t="str">
        <f>'All Questions'!N69</f>
        <v/>
      </c>
      <c r="B39" s="120" t="str">
        <f>IF('All Questions'!BU292&gt;=2,$A146,"")</f>
        <v/>
      </c>
      <c r="C39" s="120" t="str">
        <f>IF('All Questions'!BV197&gt;=2,$A103,"")</f>
        <v/>
      </c>
      <c r="D39" s="120" t="str">
        <f>IF('All Questions'!BW128&gt;=2,$A68,"")</f>
        <v/>
      </c>
      <c r="E39" s="120" t="str">
        <f>IF('All Questions'!BX187&gt;=2,$A99,"")</f>
        <v/>
      </c>
    </row>
    <row r="40" spans="1:5" x14ac:dyDescent="0.3">
      <c r="A40" s="126" t="str">
        <f>'All Questions'!N71</f>
        <v/>
      </c>
      <c r="B40" s="120" t="str">
        <f>IF('All Questions'!BU297&gt;=2,$A147,"")</f>
        <v/>
      </c>
      <c r="C40" s="120" t="str">
        <f>IF('All Questions'!BV241&gt;=2,$A118,"")</f>
        <v/>
      </c>
      <c r="D40" s="120">
        <f>IF('All Questions'!BW129&gt;=2,$A69,"")</f>
        <v>500</v>
      </c>
      <c r="E40" s="120" t="str">
        <f>IF('All Questions'!BX199&gt;=2,$A104,"")</f>
        <v/>
      </c>
    </row>
    <row r="41" spans="1:5" x14ac:dyDescent="0.3">
      <c r="A41" s="126">
        <f>'All Questions'!N72</f>
        <v>3650</v>
      </c>
      <c r="B41" s="120" t="str">
        <f>IF('All Questions'!BU302&gt;=2,$A150,"")</f>
        <v/>
      </c>
      <c r="C41" s="120" t="str">
        <f>IF('All Questions'!BV242&gt;=2,$A119,"")</f>
        <v/>
      </c>
      <c r="D41" s="120" t="str">
        <f>IF('All Questions'!BW131&gt;=2,$A70,"")</f>
        <v/>
      </c>
      <c r="E41" s="120">
        <f>IF('All Questions'!BX201&gt;=2,$A105,"")</f>
        <v>442</v>
      </c>
    </row>
    <row r="42" spans="1:5" x14ac:dyDescent="0.3">
      <c r="A42" s="126" t="str">
        <f>'All Questions'!N75</f>
        <v/>
      </c>
      <c r="B42" s="120" t="str">
        <f>IF('All Questions'!BU303&gt;=2,$A151,"")</f>
        <v/>
      </c>
      <c r="C42" s="120" t="str">
        <f>IF('All Questions'!BV243&gt;=2,$A120,"")</f>
        <v/>
      </c>
      <c r="D42" s="120">
        <f>IF('All Questions'!BW143&gt;=2,$A77,"")</f>
        <v>1230</v>
      </c>
      <c r="E42" s="120">
        <f>IF('All Questions'!BX206&gt;=2,$A107,"")</f>
        <v>250063</v>
      </c>
    </row>
    <row r="43" spans="1:5" x14ac:dyDescent="0.3">
      <c r="A43" s="126">
        <f>'All Questions'!N79</f>
        <v>2148254</v>
      </c>
      <c r="B43" s="120" t="str">
        <f>IF('All Questions'!BU325&gt;=2,$A162,"")</f>
        <v/>
      </c>
      <c r="C43" s="120" t="str">
        <f>IF('All Questions'!BV258&gt;=2,$A127,"")</f>
        <v/>
      </c>
      <c r="D43" s="120" t="str">
        <f>IF('All Questions'!BW144&gt;=2,$A78,"")</f>
        <v/>
      </c>
      <c r="E43" s="120">
        <f>IF('All Questions'!BX207&gt;=2,$A108,"")</f>
        <v>6601</v>
      </c>
    </row>
    <row r="44" spans="1:5" x14ac:dyDescent="0.3">
      <c r="A44" s="126" t="str">
        <f>'All Questions'!N81</f>
        <v/>
      </c>
      <c r="B44" s="120">
        <f>IF('All Questions'!BU326&gt;=2,$A163,"")</f>
        <v>547</v>
      </c>
      <c r="C44" s="120" t="str">
        <f>IF('All Questions'!BV261&gt;=2,$A129,"")</f>
        <v/>
      </c>
      <c r="D44" s="120">
        <f>IF('All Questions'!BW146&gt;=2,$A80,"")</f>
        <v>2408</v>
      </c>
      <c r="E44" s="120" t="str">
        <f>IF('All Questions'!BX213&gt;=2,$A110,"")</f>
        <v/>
      </c>
    </row>
    <row r="45" spans="1:5" x14ac:dyDescent="0.3">
      <c r="A45" s="126" t="str">
        <f>'All Questions'!N82</f>
        <v/>
      </c>
      <c r="B45" s="120" t="str">
        <f>IF('All Questions'!BU327&gt;=2,$A164,"")</f>
        <v/>
      </c>
      <c r="C45" s="120" t="str">
        <f>IF('All Questions'!BV297&gt;=2,$A147,"")</f>
        <v/>
      </c>
      <c r="D45" s="120" t="str">
        <f>IF('All Questions'!BW147&gt;=2,$A81,"")</f>
        <v/>
      </c>
      <c r="E45" s="120" t="str">
        <f>IF('All Questions'!BX224&gt;=2,$A113,"")</f>
        <v/>
      </c>
    </row>
    <row r="46" spans="1:5" x14ac:dyDescent="0.3">
      <c r="A46" s="126">
        <f>'All Questions'!N85</f>
        <v>3408</v>
      </c>
      <c r="B46" s="120" t="str">
        <f>IF('All Questions'!BU331&gt;=2,$A165,"")</f>
        <v/>
      </c>
      <c r="C46" s="120" t="str">
        <f>IF('All Questions'!BV299&gt;=2,$A149,"")</f>
        <v/>
      </c>
      <c r="D46" s="120">
        <f>IF('All Questions'!BW152&gt;=2,$A83,"")</f>
        <v>328412</v>
      </c>
      <c r="E46" s="120" t="str">
        <f>IF('All Questions'!BX226&gt;=2,$A114,"")</f>
        <v/>
      </c>
    </row>
    <row r="47" spans="1:5" x14ac:dyDescent="0.3">
      <c r="A47" s="126">
        <f>'All Questions'!N89</f>
        <v>1203</v>
      </c>
      <c r="B47" s="120" t="str">
        <f>IF('All Questions'!BU333&gt;=2,$A167,"")</f>
        <v/>
      </c>
      <c r="C47" s="120" t="str">
        <f>IF('All Questions'!BV307&gt;=2,$A155,"")</f>
        <v/>
      </c>
      <c r="D47" s="120" t="str">
        <f>IF('All Questions'!BW155&gt;=2,$A84,"")</f>
        <v/>
      </c>
      <c r="E47" s="120" t="str">
        <f>IF('All Questions'!BX227&gt;=2,$A115,"")</f>
        <v/>
      </c>
    </row>
    <row r="48" spans="1:5" x14ac:dyDescent="0.3">
      <c r="A48" s="126" t="str">
        <f>'All Questions'!N90</f>
        <v/>
      </c>
      <c r="B48" s="120" t="str">
        <f>IF('All Questions'!BU334&gt;=2,$A168,"")</f>
        <v/>
      </c>
      <c r="C48" s="120" t="str">
        <f>IF('All Questions'!BV348&gt;=2,$A174,"")</f>
        <v/>
      </c>
      <c r="D48" s="120" t="str">
        <f>IF('All Questions'!BW159&gt;=2,$A85,"")</f>
        <v/>
      </c>
      <c r="E48" s="120" t="str">
        <f>IF('All Questions'!BX234&gt;=2,$A116,"")</f>
        <v/>
      </c>
    </row>
    <row r="49" spans="1:5" x14ac:dyDescent="0.3">
      <c r="A49" s="126">
        <f>'All Questions'!N91</f>
        <v>10262</v>
      </c>
      <c r="B49" s="120" t="str">
        <f>IF('All Questions'!BU336&gt;=2,$A169,"")</f>
        <v/>
      </c>
      <c r="C49" s="120" t="str">
        <f>IF('All Questions'!BV363&gt;=2,$A182,"")</f>
        <v/>
      </c>
      <c r="D49" s="120">
        <f>IF('All Questions'!BW162&gt;=2,$A88,"")</f>
        <v>20410</v>
      </c>
      <c r="E49" s="120" t="str">
        <f>IF('All Questions'!BX237&gt;=2,$A117,"")</f>
        <v/>
      </c>
    </row>
    <row r="50" spans="1:5" x14ac:dyDescent="0.3">
      <c r="A50" s="126" t="str">
        <f>'All Questions'!N94</f>
        <v/>
      </c>
      <c r="B50" s="120" t="str">
        <f>IF('All Questions'!BU356&gt;=2,$A178,"")</f>
        <v/>
      </c>
      <c r="D50" s="120" t="str">
        <f>IF('All Questions'!BW165&gt;=2,$A89,"")</f>
        <v/>
      </c>
      <c r="E50" s="120">
        <f>IF('All Questions'!BX244&gt;=2,$A121,"")</f>
        <v>496</v>
      </c>
    </row>
    <row r="51" spans="1:5" x14ac:dyDescent="0.3">
      <c r="A51" s="126" t="str">
        <f>'All Questions'!N95</f>
        <v/>
      </c>
      <c r="B51" s="120" t="str">
        <f>IF('All Questions'!BU361&gt;=2,$A181,"")</f>
        <v/>
      </c>
      <c r="D51" s="120">
        <f>IF('All Questions'!BW167&gt;=2,$A90,"")</f>
        <v>9426</v>
      </c>
      <c r="E51" s="120">
        <f>IF('All Questions'!BX248&gt;=2,$A122,"")</f>
        <v>9029</v>
      </c>
    </row>
    <row r="52" spans="1:5" x14ac:dyDescent="0.3">
      <c r="A52" s="126">
        <f>'All Questions'!N96</f>
        <v>397574</v>
      </c>
      <c r="B52" s="120" t="str">
        <f>IF('All Questions'!BU363&gt;=2,$A182,"")</f>
        <v/>
      </c>
      <c r="D52" s="120">
        <f>IF('All Questions'!BW169&gt;=2,$A91,"")</f>
        <v>27680</v>
      </c>
      <c r="E52" s="120">
        <f>IF('All Questions'!BX249&gt;=2,$A123,"")</f>
        <v>4587</v>
      </c>
    </row>
    <row r="53" spans="1:5" x14ac:dyDescent="0.3">
      <c r="A53" s="126">
        <f>'All Questions'!N98</f>
        <v>1007</v>
      </c>
      <c r="D53" s="120" t="str">
        <f>IF('All Questions'!BW170&gt;=2,$A92,"")</f>
        <v/>
      </c>
      <c r="E53" s="120" t="str">
        <f>IF('All Questions'!BX251&gt;=2,$A124,"")</f>
        <v/>
      </c>
    </row>
    <row r="54" spans="1:5" x14ac:dyDescent="0.3">
      <c r="A54" s="126">
        <f>'All Questions'!N100</f>
        <v>9346</v>
      </c>
      <c r="D54" s="120">
        <f>IF('All Questions'!BW171&gt;=2,$A93,"")</f>
        <v>56088</v>
      </c>
      <c r="E54" s="120" t="str">
        <f>IF('All Questions'!BX254&gt;=2,$A125,"")</f>
        <v/>
      </c>
    </row>
    <row r="55" spans="1:5" x14ac:dyDescent="0.3">
      <c r="A55" s="126">
        <f>'All Questions'!N101</f>
        <v>6683198</v>
      </c>
      <c r="D55" s="120">
        <f>IF('All Questions'!BW172&gt;=2,$A94,"")</f>
        <v>197619</v>
      </c>
      <c r="E55" s="120" t="str">
        <f>IF('All Questions'!BX257&gt;=2,$A126,"")</f>
        <v/>
      </c>
    </row>
    <row r="56" spans="1:5" x14ac:dyDescent="0.3">
      <c r="A56" s="126">
        <f>'All Questions'!N104</f>
        <v>1075</v>
      </c>
      <c r="D56" s="120">
        <f>IF('All Questions'!BW177&gt;=2,$A95,"")</f>
        <v>7327</v>
      </c>
      <c r="E56" s="120" t="str">
        <f>IF('All Questions'!BX262&gt;=2,$A130,"")</f>
        <v/>
      </c>
    </row>
    <row r="57" spans="1:5" x14ac:dyDescent="0.3">
      <c r="A57" s="126">
        <f>'All Questions'!N105</f>
        <v>7591</v>
      </c>
      <c r="D57" s="120" t="str">
        <f>IF('All Questions'!BW178&gt;=2,$A96,"")</f>
        <v/>
      </c>
      <c r="E57" s="120" t="str">
        <f>IF('All Questions'!BX263&gt;=2,$A131,"")</f>
        <v/>
      </c>
    </row>
    <row r="58" spans="1:5" x14ac:dyDescent="0.3">
      <c r="A58" s="126">
        <f>'All Questions'!N106</f>
        <v>836</v>
      </c>
      <c r="D58" s="120">
        <f>IF('All Questions'!BW182&gt;=2,$A98,"")</f>
        <v>2421</v>
      </c>
      <c r="E58" s="120" t="str">
        <f>IF('All Questions'!BX267&gt;=2,$A133,"")</f>
        <v/>
      </c>
    </row>
    <row r="59" spans="1:5" x14ac:dyDescent="0.3">
      <c r="A59" s="126" t="str">
        <f>'All Questions'!N109</f>
        <v/>
      </c>
      <c r="D59" s="120">
        <f>IF('All Questions'!BW187&gt;=2,$A99,"")</f>
        <v>4825</v>
      </c>
      <c r="E59" s="120" t="str">
        <f>IF('All Questions'!BX268&gt;=2,$A134,"")</f>
        <v/>
      </c>
    </row>
    <row r="60" spans="1:5" x14ac:dyDescent="0.3">
      <c r="A60" s="126" t="str">
        <f>'All Questions'!N114</f>
        <v/>
      </c>
      <c r="D60" s="120">
        <f>IF('All Questions'!BW190&gt;=2,$A100,"")</f>
        <v>1538</v>
      </c>
      <c r="E60" s="120">
        <f>IF('All Questions'!BX279&gt;=2,$A137,"")</f>
        <v>22480196</v>
      </c>
    </row>
    <row r="61" spans="1:5" x14ac:dyDescent="0.3">
      <c r="A61" s="126" t="str">
        <f>'All Questions'!N116</f>
        <v/>
      </c>
      <c r="D61" s="120">
        <f>IF('All Questions'!BW192&gt;=2,$A101,"")</f>
        <v>80215</v>
      </c>
      <c r="E61" s="120" t="str">
        <f>IF('All Questions'!BX283&gt;=2,$A139,"")</f>
        <v/>
      </c>
    </row>
    <row r="62" spans="1:5" x14ac:dyDescent="0.3">
      <c r="A62" s="126" t="str">
        <f>'All Questions'!N118</f>
        <v/>
      </c>
      <c r="D62" s="120" t="str">
        <f>IF('All Questions'!BW194&gt;=2,$A102,"")</f>
        <v/>
      </c>
      <c r="E62" s="120" t="str">
        <f>IF('All Questions'!BX287&gt;=2,$A141,"")</f>
        <v/>
      </c>
    </row>
    <row r="63" spans="1:5" x14ac:dyDescent="0.3">
      <c r="A63" s="126">
        <f>'All Questions'!N119</f>
        <v>13735</v>
      </c>
      <c r="D63" s="120" t="str">
        <f>IF('All Questions'!BW197&gt;=2,$A103,"")</f>
        <v/>
      </c>
      <c r="E63" s="120" t="str">
        <f>IF('All Questions'!BX288&gt;=2,$A142,"")</f>
        <v/>
      </c>
    </row>
    <row r="64" spans="1:5" x14ac:dyDescent="0.3">
      <c r="A64" s="126">
        <f>'All Questions'!N120</f>
        <v>487</v>
      </c>
      <c r="D64" s="120" t="str">
        <f>IF('All Questions'!BW199&gt;=2,$A104,"")</f>
        <v/>
      </c>
      <c r="E64" s="120" t="str">
        <f>IF('All Questions'!BX298&gt;=2,$A148,"")</f>
        <v/>
      </c>
    </row>
    <row r="65" spans="1:5" x14ac:dyDescent="0.3">
      <c r="A65" s="126">
        <f>'All Questions'!N123</f>
        <v>2327</v>
      </c>
      <c r="D65" s="120" t="str">
        <f>IF('All Questions'!BW201&gt;=2,$A105,"")</f>
        <v/>
      </c>
      <c r="E65" s="120" t="str">
        <f>IF('All Questions'!BX302&gt;=2,$A150,"")</f>
        <v/>
      </c>
    </row>
    <row r="66" spans="1:5" x14ac:dyDescent="0.3">
      <c r="A66" s="126">
        <f>'All Questions'!N126</f>
        <v>701</v>
      </c>
      <c r="D66" s="120" t="str">
        <f>IF('All Questions'!BW211&gt;=2,$A109,"")</f>
        <v/>
      </c>
      <c r="E66" s="120" t="str">
        <f>IF('All Questions'!BX303&gt;=2,$A151,"")</f>
        <v/>
      </c>
    </row>
    <row r="67" spans="1:5" x14ac:dyDescent="0.3">
      <c r="A67" s="126">
        <f>'All Questions'!N127</f>
        <v>305075</v>
      </c>
      <c r="D67" s="120" t="str">
        <f>IF('All Questions'!BW214&gt;=2,$A111,"")</f>
        <v/>
      </c>
      <c r="E67" s="120" t="str">
        <f>IF('All Questions'!BX304&gt;=2,$A152,"")</f>
        <v/>
      </c>
    </row>
    <row r="68" spans="1:5" x14ac:dyDescent="0.3">
      <c r="A68" s="126" t="str">
        <f>'All Questions'!N128</f>
        <v/>
      </c>
      <c r="D68" s="120" t="str">
        <f>IF('All Questions'!BW219&gt;=2,$A112,"")</f>
        <v/>
      </c>
      <c r="E68" s="120" t="str">
        <f>IF('All Questions'!BX305&gt;=2,$A153,"")</f>
        <v/>
      </c>
    </row>
    <row r="69" spans="1:5" x14ac:dyDescent="0.3">
      <c r="A69" s="126">
        <f>'All Questions'!N129</f>
        <v>500</v>
      </c>
      <c r="D69" s="120">
        <f>IF('All Questions'!BW227&gt;=2,$A115,"")</f>
        <v>33595</v>
      </c>
      <c r="E69" s="120" t="str">
        <f>IF('All Questions'!BX307&gt;=2,$A155,"")</f>
        <v/>
      </c>
    </row>
    <row r="70" spans="1:5" x14ac:dyDescent="0.3">
      <c r="A70" s="126" t="str">
        <f>'All Questions'!N131</f>
        <v/>
      </c>
      <c r="D70" s="120" t="str">
        <f>IF('All Questions'!BW241&gt;=2,$A118,"")</f>
        <v/>
      </c>
      <c r="E70" s="120" t="str">
        <f>IF('All Questions'!BX311&gt;=2,$A156,"")</f>
        <v/>
      </c>
    </row>
    <row r="71" spans="1:5" x14ac:dyDescent="0.3">
      <c r="A71" s="126">
        <f>'All Questions'!N133</f>
        <v>465</v>
      </c>
      <c r="D71" s="120" t="str">
        <f>IF('All Questions'!BW242&gt;=2,$A119,"")</f>
        <v/>
      </c>
      <c r="E71" s="120" t="str">
        <f>IF('All Questions'!BX319&gt;=2,$A158,"")</f>
        <v/>
      </c>
    </row>
    <row r="72" spans="1:5" x14ac:dyDescent="0.3">
      <c r="A72" s="126" t="str">
        <f>'All Questions'!N134</f>
        <v/>
      </c>
      <c r="D72" s="120">
        <f>IF('All Questions'!BW243&gt;=2,$A120,"")</f>
        <v>9612</v>
      </c>
      <c r="E72" s="120" t="str">
        <f>IF('All Questions'!BX320&gt;=2,$A159,"")</f>
        <v/>
      </c>
    </row>
    <row r="73" spans="1:5" x14ac:dyDescent="0.3">
      <c r="A73" s="126" t="str">
        <f>'All Questions'!N137</f>
        <v/>
      </c>
      <c r="D73" s="120">
        <f>IF('All Questions'!BW248&gt;=2,$A122,"")</f>
        <v>9029</v>
      </c>
      <c r="E73" s="120" t="str">
        <f>IF('All Questions'!BX322&gt;=2,$A160,"")</f>
        <v/>
      </c>
    </row>
    <row r="74" spans="1:5" x14ac:dyDescent="0.3">
      <c r="A74" s="126">
        <f>'All Questions'!N138</f>
        <v>7100353</v>
      </c>
      <c r="D74" s="120">
        <f>IF('All Questions'!BW249&gt;=2,$A123,"")</f>
        <v>4587</v>
      </c>
      <c r="E74" s="120">
        <f>IF('All Questions'!BX326&gt;=2,$A163,"")</f>
        <v>547</v>
      </c>
    </row>
    <row r="75" spans="1:5" x14ac:dyDescent="0.3">
      <c r="A75" s="126">
        <f>'All Questions'!N139</f>
        <v>2852</v>
      </c>
      <c r="D75" s="120" t="str">
        <f>IF('All Questions'!BW257&gt;=2,$A126,"")</f>
        <v/>
      </c>
      <c r="E75" s="120" t="str">
        <f>IF('All Questions'!BX332&gt;=2,$A166,"")</f>
        <v/>
      </c>
    </row>
    <row r="76" spans="1:5" x14ac:dyDescent="0.3">
      <c r="A76" s="126">
        <f>'All Questions'!N141</f>
        <v>459</v>
      </c>
      <c r="D76" s="120">
        <f>IF('All Questions'!BW258&gt;=2,$A127,"")</f>
        <v>11432</v>
      </c>
      <c r="E76" s="120" t="str">
        <f>IF('All Questions'!BX338&gt;=2,$A170,"")</f>
        <v/>
      </c>
    </row>
    <row r="77" spans="1:5" x14ac:dyDescent="0.3">
      <c r="A77" s="126">
        <f>'All Questions'!N143</f>
        <v>1230</v>
      </c>
      <c r="D77" s="120" t="str">
        <f>IF('All Questions'!BW260&gt;=2,$A128,"")</f>
        <v/>
      </c>
      <c r="E77" s="120">
        <f>IF('All Questions'!BX343&gt;=2,$A171,"")</f>
        <v>29051</v>
      </c>
    </row>
    <row r="78" spans="1:5" x14ac:dyDescent="0.3">
      <c r="A78" s="126" t="str">
        <f>'All Questions'!N144</f>
        <v/>
      </c>
      <c r="D78" s="120" t="str">
        <f>IF('All Questions'!BW261&gt;=2,$A129,"")</f>
        <v/>
      </c>
      <c r="E78" s="120">
        <f>IF('All Questions'!BX344&gt;=2,$A172,"")</f>
        <v>1830</v>
      </c>
    </row>
    <row r="79" spans="1:5" x14ac:dyDescent="0.3">
      <c r="A79" s="126">
        <f>'All Questions'!N145</f>
        <v>2498</v>
      </c>
      <c r="D79" s="120">
        <f>IF('All Questions'!BW263&gt;=2,$A131,"")</f>
        <v>607046</v>
      </c>
      <c r="E79" s="120" t="str">
        <f>IF('All Questions'!BX345&gt;=2,$A173,"")</f>
        <v/>
      </c>
    </row>
    <row r="80" spans="1:5" x14ac:dyDescent="0.3">
      <c r="A80" s="126">
        <f>'All Questions'!N146</f>
        <v>2408</v>
      </c>
      <c r="D80" s="120">
        <f>IF('All Questions'!BW266&gt;=2,$A132,"")</f>
        <v>3762</v>
      </c>
      <c r="E80" s="120" t="str">
        <f>IF('All Questions'!BX351&gt;=2,$A175,"")</f>
        <v/>
      </c>
    </row>
    <row r="81" spans="1:5" x14ac:dyDescent="0.3">
      <c r="A81" s="126" t="str">
        <f>'All Questions'!N147</f>
        <v/>
      </c>
      <c r="D81" s="120" t="str">
        <f>IF('All Questions'!BW270&gt;=2,$A135,"")</f>
        <v/>
      </c>
      <c r="E81" s="120" t="str">
        <f>IF('All Questions'!BX353&gt;=2,$A176,"")</f>
        <v/>
      </c>
    </row>
    <row r="82" spans="1:5" x14ac:dyDescent="0.3">
      <c r="A82" s="126" t="str">
        <f>'All Questions'!N149</f>
        <v/>
      </c>
      <c r="D82" s="120" t="str">
        <f>IF('All Questions'!BW276&gt;=2,$A136,"")</f>
        <v/>
      </c>
      <c r="E82" s="120" t="str">
        <f>IF('All Questions'!BX355&gt;=2,$A177,"")</f>
        <v/>
      </c>
    </row>
    <row r="83" spans="1:5" x14ac:dyDescent="0.3">
      <c r="A83" s="126">
        <f>'All Questions'!N152</f>
        <v>328412</v>
      </c>
      <c r="D83" s="120" t="str">
        <f>IF('All Questions'!BW279&gt;=2,$A137,"")</f>
        <v/>
      </c>
      <c r="E83" s="120" t="str">
        <f>IF('All Questions'!BX358&gt;=2,$A179,"")</f>
        <v/>
      </c>
    </row>
    <row r="84" spans="1:5" x14ac:dyDescent="0.3">
      <c r="A84" s="126">
        <f>'All Questions'!N155</f>
        <v>3101</v>
      </c>
      <c r="D84" s="120" t="str">
        <f>IF('All Questions'!BW282&gt;=2,$A138,"")</f>
        <v/>
      </c>
      <c r="E84" s="120" t="str">
        <f>IF('All Questions'!BX359&gt;=2,$A180,"")</f>
        <v/>
      </c>
    </row>
    <row r="85" spans="1:5" x14ac:dyDescent="0.3">
      <c r="A85" s="126" t="str">
        <f>'All Questions'!N159</f>
        <v/>
      </c>
      <c r="D85" s="120" t="str">
        <f>IF('All Questions'!BW290&gt;=2,$A144,"")</f>
        <v/>
      </c>
      <c r="E85" s="120" t="str">
        <f>IF('All Questions'!BX363&gt;=2,$A182,"")</f>
        <v/>
      </c>
    </row>
    <row r="86" spans="1:5" x14ac:dyDescent="0.3">
      <c r="A86" s="126">
        <f>'All Questions'!N160</f>
        <v>63639</v>
      </c>
      <c r="D86" s="120" t="str">
        <f>IF('All Questions'!BW291&gt;=2,$A145,"")</f>
        <v/>
      </c>
    </row>
    <row r="87" spans="1:5" x14ac:dyDescent="0.3">
      <c r="A87" s="126" t="str">
        <f>'All Questions'!N161</f>
        <v/>
      </c>
      <c r="D87" s="120" t="str">
        <f>IF('All Questions'!BW297&gt;=2,$A147,"")</f>
        <v/>
      </c>
    </row>
    <row r="88" spans="1:5" x14ac:dyDescent="0.3">
      <c r="A88" s="126">
        <f>'All Questions'!N162</f>
        <v>20410</v>
      </c>
      <c r="D88" s="120">
        <f>IF('All Questions'!BW298&gt;=2,$A148,"")</f>
        <v>588</v>
      </c>
    </row>
    <row r="89" spans="1:5" x14ac:dyDescent="0.3">
      <c r="A89" s="126" t="str">
        <f>'All Questions'!N165</f>
        <v/>
      </c>
      <c r="D89" s="120" t="str">
        <f>IF('All Questions'!BW299&gt;=2,$A149,"")</f>
        <v/>
      </c>
    </row>
    <row r="90" spans="1:5" x14ac:dyDescent="0.3">
      <c r="A90" s="126">
        <f>'All Questions'!N167</f>
        <v>9426</v>
      </c>
      <c r="D90" s="120" t="str">
        <f>IF('All Questions'!BW304&gt;=2,$A152,"")</f>
        <v/>
      </c>
    </row>
    <row r="91" spans="1:5" x14ac:dyDescent="0.3">
      <c r="A91" s="126">
        <f>'All Questions'!N169</f>
        <v>27680</v>
      </c>
      <c r="D91" s="120" t="str">
        <f>IF('All Questions'!BW306&gt;=2,$A154,"")</f>
        <v/>
      </c>
    </row>
    <row r="92" spans="1:5" x14ac:dyDescent="0.3">
      <c r="A92" s="126" t="str">
        <f>'All Questions'!N170</f>
        <v/>
      </c>
      <c r="D92" s="120" t="str">
        <f>IF('All Questions'!BW316&gt;=2,$A157,"")</f>
        <v/>
      </c>
    </row>
    <row r="93" spans="1:5" x14ac:dyDescent="0.3">
      <c r="A93" s="126">
        <f>'All Questions'!N171</f>
        <v>56088</v>
      </c>
      <c r="D93" s="120" t="str">
        <f>IF('All Questions'!BW322&gt;=2,$A160,"")</f>
        <v/>
      </c>
    </row>
    <row r="94" spans="1:5" x14ac:dyDescent="0.3">
      <c r="A94" s="126">
        <f>'All Questions'!N172</f>
        <v>197619</v>
      </c>
      <c r="D94" s="120" t="str">
        <f>IF('All Questions'!BW323&gt;=2,$A161,"")</f>
        <v/>
      </c>
    </row>
    <row r="95" spans="1:5" x14ac:dyDescent="0.3">
      <c r="A95" s="126">
        <f>'All Questions'!N177</f>
        <v>7327</v>
      </c>
      <c r="D95" s="120" t="str">
        <f>IF('All Questions'!BW345&gt;=2,$A173,"")</f>
        <v/>
      </c>
    </row>
    <row r="96" spans="1:5" x14ac:dyDescent="0.3">
      <c r="A96" s="126" t="str">
        <f>'All Questions'!N178</f>
        <v/>
      </c>
      <c r="D96" s="120" t="str">
        <f>IF('All Questions'!BW348&gt;=2,$A174,"")</f>
        <v/>
      </c>
    </row>
    <row r="97" spans="1:4" x14ac:dyDescent="0.3">
      <c r="A97" s="126">
        <f>'All Questions'!N179</f>
        <v>926228</v>
      </c>
      <c r="D97" s="120" t="str">
        <f>IF('All Questions'!BW353&gt;=2,$A176,"")</f>
        <v/>
      </c>
    </row>
    <row r="98" spans="1:4" x14ac:dyDescent="0.3">
      <c r="A98" s="126">
        <f>'All Questions'!N182</f>
        <v>2421</v>
      </c>
      <c r="D98" s="120" t="str">
        <f>IF('All Questions'!BW355&gt;=2,$A177,"")</f>
        <v/>
      </c>
    </row>
    <row r="99" spans="1:4" x14ac:dyDescent="0.3">
      <c r="A99" s="126">
        <f>'All Questions'!N187</f>
        <v>4825</v>
      </c>
      <c r="D99" s="120" t="str">
        <f>IF('All Questions'!BW358&gt;=2,$A179,"")</f>
        <v/>
      </c>
    </row>
    <row r="100" spans="1:4" x14ac:dyDescent="0.3">
      <c r="A100" s="126">
        <f>'All Questions'!N190</f>
        <v>1538</v>
      </c>
    </row>
    <row r="101" spans="1:4" x14ac:dyDescent="0.3">
      <c r="A101" s="126">
        <f>'All Questions'!N192</f>
        <v>80215</v>
      </c>
    </row>
    <row r="102" spans="1:4" x14ac:dyDescent="0.3">
      <c r="A102" s="126" t="str">
        <f>'All Questions'!N194</f>
        <v/>
      </c>
    </row>
    <row r="103" spans="1:4" x14ac:dyDescent="0.3">
      <c r="A103" s="126" t="str">
        <f>'All Questions'!N197</f>
        <v/>
      </c>
    </row>
    <row r="104" spans="1:4" x14ac:dyDescent="0.3">
      <c r="A104" s="126" t="str">
        <f>'All Questions'!N199</f>
        <v/>
      </c>
    </row>
    <row r="105" spans="1:4" x14ac:dyDescent="0.3">
      <c r="A105" s="126">
        <f>'All Questions'!N201</f>
        <v>442</v>
      </c>
    </row>
    <row r="106" spans="1:4" x14ac:dyDescent="0.3">
      <c r="A106" s="126" t="str">
        <f>'All Questions'!N202</f>
        <v/>
      </c>
    </row>
    <row r="107" spans="1:4" x14ac:dyDescent="0.3">
      <c r="A107" s="126">
        <f>'All Questions'!N206</f>
        <v>250063</v>
      </c>
    </row>
    <row r="108" spans="1:4" x14ac:dyDescent="0.3">
      <c r="A108" s="126">
        <f>'All Questions'!N207</f>
        <v>6601</v>
      </c>
    </row>
    <row r="109" spans="1:4" x14ac:dyDescent="0.3">
      <c r="A109" s="126">
        <f>'All Questions'!N211</f>
        <v>1592</v>
      </c>
    </row>
    <row r="110" spans="1:4" x14ac:dyDescent="0.3">
      <c r="A110" s="126" t="str">
        <f>'All Questions'!N213</f>
        <v/>
      </c>
    </row>
    <row r="111" spans="1:4" x14ac:dyDescent="0.3">
      <c r="A111" s="126" t="str">
        <f>'All Questions'!N214</f>
        <v/>
      </c>
    </row>
    <row r="112" spans="1:4" x14ac:dyDescent="0.3">
      <c r="A112" s="126">
        <f>'All Questions'!N219</f>
        <v>942</v>
      </c>
    </row>
    <row r="113" spans="1:1" x14ac:dyDescent="0.3">
      <c r="A113" s="126" t="str">
        <f>'All Questions'!N224</f>
        <v/>
      </c>
    </row>
    <row r="114" spans="1:1" x14ac:dyDescent="0.3">
      <c r="A114" s="126">
        <f>'All Questions'!N226</f>
        <v>116756</v>
      </c>
    </row>
    <row r="115" spans="1:1" x14ac:dyDescent="0.3">
      <c r="A115" s="126">
        <f>'All Questions'!N227</f>
        <v>33595</v>
      </c>
    </row>
    <row r="116" spans="1:1" x14ac:dyDescent="0.3">
      <c r="A116" s="126" t="str">
        <f>'All Questions'!N234</f>
        <v/>
      </c>
    </row>
    <row r="117" spans="1:1" x14ac:dyDescent="0.3">
      <c r="A117" s="126" t="str">
        <f>'All Questions'!N237</f>
        <v/>
      </c>
    </row>
    <row r="118" spans="1:1" x14ac:dyDescent="0.3">
      <c r="A118" s="126">
        <f>'All Questions'!N241</f>
        <v>4613</v>
      </c>
    </row>
    <row r="119" spans="1:1" x14ac:dyDescent="0.3">
      <c r="A119" s="126" t="str">
        <f>'All Questions'!N242</f>
        <v/>
      </c>
    </row>
    <row r="120" spans="1:1" x14ac:dyDescent="0.3">
      <c r="A120" s="126">
        <f>'All Questions'!N243</f>
        <v>9612</v>
      </c>
    </row>
    <row r="121" spans="1:1" x14ac:dyDescent="0.3">
      <c r="A121" s="126">
        <f>'All Questions'!N244</f>
        <v>496</v>
      </c>
    </row>
    <row r="122" spans="1:1" x14ac:dyDescent="0.3">
      <c r="A122" s="126">
        <f>'All Questions'!N248</f>
        <v>9029</v>
      </c>
    </row>
    <row r="123" spans="1:1" x14ac:dyDescent="0.3">
      <c r="A123" s="126">
        <f>'All Questions'!N249</f>
        <v>4587</v>
      </c>
    </row>
    <row r="124" spans="1:1" x14ac:dyDescent="0.3">
      <c r="A124" s="126">
        <f>'All Questions'!N251</f>
        <v>1796</v>
      </c>
    </row>
    <row r="125" spans="1:1" x14ac:dyDescent="0.3">
      <c r="A125" s="126">
        <f>'All Questions'!N254</f>
        <v>2044</v>
      </c>
    </row>
    <row r="126" spans="1:1" x14ac:dyDescent="0.3">
      <c r="A126" s="126" t="str">
        <f>'All Questions'!N257</f>
        <v/>
      </c>
    </row>
    <row r="127" spans="1:1" x14ac:dyDescent="0.3">
      <c r="A127" s="126">
        <f>'All Questions'!N258</f>
        <v>11432</v>
      </c>
    </row>
    <row r="128" spans="1:1" x14ac:dyDescent="0.3">
      <c r="A128" s="126" t="str">
        <f>'All Questions'!N260</f>
        <v/>
      </c>
    </row>
    <row r="129" spans="1:1" x14ac:dyDescent="0.3">
      <c r="A129" s="126" t="str">
        <f>'All Questions'!N261</f>
        <v/>
      </c>
    </row>
    <row r="130" spans="1:1" x14ac:dyDescent="0.3">
      <c r="A130" s="126">
        <f>'All Questions'!N262</f>
        <v>109741</v>
      </c>
    </row>
    <row r="131" spans="1:1" x14ac:dyDescent="0.3">
      <c r="A131" s="126">
        <f>'All Questions'!N263</f>
        <v>607046</v>
      </c>
    </row>
    <row r="132" spans="1:1" x14ac:dyDescent="0.3">
      <c r="A132" s="126">
        <f>'All Questions'!N266</f>
        <v>3762</v>
      </c>
    </row>
    <row r="133" spans="1:1" x14ac:dyDescent="0.3">
      <c r="A133" s="126">
        <f>'All Questions'!N267</f>
        <v>17907</v>
      </c>
    </row>
    <row r="134" spans="1:1" x14ac:dyDescent="0.3">
      <c r="A134" s="126" t="str">
        <f>'All Questions'!N268</f>
        <v/>
      </c>
    </row>
    <row r="135" spans="1:1" x14ac:dyDescent="0.3">
      <c r="A135" s="126">
        <f>'All Questions'!N270</f>
        <v>1286</v>
      </c>
    </row>
    <row r="136" spans="1:1" x14ac:dyDescent="0.3">
      <c r="A136" s="126" t="str">
        <f>'All Questions'!N276</f>
        <v/>
      </c>
    </row>
    <row r="137" spans="1:1" x14ac:dyDescent="0.3">
      <c r="A137" s="126">
        <f>'All Questions'!N279</f>
        <v>22480196</v>
      </c>
    </row>
    <row r="138" spans="1:1" x14ac:dyDescent="0.3">
      <c r="A138" s="126">
        <f>'All Questions'!N282</f>
        <v>1229</v>
      </c>
    </row>
    <row r="139" spans="1:1" x14ac:dyDescent="0.3">
      <c r="A139" s="126" t="str">
        <f>'All Questions'!N283</f>
        <v/>
      </c>
    </row>
    <row r="140" spans="1:1" x14ac:dyDescent="0.3">
      <c r="A140" s="126" t="str">
        <f>'All Questions'!N284</f>
        <v/>
      </c>
    </row>
    <row r="141" spans="1:1" x14ac:dyDescent="0.3">
      <c r="A141" s="126">
        <f>'All Questions'!N287</f>
        <v>6006</v>
      </c>
    </row>
    <row r="142" spans="1:1" x14ac:dyDescent="0.3">
      <c r="A142" s="126" t="str">
        <f>'All Questions'!N288</f>
        <v/>
      </c>
    </row>
    <row r="143" spans="1:1" x14ac:dyDescent="0.3">
      <c r="A143" s="126">
        <f>'All Questions'!N289</f>
        <v>220988</v>
      </c>
    </row>
    <row r="144" spans="1:1" x14ac:dyDescent="0.3">
      <c r="A144" s="126" t="str">
        <f>'All Questions'!N290</f>
        <v/>
      </c>
    </row>
    <row r="145" spans="1:1" x14ac:dyDescent="0.3">
      <c r="A145" s="126" t="str">
        <f>'All Questions'!N291</f>
        <v/>
      </c>
    </row>
    <row r="146" spans="1:1" x14ac:dyDescent="0.3">
      <c r="A146" s="126" t="str">
        <f>'All Questions'!N292</f>
        <v/>
      </c>
    </row>
    <row r="147" spans="1:1" x14ac:dyDescent="0.3">
      <c r="A147" s="126" t="str">
        <f>'All Questions'!N297</f>
        <v/>
      </c>
    </row>
    <row r="148" spans="1:1" x14ac:dyDescent="0.3">
      <c r="A148" s="126">
        <f>'All Questions'!N298</f>
        <v>588</v>
      </c>
    </row>
    <row r="149" spans="1:1" x14ac:dyDescent="0.3">
      <c r="A149" s="126" t="str">
        <f>'All Questions'!N299</f>
        <v/>
      </c>
    </row>
    <row r="150" spans="1:1" x14ac:dyDescent="0.3">
      <c r="A150" s="126" t="str">
        <f>'All Questions'!N302</f>
        <v/>
      </c>
    </row>
    <row r="151" spans="1:1" x14ac:dyDescent="0.3">
      <c r="A151" s="126" t="str">
        <f>'All Questions'!N303</f>
        <v/>
      </c>
    </row>
    <row r="152" spans="1:1" x14ac:dyDescent="0.3">
      <c r="A152" s="126" t="str">
        <f>'All Questions'!N304</f>
        <v/>
      </c>
    </row>
    <row r="153" spans="1:1" x14ac:dyDescent="0.3">
      <c r="A153" s="126" t="str">
        <f>'All Questions'!N305</f>
        <v/>
      </c>
    </row>
    <row r="154" spans="1:1" x14ac:dyDescent="0.3">
      <c r="A154" s="126">
        <f>'All Questions'!N306</f>
        <v>295</v>
      </c>
    </row>
    <row r="155" spans="1:1" x14ac:dyDescent="0.3">
      <c r="A155" s="126">
        <f>'All Questions'!N307</f>
        <v>498</v>
      </c>
    </row>
    <row r="156" spans="1:1" x14ac:dyDescent="0.3">
      <c r="A156" s="126">
        <f>'All Questions'!N311</f>
        <v>411</v>
      </c>
    </row>
    <row r="157" spans="1:1" x14ac:dyDescent="0.3">
      <c r="A157" s="126">
        <f>'All Questions'!N316</f>
        <v>262</v>
      </c>
    </row>
    <row r="158" spans="1:1" x14ac:dyDescent="0.3">
      <c r="A158" s="126" t="str">
        <f>'All Questions'!N319</f>
        <v/>
      </c>
    </row>
    <row r="159" spans="1:1" x14ac:dyDescent="0.3">
      <c r="A159" s="126" t="str">
        <f>'All Questions'!N320</f>
        <v/>
      </c>
    </row>
    <row r="160" spans="1:1" x14ac:dyDescent="0.3">
      <c r="A160" s="126" t="str">
        <f>'All Questions'!N322</f>
        <v/>
      </c>
    </row>
    <row r="161" spans="1:1" x14ac:dyDescent="0.3">
      <c r="A161" s="126" t="str">
        <f>'All Questions'!N323</f>
        <v/>
      </c>
    </row>
    <row r="162" spans="1:1" x14ac:dyDescent="0.3">
      <c r="A162" s="126" t="str">
        <f>'All Questions'!N325</f>
        <v/>
      </c>
    </row>
    <row r="163" spans="1:1" x14ac:dyDescent="0.3">
      <c r="A163" s="126">
        <f>'All Questions'!N326</f>
        <v>547</v>
      </c>
    </row>
    <row r="164" spans="1:1" x14ac:dyDescent="0.3">
      <c r="A164" s="126" t="str">
        <f>'All Questions'!N327</f>
        <v/>
      </c>
    </row>
    <row r="165" spans="1:1" x14ac:dyDescent="0.3">
      <c r="A165" s="126" t="str">
        <f>'All Questions'!N331</f>
        <v/>
      </c>
    </row>
    <row r="166" spans="1:1" x14ac:dyDescent="0.3">
      <c r="A166" s="126">
        <f>'All Questions'!N332</f>
        <v>903</v>
      </c>
    </row>
    <row r="167" spans="1:1" x14ac:dyDescent="0.3">
      <c r="A167" s="126" t="str">
        <f>'All Questions'!N333</f>
        <v/>
      </c>
    </row>
    <row r="168" spans="1:1" x14ac:dyDescent="0.3">
      <c r="A168" s="126" t="str">
        <f>'All Questions'!N334</f>
        <v/>
      </c>
    </row>
    <row r="169" spans="1:1" x14ac:dyDescent="0.3">
      <c r="A169" s="126" t="str">
        <f>'All Questions'!N336</f>
        <v/>
      </c>
    </row>
    <row r="170" spans="1:1" x14ac:dyDescent="0.3">
      <c r="A170" s="126">
        <f>'All Questions'!N338</f>
        <v>18581763</v>
      </c>
    </row>
    <row r="171" spans="1:1" x14ac:dyDescent="0.3">
      <c r="A171" s="126">
        <f>'All Questions'!N343</f>
        <v>29051</v>
      </c>
    </row>
    <row r="172" spans="1:1" x14ac:dyDescent="0.3">
      <c r="A172" s="126">
        <f>'All Questions'!N344</f>
        <v>1830</v>
      </c>
    </row>
    <row r="173" spans="1:1" x14ac:dyDescent="0.3">
      <c r="A173" s="126" t="str">
        <f>'All Questions'!N345</f>
        <v/>
      </c>
    </row>
    <row r="174" spans="1:1" x14ac:dyDescent="0.3">
      <c r="A174" s="126" t="str">
        <f>'All Questions'!N348</f>
        <v/>
      </c>
    </row>
    <row r="175" spans="1:1" x14ac:dyDescent="0.3">
      <c r="A175" s="126" t="str">
        <f>'All Questions'!N351</f>
        <v/>
      </c>
    </row>
    <row r="176" spans="1:1" x14ac:dyDescent="0.3">
      <c r="A176" s="126" t="str">
        <f>'All Questions'!N353</f>
        <v/>
      </c>
    </row>
    <row r="177" spans="1:1" x14ac:dyDescent="0.3">
      <c r="A177" s="126" t="str">
        <f>'All Questions'!N355</f>
        <v/>
      </c>
    </row>
    <row r="178" spans="1:1" x14ac:dyDescent="0.3">
      <c r="A178" s="126">
        <f>'All Questions'!N356</f>
        <v>82</v>
      </c>
    </row>
    <row r="179" spans="1:1" x14ac:dyDescent="0.3">
      <c r="A179" s="126" t="str">
        <f>'All Questions'!N358</f>
        <v/>
      </c>
    </row>
    <row r="180" spans="1:1" x14ac:dyDescent="0.3">
      <c r="A180" s="126">
        <f>'All Questions'!N359</f>
        <v>35305</v>
      </c>
    </row>
    <row r="181" spans="1:1" x14ac:dyDescent="0.3">
      <c r="A181" s="126" t="str">
        <f>'All Questions'!N361</f>
        <v/>
      </c>
    </row>
    <row r="182" spans="1:1" x14ac:dyDescent="0.3">
      <c r="A182" s="126" t="str">
        <f>'All Questions'!N363</f>
        <v/>
      </c>
    </row>
  </sheetData>
  <mergeCells count="1">
    <mergeCell ref="A1:I1"/>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CFF5-1A06-4751-B795-9DBEC4FA7442}">
  <sheetPr>
    <tabColor theme="9" tint="0.39997558519241921"/>
  </sheetPr>
  <dimension ref="A1:T325"/>
  <sheetViews>
    <sheetView workbookViewId="0">
      <selection activeCell="X37" sqref="X37"/>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223" t="s">
        <v>4049</v>
      </c>
      <c r="B1" s="224"/>
      <c r="C1" s="224"/>
      <c r="D1" s="224"/>
      <c r="E1" s="224"/>
      <c r="F1" s="224"/>
      <c r="G1" s="224"/>
      <c r="H1" s="224"/>
      <c r="I1" s="22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6">
        <f>'All Questions'!X5</f>
        <v>26017</v>
      </c>
      <c r="B3" s="120" t="str">
        <f>IF('All Questions'!BU5&gt;=2,$A3,"")</f>
        <v/>
      </c>
      <c r="C3" s="120" t="str">
        <f>IF('All Questions'!BV6&gt;=2,$A4,"")</f>
        <v/>
      </c>
      <c r="D3" s="120" t="str">
        <f>IF('All Questions'!BW6&gt;=2,$A4,"")</f>
        <v/>
      </c>
      <c r="E3" s="120">
        <f>IF('All Questions'!BX11&gt;=2,$A9,"")</f>
        <v>21983</v>
      </c>
      <c r="F3" s="120">
        <f>IF('All Questions'!BY7&gt;=2,$A5,"")</f>
        <v>1634</v>
      </c>
      <c r="G3" s="120" t="str">
        <f>IF('All Questions'!CA9&gt;=2,$A7,"")</f>
        <v/>
      </c>
      <c r="H3" s="120" t="str">
        <f>IF('All Questions'!CB16&gt;=2,$A13,"")</f>
        <v/>
      </c>
      <c r="I3" s="120" t="str">
        <f>IF('All Questions'!CC97&gt;=2,$A90,"")</f>
        <v/>
      </c>
      <c r="L3" s="28" t="s">
        <v>4059</v>
      </c>
      <c r="M3" s="28" t="s">
        <v>4060</v>
      </c>
      <c r="N3" s="28" t="s">
        <v>4061</v>
      </c>
      <c r="O3" s="28" t="s">
        <v>4062</v>
      </c>
      <c r="P3" s="28" t="s">
        <v>4063</v>
      </c>
      <c r="Q3" s="28" t="s">
        <v>4064</v>
      </c>
      <c r="R3" s="28" t="s">
        <v>4065</v>
      </c>
      <c r="S3" s="28" t="s">
        <v>4066</v>
      </c>
      <c r="T3" s="28" t="s">
        <v>4067</v>
      </c>
    </row>
    <row r="4" spans="1:20" x14ac:dyDescent="0.3">
      <c r="A4" s="126">
        <f>'All Questions'!X6</f>
        <v>39734</v>
      </c>
      <c r="B4" s="120" t="str">
        <f>IF('All Questions'!BU7&gt;=2,$A5,"")</f>
        <v/>
      </c>
      <c r="C4" s="120" t="str">
        <f>IF('All Questions'!BV14&gt;=2,$A11,"")</f>
        <v/>
      </c>
      <c r="D4" s="120" t="str">
        <f>IF('All Questions'!BW9&gt;=2,$A7,"")</f>
        <v/>
      </c>
      <c r="E4" s="120">
        <f>IF('All Questions'!BX17&gt;=2,$A14,"")</f>
        <v>12303939</v>
      </c>
      <c r="F4" s="120" t="str">
        <f>IF('All Questions'!BY11&gt;=2,$A9,"")</f>
        <v/>
      </c>
      <c r="G4" s="120" t="str">
        <f>IF('All Questions'!CA182&gt;=2,$A168,"")</f>
        <v/>
      </c>
      <c r="H4" s="120" t="str">
        <f>IF('All Questions'!CB40&gt;=2,$A34,"")</f>
        <v/>
      </c>
      <c r="I4" s="120" t="str">
        <f>IF('All Questions'!CC201&gt;=2,$A182,"")</f>
        <v/>
      </c>
      <c r="K4" s="28" t="s">
        <v>4068</v>
      </c>
      <c r="L4" s="124">
        <f>_xlfn.QUARTILE.INC(A$3:A$325, 0)</f>
        <v>82</v>
      </c>
      <c r="M4" s="124">
        <f>_xlfn.QUARTILE.INC(B$3:B$96, 0)</f>
        <v>104</v>
      </c>
      <c r="N4" s="124">
        <f>_xlfn.QUARTILE.INC(C$3:C$80, 0)</f>
        <v>1203</v>
      </c>
      <c r="O4" s="124">
        <f>_xlfn.QUARTILE.INC(D$3:D$168, 0)</f>
        <v>375</v>
      </c>
      <c r="P4" s="124">
        <f>_xlfn.QUARTILE.INC(E$3:E$150, 0)</f>
        <v>276</v>
      </c>
      <c r="Q4" s="124">
        <f>_xlfn.QUARTILE.INC(F$3:F$43, 0)</f>
        <v>496</v>
      </c>
      <c r="R4" s="124" t="e">
        <f>_xlfn.QUARTILE.INC(G$3:G$6, 0)</f>
        <v>#NUM!</v>
      </c>
      <c r="S4" s="124" t="e">
        <f>_xlfn.QUARTILE.INC(H$3:H$10, 0)</f>
        <v>#NUM!</v>
      </c>
      <c r="T4" s="124" t="e">
        <f>_xlfn.QUARTILE.INC(I$3:I$9, 0)</f>
        <v>#NUM!</v>
      </c>
    </row>
    <row r="5" spans="1:20" x14ac:dyDescent="0.3">
      <c r="A5" s="126">
        <f>'All Questions'!X7</f>
        <v>1634</v>
      </c>
      <c r="B5" s="120">
        <f>IF('All Questions'!BU8&gt;=2,$A6,"")</f>
        <v>522</v>
      </c>
      <c r="C5" s="120" t="str">
        <f>IF('All Questions'!BV15&gt;=2,$A12,"")</f>
        <v/>
      </c>
      <c r="D5" s="120" t="str">
        <f>IF('All Questions'!BW13&gt;=2,$A10,"")</f>
        <v/>
      </c>
      <c r="E5" s="120">
        <f>IF('All Questions'!BX19&gt;=2,$A16,"")</f>
        <v>139904</v>
      </c>
      <c r="F5" s="120" t="str">
        <f>IF('All Questions'!BY17&gt;=2,$A14,"")</f>
        <v/>
      </c>
      <c r="G5" s="120" t="str">
        <f>IF('All Questions'!CA291&gt;=2,$A259,"")</f>
        <v/>
      </c>
      <c r="H5" s="120" t="str">
        <f>IF('All Questions'!CB101&gt;=2,$A94,"")</f>
        <v/>
      </c>
      <c r="I5" s="120" t="str">
        <f>IF('All Questions'!CC231&gt;=2,$A205,"")</f>
        <v/>
      </c>
      <c r="K5" s="28" t="s">
        <v>4069</v>
      </c>
      <c r="L5" s="124">
        <f>_xlfn.QUARTILE.INC(A$3:A$325, 1)</f>
        <v>1744.25</v>
      </c>
      <c r="M5" s="124">
        <f>_xlfn.QUARTILE.INC(B$3:B$96, 1)</f>
        <v>942</v>
      </c>
      <c r="N5" s="124">
        <f>_xlfn.QUARTILE.INC(C$3:C$80, 1)</f>
        <v>4237.5</v>
      </c>
      <c r="O5" s="124">
        <f>_xlfn.QUARTILE.INC(D$3:D$168, 1)</f>
        <v>3678</v>
      </c>
      <c r="P5" s="124">
        <f>_xlfn.QUARTILE.INC(E$3:E$150, 1)</f>
        <v>1956.5</v>
      </c>
      <c r="Q5" s="124">
        <f>_xlfn.QUARTILE.INC(F$3:F$43, 1)</f>
        <v>1349.5</v>
      </c>
      <c r="R5" s="124" t="e">
        <f>_xlfn.QUARTILE.INC(G$3:G$6, 1)</f>
        <v>#NUM!</v>
      </c>
      <c r="S5" s="124" t="e">
        <f>_xlfn.QUARTILE.INC(H$3:H$10, 1)</f>
        <v>#NUM!</v>
      </c>
      <c r="T5" s="124" t="e">
        <f>_xlfn.QUARTILE.INC(I$3:I$9, 1)</f>
        <v>#NUM!</v>
      </c>
    </row>
    <row r="6" spans="1:20" x14ac:dyDescent="0.3">
      <c r="A6" s="126">
        <f>'All Questions'!X8</f>
        <v>522</v>
      </c>
      <c r="B6" s="120" t="str">
        <f>IF('All Questions'!BU10&gt;=2,$A8,"")</f>
        <v/>
      </c>
      <c r="C6" s="120" t="str">
        <f>IF('All Questions'!BV17&gt;=2,$A14,"")</f>
        <v/>
      </c>
      <c r="D6" s="120" t="str">
        <f>IF('All Questions'!BW14&gt;=2,$A11,"")</f>
        <v/>
      </c>
      <c r="E6" s="120">
        <f>IF('All Questions'!BX21&gt;=2,$A18,"")</f>
        <v>3025</v>
      </c>
      <c r="F6" s="120" t="str">
        <f>IF('All Questions'!BY21&gt;=2,$A18,"")</f>
        <v/>
      </c>
      <c r="G6" s="120" t="str">
        <f>IF('All Questions'!CA295&gt;=2,$A263,"")</f>
        <v/>
      </c>
      <c r="H6" s="120" t="str">
        <f>IF('All Questions'!CB235&gt;=2,$A209,"")</f>
        <v/>
      </c>
      <c r="I6" s="120" t="str">
        <f>IF('All Questions'!CC311&gt;=2,$A278,"")</f>
        <v/>
      </c>
      <c r="K6" s="28" t="s">
        <v>3118</v>
      </c>
      <c r="L6" s="124">
        <f>_xlfn.QUARTILE.INC(A$3:A$325, 2)</f>
        <v>7022</v>
      </c>
      <c r="M6" s="124">
        <f>_xlfn.QUARTILE.INC(B$3:B$96, 2)</f>
        <v>2290</v>
      </c>
      <c r="N6" s="124">
        <f>_xlfn.QUARTILE.INC(C$3:C$80, 2)</f>
        <v>10137</v>
      </c>
      <c r="O6" s="124">
        <f>_xlfn.QUARTILE.INC(D$3:D$168, 2)</f>
        <v>15835.5</v>
      </c>
      <c r="P6" s="124">
        <f>_xlfn.QUARTILE.INC(E$3:E$150, 2)</f>
        <v>7096</v>
      </c>
      <c r="Q6" s="124">
        <f>_xlfn.QUARTILE.INC(F$3:F$43, 2)</f>
        <v>2463.5</v>
      </c>
      <c r="R6" s="124" t="e">
        <f>_xlfn.QUARTILE.INC(G$3:G$6, 2)</f>
        <v>#NUM!</v>
      </c>
      <c r="S6" s="124" t="e">
        <f>_xlfn.QUARTILE.INC(H$3:H$10, 2)</f>
        <v>#NUM!</v>
      </c>
      <c r="T6" s="124" t="e">
        <f>_xlfn.QUARTILE.INC(I$3:I$9, 2)</f>
        <v>#NUM!</v>
      </c>
    </row>
    <row r="7" spans="1:20" x14ac:dyDescent="0.3">
      <c r="A7" s="126">
        <f>'All Questions'!X9</f>
        <v>984</v>
      </c>
      <c r="B7" s="120" t="str">
        <f>IF('All Questions'!BU18&gt;=2,$A15,"")</f>
        <v/>
      </c>
      <c r="C7" s="120" t="str">
        <f>IF('All Questions'!BV19&gt;=2,$A16,"")</f>
        <v/>
      </c>
      <c r="D7" s="120">
        <f>IF('All Questions'!BW15&gt;=2,$A12,"")</f>
        <v>15609</v>
      </c>
      <c r="E7" s="120">
        <f>IF('All Questions'!BX23&gt;=2,$A20,"")</f>
        <v>2029</v>
      </c>
      <c r="F7" s="120" t="str">
        <f>IF('All Questions'!BY46&gt;=2,$A40,"")</f>
        <v/>
      </c>
      <c r="H7" s="120" t="str">
        <f>IF('All Questions'!CB290&gt;=2,$A258,"")</f>
        <v/>
      </c>
      <c r="I7" s="120" t="str">
        <f>IF('All Questions'!CC351&gt;=2,$A314,"")</f>
        <v/>
      </c>
      <c r="K7" s="28" t="s">
        <v>4070</v>
      </c>
      <c r="L7" s="124">
        <f>_xlfn.QUARTILE.INC(A$3:A$325, 3)</f>
        <v>55993</v>
      </c>
      <c r="M7" s="124">
        <f>_xlfn.QUARTILE.INC(B$3:B$96, 3)</f>
        <v>47038</v>
      </c>
      <c r="N7" s="124">
        <f>_xlfn.QUARTILE.INC(C$3:C$80, 3)</f>
        <v>94688.5</v>
      </c>
      <c r="O7" s="124">
        <f>_xlfn.QUARTILE.INC(D$3:D$168, 3)</f>
        <v>78276.25</v>
      </c>
      <c r="P7" s="124">
        <f>_xlfn.QUARTILE.INC(E$3:E$150, 3)</f>
        <v>85279.75</v>
      </c>
      <c r="Q7" s="124">
        <f>_xlfn.QUARTILE.INC(F$3:F$43, 3)</f>
        <v>11154</v>
      </c>
      <c r="R7" s="124" t="e">
        <f>_xlfn.QUARTILE.INC(G$3:G$6, 3)</f>
        <v>#NUM!</v>
      </c>
      <c r="S7" s="124" t="e">
        <f>_xlfn.QUARTILE.INC(H$3:H$10, 3)</f>
        <v>#NUM!</v>
      </c>
      <c r="T7" s="124" t="e">
        <f>_xlfn.QUARTILE.INC(I$3:I$9, 3)</f>
        <v>#NUM!</v>
      </c>
    </row>
    <row r="8" spans="1:20" x14ac:dyDescent="0.3">
      <c r="A8" s="126">
        <f>'All Questions'!X10</f>
        <v>1121</v>
      </c>
      <c r="B8" s="120" t="str">
        <f>IF('All Questions'!BU19&gt;=2,$A16,"")</f>
        <v/>
      </c>
      <c r="C8" s="120" t="str">
        <f>IF('All Questions'!BV22&gt;=2,$A19,"")</f>
        <v/>
      </c>
      <c r="D8" s="120">
        <f>IF('All Questions'!BW16&gt;=2,$A13,"")</f>
        <v>27230</v>
      </c>
      <c r="E8" s="120">
        <f>IF('All Questions'!BX26&gt;=2,$A23,"")</f>
        <v>6463</v>
      </c>
      <c r="F8" s="120" t="str">
        <f>IF('All Questions'!BY48&gt;=2,$A42,"")</f>
        <v/>
      </c>
      <c r="H8" s="120" t="str">
        <f>IF('All Questions'!CB291&gt;=2,$A259,"")</f>
        <v/>
      </c>
      <c r="I8" s="120" t="str">
        <f>IF('All Questions'!CC354&gt;=2,$A316,"")</f>
        <v/>
      </c>
      <c r="K8" s="28" t="s">
        <v>4071</v>
      </c>
      <c r="L8" s="124">
        <f>_xlfn.QUARTILE.INC(A$3:A$325, 4)</f>
        <v>23255892</v>
      </c>
      <c r="M8" s="124">
        <f>_xlfn.QUARTILE.INC(B$3:B$96, 4)</f>
        <v>22480196</v>
      </c>
      <c r="N8" s="124">
        <f>_xlfn.QUARTILE.INC(C$3:C$80, 4)</f>
        <v>5379371</v>
      </c>
      <c r="O8" s="124">
        <f>_xlfn.QUARTILE.INC(D$3:D$168, 4)</f>
        <v>5379371</v>
      </c>
      <c r="P8" s="124">
        <f>_xlfn.QUARTILE.INC(E$3:E$150, 4)</f>
        <v>22480196</v>
      </c>
      <c r="Q8" s="124">
        <f>_xlfn.QUARTILE.INC(F$3:F$43, 4)</f>
        <v>34737</v>
      </c>
      <c r="R8" s="124" t="e">
        <f>_xlfn.QUARTILE.INC(G$3:G$6, 4)</f>
        <v>#NUM!</v>
      </c>
      <c r="S8" s="124" t="e">
        <f>_xlfn.QUARTILE.INC(H$3:H$10, 4)</f>
        <v>#NUM!</v>
      </c>
      <c r="T8" s="124" t="e">
        <f>_xlfn.QUARTILE.INC(I$3:I$9, 4)</f>
        <v>#NUM!</v>
      </c>
    </row>
    <row r="9" spans="1:20" x14ac:dyDescent="0.3">
      <c r="A9" s="126">
        <f>'All Questions'!X11</f>
        <v>21983</v>
      </c>
      <c r="B9" s="120" t="str">
        <f>IF('All Questions'!BU41&gt;=2,$A35,"")</f>
        <v/>
      </c>
      <c r="C9" s="120" t="str">
        <f>IF('All Questions'!BV24&gt;=2,$A21,"")</f>
        <v/>
      </c>
      <c r="D9" s="120">
        <f>IF('All Questions'!BW19&gt;=2,$A16,"")</f>
        <v>139904</v>
      </c>
      <c r="E9" s="120">
        <f>IF('All Questions'!BX28&gt;=2,$A24,"")</f>
        <v>941</v>
      </c>
      <c r="F9" s="120" t="str">
        <f>IF('All Questions'!BY52&gt;=2,$A46,"")</f>
        <v/>
      </c>
      <c r="H9" s="120" t="str">
        <f>IF('All Questions'!CB358&gt;=2,$A320,"")</f>
        <v/>
      </c>
      <c r="I9" s="120" t="str">
        <f>IF('All Questions'!CC361&gt;=2,$A323,"")</f>
        <v/>
      </c>
      <c r="K9" s="121"/>
    </row>
    <row r="10" spans="1:20" x14ac:dyDescent="0.3">
      <c r="A10" s="126" t="str">
        <f>'All Questions'!X13</f>
        <v/>
      </c>
      <c r="B10" s="120" t="str">
        <f>IF('All Questions'!BU46&gt;=2,$A40,"")</f>
        <v/>
      </c>
      <c r="C10" s="120" t="str">
        <f>IF('All Questions'!BV25&gt;=2,$A22,"")</f>
        <v/>
      </c>
      <c r="D10" s="120" t="str">
        <f>IF('All Questions'!BW20&gt;=2,$A17,"")</f>
        <v/>
      </c>
      <c r="E10" s="120" t="str">
        <f>IF('All Questions'!BX31&gt;=2,$A26,"")</f>
        <v/>
      </c>
      <c r="F10" s="120" t="str">
        <f>IF('All Questions'!BY61&gt;=2,$A55,"")</f>
        <v/>
      </c>
      <c r="H10" s="120" t="str">
        <f>IF('All Questions'!CB360&gt;=2,$A322,"")</f>
        <v/>
      </c>
      <c r="K10" s="28" t="s">
        <v>3011</v>
      </c>
      <c r="L10" s="124">
        <f>COUNT(A3:A325)</f>
        <v>290</v>
      </c>
      <c r="M10" s="124">
        <f>COUNT(B3:B96)</f>
        <v>25</v>
      </c>
      <c r="N10" s="124">
        <f>COUNT(C3:C80)</f>
        <v>23</v>
      </c>
      <c r="O10" s="124">
        <f>COUNT(D3:D168)</f>
        <v>82</v>
      </c>
      <c r="P10" s="124">
        <f>COUNT(E3:E150)</f>
        <v>64</v>
      </c>
      <c r="Q10" s="124">
        <f>COUNT(F3:F43)</f>
        <v>4</v>
      </c>
      <c r="R10" s="124">
        <f>COUNT(G3:G6)</f>
        <v>0</v>
      </c>
      <c r="S10" s="124">
        <f>COUNT(H3:H10)</f>
        <v>0</v>
      </c>
      <c r="T10" s="124">
        <f>COUNT(I3:I9)</f>
        <v>0</v>
      </c>
    </row>
    <row r="11" spans="1:20" x14ac:dyDescent="0.3">
      <c r="A11" s="126">
        <f>'All Questions'!X14</f>
        <v>7398</v>
      </c>
      <c r="B11" s="120" t="str">
        <f>IF('All Questions'!BU47&gt;=2,$A41,"")</f>
        <v/>
      </c>
      <c r="C11" s="120" t="str">
        <f>IF('All Questions'!BV34&gt;=2,$A29,"")</f>
        <v/>
      </c>
      <c r="D11" s="120" t="str">
        <f>IF('All Questions'!BW22&gt;=2,$A19,"")</f>
        <v/>
      </c>
      <c r="E11" s="120">
        <f>IF('All Questions'!BX32&gt;=2,$A27,"")</f>
        <v>23655</v>
      </c>
      <c r="F11" s="120" t="str">
        <f>IF('All Questions'!BY64&gt;=2,$A58,"")</f>
        <v/>
      </c>
    </row>
    <row r="12" spans="1:20" x14ac:dyDescent="0.3">
      <c r="A12" s="126">
        <f>'All Questions'!X15</f>
        <v>15609</v>
      </c>
      <c r="B12" s="120" t="str">
        <f>IF('All Questions'!BU48&gt;=2,$A42,"")</f>
        <v/>
      </c>
      <c r="C12" s="120" t="str">
        <f>IF('All Questions'!BV35&gt;=2,$A30,"")</f>
        <v/>
      </c>
      <c r="D12" s="120">
        <f>IF('All Questions'!BW23&gt;=2,$A20,"")</f>
        <v>2029</v>
      </c>
      <c r="E12" s="120">
        <f>IF('All Questions'!BX36&gt;=2,$A31,"")</f>
        <v>96640</v>
      </c>
      <c r="F12" s="120" t="str">
        <f>IF('All Questions'!BY68&gt;=2,$A62,"")</f>
        <v/>
      </c>
      <c r="K12" s="28" t="s">
        <v>4072</v>
      </c>
      <c r="L12" s="125">
        <f>AVERAGE(A3:A325)</f>
        <v>520746.53448275861</v>
      </c>
      <c r="M12" s="125">
        <f>AVERAGE(B3:B96)</f>
        <v>1081693.72</v>
      </c>
      <c r="N12" s="125">
        <f>AVERAGE(C3:C80)</f>
        <v>506697.13043478259</v>
      </c>
      <c r="O12" s="125">
        <f>AVERAGE(D3:D168)</f>
        <v>354263.09756097558</v>
      </c>
      <c r="P12" s="125">
        <f>AVERAGE(E3:E150)</f>
        <v>881329.46875</v>
      </c>
      <c r="Q12" s="125">
        <f>AVERAGE(F3:F43)</f>
        <v>10040</v>
      </c>
      <c r="R12" s="125" t="e">
        <f>AVERAGE(G3:G6)</f>
        <v>#DIV/0!</v>
      </c>
      <c r="S12" s="125" t="e">
        <f>AVERAGE(H3:H10)</f>
        <v>#DIV/0!</v>
      </c>
      <c r="T12" s="125" t="e">
        <f>AVERAGE(I3:I9)</f>
        <v>#DIV/0!</v>
      </c>
    </row>
    <row r="13" spans="1:20" x14ac:dyDescent="0.3">
      <c r="A13" s="126">
        <f>'All Questions'!X16</f>
        <v>27230</v>
      </c>
      <c r="B13" s="120" t="str">
        <f>IF('All Questions'!BU51&gt;=2,$A45,"")</f>
        <v/>
      </c>
      <c r="C13" s="120" t="str">
        <f>IF('All Questions'!BV37&gt;=2,$A32,"")</f>
        <v/>
      </c>
      <c r="D13" s="120" t="str">
        <f>IF('All Questions'!BW24&gt;=2,$A21,"")</f>
        <v/>
      </c>
      <c r="E13" s="120">
        <f>IF('All Questions'!BX38&gt;=2,$A33,"")</f>
        <v>16356</v>
      </c>
      <c r="F13" s="120" t="str">
        <f>IF('All Questions'!BY70&gt;=2,$A64,"")</f>
        <v/>
      </c>
      <c r="K13" s="28" t="s">
        <v>4073</v>
      </c>
      <c r="L13" s="124">
        <f>L8-L4</f>
        <v>23255810</v>
      </c>
      <c r="M13" s="124">
        <f t="shared" ref="M13:T13" si="0">M8-M4</f>
        <v>22480092</v>
      </c>
      <c r="N13" s="124">
        <f t="shared" si="0"/>
        <v>5378168</v>
      </c>
      <c r="O13" s="124">
        <f t="shared" si="0"/>
        <v>5378996</v>
      </c>
      <c r="P13" s="124">
        <f t="shared" si="0"/>
        <v>22479920</v>
      </c>
      <c r="Q13" s="124">
        <f t="shared" si="0"/>
        <v>34241</v>
      </c>
      <c r="R13" s="124" t="e">
        <f t="shared" si="0"/>
        <v>#NUM!</v>
      </c>
      <c r="S13" s="124" t="e">
        <f t="shared" si="0"/>
        <v>#NUM!</v>
      </c>
      <c r="T13" s="124" t="e">
        <f t="shared" si="0"/>
        <v>#NUM!</v>
      </c>
    </row>
    <row r="14" spans="1:20" x14ac:dyDescent="0.3">
      <c r="A14" s="126">
        <f>'All Questions'!X17</f>
        <v>12303939</v>
      </c>
      <c r="B14" s="120" t="str">
        <f>IF('All Questions'!BU60&gt;=2,$A54,"")</f>
        <v/>
      </c>
      <c r="C14" s="120" t="str">
        <f>IF('All Questions'!BV44&gt;=2,$A38,"")</f>
        <v/>
      </c>
      <c r="D14" s="120" t="str">
        <f>IF('All Questions'!BW25&gt;=2,$A22,"")</f>
        <v/>
      </c>
      <c r="E14" s="120">
        <f>IF('All Questions'!BX46&gt;=2,$A40,"")</f>
        <v>3594</v>
      </c>
      <c r="F14" s="120" t="str">
        <f>IF('All Questions'!BY80&gt;=2,$A74,"")</f>
        <v/>
      </c>
      <c r="K14" s="121"/>
    </row>
    <row r="15" spans="1:20" x14ac:dyDescent="0.3">
      <c r="A15" s="126" t="str">
        <f>'All Questions'!X18</f>
        <v/>
      </c>
      <c r="B15" s="120" t="str">
        <f>IF('All Questions'!BU61&gt;=2,$A55,"")</f>
        <v/>
      </c>
      <c r="C15" s="120" t="str">
        <f>IF('All Questions'!BV49&gt;=2,$A43,"")</f>
        <v/>
      </c>
      <c r="D15" s="120" t="str">
        <f>IF('All Questions'!BW26&gt;=2,$A23,"")</f>
        <v/>
      </c>
      <c r="E15" s="120">
        <f>IF('All Questions'!BX47&gt;=2,$A41,"")</f>
        <v>1418</v>
      </c>
      <c r="F15" s="120" t="str">
        <f>IF('All Questions'!BY82&gt;=2,$A76,"")</f>
        <v/>
      </c>
      <c r="K15" s="28" t="s">
        <v>4074</v>
      </c>
      <c r="L15" s="124">
        <f>L7-L5</f>
        <v>54248.75</v>
      </c>
      <c r="M15" s="124">
        <f t="shared" ref="M15:T15" si="1">M7-M5</f>
        <v>46096</v>
      </c>
      <c r="N15" s="124">
        <f t="shared" si="1"/>
        <v>90451</v>
      </c>
      <c r="O15" s="124">
        <f t="shared" si="1"/>
        <v>74598.25</v>
      </c>
      <c r="P15" s="124">
        <f t="shared" si="1"/>
        <v>83323.25</v>
      </c>
      <c r="Q15" s="124">
        <f t="shared" si="1"/>
        <v>9804.5</v>
      </c>
      <c r="R15" s="124" t="e">
        <f t="shared" si="1"/>
        <v>#NUM!</v>
      </c>
      <c r="S15" s="124" t="e">
        <f t="shared" si="1"/>
        <v>#NUM!</v>
      </c>
      <c r="T15" s="124" t="e">
        <f t="shared" si="1"/>
        <v>#NUM!</v>
      </c>
    </row>
    <row r="16" spans="1:20" x14ac:dyDescent="0.3">
      <c r="A16" s="126">
        <f>'All Questions'!X19</f>
        <v>139904</v>
      </c>
      <c r="B16" s="120" t="str">
        <f>IF('All Questions'!BU62&gt;=2,$A56,"")</f>
        <v/>
      </c>
      <c r="C16" s="120">
        <f>IF('All Questions'!BV53&gt;=2,$A47,"")</f>
        <v>10890</v>
      </c>
      <c r="D16" s="120" t="str">
        <f>IF('All Questions'!BW28&gt;=2,$A24,"")</f>
        <v/>
      </c>
      <c r="E16" s="120" t="str">
        <f>IF('All Questions'!BX48&gt;=2,$A42,"")</f>
        <v/>
      </c>
      <c r="F16" s="120">
        <f>IF('All Questions'!BY96&gt;=2,$A89,"")</f>
        <v>34737</v>
      </c>
      <c r="K16" s="28" t="s">
        <v>4075</v>
      </c>
      <c r="L16" s="124">
        <f>L5-L15</f>
        <v>-52504.5</v>
      </c>
      <c r="M16" s="124">
        <f t="shared" ref="M16:T16" si="2">M5-M15</f>
        <v>-45154</v>
      </c>
      <c r="N16" s="124">
        <f t="shared" si="2"/>
        <v>-86213.5</v>
      </c>
      <c r="O16" s="124">
        <f t="shared" si="2"/>
        <v>-70920.25</v>
      </c>
      <c r="P16" s="124">
        <f t="shared" si="2"/>
        <v>-81366.75</v>
      </c>
      <c r="Q16" s="124">
        <f t="shared" si="2"/>
        <v>-8455</v>
      </c>
      <c r="R16" s="124" t="e">
        <f t="shared" si="2"/>
        <v>#NUM!</v>
      </c>
      <c r="S16" s="124" t="e">
        <f t="shared" si="2"/>
        <v>#NUM!</v>
      </c>
      <c r="T16" s="124" t="e">
        <f t="shared" si="2"/>
        <v>#NUM!</v>
      </c>
    </row>
    <row r="17" spans="1:20" x14ac:dyDescent="0.3">
      <c r="A17" s="126">
        <f>'All Questions'!X20</f>
        <v>7957</v>
      </c>
      <c r="B17" s="120" t="str">
        <f>IF('All Questions'!BU63&gt;=2,$A57,"")</f>
        <v/>
      </c>
      <c r="C17" s="120" t="str">
        <f>IF('All Questions'!BV54&gt;=2,$A48,"")</f>
        <v/>
      </c>
      <c r="D17" s="120" t="str">
        <f>IF('All Questions'!BW30&gt;=2,$A25,"")</f>
        <v/>
      </c>
      <c r="E17" s="120">
        <f>IF('All Questions'!BX52&gt;=2,$A46,"")</f>
        <v>957874</v>
      </c>
      <c r="F17" s="120" t="str">
        <f>IF('All Questions'!BY98&gt;=2,$A91,"")</f>
        <v/>
      </c>
      <c r="K17" s="28" t="s">
        <v>4076</v>
      </c>
      <c r="L17" s="124">
        <f>L7+L15</f>
        <v>110241.75</v>
      </c>
      <c r="M17" s="124">
        <f t="shared" ref="M17:T17" si="3">M7+M15</f>
        <v>93134</v>
      </c>
      <c r="N17" s="124">
        <f t="shared" si="3"/>
        <v>185139.5</v>
      </c>
      <c r="O17" s="124">
        <f t="shared" si="3"/>
        <v>152874.5</v>
      </c>
      <c r="P17" s="124">
        <f t="shared" si="3"/>
        <v>168603</v>
      </c>
      <c r="Q17" s="124">
        <f t="shared" si="3"/>
        <v>20958.5</v>
      </c>
      <c r="R17" s="124" t="e">
        <f t="shared" si="3"/>
        <v>#NUM!</v>
      </c>
      <c r="S17" s="124" t="e">
        <f t="shared" si="3"/>
        <v>#NUM!</v>
      </c>
      <c r="T17" s="124" t="e">
        <f t="shared" si="3"/>
        <v>#NUM!</v>
      </c>
    </row>
    <row r="18" spans="1:20" x14ac:dyDescent="0.3">
      <c r="A18" s="126">
        <f>'All Questions'!X21</f>
        <v>3025</v>
      </c>
      <c r="B18" s="120" t="str">
        <f>IF('All Questions'!BU65&gt;=2,$A59,"")</f>
        <v/>
      </c>
      <c r="C18" s="120">
        <f>IF('All Questions'!BV58&gt;=2,$A52,"")</f>
        <v>5859</v>
      </c>
      <c r="D18" s="120" t="str">
        <f>IF('All Questions'!BW33&gt;=2,$A28,"")</f>
        <v/>
      </c>
      <c r="E18" s="120" t="str">
        <f>IF('All Questions'!BX55&gt;=2,$A49,"")</f>
        <v/>
      </c>
      <c r="F18" s="120">
        <f>IF('All Questions'!BY122&gt;=2,$A112,"")</f>
        <v>3293</v>
      </c>
    </row>
    <row r="19" spans="1:20" x14ac:dyDescent="0.3">
      <c r="A19" s="126">
        <f>'All Questions'!X22</f>
        <v>18571</v>
      </c>
      <c r="B19" s="120" t="str">
        <f>IF('All Questions'!BU66&gt;=2,$A60,"")</f>
        <v/>
      </c>
      <c r="C19" s="120">
        <f>IF('All Questions'!BV63&gt;=2,$A57,"")</f>
        <v>10137</v>
      </c>
      <c r="D19" s="120" t="str">
        <f>IF('All Questions'!BW34&gt;=2,$A29,"")</f>
        <v/>
      </c>
      <c r="E19" s="120" t="str">
        <f>IF('All Questions'!BX56&gt;=2,$A50,"")</f>
        <v/>
      </c>
      <c r="F19" s="120" t="str">
        <f>IF('All Questions'!BY141&gt;=2,$A130,"")</f>
        <v/>
      </c>
    </row>
    <row r="20" spans="1:20" x14ac:dyDescent="0.3">
      <c r="A20" s="126">
        <f>'All Questions'!X23</f>
        <v>2029</v>
      </c>
      <c r="B20" s="120" t="str">
        <f>IF('All Questions'!BU67&gt;=2,$A61,"")</f>
        <v/>
      </c>
      <c r="C20" s="120" t="str">
        <f>IF('All Questions'!BV64&gt;=2,$A58,"")</f>
        <v/>
      </c>
      <c r="D20" s="120">
        <f>IF('All Questions'!BW35&gt;=2,$A30,"")</f>
        <v>47877</v>
      </c>
      <c r="E20" s="120" t="str">
        <f>IF('All Questions'!BX57&gt;=2,$A51,"")</f>
        <v/>
      </c>
      <c r="F20" s="120" t="str">
        <f>IF('All Questions'!BY145&gt;=2,$A134,"")</f>
        <v/>
      </c>
    </row>
    <row r="21" spans="1:20" x14ac:dyDescent="0.3">
      <c r="A21" s="126">
        <f>'All Questions'!X24</f>
        <v>978</v>
      </c>
      <c r="B21" s="120" t="str">
        <f>IF('All Questions'!BU68&gt;=2,$A62,"")</f>
        <v/>
      </c>
      <c r="C21" s="120">
        <f>IF('All Questions'!BV72&gt;=2,$A66,"")</f>
        <v>3650</v>
      </c>
      <c r="D21" s="120" t="str">
        <f>IF('All Questions'!BW37&gt;=2,$A32,"")</f>
        <v/>
      </c>
      <c r="E21" s="120" t="str">
        <f>IF('All Questions'!BX64&gt;=2,$A58,"")</f>
        <v/>
      </c>
      <c r="F21" s="120" t="str">
        <f>IF('All Questions'!BY168&gt;=2,$A155,"")</f>
        <v/>
      </c>
    </row>
    <row r="22" spans="1:20" x14ac:dyDescent="0.3">
      <c r="A22" s="126">
        <f>'All Questions'!X25</f>
        <v>3631</v>
      </c>
      <c r="B22" s="120" t="str">
        <f>IF('All Questions'!BU69&gt;=2,$A63,"")</f>
        <v/>
      </c>
      <c r="C22" s="120" t="str">
        <f>IF('All Questions'!BV75&gt;=2,$A69,"")</f>
        <v/>
      </c>
      <c r="D22" s="120">
        <f>IF('All Questions'!BW38&gt;=2,$A33,"")</f>
        <v>16356</v>
      </c>
      <c r="E22" s="120" t="str">
        <f>IF('All Questions'!BX70&gt;=2,$A64,"")</f>
        <v/>
      </c>
      <c r="F22" s="120" t="str">
        <f>IF('All Questions'!BY181&gt;=2,$A167,"")</f>
        <v/>
      </c>
    </row>
    <row r="23" spans="1:20" x14ac:dyDescent="0.3">
      <c r="A23" s="126">
        <f>'All Questions'!X26</f>
        <v>6463</v>
      </c>
      <c r="B23" s="120" t="str">
        <f>IF('All Questions'!BU71&gt;=2,$A65,"")</f>
        <v/>
      </c>
      <c r="C23" s="120" t="str">
        <f>IF('All Questions'!BV78&gt;=2,$A72,"")</f>
        <v/>
      </c>
      <c r="D23" s="120" t="str">
        <f>IF('All Questions'!BW40&gt;=2,$A34,"")</f>
        <v/>
      </c>
      <c r="E23" s="120" t="str">
        <f>IF('All Questions'!BX73&gt;=2,$A67,"")</f>
        <v/>
      </c>
      <c r="F23" s="120" t="str">
        <f>IF('All Questions'!BY188&gt;=2,$A173,"")</f>
        <v/>
      </c>
    </row>
    <row r="24" spans="1:20" x14ac:dyDescent="0.3">
      <c r="A24" s="126">
        <f>'All Questions'!X28</f>
        <v>941</v>
      </c>
      <c r="B24" s="120" t="str">
        <f>IF('All Questions'!BU80&gt;=2,$A74,"")</f>
        <v/>
      </c>
      <c r="C24" s="120">
        <f>IF('All Questions'!BV79&gt;=2,$A73,"")</f>
        <v>2148254</v>
      </c>
      <c r="D24" s="120" t="str">
        <f>IF('All Questions'!BW42&gt;=2,$A36,"")</f>
        <v/>
      </c>
      <c r="E24" s="120" t="str">
        <f>IF('All Questions'!BX75&gt;=2,$A69,"")</f>
        <v/>
      </c>
      <c r="F24" s="120" t="str">
        <f>IF('All Questions'!BY189&gt;=2,$A174,"")</f>
        <v/>
      </c>
    </row>
    <row r="25" spans="1:20" x14ac:dyDescent="0.3">
      <c r="A25" s="126">
        <f>'All Questions'!X30</f>
        <v>22753</v>
      </c>
      <c r="B25" s="120" t="str">
        <f>IF('All Questions'!BU82&gt;=2,$A76,"")</f>
        <v/>
      </c>
      <c r="C25" s="120">
        <f>IF('All Questions'!BV81&gt;=2,$A75,"")</f>
        <v>90470</v>
      </c>
      <c r="D25" s="120">
        <f>IF('All Questions'!BW43&gt;=2,$A37,"")</f>
        <v>3014</v>
      </c>
      <c r="E25" s="120" t="str">
        <f>IF('All Questions'!BX76&gt;=2,$A70,"")</f>
        <v/>
      </c>
      <c r="F25" s="120" t="str">
        <f>IF('All Questions'!BY200&gt;=2,$A181,"")</f>
        <v/>
      </c>
    </row>
    <row r="26" spans="1:20" x14ac:dyDescent="0.3">
      <c r="A26" s="126">
        <f>'All Questions'!X31</f>
        <v>975</v>
      </c>
      <c r="B26" s="120" t="str">
        <f>IF('All Questions'!BU97&gt;=2,$A90,"")</f>
        <v/>
      </c>
      <c r="C26" s="120" t="str">
        <f>IF('All Questions'!BV83&gt;=2,$A77,"")</f>
        <v/>
      </c>
      <c r="D26" s="120" t="str">
        <f>IF('All Questions'!BW44&gt;=2,$A38,"")</f>
        <v/>
      </c>
      <c r="E26" s="120" t="str">
        <f>IF('All Questions'!BX77&gt;=2,$A71,"")</f>
        <v/>
      </c>
      <c r="F26" s="120" t="str">
        <f>IF('All Questions'!BY206&gt;=2,$A186,"")</f>
        <v/>
      </c>
    </row>
    <row r="27" spans="1:20" x14ac:dyDescent="0.3">
      <c r="A27" s="126">
        <f>'All Questions'!X32</f>
        <v>23655</v>
      </c>
      <c r="B27" s="120" t="str">
        <f>IF('All Questions'!BU100&gt;=2,$A93,"")</f>
        <v/>
      </c>
      <c r="C27" s="120" t="str">
        <f>IF('All Questions'!BV85&gt;=2,$A79,"")</f>
        <v/>
      </c>
      <c r="D27" s="120">
        <f>IF('All Questions'!BW45&gt;=2,$A39,"")</f>
        <v>121399</v>
      </c>
      <c r="E27" s="120" t="str">
        <f>IF('All Questions'!BX84&gt;=2,$A78,"")</f>
        <v/>
      </c>
      <c r="F27" s="120" t="str">
        <f>IF('All Questions'!BY210&gt;=2,$A190,"")</f>
        <v/>
      </c>
    </row>
    <row r="28" spans="1:20" x14ac:dyDescent="0.3">
      <c r="A28" s="126" t="str">
        <f>'All Questions'!X33</f>
        <v/>
      </c>
      <c r="B28" s="120" t="str">
        <f>IF('All Questions'!BU102&gt;=2,$A95,"")</f>
        <v/>
      </c>
      <c r="C28" s="120" t="str">
        <f>IF('All Questions'!BV86&gt;=2,$A80,"")</f>
        <v/>
      </c>
      <c r="D28" s="120">
        <f>IF('All Questions'!BW49&gt;=2,$A43,"")</f>
        <v>799078</v>
      </c>
      <c r="E28" s="120" t="str">
        <f>IF('All Questions'!BX87&gt;=2,$A81,"")</f>
        <v/>
      </c>
      <c r="F28" s="120" t="str">
        <f>IF('All Questions'!BY224&gt;=2,$A200,"")</f>
        <v/>
      </c>
    </row>
    <row r="29" spans="1:20" x14ac:dyDescent="0.3">
      <c r="A29" s="126">
        <f>'All Questions'!X34</f>
        <v>814041</v>
      </c>
      <c r="B29" s="120">
        <f>IF('All Questions'!BU104&gt;=2,$A96,"")</f>
        <v>1075</v>
      </c>
      <c r="C29" s="120">
        <f>IF('All Questions'!BV89&gt;=2,$A83,"")</f>
        <v>1203</v>
      </c>
      <c r="D29" s="120">
        <f>IF('All Questions'!BW50&gt;=2,$A44,"")</f>
        <v>5011</v>
      </c>
      <c r="E29" s="120" t="str">
        <f>IF('All Questions'!BX90&gt;=2,$A84,"")</f>
        <v/>
      </c>
      <c r="F29" s="120" t="str">
        <f>IF('All Questions'!BY226&gt;=2,$A201,"")</f>
        <v/>
      </c>
    </row>
    <row r="30" spans="1:20" x14ac:dyDescent="0.3">
      <c r="A30" s="126">
        <f>'All Questions'!X35</f>
        <v>47877</v>
      </c>
      <c r="B30" s="120" t="str">
        <f>IF('All Questions'!BU109&gt;=2,$A100,"")</f>
        <v/>
      </c>
      <c r="C30" s="120" t="str">
        <f>IF('All Questions'!BV101&gt;=2,$A94,"")</f>
        <v/>
      </c>
      <c r="D30" s="120">
        <f>IF('All Questions'!BW53&gt;=2,$A47,"")</f>
        <v>10890</v>
      </c>
      <c r="E30" s="120" t="str">
        <f>IF('All Questions'!BX92&gt;=2,$A86,"")</f>
        <v/>
      </c>
      <c r="F30" s="120" t="str">
        <f>IF('All Questions'!BY233&gt;=2,$A207,"")</f>
        <v/>
      </c>
    </row>
    <row r="31" spans="1:20" x14ac:dyDescent="0.3">
      <c r="A31" s="126">
        <f>'All Questions'!X36</f>
        <v>96640</v>
      </c>
      <c r="B31" s="120" t="str">
        <f>IF('All Questions'!BU116&gt;=2,$A106,"")</f>
        <v/>
      </c>
      <c r="C31" s="120" t="str">
        <f>IF('All Questions'!BV118&gt;=2,$A108,"")</f>
        <v/>
      </c>
      <c r="D31" s="120" t="str">
        <f>IF('All Questions'!BW54&gt;=2,$A48,"")</f>
        <v/>
      </c>
      <c r="E31" s="120" t="str">
        <f>IF('All Questions'!BX95&gt;=2,$A88,"")</f>
        <v/>
      </c>
      <c r="F31" s="120" t="str">
        <f>IF('All Questions'!BY234&gt;=2,$A208,"")</f>
        <v/>
      </c>
    </row>
    <row r="32" spans="1:20" x14ac:dyDescent="0.3">
      <c r="A32" s="126">
        <f>'All Questions'!X37</f>
        <v>5449</v>
      </c>
      <c r="B32" s="120" t="str">
        <f>IF('All Questions'!BU117&gt;=2,$A107,"")</f>
        <v/>
      </c>
      <c r="C32" s="120">
        <f>IF('All Questions'!BV123&gt;=2,$A113,"")</f>
        <v>2327</v>
      </c>
      <c r="D32" s="120">
        <f>IF('All Questions'!BW57&gt;=2,$A51,"")</f>
        <v>3336813</v>
      </c>
      <c r="E32" s="120">
        <f>IF('All Questions'!BX96&gt;=2,$A89,"")</f>
        <v>34737</v>
      </c>
      <c r="F32" s="120" t="str">
        <f>IF('All Questions'!BY236&gt;=2,$A210,"")</f>
        <v/>
      </c>
    </row>
    <row r="33" spans="1:6" x14ac:dyDescent="0.3">
      <c r="A33" s="126">
        <f>'All Questions'!X38</f>
        <v>16356</v>
      </c>
      <c r="B33" s="120" t="str">
        <f>IF('All Questions'!BU124&gt;=2,$A114,"")</f>
        <v/>
      </c>
      <c r="C33" s="120" t="str">
        <f>IF('All Questions'!BV127&gt;=2,$A117,"")</f>
        <v/>
      </c>
      <c r="D33" s="120">
        <f>IF('All Questions'!BW58&gt;=2,$A52,"")</f>
        <v>5859</v>
      </c>
      <c r="E33" s="120">
        <f>IF('All Questions'!BX97&gt;=2,$A90,"")</f>
        <v>39362</v>
      </c>
      <c r="F33" s="120">
        <f>IF('All Questions'!BY244&gt;=2,$A217,"")</f>
        <v>496</v>
      </c>
    </row>
    <row r="34" spans="1:6" x14ac:dyDescent="0.3">
      <c r="A34" s="126">
        <f>'All Questions'!X40</f>
        <v>5586</v>
      </c>
      <c r="B34" s="120">
        <f>IF('All Questions'!BU125&gt;=2,$A115,"")</f>
        <v>942</v>
      </c>
      <c r="C34" s="120" t="str">
        <f>IF('All Questions'!BV131&gt;=2,$A121,"")</f>
        <v/>
      </c>
      <c r="D34" s="120" t="str">
        <f>IF('All Questions'!BW59&gt;=2,$A53,"")</f>
        <v/>
      </c>
      <c r="E34" s="120">
        <f>IF('All Questions'!BX98&gt;=2,$A91,"")</f>
        <v>1007</v>
      </c>
      <c r="F34" s="120" t="str">
        <f>IF('All Questions'!BY255&gt;=2,$A226,"")</f>
        <v/>
      </c>
    </row>
    <row r="35" spans="1:6" x14ac:dyDescent="0.3">
      <c r="A35" s="126">
        <f>'All Questions'!X41</f>
        <v>18826</v>
      </c>
      <c r="B35" s="120" t="str">
        <f>IF('All Questions'!BU139&gt;=2,$A129,"")</f>
        <v/>
      </c>
      <c r="C35" s="120" t="str">
        <f>IF('All Questions'!BV135&gt;=2,$A125,"")</f>
        <v/>
      </c>
      <c r="D35" s="120">
        <f>IF('All Questions'!BW72&gt;=2,$A66,"")</f>
        <v>3650</v>
      </c>
      <c r="E35" s="120">
        <f>IF('All Questions'!BX99&gt;=2,$A92,"")</f>
        <v>5250</v>
      </c>
      <c r="F35" s="120" t="str">
        <f>IF('All Questions'!BY294&gt;=2,$A262,"")</f>
        <v/>
      </c>
    </row>
    <row r="36" spans="1:6" x14ac:dyDescent="0.3">
      <c r="A36" s="126">
        <f>'All Questions'!X42</f>
        <v>248438</v>
      </c>
      <c r="B36" s="120" t="str">
        <f>IF('All Questions'!BU141&gt;=2,$A130,"")</f>
        <v/>
      </c>
      <c r="C36" s="120" t="str">
        <f>IF('All Questions'!BV136&gt;=2,$A126,"")</f>
        <v/>
      </c>
      <c r="D36" s="120">
        <f>IF('All Questions'!BW74&gt;=2,$A68,"")</f>
        <v>1507652</v>
      </c>
      <c r="E36" s="120">
        <f>IF('All Questions'!BX100&gt;=2,$A93,"")</f>
        <v>9346</v>
      </c>
      <c r="F36" s="120" t="str">
        <f>IF('All Questions'!BY301&gt;=2,$A269,"")</f>
        <v/>
      </c>
    </row>
    <row r="37" spans="1:6" x14ac:dyDescent="0.3">
      <c r="A37" s="126">
        <f>'All Questions'!X43</f>
        <v>3014</v>
      </c>
      <c r="B37" s="120" t="str">
        <f>IF('All Questions'!BU144&gt;=2,$A133,"")</f>
        <v/>
      </c>
      <c r="C37" s="120" t="str">
        <f>IF('All Questions'!BV137&gt;=2,$A127,"")</f>
        <v/>
      </c>
      <c r="D37" s="120">
        <f>IF('All Questions'!BW75&gt;=2,$A69,"")</f>
        <v>3283942</v>
      </c>
      <c r="E37" s="120">
        <f>IF('All Questions'!BX105&gt;=2,$A97,"")</f>
        <v>7591</v>
      </c>
      <c r="F37" s="120" t="str">
        <f>IF('All Questions'!BY319&gt;=2,$A285,"")</f>
        <v/>
      </c>
    </row>
    <row r="38" spans="1:6" x14ac:dyDescent="0.3">
      <c r="A38" s="126">
        <f>'All Questions'!X44</f>
        <v>1864</v>
      </c>
      <c r="B38" s="120" t="str">
        <f>IF('All Questions'!BU146&gt;=2,$A135,"")</f>
        <v/>
      </c>
      <c r="C38" s="120" t="str">
        <f>IF('All Questions'!BV142&gt;=2,$A131,"")</f>
        <v/>
      </c>
      <c r="D38" s="120">
        <f>IF('All Questions'!BW78&gt;=2,$A72,"")</f>
        <v>38446</v>
      </c>
      <c r="E38" s="120">
        <f>IF('All Questions'!BX107&gt;=2,$A99,"")</f>
        <v>807</v>
      </c>
      <c r="F38" s="120" t="str">
        <f>IF('All Questions'!BY329&gt;=2,$A294,"")</f>
        <v/>
      </c>
    </row>
    <row r="39" spans="1:6" x14ac:dyDescent="0.3">
      <c r="A39" s="126">
        <f>'All Questions'!X45</f>
        <v>121399</v>
      </c>
      <c r="B39" s="120" t="str">
        <f>IF('All Questions'!BU153&gt;=2,$A141,"")</f>
        <v/>
      </c>
      <c r="C39" s="120">
        <f>IF('All Questions'!BV144&gt;=2,$A133,"")</f>
        <v>3008731</v>
      </c>
      <c r="D39" s="120">
        <f>IF('All Questions'!BW79&gt;=2,$A73,"")</f>
        <v>2148254</v>
      </c>
      <c r="E39" s="120">
        <f>IF('All Questions'!BX109&gt;=2,$A100,"")</f>
        <v>6791208</v>
      </c>
      <c r="F39" s="120" t="str">
        <f>IF('All Questions'!BY341&gt;=2,$A304,"")</f>
        <v/>
      </c>
    </row>
    <row r="40" spans="1:6" x14ac:dyDescent="0.3">
      <c r="A40" s="126">
        <f>'All Questions'!X46</f>
        <v>3594</v>
      </c>
      <c r="B40" s="120" t="str">
        <f>IF('All Questions'!BU154&gt;=2,$A142,"")</f>
        <v/>
      </c>
      <c r="C40" s="120" t="str">
        <f>IF('All Questions'!BV151&gt;=2,$A139,"")</f>
        <v/>
      </c>
      <c r="D40" s="120">
        <f>IF('All Questions'!BW81&gt;=2,$A75,"")</f>
        <v>90470</v>
      </c>
      <c r="E40" s="120">
        <f>IF('All Questions'!BX112&gt;=2,$A102,"")</f>
        <v>196487</v>
      </c>
      <c r="F40" s="120" t="str">
        <f>IF('All Questions'!BY344&gt;=2,$A307,"")</f>
        <v/>
      </c>
    </row>
    <row r="41" spans="1:6" x14ac:dyDescent="0.3">
      <c r="A41" s="126">
        <f>'All Questions'!X47</f>
        <v>1418</v>
      </c>
      <c r="B41" s="120" t="str">
        <f>IF('All Questions'!BU158&gt;=2,$A146,"")</f>
        <v/>
      </c>
      <c r="C41" s="120">
        <f>IF('All Questions'!BV152&gt;=2,$A140,"")</f>
        <v>328412</v>
      </c>
      <c r="D41" s="120">
        <f>IF('All Questions'!BW83&gt;=2,$A77,"")</f>
        <v>16505</v>
      </c>
      <c r="E41" s="120">
        <f>IF('All Questions'!BX113&gt;=2,$A103,"")</f>
        <v>412</v>
      </c>
      <c r="F41" s="120" t="str">
        <f>IF('All Questions'!BY347&gt;=2,$A310,"")</f>
        <v/>
      </c>
    </row>
    <row r="42" spans="1:6" x14ac:dyDescent="0.3">
      <c r="A42" s="126" t="str">
        <f>'All Questions'!X48</f>
        <v/>
      </c>
      <c r="B42" s="120" t="str">
        <f>IF('All Questions'!BU160&gt;=2,$A148,"")</f>
        <v/>
      </c>
      <c r="C42" s="120" t="str">
        <f>IF('All Questions'!BV155&gt;=2,$A143,"")</f>
        <v/>
      </c>
      <c r="D42" s="120" t="str">
        <f>IF('All Questions'!BW84&gt;=2,$A78,"")</f>
        <v/>
      </c>
      <c r="E42" s="120">
        <f>IF('All Questions'!BX114&gt;=2,$A104,"")</f>
        <v>15720</v>
      </c>
      <c r="F42" s="120" t="str">
        <f>IF('All Questions'!BY356&gt;=2,$A318,"")</f>
        <v/>
      </c>
    </row>
    <row r="43" spans="1:6" x14ac:dyDescent="0.3">
      <c r="A43" s="126">
        <f>'All Questions'!X49</f>
        <v>799078</v>
      </c>
      <c r="B43" s="120" t="str">
        <f>IF('All Questions'!BU161&gt;=2,$A149,"")</f>
        <v/>
      </c>
      <c r="C43" s="120">
        <f>IF('All Questions'!BV156&gt;=2,$A144,"")</f>
        <v>8241</v>
      </c>
      <c r="D43" s="120">
        <f>IF('All Questions'!BW85&gt;=2,$A79,"")</f>
        <v>3408</v>
      </c>
      <c r="E43" s="120">
        <f>IF('All Questions'!BX120&gt;=2,$A110,"")</f>
        <v>487</v>
      </c>
      <c r="F43" s="120" t="str">
        <f>IF('All Questions'!BY361&gt;=2,$A323,"")</f>
        <v/>
      </c>
    </row>
    <row r="44" spans="1:6" x14ac:dyDescent="0.3">
      <c r="A44" s="126">
        <f>'All Questions'!X50</f>
        <v>5011</v>
      </c>
      <c r="B44" s="120" t="str">
        <f>IF('All Questions'!BU168&gt;=2,$A155,"")</f>
        <v/>
      </c>
      <c r="C44" s="120" t="str">
        <f>IF('All Questions'!BV157&gt;=2,$A145,"")</f>
        <v/>
      </c>
      <c r="D44" s="120">
        <f>IF('All Questions'!BW86&gt;=2,$A80,"")</f>
        <v>6322</v>
      </c>
      <c r="E44" s="120" t="str">
        <f>IF('All Questions'!BX121&gt;=2,$A111,"")</f>
        <v/>
      </c>
    </row>
    <row r="45" spans="1:6" x14ac:dyDescent="0.3">
      <c r="A45" s="126">
        <f>'All Questions'!X51</f>
        <v>3850</v>
      </c>
      <c r="B45" s="120" t="str">
        <f>IF('All Questions'!BU172&gt;=2,$A159,"")</f>
        <v/>
      </c>
      <c r="C45" s="120" t="str">
        <f>IF('All Questions'!BV162&gt;=2,$A150,"")</f>
        <v/>
      </c>
      <c r="D45" s="120">
        <f>IF('All Questions'!BW87&gt;=2,$A81,"")</f>
        <v>50540</v>
      </c>
      <c r="E45" s="120">
        <f>IF('All Questions'!BX122&gt;=2,$A112,"")</f>
        <v>3293</v>
      </c>
    </row>
    <row r="46" spans="1:6" x14ac:dyDescent="0.3">
      <c r="A46" s="126">
        <f>'All Questions'!X52</f>
        <v>957874</v>
      </c>
      <c r="B46" s="120" t="str">
        <f>IF('All Questions'!BU178&gt;=2,$A164,"")</f>
        <v/>
      </c>
      <c r="C46" s="120">
        <f>IF('All Questions'!BV167&gt;=2,$A154,"")</f>
        <v>9426</v>
      </c>
      <c r="D46" s="120">
        <f>IF('All Questions'!BW88&gt;=2,$A82,"")</f>
        <v>45787</v>
      </c>
      <c r="E46" s="120" t="str">
        <f>IF('All Questions'!BX124&gt;=2,$A114,"")</f>
        <v/>
      </c>
    </row>
    <row r="47" spans="1:6" x14ac:dyDescent="0.3">
      <c r="A47" s="126">
        <f>'All Questions'!X53</f>
        <v>10890</v>
      </c>
      <c r="B47" s="120" t="str">
        <f>IF('All Questions'!BU181&gt;=2,$A167,"")</f>
        <v/>
      </c>
      <c r="C47" s="120" t="str">
        <f>IF('All Questions'!BV169&gt;=2,$A156,"")</f>
        <v/>
      </c>
      <c r="D47" s="120">
        <f>IF('All Questions'!BW89&gt;=2,$A83,"")</f>
        <v>1203</v>
      </c>
      <c r="E47" s="120">
        <f>IF('All Questions'!BX127&gt;=2,$A117,"")</f>
        <v>305075</v>
      </c>
    </row>
    <row r="48" spans="1:6" x14ac:dyDescent="0.3">
      <c r="A48" s="126">
        <f>'All Questions'!X54</f>
        <v>817028</v>
      </c>
      <c r="B48" s="120" t="str">
        <f>IF('All Questions'!BU193&gt;=2,$A177,"")</f>
        <v/>
      </c>
      <c r="C48" s="120">
        <f>IF('All Questions'!BV170&gt;=2,$A157,"")</f>
        <v>5379371</v>
      </c>
      <c r="D48" s="120">
        <f>IF('All Questions'!BW91&gt;=2,$A85,"")</f>
        <v>10262</v>
      </c>
      <c r="E48" s="120" t="str">
        <f>IF('All Questions'!BX132&gt;=2,$A122,"")</f>
        <v/>
      </c>
    </row>
    <row r="49" spans="1:5" x14ac:dyDescent="0.3">
      <c r="A49" s="126">
        <f>'All Questions'!X55</f>
        <v>6773</v>
      </c>
      <c r="B49" s="120" t="str">
        <f>IF('All Questions'!BU202&gt;=2,$A183,"")</f>
        <v/>
      </c>
      <c r="C49" s="120">
        <f>IF('All Questions'!BV171&gt;=2,$A158,"")</f>
        <v>56088</v>
      </c>
      <c r="D49" s="120">
        <f>IF('All Questions'!BW94&gt;=2,$A87,"")</f>
        <v>9409</v>
      </c>
      <c r="E49" s="120" t="str">
        <f>IF('All Questions'!BX133&gt;=2,$A123,"")</f>
        <v/>
      </c>
    </row>
    <row r="50" spans="1:5" x14ac:dyDescent="0.3">
      <c r="A50" s="126">
        <f>'All Questions'!X56</f>
        <v>5448</v>
      </c>
      <c r="B50" s="120" t="str">
        <f>IF('All Questions'!BU207&gt;=2,$A187,"")</f>
        <v/>
      </c>
      <c r="C50" s="120" t="str">
        <f>IF('All Questions'!BV172&gt;=2,$A159,"")</f>
        <v/>
      </c>
      <c r="D50" s="120" t="str">
        <f>IF('All Questions'!BW101&gt;=2,$A94,"")</f>
        <v/>
      </c>
      <c r="E50" s="120">
        <f>IF('All Questions'!BX134&gt;=2,$A124,"")</f>
        <v>12707</v>
      </c>
    </row>
    <row r="51" spans="1:5" x14ac:dyDescent="0.3">
      <c r="A51" s="126">
        <f>'All Questions'!X57</f>
        <v>3336813</v>
      </c>
      <c r="B51" s="120" t="str">
        <f>IF('All Questions'!BU208&gt;=2,$A188,"")</f>
        <v/>
      </c>
      <c r="C51" s="120">
        <f>IF('All Questions'!BV173&gt;=2,$A160,"")</f>
        <v>8837</v>
      </c>
      <c r="D51" s="120" t="str">
        <f>IF('All Questions'!BW106&gt;=2,$A98,"")</f>
        <v/>
      </c>
      <c r="E51" s="120" t="str">
        <f>IF('All Questions'!BX135&gt;=2,$A125,"")</f>
        <v/>
      </c>
    </row>
    <row r="52" spans="1:5" x14ac:dyDescent="0.3">
      <c r="A52" s="126">
        <f>'All Questions'!X58</f>
        <v>5859</v>
      </c>
      <c r="B52" s="120" t="str">
        <f>IF('All Questions'!BU210&gt;=2,$A190,"")</f>
        <v/>
      </c>
      <c r="C52" s="120" t="str">
        <f>IF('All Questions'!BV177&gt;=2,$A163,"")</f>
        <v/>
      </c>
      <c r="D52" s="120" t="str">
        <f>IF('All Questions'!BW107&gt;=2,$A99,"")</f>
        <v/>
      </c>
      <c r="E52" s="120">
        <f>IF('All Questions'!BX137&gt;=2,$A127,"")</f>
        <v>2890</v>
      </c>
    </row>
    <row r="53" spans="1:5" x14ac:dyDescent="0.3">
      <c r="A53" s="126" t="str">
        <f>'All Questions'!X59</f>
        <v/>
      </c>
      <c r="B53" s="120" t="str">
        <f>IF('All Questions'!BU213&gt;=2,$A193,"")</f>
        <v/>
      </c>
      <c r="C53" s="120" t="str">
        <f>IF('All Questions'!BV178&gt;=2,$A164,"")</f>
        <v/>
      </c>
      <c r="D53" s="120" t="str">
        <f>IF('All Questions'!BW111&gt;=2,$A101,"")</f>
        <v/>
      </c>
      <c r="E53" s="120" t="str">
        <f>IF('All Questions'!BX138&gt;=2,$A128,"")</f>
        <v/>
      </c>
    </row>
    <row r="54" spans="1:5" x14ac:dyDescent="0.3">
      <c r="A54" s="126">
        <f>'All Questions'!X60</f>
        <v>55708</v>
      </c>
      <c r="B54" s="120" t="str">
        <f>IF('All Questions'!BU221&gt;=2,$A198,"")</f>
        <v/>
      </c>
      <c r="C54" s="120">
        <f>IF('All Questions'!BV187&gt;=2,$A172,"")</f>
        <v>4825</v>
      </c>
      <c r="D54" s="120" t="str">
        <f>IF('All Questions'!BW113&gt;=2,$A103,"")</f>
        <v/>
      </c>
      <c r="E54" s="120" t="str">
        <f>IF('All Questions'!BX141&gt;=2,$A130,"")</f>
        <v/>
      </c>
    </row>
    <row r="55" spans="1:5" x14ac:dyDescent="0.3">
      <c r="A55" s="126">
        <f>'All Questions'!X61</f>
        <v>395038</v>
      </c>
      <c r="B55" s="120" t="str">
        <f>IF('All Questions'!BU231&gt;=2,$A205,"")</f>
        <v/>
      </c>
      <c r="C55" s="120">
        <f>IF('All Questions'!BV190&gt;=2,$A175,"")</f>
        <v>1538</v>
      </c>
      <c r="D55" s="120">
        <f>IF('All Questions'!BW115&gt;=2,$A105,"")</f>
        <v>71553</v>
      </c>
      <c r="E55" s="120" t="str">
        <f>IF('All Questions'!BX143&gt;=2,$A132,"")</f>
        <v/>
      </c>
    </row>
    <row r="56" spans="1:5" x14ac:dyDescent="0.3">
      <c r="A56" s="126">
        <f>'All Questions'!X62</f>
        <v>135373</v>
      </c>
      <c r="B56" s="120" t="str">
        <f>IF('All Questions'!BU233&gt;=2,$A207,"")</f>
        <v/>
      </c>
      <c r="C56" s="120">
        <f>IF('All Questions'!BV194&gt;=2,$A178,"")</f>
        <v>16062</v>
      </c>
      <c r="D56" s="120" t="str">
        <f>IF('All Questions'!BW116&gt;=2,$A106,"")</f>
        <v/>
      </c>
      <c r="E56" s="120">
        <f>IF('All Questions'!BX144&gt;=2,$A133,"")</f>
        <v>3008731</v>
      </c>
    </row>
    <row r="57" spans="1:5" x14ac:dyDescent="0.3">
      <c r="A57" s="126">
        <f>'All Questions'!X63</f>
        <v>10137</v>
      </c>
      <c r="B57" s="120" t="str">
        <f>IF('All Questions'!BU234&gt;=2,$A208,"")</f>
        <v/>
      </c>
      <c r="C57" s="120" t="str">
        <f>IF('All Questions'!BV197&gt;=2,$A179,"")</f>
        <v/>
      </c>
      <c r="D57" s="120" t="str">
        <f>IF('All Questions'!BW118&gt;=2,$A108,"")</f>
        <v/>
      </c>
      <c r="E57" s="120" t="str">
        <f>IF('All Questions'!BX145&gt;=2,$A134,"")</f>
        <v/>
      </c>
    </row>
    <row r="58" spans="1:5" x14ac:dyDescent="0.3">
      <c r="A58" s="126">
        <f>'All Questions'!X64</f>
        <v>96356</v>
      </c>
      <c r="B58" s="120" t="str">
        <f>IF('All Questions'!BU247&gt;=2,$A218,"")</f>
        <v/>
      </c>
      <c r="C58" s="120" t="str">
        <f>IF('All Questions'!BV203&gt;=2,$A184,"")</f>
        <v/>
      </c>
      <c r="D58" s="120" t="str">
        <f>IF('All Questions'!BW119&gt;=2,$A109,"")</f>
        <v/>
      </c>
      <c r="E58" s="120">
        <f>IF('All Questions'!BX147&gt;=2,$A136,"")</f>
        <v>1535</v>
      </c>
    </row>
    <row r="59" spans="1:5" x14ac:dyDescent="0.3">
      <c r="A59" s="126" t="str">
        <f>'All Questions'!X65</f>
        <v/>
      </c>
      <c r="B59" s="120" t="str">
        <f>IF('All Questions'!BU249&gt;=2,$A220,"")</f>
        <v/>
      </c>
      <c r="C59" s="120" t="str">
        <f>IF('All Questions'!BV204&gt;=2,$A185,"")</f>
        <v/>
      </c>
      <c r="D59" s="120" t="str">
        <f>IF('All Questions'!BW120&gt;=2,$A110,"")</f>
        <v/>
      </c>
      <c r="E59" s="120">
        <f>IF('All Questions'!BX149&gt;=2,$A137,"")</f>
        <v>1976</v>
      </c>
    </row>
    <row r="60" spans="1:5" x14ac:dyDescent="0.3">
      <c r="A60" s="126">
        <f>'All Questions'!X66</f>
        <v>217</v>
      </c>
      <c r="B60" s="120" t="str">
        <f>IF('All Questions'!BU252&gt;=2,$A223,"")</f>
        <v/>
      </c>
      <c r="C60" s="120" t="str">
        <f>IF('All Questions'!BV220&gt;=2,$A197,"")</f>
        <v/>
      </c>
      <c r="D60" s="120" t="str">
        <f>IF('All Questions'!BW121&gt;=2,$A111,"")</f>
        <v/>
      </c>
      <c r="E60" s="120">
        <f>IF('All Questions'!BX150&gt;=2,$A138,"")</f>
        <v>632593</v>
      </c>
    </row>
    <row r="61" spans="1:5" x14ac:dyDescent="0.3">
      <c r="A61" s="126">
        <f>'All Questions'!X67</f>
        <v>2584</v>
      </c>
      <c r="B61" s="120" t="str">
        <f>IF('All Questions'!BU269&gt;=2,$A238,"")</f>
        <v/>
      </c>
      <c r="C61" s="120" t="str">
        <f>IF('All Questions'!BV223&gt;=2,$A199,"")</f>
        <v/>
      </c>
      <c r="D61" s="120">
        <f>IF('All Questions'!BW123&gt;=2,$A113,"")</f>
        <v>2327</v>
      </c>
      <c r="E61" s="120" t="str">
        <f>IF('All Questions'!BX153&gt;=2,$A141,"")</f>
        <v/>
      </c>
    </row>
    <row r="62" spans="1:5" x14ac:dyDescent="0.3">
      <c r="A62" s="126">
        <f>'All Questions'!X68</f>
        <v>263518</v>
      </c>
      <c r="B62" s="120" t="str">
        <f>IF('All Questions'!BU277&gt;=2,$A246,"")</f>
        <v/>
      </c>
      <c r="C62" s="120">
        <f>IF('All Questions'!BV228&gt;=2,$A203,"")</f>
        <v>1576</v>
      </c>
      <c r="D62" s="120" t="str">
        <f>IF('All Questions'!BW126&gt;=2,$A116,"")</f>
        <v/>
      </c>
      <c r="E62" s="120" t="str">
        <f>IF('All Questions'!BX154&gt;=2,$A142,"")</f>
        <v/>
      </c>
    </row>
    <row r="63" spans="1:5" x14ac:dyDescent="0.3">
      <c r="A63" s="126">
        <f>'All Questions'!X69</f>
        <v>31857</v>
      </c>
      <c r="B63" s="120">
        <f>IF('All Questions'!BU278&gt;=2,$A247,"")</f>
        <v>693</v>
      </c>
      <c r="C63" s="120">
        <f>IF('All Questions'!BV232&gt;=2,$A206,"")</f>
        <v>1925</v>
      </c>
      <c r="D63" s="120" t="str">
        <f>IF('All Questions'!BW128&gt;=2,$A118,"")</f>
        <v/>
      </c>
      <c r="E63" s="120">
        <f>IF('All Questions'!BX158&gt;=2,$A146,"")</f>
        <v>3831</v>
      </c>
    </row>
    <row r="64" spans="1:5" x14ac:dyDescent="0.3">
      <c r="A64" s="126">
        <f>'All Questions'!X70</f>
        <v>300164</v>
      </c>
      <c r="B64" s="120">
        <f>IF('All Questions'!BU279&gt;=2,$A248,"")</f>
        <v>22480196</v>
      </c>
      <c r="C64" s="120" t="str">
        <f>IF('All Questions'!BV235&gt;=2,$A209,"")</f>
        <v/>
      </c>
      <c r="D64" s="120">
        <f>IF('All Questions'!BW129&gt;=2,$A119,"")</f>
        <v>500</v>
      </c>
      <c r="E64" s="120">
        <f>IF('All Questions'!BX159&gt;=2,$A147,"")</f>
        <v>3751</v>
      </c>
    </row>
    <row r="65" spans="1:5" x14ac:dyDescent="0.3">
      <c r="A65" s="126">
        <f>'All Questions'!X71</f>
        <v>302525</v>
      </c>
      <c r="B65" s="120" t="str">
        <f>IF('All Questions'!BU280&gt;=2,$A249,"")</f>
        <v/>
      </c>
      <c r="C65" s="120" t="str">
        <f>IF('All Questions'!BV241&gt;=2,$A214,"")</f>
        <v/>
      </c>
      <c r="D65" s="120" t="str">
        <f>IF('All Questions'!BW130&gt;=2,$A120,"")</f>
        <v/>
      </c>
      <c r="E65" s="120" t="str">
        <f>IF('All Questions'!BX161&gt;=2,$A149,"")</f>
        <v/>
      </c>
    </row>
    <row r="66" spans="1:5" x14ac:dyDescent="0.3">
      <c r="A66" s="126">
        <f>'All Questions'!X72</f>
        <v>3650</v>
      </c>
      <c r="B66" s="120" t="str">
        <f>IF('All Questions'!BU283&gt;=2,$A252,"")</f>
        <v/>
      </c>
      <c r="C66" s="120">
        <f>IF('All Questions'!BV242&gt;=2,$A215,"")</f>
        <v>39507</v>
      </c>
      <c r="D66" s="120" t="str">
        <f>IF('All Questions'!BW131&gt;=2,$A121,"")</f>
        <v/>
      </c>
      <c r="E66" s="120" t="str">
        <f>IF('All Questions'!BX163&gt;=2,$A151,"")</f>
        <v/>
      </c>
    </row>
    <row r="67" spans="1:5" x14ac:dyDescent="0.3">
      <c r="A67" s="126" t="str">
        <f>'All Questions'!X73</f>
        <v/>
      </c>
      <c r="B67" s="120">
        <f>IF('All Questions'!BU284&gt;=2,$A253,"")</f>
        <v>5620</v>
      </c>
      <c r="C67" s="120" t="str">
        <f>IF('All Questions'!BV243&gt;=2,$A216,"")</f>
        <v/>
      </c>
      <c r="D67" s="120" t="str">
        <f>IF('All Questions'!BW135&gt;=2,$A125,"")</f>
        <v/>
      </c>
      <c r="E67" s="120" t="str">
        <f>IF('All Questions'!BX167&gt;=2,$A154,"")</f>
        <v/>
      </c>
    </row>
    <row r="68" spans="1:5" x14ac:dyDescent="0.3">
      <c r="A68" s="126">
        <f>'All Questions'!X74</f>
        <v>1507652</v>
      </c>
      <c r="B68" s="120">
        <f>IF('All Questions'!BU286&gt;=2,$A254,"")</f>
        <v>1727</v>
      </c>
      <c r="C68" s="120" t="str">
        <f>IF('All Questions'!BV250&gt;=2,$A221,"")</f>
        <v/>
      </c>
      <c r="D68" s="120">
        <f>IF('All Questions'!BW136&gt;=2,$A126,"")</f>
        <v>5034</v>
      </c>
      <c r="E68" s="120" t="str">
        <f>IF('All Questions'!BX174&gt;=2,$A161,"")</f>
        <v/>
      </c>
    </row>
    <row r="69" spans="1:5" x14ac:dyDescent="0.3">
      <c r="A69" s="126">
        <f>'All Questions'!X75</f>
        <v>3283942</v>
      </c>
      <c r="B69" s="120">
        <f>IF('All Questions'!BU289&gt;=2,$A257,"")</f>
        <v>6053</v>
      </c>
      <c r="C69" s="120" t="str">
        <f>IF('All Questions'!BV258&gt;=2,$A229,"")</f>
        <v/>
      </c>
      <c r="D69" s="120" t="str">
        <f>IF('All Questions'!BW142&gt;=2,$A131,"")</f>
        <v/>
      </c>
      <c r="E69" s="120" t="str">
        <f>IF('All Questions'!BX176&gt;=2,$A162,"")</f>
        <v/>
      </c>
    </row>
    <row r="70" spans="1:5" x14ac:dyDescent="0.3">
      <c r="A70" s="126">
        <f>'All Questions'!X76</f>
        <v>2236</v>
      </c>
      <c r="B70" s="120" t="str">
        <f>IF('All Questions'!BU292&gt;=2,$A260,"")</f>
        <v/>
      </c>
      <c r="C70" s="120">
        <f>IF('All Questions'!BV261&gt;=2,$A231,"")</f>
        <v>98907</v>
      </c>
      <c r="D70" s="120">
        <f>IF('All Questions'!BW143&gt;=2,$A132,"")</f>
        <v>1230</v>
      </c>
      <c r="E70" s="120" t="str">
        <f>IF('All Questions'!BX179&gt;=2,$A165,"")</f>
        <v/>
      </c>
    </row>
    <row r="71" spans="1:5" x14ac:dyDescent="0.3">
      <c r="A71" s="126">
        <f>'All Questions'!X77</f>
        <v>17133</v>
      </c>
      <c r="B71" s="120" t="str">
        <f>IF('All Questions'!BU295&gt;=2,$A263,"")</f>
        <v/>
      </c>
      <c r="C71" s="120" t="str">
        <f>IF('All Questions'!BV273&gt;=2,$A242,"")</f>
        <v/>
      </c>
      <c r="D71" s="120">
        <f>IF('All Questions'!BW144&gt;=2,$A133,"")</f>
        <v>3008731</v>
      </c>
      <c r="E71" s="120" t="str">
        <f>IF('All Questions'!BX183&gt;=2,$A169,"")</f>
        <v/>
      </c>
    </row>
    <row r="72" spans="1:5" x14ac:dyDescent="0.3">
      <c r="A72" s="126">
        <f>'All Questions'!X78</f>
        <v>38446</v>
      </c>
      <c r="B72" s="120">
        <f>IF('All Questions'!BU296&gt;=2,$A264,"")</f>
        <v>162</v>
      </c>
      <c r="C72" s="120" t="str">
        <f>IF('All Questions'!BV280&gt;=2,$A249,"")</f>
        <v/>
      </c>
      <c r="D72" s="120">
        <f>IF('All Questions'!BW146&gt;=2,$A135,"")</f>
        <v>2408</v>
      </c>
      <c r="E72" s="120" t="str">
        <f>IF('All Questions'!BX185&gt;=2,$A170,"")</f>
        <v/>
      </c>
    </row>
    <row r="73" spans="1:5" x14ac:dyDescent="0.3">
      <c r="A73" s="126">
        <f>'All Questions'!X79</f>
        <v>2148254</v>
      </c>
      <c r="B73" s="120" t="str">
        <f>IF('All Questions'!BU297&gt;=2,$A265,"")</f>
        <v/>
      </c>
      <c r="C73" s="120" t="str">
        <f>IF('All Questions'!BV281&gt;=2,$A250,"")</f>
        <v/>
      </c>
      <c r="D73" s="120" t="str">
        <f>IF('All Questions'!BW147&gt;=2,$A136,"")</f>
        <v/>
      </c>
      <c r="E73" s="120" t="str">
        <f>IF('All Questions'!BX187&gt;=2,$A172,"")</f>
        <v/>
      </c>
    </row>
    <row r="74" spans="1:5" x14ac:dyDescent="0.3">
      <c r="A74" s="126">
        <f>'All Questions'!X80</f>
        <v>50621</v>
      </c>
      <c r="B74" s="120" t="str">
        <f>IF('All Questions'!BU301&gt;=2,$A269,"")</f>
        <v/>
      </c>
      <c r="C74" s="120" t="str">
        <f>IF('All Questions'!BV297&gt;=2,$A265,"")</f>
        <v/>
      </c>
      <c r="D74" s="120" t="str">
        <f>IF('All Questions'!BW151&gt;=2,$A139,"")</f>
        <v/>
      </c>
      <c r="E74" s="120" t="str">
        <f>IF('All Questions'!BX193&gt;=2,$A177,"")</f>
        <v/>
      </c>
    </row>
    <row r="75" spans="1:5" x14ac:dyDescent="0.3">
      <c r="A75" s="126">
        <f>'All Questions'!X81</f>
        <v>90470</v>
      </c>
      <c r="B75" s="120">
        <f>IF('All Questions'!BU302&gt;=2,$A270,"")</f>
        <v>70066</v>
      </c>
      <c r="C75" s="120" t="str">
        <f>IF('All Questions'!BV299&gt;=2,$A267,"")</f>
        <v/>
      </c>
      <c r="D75" s="120">
        <f>IF('All Questions'!BW152&gt;=2,$A140,"")</f>
        <v>328412</v>
      </c>
      <c r="E75" s="120" t="str">
        <f>IF('All Questions'!BX199&gt;=2,$A180,"")</f>
        <v/>
      </c>
    </row>
    <row r="76" spans="1:5" x14ac:dyDescent="0.3">
      <c r="A76" s="126">
        <f>'All Questions'!X82</f>
        <v>211659</v>
      </c>
      <c r="B76" s="120">
        <f>IF('All Questions'!BU303&gt;=2,$A271,"")</f>
        <v>2214</v>
      </c>
      <c r="C76" s="120" t="str">
        <f>IF('All Questions'!BV307&gt;=2,$A275,"")</f>
        <v/>
      </c>
      <c r="D76" s="120" t="str">
        <f>IF('All Questions'!BW155&gt;=2,$A143,"")</f>
        <v/>
      </c>
      <c r="E76" s="120">
        <f>IF('All Questions'!BX201&gt;=2,$A182,"")</f>
        <v>442</v>
      </c>
    </row>
    <row r="77" spans="1:5" x14ac:dyDescent="0.3">
      <c r="A77" s="126">
        <f>'All Questions'!X83</f>
        <v>16505</v>
      </c>
      <c r="B77" s="120" t="str">
        <f>IF('All Questions'!BU309&gt;=2,$A276,"")</f>
        <v/>
      </c>
      <c r="C77" s="120" t="str">
        <f>IF('All Questions'!BV310&gt;=2,$A277,"")</f>
        <v/>
      </c>
      <c r="D77" s="120">
        <f>IF('All Questions'!BW156&gt;=2,$A144,"")</f>
        <v>8241</v>
      </c>
      <c r="E77" s="120">
        <f>IF('All Questions'!BX203&gt;=2,$A184,"")</f>
        <v>2844213</v>
      </c>
    </row>
    <row r="78" spans="1:5" x14ac:dyDescent="0.3">
      <c r="A78" s="126" t="str">
        <f>'All Questions'!X84</f>
        <v/>
      </c>
      <c r="B78" s="120" t="str">
        <f>IF('All Questions'!BU321&gt;=2,$A287,"")</f>
        <v/>
      </c>
      <c r="C78" s="120" t="str">
        <f>IF('All Questions'!BV341&gt;=2,$A304,"")</f>
        <v/>
      </c>
      <c r="D78" s="120" t="str">
        <f>IF('All Questions'!BW157&gt;=2,$A145,"")</f>
        <v/>
      </c>
      <c r="E78" s="120" t="str">
        <f>IF('All Questions'!BX204&gt;=2,$A185,"")</f>
        <v/>
      </c>
    </row>
    <row r="79" spans="1:5" x14ac:dyDescent="0.3">
      <c r="A79" s="126">
        <f>'All Questions'!X85</f>
        <v>3408</v>
      </c>
      <c r="B79" s="120" t="str">
        <f>IF('All Questions'!BU324&gt;=2,$A290,"")</f>
        <v/>
      </c>
      <c r="C79" s="120">
        <f>IF('All Questions'!BV348&gt;=2,$A311,"")</f>
        <v>417798</v>
      </c>
      <c r="D79" s="120" t="str">
        <f>IF('All Questions'!BW158&gt;=2,$A146,"")</f>
        <v/>
      </c>
      <c r="E79" s="120">
        <f>IF('All Questions'!BX206&gt;=2,$A186,"")</f>
        <v>81493</v>
      </c>
    </row>
    <row r="80" spans="1:5" x14ac:dyDescent="0.3">
      <c r="A80" s="126">
        <f>'All Questions'!X86</f>
        <v>6322</v>
      </c>
      <c r="B80" s="120">
        <f>IF('All Questions'!BU325&gt;=2,$A291,"")</f>
        <v>1066</v>
      </c>
      <c r="C80" s="120" t="str">
        <f>IF('All Questions'!BV363&gt;=2,$A325,"")</f>
        <v/>
      </c>
      <c r="D80" s="120" t="str">
        <f>IF('All Questions'!BW159&gt;=2,$A147,"")</f>
        <v/>
      </c>
      <c r="E80" s="120">
        <f>IF('All Questions'!BX207&gt;=2,$A187,"")</f>
        <v>6601</v>
      </c>
    </row>
    <row r="81" spans="1:5" x14ac:dyDescent="0.3">
      <c r="A81" s="126">
        <f>'All Questions'!X87</f>
        <v>50540</v>
      </c>
      <c r="B81" s="120">
        <f>IF('All Questions'!BU326&gt;=2,$A292,"")</f>
        <v>547</v>
      </c>
      <c r="D81" s="120">
        <f>IF('All Questions'!BW162&gt;=2,$A150,"")</f>
        <v>20410</v>
      </c>
      <c r="E81" s="120">
        <f>IF('All Questions'!BX209&gt;=2,$A189,"")</f>
        <v>1898</v>
      </c>
    </row>
    <row r="82" spans="1:5" x14ac:dyDescent="0.3">
      <c r="A82" s="126">
        <f>'All Questions'!X88</f>
        <v>45787</v>
      </c>
      <c r="B82" s="120">
        <f>IF('All Questions'!BU327&gt;=2,$A293,"")</f>
        <v>27253</v>
      </c>
      <c r="D82" s="120">
        <f>IF('All Questions'!BW165&gt;=2,$A152,"")</f>
        <v>204952</v>
      </c>
      <c r="E82" s="120">
        <f>IF('All Questions'!BX210&gt;=2,$A190,"")</f>
        <v>658</v>
      </c>
    </row>
    <row r="83" spans="1:5" x14ac:dyDescent="0.3">
      <c r="A83" s="126">
        <f>'All Questions'!X89</f>
        <v>1203</v>
      </c>
      <c r="B83" s="120">
        <f>IF('All Questions'!BU329&gt;=2,$A294,"")</f>
        <v>299</v>
      </c>
      <c r="D83" s="120">
        <f>IF('All Questions'!BW166&gt;=2,$A153,"")</f>
        <v>24535</v>
      </c>
      <c r="E83" s="120">
        <f>IF('All Questions'!BX213&gt;=2,$A193,"")</f>
        <v>722381</v>
      </c>
    </row>
    <row r="84" spans="1:5" x14ac:dyDescent="0.3">
      <c r="A84" s="126">
        <f>'All Questions'!X90</f>
        <v>377</v>
      </c>
      <c r="B84" s="120">
        <f>IF('All Questions'!BU330&gt;=2,$A295,"")</f>
        <v>2290</v>
      </c>
      <c r="D84" s="120">
        <f>IF('All Questions'!BW167&gt;=2,$A154,"")</f>
        <v>9426</v>
      </c>
      <c r="E84" s="120">
        <f>IF('All Questions'!BX216&gt;=2,$A195,"")</f>
        <v>486897</v>
      </c>
    </row>
    <row r="85" spans="1:5" x14ac:dyDescent="0.3">
      <c r="A85" s="126">
        <f>'All Questions'!X91</f>
        <v>10262</v>
      </c>
      <c r="B85" s="120">
        <f>IF('All Questions'!BU331&gt;=2,$A296,"")</f>
        <v>47038</v>
      </c>
      <c r="D85" s="120">
        <f>IF('All Questions'!BW169&gt;=2,$A156,"")</f>
        <v>27680</v>
      </c>
      <c r="E85" s="120" t="str">
        <f>IF('All Questions'!BX220&gt;=2,$A197,"")</f>
        <v/>
      </c>
    </row>
    <row r="86" spans="1:5" x14ac:dyDescent="0.3">
      <c r="A86" s="126">
        <f>'All Questions'!X92</f>
        <v>12121</v>
      </c>
      <c r="B86" s="120">
        <f>IF('All Questions'!BU333&gt;=2,$A298,"")</f>
        <v>817170</v>
      </c>
      <c r="D86" s="120">
        <f>IF('All Questions'!BW170&gt;=2,$A157,"")</f>
        <v>5379371</v>
      </c>
      <c r="E86" s="120">
        <f>IF('All Questions'!BX224&gt;=2,$A200,"")</f>
        <v>19873</v>
      </c>
    </row>
    <row r="87" spans="1:5" x14ac:dyDescent="0.3">
      <c r="A87" s="126">
        <f>'All Questions'!X94</f>
        <v>9409</v>
      </c>
      <c r="B87" s="120">
        <f>IF('All Questions'!BU334&gt;=2,$A299,"")</f>
        <v>260175</v>
      </c>
      <c r="D87" s="120">
        <f>IF('All Questions'!BW171&gt;=2,$A158,"")</f>
        <v>56088</v>
      </c>
      <c r="E87" s="120" t="str">
        <f>IF('All Questions'!BX226&gt;=2,$A201,"")</f>
        <v/>
      </c>
    </row>
    <row r="88" spans="1:5" x14ac:dyDescent="0.3">
      <c r="A88" s="126">
        <f>'All Questions'!X95</f>
        <v>12666129</v>
      </c>
      <c r="B88" s="120" t="str">
        <f>IF('All Questions'!BU336&gt;=2,$A300,"")</f>
        <v/>
      </c>
      <c r="D88" s="120">
        <f>IF('All Questions'!BW172&gt;=2,$A159,"")</f>
        <v>197619</v>
      </c>
      <c r="E88" s="120" t="str">
        <f>IF('All Questions'!BX227&gt;=2,$A202,"")</f>
        <v/>
      </c>
    </row>
    <row r="89" spans="1:5" x14ac:dyDescent="0.3">
      <c r="A89" s="126">
        <f>'All Questions'!X96</f>
        <v>34737</v>
      </c>
      <c r="B89" s="120">
        <f>IF('All Questions'!BU337&gt;=2,$A301,"")</f>
        <v>3191523</v>
      </c>
      <c r="D89" s="120">
        <f>IF('All Questions'!BW173&gt;=2,$A160,"")</f>
        <v>8837</v>
      </c>
      <c r="E89" s="120" t="str">
        <f>IF('All Questions'!BX231&gt;=2,$A205,"")</f>
        <v/>
      </c>
    </row>
    <row r="90" spans="1:5" x14ac:dyDescent="0.3">
      <c r="A90" s="126">
        <f>'All Questions'!X97</f>
        <v>39362</v>
      </c>
      <c r="B90" s="120">
        <f>IF('All Questions'!BU339&gt;=2,$A303,"")</f>
        <v>104</v>
      </c>
      <c r="D90" s="120">
        <f>IF('All Questions'!BW177&gt;=2,$A163,"")</f>
        <v>7327</v>
      </c>
      <c r="E90" s="120">
        <f>IF('All Questions'!BX234&gt;=2,$A208,"")</f>
        <v>2331</v>
      </c>
    </row>
    <row r="91" spans="1:5" x14ac:dyDescent="0.3">
      <c r="A91" s="126">
        <f>'All Questions'!X98</f>
        <v>1007</v>
      </c>
      <c r="B91" s="120" t="str">
        <f>IF('All Questions'!BU356&gt;=2,$A318,"")</f>
        <v/>
      </c>
      <c r="D91" s="120">
        <f>IF('All Questions'!BW178&gt;=2,$A164,"")</f>
        <v>1577159</v>
      </c>
      <c r="E91" s="120" t="str">
        <f>IF('All Questions'!BX236&gt;=2,$A210,"")</f>
        <v/>
      </c>
    </row>
    <row r="92" spans="1:5" x14ac:dyDescent="0.3">
      <c r="A92" s="126">
        <f>'All Questions'!X99</f>
        <v>5250</v>
      </c>
      <c r="B92" s="120" t="str">
        <f>IF('All Questions'!BU357&gt;=2,$A319,"")</f>
        <v/>
      </c>
      <c r="D92" s="120">
        <f>IF('All Questions'!BW180&gt;=2,$A166,"")</f>
        <v>18945</v>
      </c>
      <c r="E92" s="120" t="str">
        <f>IF('All Questions'!BX237&gt;=2,$A211,"")</f>
        <v/>
      </c>
    </row>
    <row r="93" spans="1:5" x14ac:dyDescent="0.3">
      <c r="A93" s="126">
        <f>'All Questions'!X100</f>
        <v>9346</v>
      </c>
      <c r="B93" s="120">
        <f>IF('All Questions'!BU360&gt;=2,$A322,"")</f>
        <v>77900</v>
      </c>
      <c r="D93" s="120">
        <f>IF('All Questions'!BW182&gt;=2,$A168,"")</f>
        <v>2421</v>
      </c>
      <c r="E93" s="120">
        <f>IF('All Questions'!BX239&gt;=2,$A212,"")</f>
        <v>2917</v>
      </c>
    </row>
    <row r="94" spans="1:5" x14ac:dyDescent="0.3">
      <c r="A94" s="126">
        <f>'All Questions'!X101</f>
        <v>6683198</v>
      </c>
      <c r="B94" s="120">
        <f>IF('All Questions'!BU361&gt;=2,$A323,"")</f>
        <v>25930</v>
      </c>
      <c r="D94" s="120">
        <f>IF('All Questions'!BW183&gt;=2,$A169,"")</f>
        <v>1345</v>
      </c>
      <c r="E94" s="120" t="str">
        <f>IF('All Questions'!BX240&gt;=2,$A213,"")</f>
        <v/>
      </c>
    </row>
    <row r="95" spans="1:5" x14ac:dyDescent="0.3">
      <c r="A95" s="126" t="str">
        <f>'All Questions'!X102</f>
        <v/>
      </c>
      <c r="B95" s="120">
        <f>IF('All Questions'!BU362&gt;=2,$A324,"")</f>
        <v>19712</v>
      </c>
      <c r="D95" s="120">
        <f>IF('All Questions'!BW185&gt;=2,$A170,"")</f>
        <v>122945</v>
      </c>
      <c r="E95" s="120">
        <f>IF('All Questions'!BX244&gt;=2,$A217,"")</f>
        <v>496</v>
      </c>
    </row>
    <row r="96" spans="1:5" x14ac:dyDescent="0.3">
      <c r="A96" s="126">
        <f>'All Questions'!X104</f>
        <v>1075</v>
      </c>
      <c r="B96" s="120">
        <f>IF('All Questions'!BU363&gt;=2,$A325,"")</f>
        <v>2066</v>
      </c>
      <c r="D96" s="120">
        <f>IF('All Questions'!BW186&gt;=2,$A171,"")</f>
        <v>375</v>
      </c>
      <c r="E96" s="120">
        <f>IF('All Questions'!BX248&gt;=2,$A219,"")</f>
        <v>9029</v>
      </c>
    </row>
    <row r="97" spans="1:5" x14ac:dyDescent="0.3">
      <c r="A97" s="126">
        <f>'All Questions'!X105</f>
        <v>7591</v>
      </c>
      <c r="D97" s="120">
        <f>IF('All Questions'!BW187&gt;=2,$A172,"")</f>
        <v>4825</v>
      </c>
      <c r="E97" s="120">
        <f>IF('All Questions'!BX249&gt;=2,$A220,"")</f>
        <v>4587</v>
      </c>
    </row>
    <row r="98" spans="1:5" x14ac:dyDescent="0.3">
      <c r="A98" s="126">
        <f>'All Questions'!X106</f>
        <v>836</v>
      </c>
      <c r="D98" s="120">
        <f>IF('All Questions'!BW190&gt;=2,$A175,"")</f>
        <v>1538</v>
      </c>
      <c r="E98" s="120" t="str">
        <f>IF('All Questions'!BX251&gt;=2,$A222,"")</f>
        <v/>
      </c>
    </row>
    <row r="99" spans="1:5" x14ac:dyDescent="0.3">
      <c r="A99" s="126">
        <f>'All Questions'!X107</f>
        <v>807</v>
      </c>
      <c r="D99" s="120">
        <f>IF('All Questions'!BW192&gt;=2,$A176,"")</f>
        <v>80215</v>
      </c>
      <c r="E99" s="120" t="str">
        <f>IF('All Questions'!BX253&gt;=2,$A224,"")</f>
        <v/>
      </c>
    </row>
    <row r="100" spans="1:5" x14ac:dyDescent="0.3">
      <c r="A100" s="126">
        <f>'All Questions'!X109</f>
        <v>6791208</v>
      </c>
      <c r="D100" s="120">
        <f>IF('All Questions'!BW194&gt;=2,$A178,"")</f>
        <v>16062</v>
      </c>
      <c r="E100" s="120" t="str">
        <f>IF('All Questions'!BX254&gt;=2,$A225,"")</f>
        <v/>
      </c>
    </row>
    <row r="101" spans="1:5" x14ac:dyDescent="0.3">
      <c r="A101" s="126" t="str">
        <f>'All Questions'!X111</f>
        <v/>
      </c>
      <c r="D101" s="120" t="str">
        <f>IF('All Questions'!BW197&gt;=2,$A179,"")</f>
        <v/>
      </c>
      <c r="E101" s="120" t="str">
        <f>IF('All Questions'!BX255&gt;=2,$A226,"")</f>
        <v/>
      </c>
    </row>
    <row r="102" spans="1:5" x14ac:dyDescent="0.3">
      <c r="A102" s="126">
        <f>'All Questions'!X112</f>
        <v>196487</v>
      </c>
      <c r="D102" s="120" t="str">
        <f>IF('All Questions'!BW199&gt;=2,$A180,"")</f>
        <v/>
      </c>
      <c r="E102" s="120" t="str">
        <f>IF('All Questions'!BX256&gt;=2,$A227,"")</f>
        <v/>
      </c>
    </row>
    <row r="103" spans="1:5" x14ac:dyDescent="0.3">
      <c r="A103" s="126">
        <f>'All Questions'!X113</f>
        <v>412</v>
      </c>
      <c r="D103" s="120" t="str">
        <f>IF('All Questions'!BW201&gt;=2,$A182,"")</f>
        <v/>
      </c>
      <c r="E103" s="120" t="str">
        <f>IF('All Questions'!BX257&gt;=2,$A228,"")</f>
        <v/>
      </c>
    </row>
    <row r="104" spans="1:5" x14ac:dyDescent="0.3">
      <c r="A104" s="126">
        <f>'All Questions'!X114</f>
        <v>15720</v>
      </c>
      <c r="D104" s="120">
        <f>IF('All Questions'!BW203&gt;=2,$A184,"")</f>
        <v>2844213</v>
      </c>
      <c r="E104" s="120" t="str">
        <f>IF('All Questions'!BX262&gt;=2,$A232,"")</f>
        <v/>
      </c>
    </row>
    <row r="105" spans="1:5" x14ac:dyDescent="0.3">
      <c r="A105" s="126">
        <f>'All Questions'!X115</f>
        <v>71553</v>
      </c>
      <c r="D105" s="120" t="str">
        <f>IF('All Questions'!BW204&gt;=2,$A185,"")</f>
        <v/>
      </c>
      <c r="E105" s="120" t="str">
        <f>IF('All Questions'!BX263&gt;=2,$A233,"")</f>
        <v/>
      </c>
    </row>
    <row r="106" spans="1:5" x14ac:dyDescent="0.3">
      <c r="A106" s="126" t="str">
        <f>'All Questions'!X116</f>
        <v/>
      </c>
      <c r="D106" s="120" t="str">
        <f>IF('All Questions'!BW211&gt;=2,$A191,"")</f>
        <v/>
      </c>
      <c r="E106" s="120" t="str">
        <f>IF('All Questions'!BX265&gt;=2,$A234,"")</f>
        <v/>
      </c>
    </row>
    <row r="107" spans="1:5" x14ac:dyDescent="0.3">
      <c r="A107" s="126" t="str">
        <f>'All Questions'!X117</f>
        <v/>
      </c>
      <c r="D107" s="120" t="str">
        <f>IF('All Questions'!BW212&gt;=2,$A192,"")</f>
        <v/>
      </c>
      <c r="E107" s="120" t="str">
        <f>IF('All Questions'!BX267&gt;=2,$A236,"")</f>
        <v/>
      </c>
    </row>
    <row r="108" spans="1:5" x14ac:dyDescent="0.3">
      <c r="A108" s="126">
        <f>'All Questions'!X118</f>
        <v>3165</v>
      </c>
      <c r="D108" s="120" t="str">
        <f>IF('All Questions'!BW214&gt;=2,$A194,"")</f>
        <v/>
      </c>
      <c r="E108" s="120" t="str">
        <f>IF('All Questions'!BX268&gt;=2,$A237,"")</f>
        <v/>
      </c>
    </row>
    <row r="109" spans="1:5" x14ac:dyDescent="0.3">
      <c r="A109" s="126">
        <f>'All Questions'!X119</f>
        <v>13735</v>
      </c>
      <c r="D109" s="120" t="str">
        <f>IF('All Questions'!BW219&gt;=2,$A196,"")</f>
        <v/>
      </c>
      <c r="E109" s="120" t="str">
        <f>IF('All Questions'!BX269&gt;=2,$A238,"")</f>
        <v/>
      </c>
    </row>
    <row r="110" spans="1:5" x14ac:dyDescent="0.3">
      <c r="A110" s="126">
        <f>'All Questions'!X120</f>
        <v>487</v>
      </c>
      <c r="D110" s="120" t="str">
        <f>IF('All Questions'!BW220&gt;=2,$A197,"")</f>
        <v/>
      </c>
      <c r="E110" s="120" t="str">
        <f>IF('All Questions'!BX274&gt;=2,$A243,"")</f>
        <v/>
      </c>
    </row>
    <row r="111" spans="1:5" x14ac:dyDescent="0.3">
      <c r="A111" s="126" t="str">
        <f>'All Questions'!X121</f>
        <v/>
      </c>
      <c r="D111" s="120" t="str">
        <f>IF('All Questions'!BW221&gt;=2,$A198,"")</f>
        <v/>
      </c>
      <c r="E111" s="120" t="str">
        <f>IF('All Questions'!BX275&gt;=2,$A244,"")</f>
        <v/>
      </c>
    </row>
    <row r="112" spans="1:5" x14ac:dyDescent="0.3">
      <c r="A112" s="126">
        <f>'All Questions'!X122</f>
        <v>3293</v>
      </c>
      <c r="D112" s="120">
        <f>IF('All Questions'!BW223&gt;=2,$A199,"")</f>
        <v>14920</v>
      </c>
      <c r="E112" s="120">
        <f>IF('All Questions'!BX279&gt;=2,$A248,"")</f>
        <v>22480196</v>
      </c>
    </row>
    <row r="113" spans="1:5" x14ac:dyDescent="0.3">
      <c r="A113" s="126">
        <f>'All Questions'!X123</f>
        <v>2327</v>
      </c>
      <c r="D113" s="120">
        <f>IF('All Questions'!BW227&gt;=2,$A202,"")</f>
        <v>33595</v>
      </c>
      <c r="E113" s="120">
        <f>IF('All Questions'!BX280&gt;=2,$A249,"")</f>
        <v>787411</v>
      </c>
    </row>
    <row r="114" spans="1:5" x14ac:dyDescent="0.3">
      <c r="A114" s="126">
        <f>'All Questions'!X124</f>
        <v>3837</v>
      </c>
      <c r="D114" s="120">
        <f>IF('All Questions'!BW228&gt;=2,$A203,"")</f>
        <v>1576</v>
      </c>
      <c r="E114" s="120" t="str">
        <f>IF('All Questions'!BX283&gt;=2,$A252,"")</f>
        <v/>
      </c>
    </row>
    <row r="115" spans="1:5" x14ac:dyDescent="0.3">
      <c r="A115" s="126">
        <f>'All Questions'!X125</f>
        <v>942</v>
      </c>
      <c r="D115" s="120">
        <f>IF('All Questions'!BW229&gt;=2,$A204,"")</f>
        <v>43292</v>
      </c>
      <c r="E115" s="120" t="str">
        <f>IF('All Questions'!BX287&gt;=2,$A255,"")</f>
        <v/>
      </c>
    </row>
    <row r="116" spans="1:5" x14ac:dyDescent="0.3">
      <c r="A116" s="126">
        <f>'All Questions'!X126</f>
        <v>701</v>
      </c>
      <c r="D116" s="120">
        <f>IF('All Questions'!BW232&gt;=2,$A206,"")</f>
        <v>1925</v>
      </c>
      <c r="E116" s="120" t="str">
        <f>IF('All Questions'!BX288&gt;=2,$A256,"")</f>
        <v/>
      </c>
    </row>
    <row r="117" spans="1:5" x14ac:dyDescent="0.3">
      <c r="A117" s="126">
        <f>'All Questions'!X127</f>
        <v>305075</v>
      </c>
      <c r="D117" s="120">
        <f>IF('All Questions'!BW233&gt;=2,$A207,"")</f>
        <v>576</v>
      </c>
      <c r="E117" s="120" t="str">
        <f>IF('All Questions'!BX293&gt;=2,$A261,"")</f>
        <v/>
      </c>
    </row>
    <row r="118" spans="1:5" x14ac:dyDescent="0.3">
      <c r="A118" s="126" t="str">
        <f>'All Questions'!X128</f>
        <v/>
      </c>
      <c r="D118" s="120" t="str">
        <f>IF('All Questions'!BW235&gt;=2,$A209,"")</f>
        <v/>
      </c>
      <c r="E118" s="120" t="str">
        <f>IF('All Questions'!BX298&gt;=2,$A266,"")</f>
        <v/>
      </c>
    </row>
    <row r="119" spans="1:5" x14ac:dyDescent="0.3">
      <c r="A119" s="126">
        <f>'All Questions'!X129</f>
        <v>500</v>
      </c>
      <c r="D119" s="120" t="str">
        <f>IF('All Questions'!BW240&gt;=2,$A213,"")</f>
        <v/>
      </c>
      <c r="E119" s="120" t="str">
        <f>IF('All Questions'!BX300&gt;=2,$A268,"")</f>
        <v/>
      </c>
    </row>
    <row r="120" spans="1:5" x14ac:dyDescent="0.3">
      <c r="A120" s="126">
        <f>'All Questions'!X130</f>
        <v>32305</v>
      </c>
      <c r="D120" s="120" t="str">
        <f>IF('All Questions'!BW241&gt;=2,$A214,"")</f>
        <v/>
      </c>
      <c r="E120" s="120" t="str">
        <f>IF('All Questions'!BX302&gt;=2,$A270,"")</f>
        <v/>
      </c>
    </row>
    <row r="121" spans="1:5" x14ac:dyDescent="0.3">
      <c r="A121" s="126" t="str">
        <f>'All Questions'!X131</f>
        <v/>
      </c>
      <c r="D121" s="120">
        <f>IF('All Questions'!BW242&gt;=2,$A215,"")</f>
        <v>39507</v>
      </c>
      <c r="E121" s="120">
        <f>IF('All Questions'!BX303&gt;=2,$A271,"")</f>
        <v>2214</v>
      </c>
    </row>
    <row r="122" spans="1:5" x14ac:dyDescent="0.3">
      <c r="A122" s="126">
        <f>'All Questions'!X132</f>
        <v>589</v>
      </c>
      <c r="D122" s="120">
        <f>IF('All Questions'!BW243&gt;=2,$A216,"")</f>
        <v>9612</v>
      </c>
      <c r="E122" s="120" t="str">
        <f>IF('All Questions'!BX304&gt;=2,$A272,"")</f>
        <v/>
      </c>
    </row>
    <row r="123" spans="1:5" x14ac:dyDescent="0.3">
      <c r="A123" s="126">
        <f>'All Questions'!X133</f>
        <v>465</v>
      </c>
      <c r="D123" s="120">
        <f>IF('All Questions'!BW248&gt;=2,$A219,"")</f>
        <v>9029</v>
      </c>
      <c r="E123" s="120" t="str">
        <f>IF('All Questions'!BX305&gt;=2,$A273,"")</f>
        <v/>
      </c>
    </row>
    <row r="124" spans="1:5" x14ac:dyDescent="0.3">
      <c r="A124" s="126">
        <f>'All Questions'!X134</f>
        <v>12707</v>
      </c>
      <c r="D124" s="120">
        <f>IF('All Questions'!BW249&gt;=2,$A220,"")</f>
        <v>4587</v>
      </c>
      <c r="E124" s="120" t="str">
        <f>IF('All Questions'!BX307&gt;=2,$A275,"")</f>
        <v/>
      </c>
    </row>
    <row r="125" spans="1:5" x14ac:dyDescent="0.3">
      <c r="A125" s="126">
        <f>'All Questions'!X135</f>
        <v>2482</v>
      </c>
      <c r="D125" s="120" t="str">
        <f>IF('All Questions'!BW250&gt;=2,$A221,"")</f>
        <v/>
      </c>
      <c r="E125" s="120" t="str">
        <f>IF('All Questions'!BX311&gt;=2,$A278,"")</f>
        <v/>
      </c>
    </row>
    <row r="126" spans="1:5" x14ac:dyDescent="0.3">
      <c r="A126" s="126">
        <f>'All Questions'!X136</f>
        <v>5034</v>
      </c>
      <c r="D126" s="120" t="str">
        <f>IF('All Questions'!BW255&gt;=2,$A226,"")</f>
        <v/>
      </c>
      <c r="E126" s="120">
        <f>IF('All Questions'!BX312&gt;=2,$A279,"")</f>
        <v>28356</v>
      </c>
    </row>
    <row r="127" spans="1:5" x14ac:dyDescent="0.3">
      <c r="A127" s="126">
        <f>'All Questions'!X137</f>
        <v>2890</v>
      </c>
      <c r="D127" s="120">
        <f>IF('All Questions'!BW257&gt;=2,$A228,"")</f>
        <v>52247</v>
      </c>
      <c r="E127" s="120">
        <f>IF('All Questions'!BX313&gt;=2,$A280,"")</f>
        <v>504</v>
      </c>
    </row>
    <row r="128" spans="1:5" x14ac:dyDescent="0.3">
      <c r="A128" s="126">
        <f>'All Questions'!X138</f>
        <v>7100353</v>
      </c>
      <c r="D128" s="120">
        <f>IF('All Questions'!BW258&gt;=2,$A229,"")</f>
        <v>11432</v>
      </c>
      <c r="E128" s="120" t="str">
        <f>IF('All Questions'!BX314&gt;=2,$A281,"")</f>
        <v/>
      </c>
    </row>
    <row r="129" spans="1:5" x14ac:dyDescent="0.3">
      <c r="A129" s="126">
        <f>'All Questions'!X139</f>
        <v>2852</v>
      </c>
      <c r="D129" s="120">
        <f>IF('All Questions'!BW260&gt;=2,$A230,"")</f>
        <v>753</v>
      </c>
      <c r="E129" s="120">
        <f>IF('All Questions'!BX317&gt;=2,$A283,"")</f>
        <v>52614</v>
      </c>
    </row>
    <row r="130" spans="1:5" x14ac:dyDescent="0.3">
      <c r="A130" s="126">
        <f>'All Questions'!X141</f>
        <v>459</v>
      </c>
      <c r="D130" s="120">
        <f>IF('All Questions'!BW261&gt;=2,$A231,"")</f>
        <v>98907</v>
      </c>
      <c r="E130" s="120" t="str">
        <f>IF('All Questions'!BX318&gt;=2,$A284,"")</f>
        <v/>
      </c>
    </row>
    <row r="131" spans="1:5" x14ac:dyDescent="0.3">
      <c r="A131" s="126" t="str">
        <f>'All Questions'!X142</f>
        <v/>
      </c>
      <c r="D131" s="120">
        <f>IF('All Questions'!BW263&gt;=2,$A233,"")</f>
        <v>607046</v>
      </c>
      <c r="E131" s="120" t="str">
        <f>IF('All Questions'!BX319&gt;=2,$A285,"")</f>
        <v/>
      </c>
    </row>
    <row r="132" spans="1:5" x14ac:dyDescent="0.3">
      <c r="A132" s="126">
        <f>'All Questions'!X143</f>
        <v>1230</v>
      </c>
      <c r="D132" s="120">
        <f>IF('All Questions'!BW266&gt;=2,$A235,"")</f>
        <v>3762</v>
      </c>
      <c r="E132" s="120">
        <f>IF('All Questions'!BX320&gt;=2,$A286,"")</f>
        <v>12147</v>
      </c>
    </row>
    <row r="133" spans="1:5" x14ac:dyDescent="0.3">
      <c r="A133" s="126">
        <f>'All Questions'!X144</f>
        <v>3008731</v>
      </c>
      <c r="D133" s="120" t="str">
        <f>IF('All Questions'!BW269&gt;=2,$A238,"")</f>
        <v/>
      </c>
      <c r="E133" s="120" t="str">
        <f>IF('All Questions'!BX322&gt;=2,$A288,"")</f>
        <v/>
      </c>
    </row>
    <row r="134" spans="1:5" x14ac:dyDescent="0.3">
      <c r="A134" s="126">
        <f>'All Questions'!X145</f>
        <v>2498</v>
      </c>
      <c r="D134" s="120" t="str">
        <f>IF('All Questions'!BW270&gt;=2,$A239,"")</f>
        <v/>
      </c>
      <c r="E134" s="120">
        <f>IF('All Questions'!BX326&gt;=2,$A292,"")</f>
        <v>547</v>
      </c>
    </row>
    <row r="135" spans="1:5" x14ac:dyDescent="0.3">
      <c r="A135" s="126">
        <f>'All Questions'!X146</f>
        <v>2408</v>
      </c>
      <c r="D135" s="120" t="str">
        <f>IF('All Questions'!BW271&gt;=2,$A240,"")</f>
        <v/>
      </c>
      <c r="E135" s="120" t="str">
        <f>IF('All Questions'!BX332&gt;=2,$A297,"")</f>
        <v/>
      </c>
    </row>
    <row r="136" spans="1:5" x14ac:dyDescent="0.3">
      <c r="A136" s="126">
        <f>'All Questions'!X147</f>
        <v>1535</v>
      </c>
      <c r="D136" s="120" t="str">
        <f>IF('All Questions'!BW272&gt;=2,$A241,"")</f>
        <v/>
      </c>
      <c r="E136" s="120" t="str">
        <f>IF('All Questions'!BX338&gt;=2,$A302,"")</f>
        <v/>
      </c>
    </row>
    <row r="137" spans="1:5" x14ac:dyDescent="0.3">
      <c r="A137" s="126">
        <f>'All Questions'!X149</f>
        <v>1976</v>
      </c>
      <c r="D137" s="120">
        <f>IF('All Questions'!BW273&gt;=2,$A242,"")</f>
        <v>3457</v>
      </c>
      <c r="E137" s="120" t="str">
        <f>IF('All Questions'!BX341&gt;=2,$A304,"")</f>
        <v/>
      </c>
    </row>
    <row r="138" spans="1:5" x14ac:dyDescent="0.3">
      <c r="A138" s="126">
        <f>'All Questions'!X150</f>
        <v>632593</v>
      </c>
      <c r="D138" s="120" t="str">
        <f>IF('All Questions'!BW274&gt;=2,$A243,"")</f>
        <v/>
      </c>
      <c r="E138" s="120">
        <f>IF('All Questions'!BX342&gt;=2,$A305,"")</f>
        <v>323</v>
      </c>
    </row>
    <row r="139" spans="1:5" x14ac:dyDescent="0.3">
      <c r="A139" s="126">
        <f>'All Questions'!X151</f>
        <v>23255892</v>
      </c>
      <c r="D139" s="120" t="str">
        <f>IF('All Questions'!BW276&gt;=2,$A245,"")</f>
        <v/>
      </c>
      <c r="E139" s="120">
        <f>IF('All Questions'!BX343&gt;=2,$A306,"")</f>
        <v>29051</v>
      </c>
    </row>
    <row r="140" spans="1:5" x14ac:dyDescent="0.3">
      <c r="A140" s="126">
        <f>'All Questions'!X152</f>
        <v>328412</v>
      </c>
      <c r="D140" s="120" t="str">
        <f>IF('All Questions'!BW278&gt;=2,$A247,"")</f>
        <v/>
      </c>
      <c r="E140" s="120">
        <f>IF('All Questions'!BX344&gt;=2,$A307,"")</f>
        <v>1830</v>
      </c>
    </row>
    <row r="141" spans="1:5" x14ac:dyDescent="0.3">
      <c r="A141" s="126" t="str">
        <f>'All Questions'!X153</f>
        <v/>
      </c>
      <c r="D141" s="120" t="str">
        <f>IF('All Questions'!BW279&gt;=2,$A248,"")</f>
        <v/>
      </c>
      <c r="E141" s="120">
        <f>IF('All Questions'!BX345&gt;=2,$A308,"")</f>
        <v>5040</v>
      </c>
    </row>
    <row r="142" spans="1:5" x14ac:dyDescent="0.3">
      <c r="A142" s="126" t="str">
        <f>'All Questions'!X154</f>
        <v/>
      </c>
      <c r="D142" s="120" t="str">
        <f>IF('All Questions'!BW280&gt;=2,$A249,"")</f>
        <v/>
      </c>
      <c r="E142" s="120" t="str">
        <f>IF('All Questions'!BX349&gt;=2,$A312,"")</f>
        <v/>
      </c>
    </row>
    <row r="143" spans="1:5" x14ac:dyDescent="0.3">
      <c r="A143" s="126">
        <f>'All Questions'!X155</f>
        <v>3101</v>
      </c>
      <c r="D143" s="120" t="str">
        <f>IF('All Questions'!BW281&gt;=2,$A250,"")</f>
        <v/>
      </c>
      <c r="E143" s="120" t="str">
        <f>IF('All Questions'!BX350&gt;=2,$A313,"")</f>
        <v/>
      </c>
    </row>
    <row r="144" spans="1:5" x14ac:dyDescent="0.3">
      <c r="A144" s="126">
        <f>'All Questions'!X156</f>
        <v>8241</v>
      </c>
      <c r="D144" s="120" t="str">
        <f>IF('All Questions'!BW282&gt;=2,$A251,"")</f>
        <v/>
      </c>
      <c r="E144" s="120">
        <f>IF('All Questions'!BX351&gt;=2,$A314,"")</f>
        <v>2358586</v>
      </c>
    </row>
    <row r="145" spans="1:5" x14ac:dyDescent="0.3">
      <c r="A145" s="126">
        <f>'All Questions'!X157</f>
        <v>6916</v>
      </c>
      <c r="D145" s="120" t="str">
        <f>IF('All Questions'!BW290&gt;=2,$A258,"")</f>
        <v/>
      </c>
      <c r="E145" s="120">
        <f>IF('All Questions'!BX353&gt;=2,$A315,"")</f>
        <v>276</v>
      </c>
    </row>
    <row r="146" spans="1:5" x14ac:dyDescent="0.3">
      <c r="A146" s="126">
        <f>'All Questions'!X158</f>
        <v>3831</v>
      </c>
      <c r="D146" s="120" t="str">
        <f>IF('All Questions'!BW291&gt;=2,$A259,"")</f>
        <v/>
      </c>
      <c r="E146" s="120" t="str">
        <f>IF('All Questions'!BX354&gt;=2,$A316,"")</f>
        <v/>
      </c>
    </row>
    <row r="147" spans="1:5" x14ac:dyDescent="0.3">
      <c r="A147" s="126">
        <f>'All Questions'!X159</f>
        <v>3751</v>
      </c>
      <c r="D147" s="120">
        <f>IF('All Questions'!BW295&gt;=2,$A263,"")</f>
        <v>440</v>
      </c>
      <c r="E147" s="120">
        <f>IF('All Questions'!BX355&gt;=2,$A317,"")</f>
        <v>1805558</v>
      </c>
    </row>
    <row r="148" spans="1:5" x14ac:dyDescent="0.3">
      <c r="A148" s="126">
        <f>'All Questions'!X160</f>
        <v>63639</v>
      </c>
      <c r="D148" s="120" t="str">
        <f>IF('All Questions'!BW297&gt;=2,$A265,"")</f>
        <v/>
      </c>
      <c r="E148" s="120" t="str">
        <f>IF('All Questions'!BX358&gt;=2,$A320,"")</f>
        <v/>
      </c>
    </row>
    <row r="149" spans="1:5" x14ac:dyDescent="0.3">
      <c r="A149" s="126">
        <f>'All Questions'!X161</f>
        <v>46666</v>
      </c>
      <c r="D149" s="120">
        <f>IF('All Questions'!BW298&gt;=2,$A266,"")</f>
        <v>588</v>
      </c>
      <c r="E149" s="120" t="str">
        <f>IF('All Questions'!BX359&gt;=2,$A321,"")</f>
        <v/>
      </c>
    </row>
    <row r="150" spans="1:5" x14ac:dyDescent="0.3">
      <c r="A150" s="126">
        <f>'All Questions'!X162</f>
        <v>20410</v>
      </c>
      <c r="D150" s="120">
        <f>IF('All Questions'!BW299&gt;=2,$A267,"")</f>
        <v>72460</v>
      </c>
      <c r="E150" s="120" t="str">
        <f>IF('All Questions'!BX363&gt;=2,$A325,"")</f>
        <v/>
      </c>
    </row>
    <row r="151" spans="1:5" x14ac:dyDescent="0.3">
      <c r="A151" s="126">
        <f>'All Questions'!X163</f>
        <v>2571</v>
      </c>
      <c r="D151" s="120" t="str">
        <f>IF('All Questions'!BW304&gt;=2,$A272,"")</f>
        <v/>
      </c>
    </row>
    <row r="152" spans="1:5" x14ac:dyDescent="0.3">
      <c r="A152" s="126">
        <f>'All Questions'!X165</f>
        <v>204952</v>
      </c>
      <c r="D152" s="120" t="str">
        <f>IF('All Questions'!BW306&gt;=2,$A274,"")</f>
        <v/>
      </c>
    </row>
    <row r="153" spans="1:5" x14ac:dyDescent="0.3">
      <c r="A153" s="126">
        <f>'All Questions'!X166</f>
        <v>24535</v>
      </c>
      <c r="D153" s="120" t="str">
        <f>IF('All Questions'!BW310&gt;=2,$A277,"")</f>
        <v/>
      </c>
    </row>
    <row r="154" spans="1:5" x14ac:dyDescent="0.3">
      <c r="A154" s="126">
        <f>'All Questions'!X167</f>
        <v>9426</v>
      </c>
      <c r="D154" s="120">
        <f>IF('All Questions'!BW312&gt;=2,$A279,"")</f>
        <v>28356</v>
      </c>
    </row>
    <row r="155" spans="1:5" x14ac:dyDescent="0.3">
      <c r="A155" s="126">
        <f>'All Questions'!X168</f>
        <v>913193</v>
      </c>
      <c r="D155" s="120" t="str">
        <f>IF('All Questions'!BW313&gt;=2,$A280,"")</f>
        <v/>
      </c>
    </row>
    <row r="156" spans="1:5" x14ac:dyDescent="0.3">
      <c r="A156" s="126">
        <f>'All Questions'!X169</f>
        <v>27680</v>
      </c>
      <c r="D156" s="120" t="str">
        <f>IF('All Questions'!BW316&gt;=2,$A282,"")</f>
        <v/>
      </c>
    </row>
    <row r="157" spans="1:5" x14ac:dyDescent="0.3">
      <c r="A157" s="126">
        <f>'All Questions'!X170</f>
        <v>5379371</v>
      </c>
      <c r="D157" s="120" t="str">
        <f>IF('All Questions'!BW317&gt;=2,$A283,"")</f>
        <v/>
      </c>
    </row>
    <row r="158" spans="1:5" x14ac:dyDescent="0.3">
      <c r="A158" s="126">
        <f>'All Questions'!X171</f>
        <v>56088</v>
      </c>
      <c r="D158" s="120" t="str">
        <f>IF('All Questions'!BW322&gt;=2,$A288,"")</f>
        <v/>
      </c>
    </row>
    <row r="159" spans="1:5" x14ac:dyDescent="0.3">
      <c r="A159" s="126">
        <f>'All Questions'!X172</f>
        <v>197619</v>
      </c>
      <c r="D159" s="120">
        <f>IF('All Questions'!BW323&gt;=2,$A289,"")</f>
        <v>2188</v>
      </c>
    </row>
    <row r="160" spans="1:5" x14ac:dyDescent="0.3">
      <c r="A160" s="126">
        <f>'All Questions'!X173</f>
        <v>8837</v>
      </c>
      <c r="D160" s="120" t="str">
        <f>IF('All Questions'!BW342&gt;=2,$A305,"")</f>
        <v/>
      </c>
    </row>
    <row r="161" spans="1:4" x14ac:dyDescent="0.3">
      <c r="A161" s="126">
        <f>'All Questions'!X174</f>
        <v>40774</v>
      </c>
      <c r="D161" s="120" t="str">
        <f>IF('All Questions'!BW345&gt;=2,$A308,"")</f>
        <v/>
      </c>
    </row>
    <row r="162" spans="1:4" x14ac:dyDescent="0.3">
      <c r="A162" s="126">
        <f>'All Questions'!X176</f>
        <v>215336</v>
      </c>
      <c r="D162" s="120" t="str">
        <f>IF('All Questions'!BW346&gt;=2,$A309,"")</f>
        <v/>
      </c>
    </row>
    <row r="163" spans="1:4" x14ac:dyDescent="0.3">
      <c r="A163" s="126">
        <f>'All Questions'!X177</f>
        <v>7327</v>
      </c>
      <c r="D163" s="120">
        <f>IF('All Questions'!BW347&gt;=2,$A310,"")</f>
        <v>4320</v>
      </c>
    </row>
    <row r="164" spans="1:4" x14ac:dyDescent="0.3">
      <c r="A164" s="126">
        <f>'All Questions'!X178</f>
        <v>1577159</v>
      </c>
      <c r="D164" s="120">
        <f>IF('All Questions'!BW348&gt;=2,$A311,"")</f>
        <v>417798</v>
      </c>
    </row>
    <row r="165" spans="1:4" x14ac:dyDescent="0.3">
      <c r="A165" s="126">
        <f>'All Questions'!X179</f>
        <v>926228</v>
      </c>
      <c r="D165" s="120" t="str">
        <f>IF('All Questions'!BW353&gt;=2,$A315,"")</f>
        <v/>
      </c>
    </row>
    <row r="166" spans="1:4" x14ac:dyDescent="0.3">
      <c r="A166" s="126">
        <f>'All Questions'!X180</f>
        <v>18945</v>
      </c>
      <c r="D166" s="120">
        <f>IF('All Questions'!BW355&gt;=2,$A317,"")</f>
        <v>1805558</v>
      </c>
    </row>
    <row r="167" spans="1:4" x14ac:dyDescent="0.3">
      <c r="A167" s="126">
        <f>'All Questions'!X181</f>
        <v>25699</v>
      </c>
      <c r="D167" s="120" t="str">
        <f>IF('All Questions'!BW358&gt;=2,$A320,"")</f>
        <v/>
      </c>
    </row>
    <row r="168" spans="1:4" x14ac:dyDescent="0.3">
      <c r="A168" s="126">
        <f>'All Questions'!X182</f>
        <v>2421</v>
      </c>
      <c r="D168" s="120" t="str">
        <f>IF('All Questions'!BW360&gt;=2,$A322,"")</f>
        <v/>
      </c>
    </row>
    <row r="169" spans="1:4" x14ac:dyDescent="0.3">
      <c r="A169" s="126">
        <f>'All Questions'!X183</f>
        <v>1345</v>
      </c>
    </row>
    <row r="170" spans="1:4" x14ac:dyDescent="0.3">
      <c r="A170" s="126">
        <f>'All Questions'!X185</f>
        <v>122945</v>
      </c>
    </row>
    <row r="171" spans="1:4" x14ac:dyDescent="0.3">
      <c r="A171" s="126">
        <f>'All Questions'!X186</f>
        <v>375</v>
      </c>
    </row>
    <row r="172" spans="1:4" x14ac:dyDescent="0.3">
      <c r="A172" s="126">
        <f>'All Questions'!X187</f>
        <v>4825</v>
      </c>
    </row>
    <row r="173" spans="1:4" x14ac:dyDescent="0.3">
      <c r="A173" s="126">
        <f>'All Questions'!X188</f>
        <v>79541</v>
      </c>
    </row>
    <row r="174" spans="1:4" x14ac:dyDescent="0.3">
      <c r="A174" s="126" t="str">
        <f>'All Questions'!X189</f>
        <v/>
      </c>
    </row>
    <row r="175" spans="1:4" x14ac:dyDescent="0.3">
      <c r="A175" s="126">
        <f>'All Questions'!X190</f>
        <v>1538</v>
      </c>
    </row>
    <row r="176" spans="1:4" x14ac:dyDescent="0.3">
      <c r="A176" s="126">
        <f>'All Questions'!X192</f>
        <v>80215</v>
      </c>
    </row>
    <row r="177" spans="1:1" x14ac:dyDescent="0.3">
      <c r="A177" s="126" t="str">
        <f>'All Questions'!X193</f>
        <v/>
      </c>
    </row>
    <row r="178" spans="1:1" x14ac:dyDescent="0.3">
      <c r="A178" s="126">
        <f>'All Questions'!X194</f>
        <v>16062</v>
      </c>
    </row>
    <row r="179" spans="1:1" x14ac:dyDescent="0.3">
      <c r="A179" s="126" t="str">
        <f>'All Questions'!X197</f>
        <v/>
      </c>
    </row>
    <row r="180" spans="1:1" x14ac:dyDescent="0.3">
      <c r="A180" s="126" t="str">
        <f>'All Questions'!X199</f>
        <v/>
      </c>
    </row>
    <row r="181" spans="1:1" x14ac:dyDescent="0.3">
      <c r="A181" s="126">
        <f>'All Questions'!X200</f>
        <v>542</v>
      </c>
    </row>
    <row r="182" spans="1:1" x14ac:dyDescent="0.3">
      <c r="A182" s="126">
        <f>'All Questions'!X201</f>
        <v>442</v>
      </c>
    </row>
    <row r="183" spans="1:1" x14ac:dyDescent="0.3">
      <c r="A183" s="126">
        <f>'All Questions'!X202</f>
        <v>233484</v>
      </c>
    </row>
    <row r="184" spans="1:1" x14ac:dyDescent="0.3">
      <c r="A184" s="126">
        <f>'All Questions'!X203</f>
        <v>2844213</v>
      </c>
    </row>
    <row r="185" spans="1:1" x14ac:dyDescent="0.3">
      <c r="A185" s="126" t="str">
        <f>'All Questions'!X204</f>
        <v/>
      </c>
    </row>
    <row r="186" spans="1:1" x14ac:dyDescent="0.3">
      <c r="A186" s="126">
        <f>'All Questions'!X206</f>
        <v>81493</v>
      </c>
    </row>
    <row r="187" spans="1:1" x14ac:dyDescent="0.3">
      <c r="A187" s="126">
        <f>'All Questions'!X207</f>
        <v>6601</v>
      </c>
    </row>
    <row r="188" spans="1:1" x14ac:dyDescent="0.3">
      <c r="A188" s="126">
        <f>'All Questions'!X208</f>
        <v>1628905</v>
      </c>
    </row>
    <row r="189" spans="1:1" x14ac:dyDescent="0.3">
      <c r="A189" s="126">
        <f>'All Questions'!X209</f>
        <v>1898</v>
      </c>
    </row>
    <row r="190" spans="1:1" x14ac:dyDescent="0.3">
      <c r="A190" s="126">
        <f>'All Questions'!X210</f>
        <v>658</v>
      </c>
    </row>
    <row r="191" spans="1:1" x14ac:dyDescent="0.3">
      <c r="A191" s="126">
        <f>'All Questions'!X211</f>
        <v>1592</v>
      </c>
    </row>
    <row r="192" spans="1:1" x14ac:dyDescent="0.3">
      <c r="A192" s="126">
        <f>'All Questions'!X212</f>
        <v>903</v>
      </c>
    </row>
    <row r="193" spans="1:1" x14ac:dyDescent="0.3">
      <c r="A193" s="126">
        <f>'All Questions'!X213</f>
        <v>722381</v>
      </c>
    </row>
    <row r="194" spans="1:1" x14ac:dyDescent="0.3">
      <c r="A194" s="126">
        <f>'All Questions'!X214</f>
        <v>3080</v>
      </c>
    </row>
    <row r="195" spans="1:1" x14ac:dyDescent="0.3">
      <c r="A195" s="126">
        <f>'All Questions'!X216</f>
        <v>486897</v>
      </c>
    </row>
    <row r="196" spans="1:1" x14ac:dyDescent="0.3">
      <c r="A196" s="126">
        <f>'All Questions'!X219</f>
        <v>942</v>
      </c>
    </row>
    <row r="197" spans="1:1" x14ac:dyDescent="0.3">
      <c r="A197" s="126">
        <f>'All Questions'!X220</f>
        <v>1135</v>
      </c>
    </row>
    <row r="198" spans="1:1" x14ac:dyDescent="0.3">
      <c r="A198" s="126">
        <f>'All Questions'!X221</f>
        <v>8828</v>
      </c>
    </row>
    <row r="199" spans="1:1" x14ac:dyDescent="0.3">
      <c r="A199" s="126">
        <f>'All Questions'!X223</f>
        <v>14920</v>
      </c>
    </row>
    <row r="200" spans="1:1" x14ac:dyDescent="0.3">
      <c r="A200" s="126">
        <f>'All Questions'!X224</f>
        <v>19873</v>
      </c>
    </row>
    <row r="201" spans="1:1" x14ac:dyDescent="0.3">
      <c r="A201" s="126">
        <f>'All Questions'!X226</f>
        <v>116756</v>
      </c>
    </row>
    <row r="202" spans="1:1" x14ac:dyDescent="0.3">
      <c r="A202" s="126">
        <f>'All Questions'!X227</f>
        <v>33595</v>
      </c>
    </row>
    <row r="203" spans="1:1" x14ac:dyDescent="0.3">
      <c r="A203" s="126">
        <f>'All Questions'!X228</f>
        <v>1576</v>
      </c>
    </row>
    <row r="204" spans="1:1" x14ac:dyDescent="0.3">
      <c r="A204" s="126">
        <f>'All Questions'!X229</f>
        <v>43292</v>
      </c>
    </row>
    <row r="205" spans="1:1" x14ac:dyDescent="0.3">
      <c r="A205" s="126">
        <f>'All Questions'!X231</f>
        <v>9271</v>
      </c>
    </row>
    <row r="206" spans="1:1" x14ac:dyDescent="0.3">
      <c r="A206" s="126">
        <f>'All Questions'!X232</f>
        <v>1925</v>
      </c>
    </row>
    <row r="207" spans="1:1" x14ac:dyDescent="0.3">
      <c r="A207" s="126">
        <f>'All Questions'!X233</f>
        <v>576</v>
      </c>
    </row>
    <row r="208" spans="1:1" x14ac:dyDescent="0.3">
      <c r="A208" s="126">
        <f>'All Questions'!X234</f>
        <v>2331</v>
      </c>
    </row>
    <row r="209" spans="1:1" x14ac:dyDescent="0.3">
      <c r="A209" s="126">
        <f>'All Questions'!X235</f>
        <v>1244</v>
      </c>
    </row>
    <row r="210" spans="1:1" x14ac:dyDescent="0.3">
      <c r="A210" s="126">
        <f>'All Questions'!X236</f>
        <v>48051</v>
      </c>
    </row>
    <row r="211" spans="1:1" x14ac:dyDescent="0.3">
      <c r="A211" s="126">
        <f>'All Questions'!X237</f>
        <v>6631</v>
      </c>
    </row>
    <row r="212" spans="1:1" x14ac:dyDescent="0.3">
      <c r="A212" s="126">
        <f>'All Questions'!X239</f>
        <v>2917</v>
      </c>
    </row>
    <row r="213" spans="1:1" x14ac:dyDescent="0.3">
      <c r="A213" s="126">
        <f>'All Questions'!X240</f>
        <v>2083</v>
      </c>
    </row>
    <row r="214" spans="1:1" x14ac:dyDescent="0.3">
      <c r="A214" s="126">
        <f>'All Questions'!X241</f>
        <v>4613</v>
      </c>
    </row>
    <row r="215" spans="1:1" x14ac:dyDescent="0.3">
      <c r="A215" s="126">
        <f>'All Questions'!X242</f>
        <v>39507</v>
      </c>
    </row>
    <row r="216" spans="1:1" x14ac:dyDescent="0.3">
      <c r="A216" s="126">
        <f>'All Questions'!X243</f>
        <v>9612</v>
      </c>
    </row>
    <row r="217" spans="1:1" x14ac:dyDescent="0.3">
      <c r="A217" s="126">
        <f>'All Questions'!X244</f>
        <v>496</v>
      </c>
    </row>
    <row r="218" spans="1:1" x14ac:dyDescent="0.3">
      <c r="A218" s="126">
        <f>'All Questions'!X247</f>
        <v>482</v>
      </c>
    </row>
    <row r="219" spans="1:1" x14ac:dyDescent="0.3">
      <c r="A219" s="126">
        <f>'All Questions'!X248</f>
        <v>9029</v>
      </c>
    </row>
    <row r="220" spans="1:1" x14ac:dyDescent="0.3">
      <c r="A220" s="126">
        <f>'All Questions'!X249</f>
        <v>4587</v>
      </c>
    </row>
    <row r="221" spans="1:1" x14ac:dyDescent="0.3">
      <c r="A221" s="126" t="str">
        <f>'All Questions'!X250</f>
        <v/>
      </c>
    </row>
    <row r="222" spans="1:1" x14ac:dyDescent="0.3">
      <c r="A222" s="126">
        <f>'All Questions'!X251</f>
        <v>1796</v>
      </c>
    </row>
    <row r="223" spans="1:1" x14ac:dyDescent="0.3">
      <c r="A223" s="126">
        <f>'All Questions'!X252</f>
        <v>397</v>
      </c>
    </row>
    <row r="224" spans="1:1" x14ac:dyDescent="0.3">
      <c r="A224" s="126">
        <f>'All Questions'!X253</f>
        <v>6597</v>
      </c>
    </row>
    <row r="225" spans="1:1" x14ac:dyDescent="0.3">
      <c r="A225" s="126">
        <f>'All Questions'!X254</f>
        <v>2044</v>
      </c>
    </row>
    <row r="226" spans="1:1" x14ac:dyDescent="0.3">
      <c r="A226" s="126" t="str">
        <f>'All Questions'!X255</f>
        <v/>
      </c>
    </row>
    <row r="227" spans="1:1" x14ac:dyDescent="0.3">
      <c r="A227" s="126">
        <f>'All Questions'!X256</f>
        <v>30056</v>
      </c>
    </row>
    <row r="228" spans="1:1" x14ac:dyDescent="0.3">
      <c r="A228" s="126">
        <f>'All Questions'!X257</f>
        <v>52247</v>
      </c>
    </row>
    <row r="229" spans="1:1" x14ac:dyDescent="0.3">
      <c r="A229" s="126">
        <f>'All Questions'!X258</f>
        <v>11432</v>
      </c>
    </row>
    <row r="230" spans="1:1" x14ac:dyDescent="0.3">
      <c r="A230" s="126">
        <f>'All Questions'!X260</f>
        <v>753</v>
      </c>
    </row>
    <row r="231" spans="1:1" x14ac:dyDescent="0.3">
      <c r="A231" s="126">
        <f>'All Questions'!X261</f>
        <v>98907</v>
      </c>
    </row>
    <row r="232" spans="1:1" x14ac:dyDescent="0.3">
      <c r="A232" s="126">
        <f>'All Questions'!X262</f>
        <v>109741</v>
      </c>
    </row>
    <row r="233" spans="1:1" x14ac:dyDescent="0.3">
      <c r="A233" s="126">
        <f>'All Questions'!X263</f>
        <v>607046</v>
      </c>
    </row>
    <row r="234" spans="1:1" x14ac:dyDescent="0.3">
      <c r="A234" s="126" t="str">
        <f>'All Questions'!X265</f>
        <v/>
      </c>
    </row>
    <row r="235" spans="1:1" x14ac:dyDescent="0.3">
      <c r="A235" s="126">
        <f>'All Questions'!X266</f>
        <v>3762</v>
      </c>
    </row>
    <row r="236" spans="1:1" x14ac:dyDescent="0.3">
      <c r="A236" s="126">
        <f>'All Questions'!X267</f>
        <v>17907</v>
      </c>
    </row>
    <row r="237" spans="1:1" x14ac:dyDescent="0.3">
      <c r="A237" s="126">
        <f>'All Questions'!X268</f>
        <v>79575</v>
      </c>
    </row>
    <row r="238" spans="1:1" x14ac:dyDescent="0.3">
      <c r="A238" s="126" t="str">
        <f>'All Questions'!X269</f>
        <v/>
      </c>
    </row>
    <row r="239" spans="1:1" x14ac:dyDescent="0.3">
      <c r="A239" s="126">
        <f>'All Questions'!X270</f>
        <v>1286</v>
      </c>
    </row>
    <row r="240" spans="1:1" x14ac:dyDescent="0.3">
      <c r="A240" s="126">
        <f>'All Questions'!X271</f>
        <v>184</v>
      </c>
    </row>
    <row r="241" spans="1:1" x14ac:dyDescent="0.3">
      <c r="A241" s="126">
        <f>'All Questions'!X272</f>
        <v>2399</v>
      </c>
    </row>
    <row r="242" spans="1:1" x14ac:dyDescent="0.3">
      <c r="A242" s="126">
        <f>'All Questions'!X273</f>
        <v>3457</v>
      </c>
    </row>
    <row r="243" spans="1:1" x14ac:dyDescent="0.3">
      <c r="A243" s="126">
        <f>'All Questions'!X274</f>
        <v>2707</v>
      </c>
    </row>
    <row r="244" spans="1:1" x14ac:dyDescent="0.3">
      <c r="A244" s="126">
        <f>'All Questions'!X275</f>
        <v>341</v>
      </c>
    </row>
    <row r="245" spans="1:1" x14ac:dyDescent="0.3">
      <c r="A245" s="126">
        <f>'All Questions'!X276</f>
        <v>71565</v>
      </c>
    </row>
    <row r="246" spans="1:1" x14ac:dyDescent="0.3">
      <c r="A246" s="126">
        <f>'All Questions'!X277</f>
        <v>1085</v>
      </c>
    </row>
    <row r="247" spans="1:1" x14ac:dyDescent="0.3">
      <c r="A247" s="126">
        <f>'All Questions'!X278</f>
        <v>693</v>
      </c>
    </row>
    <row r="248" spans="1:1" x14ac:dyDescent="0.3">
      <c r="A248" s="126">
        <f>'All Questions'!X279</f>
        <v>22480196</v>
      </c>
    </row>
    <row r="249" spans="1:1" x14ac:dyDescent="0.3">
      <c r="A249" s="126">
        <f>'All Questions'!X280</f>
        <v>787411</v>
      </c>
    </row>
    <row r="250" spans="1:1" x14ac:dyDescent="0.3">
      <c r="A250" s="126">
        <f>'All Questions'!X281</f>
        <v>2872</v>
      </c>
    </row>
    <row r="251" spans="1:1" x14ac:dyDescent="0.3">
      <c r="A251" s="126">
        <f>'All Questions'!X282</f>
        <v>1229</v>
      </c>
    </row>
    <row r="252" spans="1:1" x14ac:dyDescent="0.3">
      <c r="A252" s="126" t="str">
        <f>'All Questions'!X283</f>
        <v/>
      </c>
    </row>
    <row r="253" spans="1:1" x14ac:dyDescent="0.3">
      <c r="A253" s="126">
        <f>'All Questions'!X284</f>
        <v>5620</v>
      </c>
    </row>
    <row r="254" spans="1:1" x14ac:dyDescent="0.3">
      <c r="A254" s="126">
        <f>'All Questions'!X286</f>
        <v>1727</v>
      </c>
    </row>
    <row r="255" spans="1:1" x14ac:dyDescent="0.3">
      <c r="A255" s="126">
        <f>'All Questions'!X287</f>
        <v>6006</v>
      </c>
    </row>
    <row r="256" spans="1:1" x14ac:dyDescent="0.3">
      <c r="A256" s="126">
        <f>'All Questions'!X288</f>
        <v>5559</v>
      </c>
    </row>
    <row r="257" spans="1:1" x14ac:dyDescent="0.3">
      <c r="A257" s="126">
        <f>'All Questions'!X289</f>
        <v>6053</v>
      </c>
    </row>
    <row r="258" spans="1:1" x14ac:dyDescent="0.3">
      <c r="A258" s="126">
        <f>'All Questions'!X290</f>
        <v>17608</v>
      </c>
    </row>
    <row r="259" spans="1:1" x14ac:dyDescent="0.3">
      <c r="A259" s="126">
        <f>'All Questions'!X291</f>
        <v>2304</v>
      </c>
    </row>
    <row r="260" spans="1:1" x14ac:dyDescent="0.3">
      <c r="A260" s="126">
        <f>'All Questions'!X292</f>
        <v>3165</v>
      </c>
    </row>
    <row r="261" spans="1:1" x14ac:dyDescent="0.3">
      <c r="A261" s="126">
        <f>'All Questions'!X293</f>
        <v>184629</v>
      </c>
    </row>
    <row r="262" spans="1:1" x14ac:dyDescent="0.3">
      <c r="A262" s="126">
        <f>'All Questions'!X294</f>
        <v>348</v>
      </c>
    </row>
    <row r="263" spans="1:1" x14ac:dyDescent="0.3">
      <c r="A263" s="126">
        <f>'All Questions'!X295</f>
        <v>440</v>
      </c>
    </row>
    <row r="264" spans="1:1" x14ac:dyDescent="0.3">
      <c r="A264" s="126">
        <f>'All Questions'!X296</f>
        <v>162</v>
      </c>
    </row>
    <row r="265" spans="1:1" x14ac:dyDescent="0.3">
      <c r="A265" s="126" t="str">
        <f>'All Questions'!X297</f>
        <v/>
      </c>
    </row>
    <row r="266" spans="1:1" x14ac:dyDescent="0.3">
      <c r="A266" s="126">
        <f>'All Questions'!X298</f>
        <v>588</v>
      </c>
    </row>
    <row r="267" spans="1:1" x14ac:dyDescent="0.3">
      <c r="A267" s="126">
        <f>'All Questions'!X299</f>
        <v>72460</v>
      </c>
    </row>
    <row r="268" spans="1:1" x14ac:dyDescent="0.3">
      <c r="A268" s="126">
        <f>'All Questions'!X300</f>
        <v>7326019</v>
      </c>
    </row>
    <row r="269" spans="1:1" x14ac:dyDescent="0.3">
      <c r="A269" s="126">
        <f>'All Questions'!X301</f>
        <v>446</v>
      </c>
    </row>
    <row r="270" spans="1:1" x14ac:dyDescent="0.3">
      <c r="A270" s="126">
        <f>'All Questions'!X302</f>
        <v>70066</v>
      </c>
    </row>
    <row r="271" spans="1:1" x14ac:dyDescent="0.3">
      <c r="A271" s="126">
        <f>'All Questions'!X303</f>
        <v>2214</v>
      </c>
    </row>
    <row r="272" spans="1:1" x14ac:dyDescent="0.3">
      <c r="A272" s="126">
        <f>'All Questions'!X304</f>
        <v>62293</v>
      </c>
    </row>
    <row r="273" spans="1:1" x14ac:dyDescent="0.3">
      <c r="A273" s="126">
        <f>'All Questions'!X305</f>
        <v>3037</v>
      </c>
    </row>
    <row r="274" spans="1:1" x14ac:dyDescent="0.3">
      <c r="A274" s="126">
        <f>'All Questions'!X306</f>
        <v>295</v>
      </c>
    </row>
    <row r="275" spans="1:1" x14ac:dyDescent="0.3">
      <c r="A275" s="126">
        <f>'All Questions'!X307</f>
        <v>498</v>
      </c>
    </row>
    <row r="276" spans="1:1" x14ac:dyDescent="0.3">
      <c r="A276" s="126">
        <f>'All Questions'!X309</f>
        <v>35389</v>
      </c>
    </row>
    <row r="277" spans="1:1" x14ac:dyDescent="0.3">
      <c r="A277" s="126">
        <f>'All Questions'!X310</f>
        <v>677024</v>
      </c>
    </row>
    <row r="278" spans="1:1" x14ac:dyDescent="0.3">
      <c r="A278" s="126">
        <f>'All Questions'!X311</f>
        <v>411</v>
      </c>
    </row>
    <row r="279" spans="1:1" x14ac:dyDescent="0.3">
      <c r="A279" s="126">
        <f>'All Questions'!X312</f>
        <v>28356</v>
      </c>
    </row>
    <row r="280" spans="1:1" x14ac:dyDescent="0.3">
      <c r="A280" s="126">
        <f>'All Questions'!X313</f>
        <v>504</v>
      </c>
    </row>
    <row r="281" spans="1:1" x14ac:dyDescent="0.3">
      <c r="A281" s="126">
        <f>'All Questions'!X314</f>
        <v>1827</v>
      </c>
    </row>
    <row r="282" spans="1:1" x14ac:dyDescent="0.3">
      <c r="A282" s="126">
        <f>'All Questions'!X316</f>
        <v>262</v>
      </c>
    </row>
    <row r="283" spans="1:1" x14ac:dyDescent="0.3">
      <c r="A283" s="126">
        <f>'All Questions'!X317</f>
        <v>52614</v>
      </c>
    </row>
    <row r="284" spans="1:1" x14ac:dyDescent="0.3">
      <c r="A284" s="126">
        <f>'All Questions'!X318</f>
        <v>278</v>
      </c>
    </row>
    <row r="285" spans="1:1" x14ac:dyDescent="0.3">
      <c r="A285" s="126">
        <f>'All Questions'!X319</f>
        <v>141640</v>
      </c>
    </row>
    <row r="286" spans="1:1" x14ac:dyDescent="0.3">
      <c r="A286" s="126">
        <f>'All Questions'!X320</f>
        <v>12147</v>
      </c>
    </row>
    <row r="287" spans="1:1" x14ac:dyDescent="0.3">
      <c r="A287" s="126">
        <f>'All Questions'!X321</f>
        <v>209</v>
      </c>
    </row>
    <row r="288" spans="1:1" x14ac:dyDescent="0.3">
      <c r="A288" s="126" t="str">
        <f>'All Questions'!X322</f>
        <v/>
      </c>
    </row>
    <row r="289" spans="1:1" x14ac:dyDescent="0.3">
      <c r="A289" s="126">
        <f>'All Questions'!X323</f>
        <v>2188</v>
      </c>
    </row>
    <row r="290" spans="1:1" x14ac:dyDescent="0.3">
      <c r="A290" s="126">
        <f>'All Questions'!X324</f>
        <v>207</v>
      </c>
    </row>
    <row r="291" spans="1:1" x14ac:dyDescent="0.3">
      <c r="A291" s="126">
        <f>'All Questions'!X325</f>
        <v>1066</v>
      </c>
    </row>
    <row r="292" spans="1:1" x14ac:dyDescent="0.3">
      <c r="A292" s="126">
        <f>'All Questions'!X326</f>
        <v>547</v>
      </c>
    </row>
    <row r="293" spans="1:1" x14ac:dyDescent="0.3">
      <c r="A293" s="126">
        <f>'All Questions'!X327</f>
        <v>27253</v>
      </c>
    </row>
    <row r="294" spans="1:1" x14ac:dyDescent="0.3">
      <c r="A294" s="126">
        <f>'All Questions'!X329</f>
        <v>299</v>
      </c>
    </row>
    <row r="295" spans="1:1" x14ac:dyDescent="0.3">
      <c r="A295" s="126">
        <f>'All Questions'!X330</f>
        <v>2290</v>
      </c>
    </row>
    <row r="296" spans="1:1" x14ac:dyDescent="0.3">
      <c r="A296" s="126">
        <f>'All Questions'!X331</f>
        <v>47038</v>
      </c>
    </row>
    <row r="297" spans="1:1" x14ac:dyDescent="0.3">
      <c r="A297" s="126">
        <f>'All Questions'!X332</f>
        <v>903</v>
      </c>
    </row>
    <row r="298" spans="1:1" x14ac:dyDescent="0.3">
      <c r="A298" s="126">
        <f>'All Questions'!X333</f>
        <v>817170</v>
      </c>
    </row>
    <row r="299" spans="1:1" x14ac:dyDescent="0.3">
      <c r="A299" s="126">
        <f>'All Questions'!X334</f>
        <v>260175</v>
      </c>
    </row>
    <row r="300" spans="1:1" x14ac:dyDescent="0.3">
      <c r="A300" s="126">
        <f>'All Questions'!X336</f>
        <v>7128</v>
      </c>
    </row>
    <row r="301" spans="1:1" x14ac:dyDescent="0.3">
      <c r="A301" s="126">
        <f>'All Questions'!X337</f>
        <v>3191523</v>
      </c>
    </row>
    <row r="302" spans="1:1" x14ac:dyDescent="0.3">
      <c r="A302" s="126">
        <f>'All Questions'!X338</f>
        <v>6412</v>
      </c>
    </row>
    <row r="303" spans="1:1" x14ac:dyDescent="0.3">
      <c r="A303" s="126">
        <f>'All Questions'!X339</f>
        <v>104</v>
      </c>
    </row>
    <row r="304" spans="1:1" x14ac:dyDescent="0.3">
      <c r="A304" s="126" t="str">
        <f>'All Questions'!X341</f>
        <v/>
      </c>
    </row>
    <row r="305" spans="1:1" x14ac:dyDescent="0.3">
      <c r="A305" s="126">
        <f>'All Questions'!X342</f>
        <v>323</v>
      </c>
    </row>
    <row r="306" spans="1:1" x14ac:dyDescent="0.3">
      <c r="A306" s="126">
        <f>'All Questions'!X343</f>
        <v>29051</v>
      </c>
    </row>
    <row r="307" spans="1:1" x14ac:dyDescent="0.3">
      <c r="A307" s="126">
        <f>'All Questions'!X344</f>
        <v>1830</v>
      </c>
    </row>
    <row r="308" spans="1:1" x14ac:dyDescent="0.3">
      <c r="A308" s="126">
        <f>'All Questions'!X345</f>
        <v>5040</v>
      </c>
    </row>
    <row r="309" spans="1:1" x14ac:dyDescent="0.3">
      <c r="A309" s="126">
        <f>'All Questions'!X346</f>
        <v>472</v>
      </c>
    </row>
    <row r="310" spans="1:1" x14ac:dyDescent="0.3">
      <c r="A310" s="126">
        <f>'All Questions'!X347</f>
        <v>4320</v>
      </c>
    </row>
    <row r="311" spans="1:1" x14ac:dyDescent="0.3">
      <c r="A311" s="126">
        <f>'All Questions'!X348</f>
        <v>417798</v>
      </c>
    </row>
    <row r="312" spans="1:1" x14ac:dyDescent="0.3">
      <c r="A312" s="126">
        <f>'All Questions'!X349</f>
        <v>307</v>
      </c>
    </row>
    <row r="313" spans="1:1" x14ac:dyDescent="0.3">
      <c r="A313" s="126" t="str">
        <f>'All Questions'!X350</f>
        <v/>
      </c>
    </row>
    <row r="314" spans="1:1" x14ac:dyDescent="0.3">
      <c r="A314" s="126">
        <f>'All Questions'!X351</f>
        <v>2358586</v>
      </c>
    </row>
    <row r="315" spans="1:1" x14ac:dyDescent="0.3">
      <c r="A315" s="126">
        <f>'All Questions'!X353</f>
        <v>276</v>
      </c>
    </row>
    <row r="316" spans="1:1" x14ac:dyDescent="0.3">
      <c r="A316" s="126" t="str">
        <f>'All Questions'!X354</f>
        <v/>
      </c>
    </row>
    <row r="317" spans="1:1" x14ac:dyDescent="0.3">
      <c r="A317" s="126">
        <f>'All Questions'!X355</f>
        <v>1805558</v>
      </c>
    </row>
    <row r="318" spans="1:1" x14ac:dyDescent="0.3">
      <c r="A318" s="126">
        <f>'All Questions'!X356</f>
        <v>82</v>
      </c>
    </row>
    <row r="319" spans="1:1" x14ac:dyDescent="0.3">
      <c r="A319" s="126">
        <f>'All Questions'!X357</f>
        <v>1004</v>
      </c>
    </row>
    <row r="320" spans="1:1" x14ac:dyDescent="0.3">
      <c r="A320" s="126">
        <f>'All Questions'!X358</f>
        <v>1899982</v>
      </c>
    </row>
    <row r="321" spans="1:1" x14ac:dyDescent="0.3">
      <c r="A321" s="126">
        <f>'All Questions'!X359</f>
        <v>35305</v>
      </c>
    </row>
    <row r="322" spans="1:1" x14ac:dyDescent="0.3">
      <c r="A322" s="126">
        <f>'All Questions'!X360</f>
        <v>77900</v>
      </c>
    </row>
    <row r="323" spans="1:1" x14ac:dyDescent="0.3">
      <c r="A323" s="126">
        <f>'All Questions'!X361</f>
        <v>25930</v>
      </c>
    </row>
    <row r="324" spans="1:1" x14ac:dyDescent="0.3">
      <c r="A324" s="126">
        <f>'All Questions'!X362</f>
        <v>19712</v>
      </c>
    </row>
    <row r="325" spans="1:1" x14ac:dyDescent="0.3">
      <c r="A325" s="126">
        <f>'All Questions'!X363</f>
        <v>2066</v>
      </c>
    </row>
  </sheetData>
  <mergeCells count="1">
    <mergeCell ref="A1:I1"/>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2DC2D-B7EC-453A-AE05-8D6057365475}">
  <sheetPr>
    <tabColor theme="5" tint="0.39997558519241921"/>
  </sheetPr>
  <dimension ref="A1:AO361"/>
  <sheetViews>
    <sheetView zoomScale="115" zoomScaleNormal="115" workbookViewId="0">
      <selection activeCell="V2" sqref="V2"/>
    </sheetView>
  </sheetViews>
  <sheetFormatPr defaultRowHeight="14.4" x14ac:dyDescent="0.3"/>
  <cols>
    <col min="1" max="1" width="16.5546875" style="120" customWidth="1"/>
    <col min="2" max="9" width="10.88671875" style="120" customWidth="1"/>
    <col min="12" max="12" width="3.44140625" customWidth="1"/>
    <col min="13" max="13" width="4.44140625" customWidth="1"/>
    <col min="14" max="24" width="3.44140625" customWidth="1"/>
    <col min="25" max="25" width="4.88671875" customWidth="1"/>
    <col min="28" max="28" width="3.44140625" customWidth="1"/>
    <col min="29" max="29" width="4.44140625" customWidth="1"/>
    <col min="30" max="40" width="3.44140625" customWidth="1"/>
    <col min="41" max="41" width="4.88671875" customWidth="1"/>
  </cols>
  <sheetData>
    <row r="1" spans="1:41" s="119" customFormat="1" ht="33.6" x14ac:dyDescent="0.65">
      <c r="A1" s="223" t="s">
        <v>4082</v>
      </c>
      <c r="B1" s="224"/>
      <c r="C1" s="224"/>
      <c r="D1" s="224"/>
      <c r="E1" s="224"/>
      <c r="F1" s="224"/>
      <c r="G1" s="224"/>
      <c r="H1" s="224"/>
      <c r="I1" s="224"/>
      <c r="L1"/>
      <c r="M1"/>
      <c r="N1"/>
      <c r="O1"/>
      <c r="P1"/>
      <c r="Q1"/>
      <c r="R1"/>
      <c r="S1"/>
      <c r="T1"/>
      <c r="U1"/>
      <c r="V1"/>
      <c r="W1"/>
      <c r="X1"/>
      <c r="Y1"/>
      <c r="Z1"/>
      <c r="AB1"/>
      <c r="AC1"/>
      <c r="AD1"/>
      <c r="AE1"/>
      <c r="AF1"/>
      <c r="AG1"/>
      <c r="AH1"/>
      <c r="AI1"/>
      <c r="AJ1"/>
      <c r="AK1"/>
      <c r="AL1"/>
      <c r="AM1"/>
      <c r="AN1"/>
      <c r="AO1"/>
    </row>
    <row r="2" spans="1:41" ht="115.2" x14ac:dyDescent="0.3">
      <c r="A2" s="123" t="s">
        <v>4050</v>
      </c>
      <c r="B2" s="123" t="s">
        <v>4051</v>
      </c>
      <c r="C2" s="123" t="s">
        <v>4052</v>
      </c>
      <c r="D2" s="123" t="s">
        <v>4053</v>
      </c>
      <c r="E2" s="123" t="s">
        <v>4054</v>
      </c>
      <c r="F2" s="123" t="s">
        <v>4055</v>
      </c>
      <c r="G2" s="123" t="s">
        <v>4056</v>
      </c>
      <c r="H2" s="123" t="s">
        <v>4057</v>
      </c>
      <c r="I2" s="123" t="s">
        <v>4058</v>
      </c>
    </row>
    <row r="3" spans="1:41" x14ac:dyDescent="0.3">
      <c r="A3" s="120" t="str">
        <f>IF(EXACT('All Questions'!CG5,"F"),'All Questions'!AD5,)</f>
        <v/>
      </c>
      <c r="B3" s="120" t="str">
        <f>IF('All Questions'!BU5&gt;=2,$A3,"")</f>
        <v/>
      </c>
      <c r="C3" s="120" t="str">
        <f>IF('All Questions'!BV6&gt;=2,$A4,"")</f>
        <v/>
      </c>
      <c r="D3" s="120" t="str">
        <f>IF('All Questions'!BW6&gt;=2,$A4,"")</f>
        <v/>
      </c>
      <c r="E3" s="120" t="str">
        <f>IF('All Questions'!BX11&gt;=2,$A9,"")</f>
        <v>Level 1-Level 2</v>
      </c>
      <c r="F3" s="120" t="str">
        <f>IF('All Questions'!BY7&gt;=2,$A5,"")</f>
        <v>Level 2-Level 6</v>
      </c>
      <c r="G3" s="120" t="str">
        <f>IF('All Questions'!CA9&gt;=2,$A7,"")</f>
        <v/>
      </c>
      <c r="H3" s="120" t="str">
        <f>IF('All Questions'!CB16&gt;=2,$A14,"")</f>
        <v/>
      </c>
      <c r="I3" s="120" t="str">
        <f>IF('All Questions'!CC97&gt;=2,$A95,"")</f>
        <v/>
      </c>
    </row>
    <row r="4" spans="1:41" x14ac:dyDescent="0.3">
      <c r="A4" s="120" t="str">
        <f>IF(EXACT('All Questions'!CG6,"F"),'All Questions'!AD6,)</f>
        <v/>
      </c>
      <c r="B4" s="120" t="str">
        <f>IF('All Questions'!BU7&gt;=2,$A5,"")</f>
        <v/>
      </c>
      <c r="C4" s="120" t="str">
        <f>IF('All Questions'!BV14&gt;=2,$A12,"")</f>
        <v/>
      </c>
      <c r="D4" s="120" t="str">
        <f>IF('All Questions'!BW9&gt;=2,$A7,"")</f>
        <v/>
      </c>
      <c r="E4" s="120" t="str">
        <f>IF('All Questions'!BX12&gt;=2,$A10,"")</f>
        <v/>
      </c>
      <c r="F4" s="120" t="str">
        <f>IF('All Questions'!BY11&gt;=2,$A9,"")</f>
        <v/>
      </c>
      <c r="G4" s="120" t="str">
        <f>IF('All Questions'!CA182&gt;=2,$A180,"")</f>
        <v/>
      </c>
      <c r="H4" s="120" t="str">
        <f>IF('All Questions'!CB40&gt;=2,$A38,"")</f>
        <v/>
      </c>
      <c r="I4" s="120" t="str">
        <f>IF('All Questions'!CC201&gt;=2,$A199,"")</f>
        <v/>
      </c>
    </row>
    <row r="5" spans="1:41" x14ac:dyDescent="0.3">
      <c r="A5" s="120" t="str">
        <f>IF(EXACT('All Questions'!CG7,"F"),'All Questions'!AD7,)</f>
        <v>Level 2-Level 6</v>
      </c>
      <c r="B5" s="120" t="str">
        <f>IF('All Questions'!BU8&gt;=2,$A6,"")</f>
        <v>Level 2-Level 11</v>
      </c>
      <c r="C5" s="120" t="str">
        <f>IF('All Questions'!BV15&gt;=2,$A13,"")</f>
        <v/>
      </c>
      <c r="D5" s="120">
        <f>IF('All Questions'!BW13&gt;=2,$A11,"")</f>
        <v>0</v>
      </c>
      <c r="E5" s="120" t="str">
        <f>IF('All Questions'!BX17&gt;=2,$A15,"")</f>
        <v>Level 1-Level 1</v>
      </c>
      <c r="F5" s="120" t="str">
        <f>IF('All Questions'!BY17&gt;=2,$A15,"")</f>
        <v/>
      </c>
      <c r="G5" s="120" t="str">
        <f>IF('All Questions'!CA291&gt;=2,$A289,"")</f>
        <v/>
      </c>
      <c r="H5" s="120" t="str">
        <f>IF('All Questions'!CB101&gt;=2,$A99,"")</f>
        <v/>
      </c>
      <c r="I5" s="120" t="str">
        <f>IF('All Questions'!CC231&gt;=2,$A229,"")</f>
        <v/>
      </c>
      <c r="L5" s="41" t="s">
        <v>4083</v>
      </c>
      <c r="AB5" s="41" t="s">
        <v>4085</v>
      </c>
    </row>
    <row r="6" spans="1:41" x14ac:dyDescent="0.3">
      <c r="A6" s="120" t="str">
        <f>IF(EXACT('All Questions'!CG8,"F"),'All Questions'!AD8,)</f>
        <v>Level 2-Level 11</v>
      </c>
      <c r="B6" s="120" t="str">
        <f>IF('All Questions'!BU10&gt;=2,$A8,"")</f>
        <v/>
      </c>
      <c r="C6" s="120" t="str">
        <f>IF('All Questions'!BV17&gt;=2,$A15,"")</f>
        <v/>
      </c>
      <c r="D6" s="120" t="str">
        <f>IF('All Questions'!BW14&gt;=2,$A12,"")</f>
        <v/>
      </c>
      <c r="E6" s="120">
        <f>IF('All Questions'!BX19&gt;=2,$A17,"")</f>
        <v>0</v>
      </c>
      <c r="F6" s="120" t="str">
        <f>IF('All Questions'!BY21&gt;=2,$A19,"")</f>
        <v/>
      </c>
      <c r="G6" s="120" t="str">
        <f>IF('All Questions'!CA295&gt;=2,$A293,"")</f>
        <v/>
      </c>
      <c r="H6" s="120" t="str">
        <f>IF('All Questions'!CB235&gt;=2,$A233,"")</f>
        <v/>
      </c>
      <c r="I6" s="120" t="str">
        <f>IF('All Questions'!CC311&gt;=2,$A309,"")</f>
        <v/>
      </c>
      <c r="L6" s="68"/>
      <c r="M6" s="68"/>
      <c r="N6" s="221" t="s">
        <v>3146</v>
      </c>
      <c r="O6" s="221"/>
      <c r="P6" s="221"/>
      <c r="Q6" s="221"/>
      <c r="R6" s="221"/>
      <c r="S6" s="221"/>
      <c r="T6" s="221"/>
      <c r="U6" s="221"/>
      <c r="V6" s="221"/>
      <c r="W6" s="221"/>
      <c r="X6" s="221"/>
      <c r="Y6" s="68"/>
      <c r="AB6" s="68"/>
      <c r="AC6" s="68"/>
      <c r="AD6" s="221" t="s">
        <v>3146</v>
      </c>
      <c r="AE6" s="221"/>
      <c r="AF6" s="221"/>
      <c r="AG6" s="221"/>
      <c r="AH6" s="221"/>
      <c r="AI6" s="221"/>
      <c r="AJ6" s="221"/>
      <c r="AK6" s="221"/>
      <c r="AL6" s="221"/>
      <c r="AM6" s="221"/>
      <c r="AN6" s="221"/>
      <c r="AO6" s="68"/>
    </row>
    <row r="7" spans="1:41" x14ac:dyDescent="0.3">
      <c r="A7" s="120" t="str">
        <f>IF(EXACT('All Questions'!CG9,"F"),'All Questions'!AD9,)</f>
        <v/>
      </c>
      <c r="B7" s="120" t="str">
        <f>IF('All Questions'!BU18&gt;=2,$A16,"")</f>
        <v/>
      </c>
      <c r="C7" s="120" t="str">
        <f>IF('All Questions'!BV19&gt;=2,$A17,"")</f>
        <v/>
      </c>
      <c r="D7" s="120">
        <f>IF('All Questions'!BW15&gt;=2,$A13,"")</f>
        <v>0</v>
      </c>
      <c r="E7" s="120" t="str">
        <f>IF('All Questions'!BX21&gt;=2,$A19,"")</f>
        <v>Level 1-Level 8</v>
      </c>
      <c r="F7" s="120" t="str">
        <f>IF('All Questions'!BY46&gt;=2,$A44,"")</f>
        <v/>
      </c>
      <c r="H7" s="120" t="str">
        <f>IF('All Questions'!CB290&gt;=2,$A288,"")</f>
        <v/>
      </c>
      <c r="I7" s="120" t="str">
        <f>IF('All Questions'!CC351&gt;=2,$A349,"")</f>
        <v/>
      </c>
      <c r="L7" s="69"/>
      <c r="N7" s="26">
        <v>1</v>
      </c>
      <c r="O7" s="26">
        <v>2</v>
      </c>
      <c r="P7" s="26">
        <v>3</v>
      </c>
      <c r="Q7" s="26">
        <v>4</v>
      </c>
      <c r="R7" s="26">
        <v>5</v>
      </c>
      <c r="S7" s="26">
        <v>6</v>
      </c>
      <c r="T7" s="26">
        <v>7</v>
      </c>
      <c r="U7" s="26">
        <v>8</v>
      </c>
      <c r="V7" s="26">
        <v>9</v>
      </c>
      <c r="W7" s="26">
        <v>10</v>
      </c>
      <c r="X7" s="26">
        <v>11</v>
      </c>
      <c r="Y7" s="70" t="s">
        <v>3148</v>
      </c>
      <c r="AB7" s="69"/>
      <c r="AD7" s="26">
        <v>1</v>
      </c>
      <c r="AE7" s="26">
        <v>2</v>
      </c>
      <c r="AF7" s="26">
        <v>3</v>
      </c>
      <c r="AG7" s="26">
        <v>4</v>
      </c>
      <c r="AH7" s="26">
        <v>5</v>
      </c>
      <c r="AI7" s="26">
        <v>6</v>
      </c>
      <c r="AJ7" s="26">
        <v>7</v>
      </c>
      <c r="AK7" s="26">
        <v>8</v>
      </c>
      <c r="AL7" s="26">
        <v>9</v>
      </c>
      <c r="AM7" s="26">
        <v>10</v>
      </c>
      <c r="AN7" s="26">
        <v>11</v>
      </c>
      <c r="AO7" s="70" t="s">
        <v>3148</v>
      </c>
    </row>
    <row r="8" spans="1:41" x14ac:dyDescent="0.3">
      <c r="A8" s="120">
        <f>IF(EXACT('All Questions'!CG10,"F"),'All Questions'!AD10,)</f>
        <v>0</v>
      </c>
      <c r="B8" s="120" t="str">
        <f>IF('All Questions'!BU19&gt;=2,$A17,"")</f>
        <v/>
      </c>
      <c r="C8" s="120" t="str">
        <f>IF('All Questions'!BV22&gt;=2,$A20,"")</f>
        <v/>
      </c>
      <c r="D8" s="120" t="str">
        <f>IF('All Questions'!BW16&gt;=2,$A14,"")</f>
        <v>Level 1-Level 8</v>
      </c>
      <c r="E8" s="120" t="str">
        <f>IF('All Questions'!BX23&gt;=2,$A21,"")</f>
        <v>Level 4-Level 8</v>
      </c>
      <c r="F8" s="120" t="str">
        <f>IF('All Questions'!BY48&gt;=2,$A46,"")</f>
        <v/>
      </c>
      <c r="H8" s="120" t="str">
        <f>IF('All Questions'!CB291&gt;=2,$A289,"")</f>
        <v/>
      </c>
      <c r="I8" s="120" t="str">
        <f>IF('All Questions'!CC354&gt;=2,$A352,"")</f>
        <v/>
      </c>
      <c r="L8" s="222" t="s">
        <v>3147</v>
      </c>
      <c r="M8" s="26">
        <v>1</v>
      </c>
      <c r="N8" s="60">
        <f>COUNTIF($A$3:$A$361,"Level "&amp;$M8&amp;"-Level "&amp;N$7)</f>
        <v>7</v>
      </c>
      <c r="O8" s="61">
        <f t="shared" ref="O8:X8" si="0">COUNTIF($A$3:$A$361,"Level "&amp;$M8&amp;"-Level "&amp;O$7)</f>
        <v>3</v>
      </c>
      <c r="P8" s="61">
        <f t="shared" si="0"/>
        <v>3</v>
      </c>
      <c r="Q8" s="61">
        <f t="shared" si="0"/>
        <v>3</v>
      </c>
      <c r="R8" s="61">
        <f t="shared" si="0"/>
        <v>1</v>
      </c>
      <c r="S8" s="61">
        <f t="shared" si="0"/>
        <v>3</v>
      </c>
      <c r="T8" s="61">
        <f t="shared" si="0"/>
        <v>4</v>
      </c>
      <c r="U8" s="61">
        <f t="shared" si="0"/>
        <v>11</v>
      </c>
      <c r="V8" s="61">
        <f t="shared" si="0"/>
        <v>6</v>
      </c>
      <c r="W8" s="61">
        <f t="shared" si="0"/>
        <v>1</v>
      </c>
      <c r="X8" s="62">
        <f t="shared" si="0"/>
        <v>2</v>
      </c>
      <c r="Y8" s="135">
        <f>SUM(N8:X8)</f>
        <v>44</v>
      </c>
      <c r="AB8" s="222" t="s">
        <v>3147</v>
      </c>
      <c r="AC8" s="26">
        <v>1</v>
      </c>
      <c r="AD8" s="60">
        <f>COUNTIF($D$3:$D$361,"Level "&amp;$AC8&amp;"-Level "&amp;AD$7)</f>
        <v>2</v>
      </c>
      <c r="AE8" s="61">
        <f t="shared" ref="AE8:AN8" si="1">COUNTIF($D$3:$D$361,"Level "&amp;$AC8&amp;"-Level "&amp;AE$7)</f>
        <v>0</v>
      </c>
      <c r="AF8" s="61">
        <f t="shared" si="1"/>
        <v>1</v>
      </c>
      <c r="AG8" s="61">
        <f t="shared" si="1"/>
        <v>0</v>
      </c>
      <c r="AH8" s="61">
        <f t="shared" si="1"/>
        <v>0</v>
      </c>
      <c r="AI8" s="61">
        <f t="shared" si="1"/>
        <v>0</v>
      </c>
      <c r="AJ8" s="61">
        <f t="shared" si="1"/>
        <v>0</v>
      </c>
      <c r="AK8" s="61">
        <f t="shared" si="1"/>
        <v>3</v>
      </c>
      <c r="AL8" s="61">
        <f t="shared" si="1"/>
        <v>0</v>
      </c>
      <c r="AM8" s="61">
        <f t="shared" si="1"/>
        <v>0</v>
      </c>
      <c r="AN8" s="62">
        <f t="shared" si="1"/>
        <v>0</v>
      </c>
      <c r="AO8" s="72">
        <f>SUM(AD8:AN8)</f>
        <v>6</v>
      </c>
    </row>
    <row r="9" spans="1:41" x14ac:dyDescent="0.3">
      <c r="A9" s="120" t="str">
        <f>IF(EXACT('All Questions'!CG11,"F"),'All Questions'!AD11,)</f>
        <v>Level 1-Level 2</v>
      </c>
      <c r="B9" s="120" t="str">
        <f>IF('All Questions'!BU41&gt;=2,$A39,"")</f>
        <v/>
      </c>
      <c r="C9" s="120" t="str">
        <f>IF('All Questions'!BV24&gt;=2,$A22,"")</f>
        <v/>
      </c>
      <c r="D9" s="120">
        <f>IF('All Questions'!BW19&gt;=2,$A17,"")</f>
        <v>0</v>
      </c>
      <c r="E9" s="120" t="str">
        <f>IF('All Questions'!BX26&gt;=2,$A24,"")</f>
        <v>Level 1-Level 3</v>
      </c>
      <c r="F9" s="120" t="str">
        <f>IF('All Questions'!BY52&gt;=2,$A50,"")</f>
        <v/>
      </c>
      <c r="H9" s="120" t="str">
        <f>IF('All Questions'!CB358&gt;=2,$A356,"")</f>
        <v/>
      </c>
      <c r="I9" s="120" t="str">
        <f>IF('All Questions'!CC361&gt;=2,$A359,"")</f>
        <v/>
      </c>
      <c r="L9" s="222"/>
      <c r="M9" s="26">
        <v>2</v>
      </c>
      <c r="N9" s="63">
        <f t="shared" ref="N9:X17" si="2">COUNTIF($A$3:$A$361,"Level "&amp;$M9&amp;"-Level "&amp;N$7)</f>
        <v>1</v>
      </c>
      <c r="O9" s="42">
        <f t="shared" si="2"/>
        <v>1</v>
      </c>
      <c r="P9" s="11">
        <f t="shared" si="2"/>
        <v>2</v>
      </c>
      <c r="Q9" s="11"/>
      <c r="R9" s="11">
        <f t="shared" si="2"/>
        <v>2</v>
      </c>
      <c r="S9" s="11">
        <f t="shared" si="2"/>
        <v>1</v>
      </c>
      <c r="T9" s="11"/>
      <c r="U9" s="11">
        <f t="shared" si="2"/>
        <v>4</v>
      </c>
      <c r="V9" s="11">
        <f t="shared" si="2"/>
        <v>5</v>
      </c>
      <c r="W9" s="11">
        <f t="shared" si="2"/>
        <v>1</v>
      </c>
      <c r="X9" s="13">
        <f t="shared" si="2"/>
        <v>3</v>
      </c>
      <c r="Y9" s="135">
        <f t="shared" ref="Y9:Y18" si="3">SUM(N9:X9)</f>
        <v>20</v>
      </c>
      <c r="AB9" s="222"/>
      <c r="AC9" s="26">
        <v>2</v>
      </c>
      <c r="AD9" s="63">
        <f t="shared" ref="AD9:AN18" si="4">COUNTIF($D$3:$D$361,"Level "&amp;$AC9&amp;"-Level "&amp;AD$7)</f>
        <v>0</v>
      </c>
      <c r="AE9" s="42">
        <f t="shared" si="4"/>
        <v>1</v>
      </c>
      <c r="AF9" s="11">
        <f t="shared" si="4"/>
        <v>1</v>
      </c>
      <c r="AG9" s="11">
        <f t="shared" si="4"/>
        <v>0</v>
      </c>
      <c r="AH9" s="11">
        <f t="shared" si="4"/>
        <v>0</v>
      </c>
      <c r="AI9" s="11">
        <f t="shared" si="4"/>
        <v>0</v>
      </c>
      <c r="AJ9" s="11">
        <f t="shared" si="4"/>
        <v>0</v>
      </c>
      <c r="AK9" s="11">
        <f t="shared" si="4"/>
        <v>1</v>
      </c>
      <c r="AL9" s="11">
        <f t="shared" si="4"/>
        <v>0</v>
      </c>
      <c r="AM9" s="11">
        <f t="shared" si="4"/>
        <v>0</v>
      </c>
      <c r="AN9" s="13">
        <f t="shared" si="4"/>
        <v>1</v>
      </c>
      <c r="AO9" s="72">
        <f t="shared" ref="AO9:AO18" si="5">SUM(AD9:AN9)</f>
        <v>4</v>
      </c>
    </row>
    <row r="10" spans="1:41" x14ac:dyDescent="0.3">
      <c r="A10" s="120" t="str">
        <f>IF(EXACT('All Questions'!CG12,"F"),'All Questions'!AD12,)</f>
        <v/>
      </c>
      <c r="B10" s="120" t="str">
        <f>IF('All Questions'!BU46&gt;=2,$A44,"")</f>
        <v/>
      </c>
      <c r="C10" s="120" t="str">
        <f>IF('All Questions'!BV25&gt;=2,$A23,"")</f>
        <v/>
      </c>
      <c r="D10" s="120" t="str">
        <f>IF('All Questions'!BW20&gt;=2,$A18,"")</f>
        <v/>
      </c>
      <c r="E10" s="120">
        <f>IF('All Questions'!BX27&gt;=2,$A25,"")</f>
        <v>0</v>
      </c>
      <c r="F10" s="120" t="str">
        <f>IF('All Questions'!BY61&gt;=2,$A59,"")</f>
        <v/>
      </c>
      <c r="H10" s="120" t="str">
        <f>IF('All Questions'!CB360&gt;=2,$A358,"")</f>
        <v/>
      </c>
      <c r="L10" s="222"/>
      <c r="M10" s="26">
        <v>3</v>
      </c>
      <c r="N10" s="63">
        <f t="shared" si="2"/>
        <v>1</v>
      </c>
      <c r="O10" s="11"/>
      <c r="P10" s="42"/>
      <c r="Q10" s="11">
        <f t="shared" si="2"/>
        <v>1</v>
      </c>
      <c r="R10" s="11">
        <f t="shared" si="2"/>
        <v>1</v>
      </c>
      <c r="S10" s="11">
        <f t="shared" si="2"/>
        <v>1</v>
      </c>
      <c r="T10" s="11">
        <f t="shared" si="2"/>
        <v>1</v>
      </c>
      <c r="U10" s="11"/>
      <c r="V10" s="11">
        <f t="shared" si="2"/>
        <v>1</v>
      </c>
      <c r="W10" s="11">
        <f t="shared" si="2"/>
        <v>2</v>
      </c>
      <c r="X10" s="13"/>
      <c r="Y10" s="135">
        <f t="shared" si="3"/>
        <v>8</v>
      </c>
      <c r="AB10" s="222"/>
      <c r="AC10" s="26">
        <v>3</v>
      </c>
      <c r="AD10" s="63">
        <f t="shared" si="4"/>
        <v>0</v>
      </c>
      <c r="AE10" s="11">
        <f t="shared" si="4"/>
        <v>0</v>
      </c>
      <c r="AF10" s="42">
        <f t="shared" si="4"/>
        <v>0</v>
      </c>
      <c r="AG10" s="11">
        <f t="shared" si="4"/>
        <v>0</v>
      </c>
      <c r="AH10" s="11">
        <f t="shared" si="4"/>
        <v>0</v>
      </c>
      <c r="AI10" s="11">
        <f t="shared" si="4"/>
        <v>0</v>
      </c>
      <c r="AJ10" s="11">
        <f t="shared" si="4"/>
        <v>1</v>
      </c>
      <c r="AK10" s="11">
        <f t="shared" si="4"/>
        <v>0</v>
      </c>
      <c r="AL10" s="11">
        <f t="shared" si="4"/>
        <v>0</v>
      </c>
      <c r="AM10" s="11">
        <f t="shared" si="4"/>
        <v>0</v>
      </c>
      <c r="AN10" s="13">
        <f t="shared" si="4"/>
        <v>0</v>
      </c>
      <c r="AO10" s="72">
        <f t="shared" si="5"/>
        <v>1</v>
      </c>
    </row>
    <row r="11" spans="1:41" x14ac:dyDescent="0.3">
      <c r="A11" s="120">
        <f>IF(EXACT('All Questions'!CG13,"F"),'All Questions'!AD13,)</f>
        <v>0</v>
      </c>
      <c r="B11" s="120" t="str">
        <f>IF('All Questions'!BU47&gt;=2,$A45,"")</f>
        <v/>
      </c>
      <c r="C11" s="120" t="str">
        <f>IF('All Questions'!BV34&gt;=2,$A32,"")</f>
        <v/>
      </c>
      <c r="D11" s="120" t="str">
        <f>IF('All Questions'!BW22&gt;=2,$A20,"")</f>
        <v/>
      </c>
      <c r="E11" s="120" t="str">
        <f>IF('All Questions'!BX28&gt;=2,$A26,"")</f>
        <v>Level 1-Level 6</v>
      </c>
      <c r="F11" s="120" t="str">
        <f>IF('All Questions'!BY64&gt;=2,$A62,"")</f>
        <v/>
      </c>
      <c r="L11" s="222"/>
      <c r="M11" s="26">
        <v>4</v>
      </c>
      <c r="N11" s="63"/>
      <c r="O11" s="11"/>
      <c r="P11" s="11"/>
      <c r="Q11" s="42">
        <f t="shared" si="2"/>
        <v>2</v>
      </c>
      <c r="R11" s="11"/>
      <c r="S11" s="11">
        <f t="shared" si="2"/>
        <v>1</v>
      </c>
      <c r="T11" s="11">
        <f t="shared" si="2"/>
        <v>2</v>
      </c>
      <c r="U11" s="11">
        <f t="shared" si="2"/>
        <v>2</v>
      </c>
      <c r="V11" s="11">
        <f t="shared" si="2"/>
        <v>4</v>
      </c>
      <c r="W11" s="11">
        <f t="shared" si="2"/>
        <v>1</v>
      </c>
      <c r="X11" s="13"/>
      <c r="Y11" s="135">
        <f t="shared" si="3"/>
        <v>12</v>
      </c>
      <c r="AB11" s="222"/>
      <c r="AC11" s="26">
        <v>4</v>
      </c>
      <c r="AD11" s="63">
        <f t="shared" si="4"/>
        <v>0</v>
      </c>
      <c r="AE11" s="11">
        <f t="shared" si="4"/>
        <v>0</v>
      </c>
      <c r="AF11" s="11">
        <f t="shared" si="4"/>
        <v>0</v>
      </c>
      <c r="AG11" s="42">
        <f t="shared" si="4"/>
        <v>1</v>
      </c>
      <c r="AH11" s="11">
        <f t="shared" si="4"/>
        <v>0</v>
      </c>
      <c r="AI11" s="11">
        <f t="shared" si="4"/>
        <v>0</v>
      </c>
      <c r="AJ11" s="11">
        <f t="shared" si="4"/>
        <v>0</v>
      </c>
      <c r="AK11" s="11">
        <f t="shared" si="4"/>
        <v>1</v>
      </c>
      <c r="AL11" s="11">
        <f t="shared" si="4"/>
        <v>1</v>
      </c>
      <c r="AM11" s="11">
        <f t="shared" si="4"/>
        <v>0</v>
      </c>
      <c r="AN11" s="13">
        <f t="shared" si="4"/>
        <v>0</v>
      </c>
      <c r="AO11" s="72">
        <f t="shared" si="5"/>
        <v>3</v>
      </c>
    </row>
    <row r="12" spans="1:41" x14ac:dyDescent="0.3">
      <c r="A12" s="120" t="str">
        <f>IF(EXACT('All Questions'!CG14,"F"),'All Questions'!AD14,)</f>
        <v>Level 1-Level 9</v>
      </c>
      <c r="B12" s="120" t="str">
        <f>IF('All Questions'!BU48&gt;=2,$A46,"")</f>
        <v/>
      </c>
      <c r="C12" s="120" t="str">
        <f>IF('All Questions'!BV35&gt;=2,$A33,"")</f>
        <v/>
      </c>
      <c r="D12" s="120" t="str">
        <f>IF('All Questions'!BW23&gt;=2,$A21,"")</f>
        <v>Level 4-Level 8</v>
      </c>
      <c r="E12" s="120" t="str">
        <f>IF('All Questions'!BX29&gt;=2,$A27,"")</f>
        <v/>
      </c>
      <c r="F12" s="120" t="str">
        <f>IF('All Questions'!BY68&gt;=2,$A66,"")</f>
        <v/>
      </c>
      <c r="L12" s="222"/>
      <c r="M12" s="26">
        <v>5</v>
      </c>
      <c r="N12" s="63">
        <f t="shared" si="2"/>
        <v>1</v>
      </c>
      <c r="O12" s="11">
        <f t="shared" si="2"/>
        <v>1</v>
      </c>
      <c r="P12" s="11"/>
      <c r="Q12" s="11"/>
      <c r="R12" s="42"/>
      <c r="S12" s="11">
        <f t="shared" si="2"/>
        <v>3</v>
      </c>
      <c r="T12" s="11">
        <f t="shared" si="2"/>
        <v>1</v>
      </c>
      <c r="U12" s="11"/>
      <c r="V12" s="11">
        <f t="shared" si="2"/>
        <v>2</v>
      </c>
      <c r="W12" s="11"/>
      <c r="X12" s="13">
        <f t="shared" si="2"/>
        <v>1</v>
      </c>
      <c r="Y12" s="135">
        <f t="shared" si="3"/>
        <v>9</v>
      </c>
      <c r="AB12" s="222"/>
      <c r="AC12" s="26">
        <v>5</v>
      </c>
      <c r="AD12" s="63">
        <f t="shared" si="4"/>
        <v>0</v>
      </c>
      <c r="AE12" s="11">
        <f t="shared" si="4"/>
        <v>1</v>
      </c>
      <c r="AF12" s="11">
        <f t="shared" si="4"/>
        <v>0</v>
      </c>
      <c r="AG12" s="11">
        <f t="shared" si="4"/>
        <v>0</v>
      </c>
      <c r="AH12" s="42">
        <f t="shared" si="4"/>
        <v>0</v>
      </c>
      <c r="AI12" s="11">
        <f t="shared" si="4"/>
        <v>1</v>
      </c>
      <c r="AJ12" s="11">
        <f t="shared" si="4"/>
        <v>0</v>
      </c>
      <c r="AK12" s="11">
        <f t="shared" si="4"/>
        <v>0</v>
      </c>
      <c r="AL12" s="11">
        <f t="shared" si="4"/>
        <v>2</v>
      </c>
      <c r="AM12" s="11">
        <f t="shared" si="4"/>
        <v>0</v>
      </c>
      <c r="AN12" s="13">
        <f t="shared" si="4"/>
        <v>0</v>
      </c>
      <c r="AO12" s="72">
        <f t="shared" si="5"/>
        <v>4</v>
      </c>
    </row>
    <row r="13" spans="1:41" x14ac:dyDescent="0.3">
      <c r="A13" s="120">
        <f>IF(EXACT('All Questions'!CG15,"F"),'All Questions'!AD15,)</f>
        <v>0</v>
      </c>
      <c r="B13" s="120" t="str">
        <f>IF('All Questions'!BU51&gt;=2,$A49,"")</f>
        <v/>
      </c>
      <c r="C13" s="120" t="str">
        <f>IF('All Questions'!BV37&gt;=2,$A35,"")</f>
        <v/>
      </c>
      <c r="D13" s="120" t="str">
        <f>IF('All Questions'!BW24&gt;=2,$A22,"")</f>
        <v/>
      </c>
      <c r="E13" s="120" t="str">
        <f>IF('All Questions'!BX31&gt;=2,$A29,"")</f>
        <v/>
      </c>
      <c r="F13" s="120" t="str">
        <f>IF('All Questions'!BY70&gt;=2,$A68,"")</f>
        <v/>
      </c>
      <c r="L13" s="222"/>
      <c r="M13" s="26">
        <v>6</v>
      </c>
      <c r="N13" s="63"/>
      <c r="O13" s="11">
        <f t="shared" si="2"/>
        <v>1</v>
      </c>
      <c r="P13" s="11">
        <f t="shared" si="2"/>
        <v>1</v>
      </c>
      <c r="Q13" s="11">
        <f t="shared" si="2"/>
        <v>1</v>
      </c>
      <c r="R13" s="11"/>
      <c r="S13" s="42">
        <f t="shared" si="2"/>
        <v>1</v>
      </c>
      <c r="T13" s="11"/>
      <c r="U13" s="11"/>
      <c r="V13" s="11"/>
      <c r="W13" s="11"/>
      <c r="X13" s="13">
        <f t="shared" si="2"/>
        <v>1</v>
      </c>
      <c r="Y13" s="135">
        <f t="shared" si="3"/>
        <v>5</v>
      </c>
      <c r="AB13" s="222"/>
      <c r="AC13" s="26">
        <v>6</v>
      </c>
      <c r="AD13" s="63">
        <f t="shared" si="4"/>
        <v>0</v>
      </c>
      <c r="AE13" s="11">
        <f t="shared" si="4"/>
        <v>0</v>
      </c>
      <c r="AF13" s="11">
        <f t="shared" si="4"/>
        <v>0</v>
      </c>
      <c r="AG13" s="11">
        <f t="shared" si="4"/>
        <v>1</v>
      </c>
      <c r="AH13" s="11">
        <f t="shared" si="4"/>
        <v>0</v>
      </c>
      <c r="AI13" s="42">
        <f t="shared" si="4"/>
        <v>1</v>
      </c>
      <c r="AJ13" s="11">
        <f t="shared" si="4"/>
        <v>0</v>
      </c>
      <c r="AK13" s="11">
        <f t="shared" si="4"/>
        <v>0</v>
      </c>
      <c r="AL13" s="11">
        <f t="shared" si="4"/>
        <v>0</v>
      </c>
      <c r="AM13" s="11">
        <f t="shared" si="4"/>
        <v>0</v>
      </c>
      <c r="AN13" s="13">
        <f t="shared" si="4"/>
        <v>0</v>
      </c>
      <c r="AO13" s="72">
        <f t="shared" si="5"/>
        <v>2</v>
      </c>
    </row>
    <row r="14" spans="1:41" x14ac:dyDescent="0.3">
      <c r="A14" s="120" t="str">
        <f>IF(EXACT('All Questions'!CG16,"F"),'All Questions'!AD16,)</f>
        <v>Level 1-Level 8</v>
      </c>
      <c r="B14" s="120" t="str">
        <f>IF('All Questions'!BU60&gt;=2,$A58,"")</f>
        <v/>
      </c>
      <c r="C14" s="120" t="str">
        <f>IF('All Questions'!BV44&gt;=2,$A42,"")</f>
        <v/>
      </c>
      <c r="D14" s="120" t="str">
        <f>IF('All Questions'!BW25&gt;=2,$A23,"")</f>
        <v/>
      </c>
      <c r="E14" s="120">
        <f>IF('All Questions'!BX32&gt;=2,$A30,"")</f>
        <v>0</v>
      </c>
      <c r="F14" s="120" t="str">
        <f>IF('All Questions'!BY80&gt;=2,$A78,"")</f>
        <v/>
      </c>
      <c r="L14" s="222"/>
      <c r="M14" s="26">
        <v>7</v>
      </c>
      <c r="N14" s="63"/>
      <c r="O14" s="11"/>
      <c r="P14" s="11">
        <f t="shared" si="2"/>
        <v>1</v>
      </c>
      <c r="Q14" s="11"/>
      <c r="R14" s="11"/>
      <c r="S14" s="11">
        <f t="shared" si="2"/>
        <v>1</v>
      </c>
      <c r="T14" s="42"/>
      <c r="U14" s="11">
        <f t="shared" si="2"/>
        <v>1</v>
      </c>
      <c r="V14" s="11"/>
      <c r="W14" s="11">
        <f t="shared" si="2"/>
        <v>1</v>
      </c>
      <c r="X14" s="13">
        <f t="shared" si="2"/>
        <v>1</v>
      </c>
      <c r="Y14" s="135">
        <f t="shared" si="3"/>
        <v>5</v>
      </c>
      <c r="AB14" s="222"/>
      <c r="AC14" s="26">
        <v>7</v>
      </c>
      <c r="AD14" s="63">
        <f t="shared" si="4"/>
        <v>0</v>
      </c>
      <c r="AE14" s="11">
        <f t="shared" si="4"/>
        <v>0</v>
      </c>
      <c r="AF14" s="11">
        <f t="shared" si="4"/>
        <v>0</v>
      </c>
      <c r="AG14" s="11">
        <f t="shared" si="4"/>
        <v>0</v>
      </c>
      <c r="AH14" s="11">
        <f t="shared" si="4"/>
        <v>0</v>
      </c>
      <c r="AI14" s="11">
        <f t="shared" si="4"/>
        <v>0</v>
      </c>
      <c r="AJ14" s="42">
        <f t="shared" si="4"/>
        <v>0</v>
      </c>
      <c r="AK14" s="11">
        <f t="shared" si="4"/>
        <v>0</v>
      </c>
      <c r="AL14" s="11">
        <f t="shared" si="4"/>
        <v>0</v>
      </c>
      <c r="AM14" s="11">
        <f t="shared" si="4"/>
        <v>0</v>
      </c>
      <c r="AN14" s="13">
        <f t="shared" si="4"/>
        <v>0</v>
      </c>
      <c r="AO14" s="72">
        <f t="shared" si="5"/>
        <v>0</v>
      </c>
    </row>
    <row r="15" spans="1:41" x14ac:dyDescent="0.3">
      <c r="A15" s="120" t="str">
        <f>IF(EXACT('All Questions'!CG17,"F"),'All Questions'!AD17,)</f>
        <v>Level 1-Level 1</v>
      </c>
      <c r="B15" s="120" t="str">
        <f>IF('All Questions'!BU61&gt;=2,$A59,"")</f>
        <v/>
      </c>
      <c r="C15" s="120" t="str">
        <f>IF('All Questions'!BV49&gt;=2,$A47,"")</f>
        <v/>
      </c>
      <c r="D15" s="120" t="str">
        <f>IF('All Questions'!BW26&gt;=2,$A24,"")</f>
        <v/>
      </c>
      <c r="E15" s="120" t="str">
        <f>IF('All Questions'!BX36&gt;=2,$A34,"")</f>
        <v/>
      </c>
      <c r="F15" s="120" t="str">
        <f>IF('All Questions'!BY82&gt;=2,$A80,"")</f>
        <v/>
      </c>
      <c r="L15" s="222"/>
      <c r="M15" s="26">
        <v>8</v>
      </c>
      <c r="N15" s="63"/>
      <c r="O15" s="11"/>
      <c r="P15" s="11"/>
      <c r="Q15" s="11"/>
      <c r="R15" s="11"/>
      <c r="S15" s="11"/>
      <c r="T15" s="11"/>
      <c r="U15" s="42"/>
      <c r="V15" s="11"/>
      <c r="W15" s="11"/>
      <c r="X15" s="13"/>
      <c r="Y15" s="135">
        <f>SUM(N15:X15)</f>
        <v>0</v>
      </c>
      <c r="AB15" s="222"/>
      <c r="AC15" s="26">
        <v>8</v>
      </c>
      <c r="AD15" s="63">
        <f t="shared" si="4"/>
        <v>0</v>
      </c>
      <c r="AE15" s="11">
        <f t="shared" si="4"/>
        <v>0</v>
      </c>
      <c r="AF15" s="11">
        <f t="shared" si="4"/>
        <v>0</v>
      </c>
      <c r="AG15" s="11">
        <f t="shared" si="4"/>
        <v>0</v>
      </c>
      <c r="AH15" s="11">
        <f t="shared" si="4"/>
        <v>0</v>
      </c>
      <c r="AI15" s="11">
        <f t="shared" si="4"/>
        <v>0</v>
      </c>
      <c r="AJ15" s="11">
        <f t="shared" si="4"/>
        <v>0</v>
      </c>
      <c r="AK15" s="42">
        <f t="shared" si="4"/>
        <v>0</v>
      </c>
      <c r="AL15" s="11">
        <f t="shared" si="4"/>
        <v>0</v>
      </c>
      <c r="AM15" s="11">
        <f t="shared" si="4"/>
        <v>0</v>
      </c>
      <c r="AN15" s="13">
        <f t="shared" si="4"/>
        <v>0</v>
      </c>
      <c r="AO15" s="72">
        <f t="shared" si="5"/>
        <v>0</v>
      </c>
    </row>
    <row r="16" spans="1:41" x14ac:dyDescent="0.3">
      <c r="A16" s="120" t="str">
        <f>IF(EXACT('All Questions'!CG18,"F"),'All Questions'!AD18,)</f>
        <v/>
      </c>
      <c r="B16" s="120" t="str">
        <f>IF('All Questions'!BU62&gt;=2,$A60,"")</f>
        <v/>
      </c>
      <c r="C16" s="120" t="str">
        <f>IF('All Questions'!BV53&gt;=2,$A51,"")</f>
        <v/>
      </c>
      <c r="D16" s="120" t="str">
        <f>IF('All Questions'!BW28&gt;=2,$A26,"")</f>
        <v/>
      </c>
      <c r="E16" s="120" t="str">
        <f>IF('All Questions'!BX38&gt;=2,$A36,"")</f>
        <v/>
      </c>
      <c r="F16" s="120" t="str">
        <f>IF('All Questions'!BY96&gt;=2,$A94,"")</f>
        <v/>
      </c>
      <c r="L16" s="222"/>
      <c r="M16" s="26">
        <v>9</v>
      </c>
      <c r="N16" s="63"/>
      <c r="O16" s="11"/>
      <c r="P16" s="11"/>
      <c r="Q16" s="11"/>
      <c r="R16" s="11"/>
      <c r="S16" s="11">
        <f t="shared" si="2"/>
        <v>1</v>
      </c>
      <c r="T16" s="11"/>
      <c r="U16" s="11"/>
      <c r="V16" s="42">
        <f t="shared" si="2"/>
        <v>1</v>
      </c>
      <c r="W16" s="11"/>
      <c r="X16" s="13"/>
      <c r="Y16" s="135">
        <f t="shared" si="3"/>
        <v>2</v>
      </c>
      <c r="AB16" s="222"/>
      <c r="AC16" s="26">
        <v>9</v>
      </c>
      <c r="AD16" s="63">
        <f t="shared" si="4"/>
        <v>0</v>
      </c>
      <c r="AE16" s="11">
        <f t="shared" si="4"/>
        <v>0</v>
      </c>
      <c r="AF16" s="11">
        <f t="shared" si="4"/>
        <v>0</v>
      </c>
      <c r="AG16" s="11">
        <f t="shared" si="4"/>
        <v>0</v>
      </c>
      <c r="AH16" s="11">
        <f t="shared" si="4"/>
        <v>0</v>
      </c>
      <c r="AI16" s="11">
        <f t="shared" si="4"/>
        <v>1</v>
      </c>
      <c r="AJ16" s="11">
        <f t="shared" si="4"/>
        <v>0</v>
      </c>
      <c r="AK16" s="11">
        <f t="shared" si="4"/>
        <v>0</v>
      </c>
      <c r="AL16" s="42">
        <f t="shared" si="4"/>
        <v>0</v>
      </c>
      <c r="AM16" s="11">
        <f t="shared" si="4"/>
        <v>0</v>
      </c>
      <c r="AN16" s="13">
        <f t="shared" si="4"/>
        <v>0</v>
      </c>
      <c r="AO16" s="72">
        <f t="shared" si="5"/>
        <v>1</v>
      </c>
    </row>
    <row r="17" spans="1:41" x14ac:dyDescent="0.3">
      <c r="A17" s="120">
        <f>IF(EXACT('All Questions'!CG19,"F"),'All Questions'!AD19,)</f>
        <v>0</v>
      </c>
      <c r="B17" s="120" t="str">
        <f>IF('All Questions'!BU63&gt;=2,$A61,"")</f>
        <v/>
      </c>
      <c r="C17" s="120" t="str">
        <f>IF('All Questions'!BV54&gt;=2,$A52,"")</f>
        <v/>
      </c>
      <c r="D17" s="120" t="str">
        <f>IF('All Questions'!BW29&gt;=2,$A27,"")</f>
        <v/>
      </c>
      <c r="E17" s="120" t="str">
        <f>IF('All Questions'!BX46&gt;=2,$A44,"")</f>
        <v/>
      </c>
      <c r="F17" s="120" t="str">
        <f>IF('All Questions'!BY98&gt;=2,$A96,"")</f>
        <v/>
      </c>
      <c r="L17" s="222"/>
      <c r="M17" s="26">
        <v>10</v>
      </c>
      <c r="N17" s="63"/>
      <c r="O17" s="11"/>
      <c r="P17" s="11"/>
      <c r="Q17" s="11"/>
      <c r="R17" s="11"/>
      <c r="S17" s="11">
        <f t="shared" si="2"/>
        <v>1</v>
      </c>
      <c r="T17" s="11"/>
      <c r="U17" s="11"/>
      <c r="V17" s="11"/>
      <c r="W17" s="42"/>
      <c r="X17" s="13"/>
      <c r="Y17" s="135">
        <f t="shared" si="3"/>
        <v>1</v>
      </c>
      <c r="AB17" s="222"/>
      <c r="AC17" s="26">
        <v>10</v>
      </c>
      <c r="AD17" s="63">
        <f t="shared" si="4"/>
        <v>0</v>
      </c>
      <c r="AE17" s="11">
        <f t="shared" si="4"/>
        <v>0</v>
      </c>
      <c r="AF17" s="11">
        <f t="shared" si="4"/>
        <v>0</v>
      </c>
      <c r="AG17" s="11">
        <f t="shared" si="4"/>
        <v>0</v>
      </c>
      <c r="AH17" s="11">
        <f t="shared" si="4"/>
        <v>0</v>
      </c>
      <c r="AI17" s="11">
        <f t="shared" si="4"/>
        <v>0</v>
      </c>
      <c r="AJ17" s="11">
        <f t="shared" si="4"/>
        <v>0</v>
      </c>
      <c r="AK17" s="11">
        <f t="shared" si="4"/>
        <v>0</v>
      </c>
      <c r="AL17" s="11">
        <f t="shared" si="4"/>
        <v>0</v>
      </c>
      <c r="AM17" s="42">
        <f t="shared" si="4"/>
        <v>0</v>
      </c>
      <c r="AN17" s="13">
        <f t="shared" si="4"/>
        <v>0</v>
      </c>
      <c r="AO17" s="72">
        <f t="shared" si="5"/>
        <v>0</v>
      </c>
    </row>
    <row r="18" spans="1:41" x14ac:dyDescent="0.3">
      <c r="A18" s="120" t="str">
        <f>IF(EXACT('All Questions'!CG20,"F"),'All Questions'!AD20,)</f>
        <v>Level 4-Level 9</v>
      </c>
      <c r="B18" s="120" t="str">
        <f>IF('All Questions'!BU65&gt;=2,$A63,"")</f>
        <v/>
      </c>
      <c r="C18" s="120">
        <f>IF('All Questions'!BV58&gt;=2,$A56,"")</f>
        <v>0</v>
      </c>
      <c r="D18" s="120" t="str">
        <f>IF('All Questions'!BW30&gt;=2,$A28,"")</f>
        <v/>
      </c>
      <c r="E18" s="120" t="str">
        <f>IF('All Questions'!BX47&gt;=2,$A45,"")</f>
        <v/>
      </c>
      <c r="F18" s="120" t="str">
        <f>IF('All Questions'!BY122&gt;=2,$A120,"")</f>
        <v/>
      </c>
      <c r="L18" s="222"/>
      <c r="M18" s="26">
        <v>11</v>
      </c>
      <c r="N18" s="64"/>
      <c r="O18" s="30"/>
      <c r="P18" s="30"/>
      <c r="Q18" s="30"/>
      <c r="R18" s="30"/>
      <c r="S18" s="30"/>
      <c r="T18" s="30"/>
      <c r="U18" s="30"/>
      <c r="V18" s="30"/>
      <c r="W18" s="30"/>
      <c r="X18" s="65"/>
      <c r="Y18" s="135">
        <f t="shared" si="3"/>
        <v>0</v>
      </c>
      <c r="AB18" s="222"/>
      <c r="AC18" s="26">
        <v>11</v>
      </c>
      <c r="AD18" s="64">
        <f t="shared" si="4"/>
        <v>0</v>
      </c>
      <c r="AE18" s="30">
        <f t="shared" si="4"/>
        <v>0</v>
      </c>
      <c r="AF18" s="30">
        <f t="shared" si="4"/>
        <v>0</v>
      </c>
      <c r="AG18" s="30">
        <f t="shared" si="4"/>
        <v>0</v>
      </c>
      <c r="AH18" s="30">
        <f t="shared" si="4"/>
        <v>0</v>
      </c>
      <c r="AI18" s="30">
        <f t="shared" si="4"/>
        <v>0</v>
      </c>
      <c r="AJ18" s="30">
        <f t="shared" si="4"/>
        <v>0</v>
      </c>
      <c r="AK18" s="30">
        <f t="shared" si="4"/>
        <v>0</v>
      </c>
      <c r="AL18" s="30">
        <f t="shared" si="4"/>
        <v>0</v>
      </c>
      <c r="AM18" s="30">
        <f t="shared" si="4"/>
        <v>0</v>
      </c>
      <c r="AN18" s="65">
        <f t="shared" si="4"/>
        <v>0</v>
      </c>
      <c r="AO18" s="72">
        <f t="shared" si="5"/>
        <v>0</v>
      </c>
    </row>
    <row r="19" spans="1:41" x14ac:dyDescent="0.3">
      <c r="A19" s="120" t="str">
        <f>IF(EXACT('All Questions'!CG21,"F"),'All Questions'!AD21,)</f>
        <v>Level 1-Level 8</v>
      </c>
      <c r="B19" s="120" t="str">
        <f>IF('All Questions'!BU66&gt;=2,$A64,"")</f>
        <v/>
      </c>
      <c r="C19" s="120">
        <f>IF('All Questions'!BV63&gt;=2,$A61,"")</f>
        <v>0</v>
      </c>
      <c r="D19" s="120" t="str">
        <f>IF('All Questions'!BW33&gt;=2,$A31,"")</f>
        <v/>
      </c>
      <c r="E19" s="120" t="str">
        <f>IF('All Questions'!BX48&gt;=2,$A46,"")</f>
        <v/>
      </c>
      <c r="F19" s="120" t="str">
        <f>IF('All Questions'!BY141&gt;=2,$A139,"")</f>
        <v/>
      </c>
      <c r="L19" s="68"/>
      <c r="M19" s="66" t="s">
        <v>3148</v>
      </c>
      <c r="N19" s="136">
        <f>SUM(N8:N18)</f>
        <v>10</v>
      </c>
      <c r="O19" s="136">
        <f t="shared" ref="O19:X19" si="6">SUM(O8:O18)</f>
        <v>6</v>
      </c>
      <c r="P19" s="136">
        <f t="shared" si="6"/>
        <v>7</v>
      </c>
      <c r="Q19" s="136">
        <f t="shared" si="6"/>
        <v>7</v>
      </c>
      <c r="R19" s="136">
        <f t="shared" si="6"/>
        <v>4</v>
      </c>
      <c r="S19" s="136">
        <f t="shared" si="6"/>
        <v>13</v>
      </c>
      <c r="T19" s="136">
        <f t="shared" si="6"/>
        <v>8</v>
      </c>
      <c r="U19" s="136">
        <f t="shared" si="6"/>
        <v>18</v>
      </c>
      <c r="V19" s="136">
        <f t="shared" si="6"/>
        <v>19</v>
      </c>
      <c r="W19" s="136">
        <f t="shared" si="6"/>
        <v>6</v>
      </c>
      <c r="X19" s="136">
        <f t="shared" si="6"/>
        <v>8</v>
      </c>
      <c r="Y19" s="67"/>
      <c r="AB19" s="68"/>
      <c r="AC19" s="66" t="s">
        <v>3148</v>
      </c>
      <c r="AD19" s="71">
        <f>SUM(AD8:AD18)</f>
        <v>2</v>
      </c>
      <c r="AE19" s="71">
        <f t="shared" ref="AE19:AN19" si="7">SUM(AE8:AE18)</f>
        <v>2</v>
      </c>
      <c r="AF19" s="71">
        <f t="shared" si="7"/>
        <v>2</v>
      </c>
      <c r="AG19" s="71">
        <f t="shared" si="7"/>
        <v>2</v>
      </c>
      <c r="AH19" s="71">
        <f t="shared" si="7"/>
        <v>0</v>
      </c>
      <c r="AI19" s="71">
        <f t="shared" si="7"/>
        <v>3</v>
      </c>
      <c r="AJ19" s="71">
        <f t="shared" si="7"/>
        <v>1</v>
      </c>
      <c r="AK19" s="71">
        <f t="shared" si="7"/>
        <v>5</v>
      </c>
      <c r="AL19" s="71">
        <f t="shared" si="7"/>
        <v>3</v>
      </c>
      <c r="AM19" s="71">
        <f t="shared" si="7"/>
        <v>0</v>
      </c>
      <c r="AN19" s="71">
        <f t="shared" si="7"/>
        <v>1</v>
      </c>
      <c r="AO19" s="67"/>
    </row>
    <row r="20" spans="1:41" x14ac:dyDescent="0.3">
      <c r="A20" s="120" t="str">
        <f>IF(EXACT('All Questions'!CG22,"F"),'All Questions'!AD22,)</f>
        <v>Level 1-Level 4</v>
      </c>
      <c r="B20" s="120" t="str">
        <f>IF('All Questions'!BU67&gt;=2,$A65,"")</f>
        <v/>
      </c>
      <c r="C20" s="120" t="str">
        <f>IF('All Questions'!BV64&gt;=2,$A62,"")</f>
        <v/>
      </c>
      <c r="D20" s="120" t="str">
        <f>IF('All Questions'!BW34&gt;=2,$A32,"")</f>
        <v/>
      </c>
      <c r="E20" s="120" t="str">
        <f>IF('All Questions'!BX52&gt;=2,$A50,"")</f>
        <v/>
      </c>
      <c r="F20" s="120" t="str">
        <f>IF('All Questions'!BY145&gt;=2,$A143,"")</f>
        <v/>
      </c>
      <c r="L20" s="68"/>
      <c r="M20" s="68" t="s">
        <v>4087</v>
      </c>
      <c r="N20" s="68"/>
      <c r="O20" s="68"/>
      <c r="P20" s="68"/>
      <c r="Q20" s="68"/>
      <c r="R20" s="68"/>
      <c r="S20" s="68"/>
      <c r="T20" s="68"/>
      <c r="U20" s="68"/>
      <c r="V20" s="68"/>
      <c r="W20" s="68"/>
      <c r="X20" s="68"/>
      <c r="Y20" s="68"/>
      <c r="AB20" s="68"/>
      <c r="AC20" s="68" t="s">
        <v>4090</v>
      </c>
      <c r="AD20" s="68"/>
      <c r="AE20" s="68"/>
      <c r="AF20" s="68"/>
      <c r="AG20" s="68"/>
      <c r="AH20" s="68"/>
      <c r="AI20" s="68"/>
      <c r="AJ20" s="68"/>
      <c r="AK20" s="68"/>
      <c r="AL20" s="68"/>
      <c r="AM20" s="68"/>
      <c r="AN20" s="68"/>
      <c r="AO20" s="68"/>
    </row>
    <row r="21" spans="1:41" x14ac:dyDescent="0.3">
      <c r="A21" s="120" t="str">
        <f>IF(EXACT('All Questions'!CG23,"F"),'All Questions'!AD23,)</f>
        <v>Level 4-Level 8</v>
      </c>
      <c r="B21" s="120" t="str">
        <f>IF('All Questions'!BU68&gt;=2,$A66,"")</f>
        <v/>
      </c>
      <c r="C21" s="120" t="str">
        <f>IF('All Questions'!BV72&gt;=2,$A70,"")</f>
        <v>Level 2-Level 2</v>
      </c>
      <c r="D21" s="120" t="str">
        <f>IF('All Questions'!BW35&gt;=2,$A33,"")</f>
        <v>Level 6-Level 6</v>
      </c>
      <c r="E21" s="120" t="str">
        <f>IF('All Questions'!BX55&gt;=2,$A53,"")</f>
        <v/>
      </c>
      <c r="F21" s="120" t="str">
        <f>IF('All Questions'!BY168&gt;=2,$A166,"")</f>
        <v/>
      </c>
    </row>
    <row r="22" spans="1:41" x14ac:dyDescent="0.3">
      <c r="A22" s="120" t="str">
        <f>IF(EXACT('All Questions'!CG24,"F"),'All Questions'!AD24,)</f>
        <v>Level 1-Level 9</v>
      </c>
      <c r="B22" s="120" t="str">
        <f>IF('All Questions'!BU69&gt;=2,$A67,"")</f>
        <v/>
      </c>
      <c r="C22" s="120" t="str">
        <f>IF('All Questions'!BV75&gt;=2,$A73,"")</f>
        <v/>
      </c>
      <c r="D22" s="120" t="str">
        <f>IF('All Questions'!BW37&gt;=2,$A35,"")</f>
        <v/>
      </c>
      <c r="E22" s="120" t="str">
        <f>IF('All Questions'!BX56&gt;=2,$A54,"")</f>
        <v/>
      </c>
      <c r="F22" s="120" t="str">
        <f>IF('All Questions'!BY181&gt;=2,$A179,"")</f>
        <v/>
      </c>
    </row>
    <row r="23" spans="1:41" x14ac:dyDescent="0.3">
      <c r="A23" s="120">
        <f>IF(EXACT('All Questions'!CG25,"F"),'All Questions'!AD25,)</f>
        <v>0</v>
      </c>
      <c r="B23" s="120" t="str">
        <f>IF('All Questions'!BU71&gt;=2,$A69,"")</f>
        <v/>
      </c>
      <c r="C23" s="120" t="str">
        <f>IF('All Questions'!BV78&gt;=2,$A76,"")</f>
        <v/>
      </c>
      <c r="D23" s="120" t="str">
        <f>IF('All Questions'!BW38&gt;=2,$A36,"")</f>
        <v/>
      </c>
      <c r="E23" s="120" t="str">
        <f>IF('All Questions'!BX57&gt;=2,$A55,"")</f>
        <v/>
      </c>
      <c r="F23" s="120" t="str">
        <f>IF('All Questions'!BY188&gt;=2,$A186,"")</f>
        <v/>
      </c>
      <c r="L23" s="41" t="s">
        <v>4084</v>
      </c>
      <c r="AB23" s="41" t="s">
        <v>4086</v>
      </c>
    </row>
    <row r="24" spans="1:41" x14ac:dyDescent="0.3">
      <c r="A24" s="120" t="str">
        <f>IF(EXACT('All Questions'!CG26,"F"),'All Questions'!AD26,)</f>
        <v>Level 1-Level 3</v>
      </c>
      <c r="B24" s="120" t="str">
        <f>IF('All Questions'!BU80&gt;=2,$A78,"")</f>
        <v/>
      </c>
      <c r="C24" s="120">
        <f>IF('All Questions'!BV79&gt;=2,$A77,"")</f>
        <v>0</v>
      </c>
      <c r="D24" s="120" t="str">
        <f>IF('All Questions'!BW39&gt;=2,$A37,"")</f>
        <v/>
      </c>
      <c r="E24" s="120" t="str">
        <f>IF('All Questions'!BX64&gt;=2,$A62,"")</f>
        <v/>
      </c>
      <c r="F24" s="120" t="str">
        <f>IF('All Questions'!BY189&gt;=2,$A187,"")</f>
        <v/>
      </c>
      <c r="L24" s="68"/>
      <c r="M24" s="68"/>
      <c r="N24" s="221" t="s">
        <v>3146</v>
      </c>
      <c r="O24" s="221"/>
      <c r="P24" s="221"/>
      <c r="Q24" s="221"/>
      <c r="R24" s="221"/>
      <c r="S24" s="221"/>
      <c r="T24" s="221"/>
      <c r="U24" s="221"/>
      <c r="V24" s="221"/>
      <c r="W24" s="221"/>
      <c r="X24" s="221"/>
      <c r="Y24" s="68"/>
      <c r="AB24" s="68"/>
      <c r="AC24" s="68"/>
      <c r="AD24" s="221" t="s">
        <v>3146</v>
      </c>
      <c r="AE24" s="221"/>
      <c r="AF24" s="221"/>
      <c r="AG24" s="221"/>
      <c r="AH24" s="221"/>
      <c r="AI24" s="221"/>
      <c r="AJ24" s="221"/>
      <c r="AK24" s="221"/>
      <c r="AL24" s="221"/>
      <c r="AM24" s="221"/>
      <c r="AN24" s="221"/>
      <c r="AO24" s="68"/>
    </row>
    <row r="25" spans="1:41" x14ac:dyDescent="0.3">
      <c r="A25" s="120">
        <f>IF(EXACT('All Questions'!CG27,"F"),'All Questions'!AD27,)</f>
        <v>0</v>
      </c>
      <c r="B25" s="120" t="str">
        <f>IF('All Questions'!BU82&gt;=2,$A80,"")</f>
        <v/>
      </c>
      <c r="C25" s="120">
        <f>IF('All Questions'!BV81&gt;=2,$A79,"")</f>
        <v>0</v>
      </c>
      <c r="D25" s="120" t="str">
        <f>IF('All Questions'!BW40&gt;=2,$A38,"")</f>
        <v/>
      </c>
      <c r="E25" s="120" t="str">
        <f>IF('All Questions'!BX70&gt;=2,$A68,"")</f>
        <v/>
      </c>
      <c r="F25" s="120" t="str">
        <f>IF('All Questions'!BY200&gt;=2,$A198,"")</f>
        <v/>
      </c>
      <c r="L25" s="69"/>
      <c r="N25" s="26">
        <v>1</v>
      </c>
      <c r="O25" s="26">
        <v>2</v>
      </c>
      <c r="P25" s="26">
        <v>3</v>
      </c>
      <c r="Q25" s="26">
        <v>4</v>
      </c>
      <c r="R25" s="26">
        <v>5</v>
      </c>
      <c r="S25" s="26">
        <v>6</v>
      </c>
      <c r="T25" s="26">
        <v>7</v>
      </c>
      <c r="U25" s="26">
        <v>8</v>
      </c>
      <c r="V25" s="26">
        <v>9</v>
      </c>
      <c r="W25" s="26">
        <v>10</v>
      </c>
      <c r="X25" s="26">
        <v>11</v>
      </c>
      <c r="Y25" s="70" t="s">
        <v>3148</v>
      </c>
      <c r="AB25" s="69"/>
      <c r="AD25" s="26">
        <v>1</v>
      </c>
      <c r="AE25" s="26">
        <v>2</v>
      </c>
      <c r="AF25" s="26">
        <v>3</v>
      </c>
      <c r="AG25" s="26">
        <v>4</v>
      </c>
      <c r="AH25" s="26">
        <v>5</v>
      </c>
      <c r="AI25" s="26">
        <v>6</v>
      </c>
      <c r="AJ25" s="26">
        <v>7</v>
      </c>
      <c r="AK25" s="26">
        <v>8</v>
      </c>
      <c r="AL25" s="26">
        <v>9</v>
      </c>
      <c r="AM25" s="26">
        <v>10</v>
      </c>
      <c r="AN25" s="26">
        <v>11</v>
      </c>
      <c r="AO25" s="70" t="s">
        <v>3148</v>
      </c>
    </row>
    <row r="26" spans="1:41" x14ac:dyDescent="0.3">
      <c r="A26" s="120" t="str">
        <f>IF(EXACT('All Questions'!CG28,"F"),'All Questions'!AD28,)</f>
        <v>Level 1-Level 6</v>
      </c>
      <c r="B26" s="120" t="str">
        <f>IF('All Questions'!BU97&gt;=2,$A95,"")</f>
        <v/>
      </c>
      <c r="C26" s="120" t="str">
        <f>IF('All Questions'!BV83&gt;=2,$A81,"")</f>
        <v/>
      </c>
      <c r="D26" s="120" t="str">
        <f>IF('All Questions'!BW42&gt;=2,$A40,"")</f>
        <v/>
      </c>
      <c r="E26" s="120" t="str">
        <f>IF('All Questions'!BX73&gt;=2,$A71,"")</f>
        <v/>
      </c>
      <c r="F26" s="120" t="str">
        <f>IF('All Questions'!BY206&gt;=2,$A204,"")</f>
        <v/>
      </c>
      <c r="L26" s="222" t="s">
        <v>3147</v>
      </c>
      <c r="M26" s="26">
        <v>1</v>
      </c>
      <c r="N26" s="60">
        <f>COUNTIF($B$3:$B$361,"Level "&amp;$M26&amp;"-Level "&amp;N$25)</f>
        <v>1</v>
      </c>
      <c r="O26" s="61">
        <f t="shared" ref="O26:X26" si="8">COUNTIF($B$3:$B$361,"Level "&amp;$M26&amp;"-Level "&amp;O$25)</f>
        <v>0</v>
      </c>
      <c r="P26" s="61">
        <f t="shared" si="8"/>
        <v>0</v>
      </c>
      <c r="Q26" s="61">
        <f t="shared" si="8"/>
        <v>1</v>
      </c>
      <c r="R26" s="61">
        <f t="shared" si="8"/>
        <v>0</v>
      </c>
      <c r="S26" s="61">
        <f t="shared" si="8"/>
        <v>0</v>
      </c>
      <c r="T26" s="61">
        <f t="shared" si="8"/>
        <v>1</v>
      </c>
      <c r="U26" s="61">
        <f t="shared" si="8"/>
        <v>0</v>
      </c>
      <c r="V26" s="61">
        <f t="shared" si="8"/>
        <v>0</v>
      </c>
      <c r="W26" s="61">
        <f t="shared" si="8"/>
        <v>0</v>
      </c>
      <c r="X26" s="62">
        <f t="shared" si="8"/>
        <v>0</v>
      </c>
      <c r="Y26" s="72">
        <f>SUM(N26:X26)</f>
        <v>3</v>
      </c>
      <c r="AB26" s="222" t="s">
        <v>3147</v>
      </c>
      <c r="AC26" s="26">
        <v>1</v>
      </c>
      <c r="AD26" s="60">
        <f>COUNTIF($E$3:$E$361,"Level "&amp;$AC26&amp;"-Level "&amp;AD$25)</f>
        <v>1</v>
      </c>
      <c r="AE26" s="61">
        <f t="shared" ref="AE26:AN26" si="9">COUNTIF($E$3:$E$361,"Level "&amp;$AC26&amp;"-Level "&amp;AE$25)</f>
        <v>1</v>
      </c>
      <c r="AF26" s="61">
        <f t="shared" si="9"/>
        <v>2</v>
      </c>
      <c r="AG26" s="61">
        <f t="shared" si="9"/>
        <v>0</v>
      </c>
      <c r="AH26" s="61">
        <f t="shared" si="9"/>
        <v>1</v>
      </c>
      <c r="AI26" s="61">
        <f t="shared" si="9"/>
        <v>2</v>
      </c>
      <c r="AJ26" s="61">
        <f t="shared" si="9"/>
        <v>0</v>
      </c>
      <c r="AK26" s="61">
        <f t="shared" si="9"/>
        <v>4</v>
      </c>
      <c r="AL26" s="61">
        <f t="shared" si="9"/>
        <v>1</v>
      </c>
      <c r="AM26" s="61">
        <f t="shared" si="9"/>
        <v>0</v>
      </c>
      <c r="AN26" s="62">
        <f t="shared" si="9"/>
        <v>0</v>
      </c>
      <c r="AO26" s="72">
        <f>SUM(AD26:AN26)</f>
        <v>12</v>
      </c>
    </row>
    <row r="27" spans="1:41" x14ac:dyDescent="0.3">
      <c r="A27" s="120" t="str">
        <f>IF(EXACT('All Questions'!CG29,"F"),'All Questions'!AD29,)</f>
        <v/>
      </c>
      <c r="B27" s="120" t="str">
        <f>IF('All Questions'!BU100&gt;=2,$A98,"")</f>
        <v/>
      </c>
      <c r="C27" s="120" t="str">
        <f>IF('All Questions'!BV85&gt;=2,$A83,"")</f>
        <v/>
      </c>
      <c r="D27" s="120" t="str">
        <f>IF('All Questions'!BW43&gt;=2,$A41,"")</f>
        <v>-Level 4</v>
      </c>
      <c r="E27" s="120" t="str">
        <f>IF('All Questions'!BX75&gt;=2,$A73,"")</f>
        <v/>
      </c>
      <c r="F27" s="120" t="str">
        <f>IF('All Questions'!BY210&gt;=2,$A208,"")</f>
        <v/>
      </c>
      <c r="L27" s="222"/>
      <c r="M27" s="26">
        <v>2</v>
      </c>
      <c r="N27" s="63">
        <f t="shared" ref="N27:X36" si="10">COUNTIF($B$3:$B$361,"Level "&amp;$M27&amp;"-Level "&amp;N$25)</f>
        <v>1</v>
      </c>
      <c r="O27" s="42">
        <f t="shared" si="10"/>
        <v>0</v>
      </c>
      <c r="P27" s="11">
        <f t="shared" si="10"/>
        <v>0</v>
      </c>
      <c r="Q27" s="11">
        <f t="shared" si="10"/>
        <v>0</v>
      </c>
      <c r="R27" s="11">
        <f t="shared" si="10"/>
        <v>0</v>
      </c>
      <c r="S27" s="11">
        <f t="shared" si="10"/>
        <v>0</v>
      </c>
      <c r="T27" s="11">
        <f t="shared" si="10"/>
        <v>0</v>
      </c>
      <c r="U27" s="11">
        <f t="shared" si="10"/>
        <v>1</v>
      </c>
      <c r="V27" s="11">
        <f t="shared" si="10"/>
        <v>0</v>
      </c>
      <c r="W27" s="11">
        <f t="shared" si="10"/>
        <v>1</v>
      </c>
      <c r="X27" s="13">
        <f t="shared" si="10"/>
        <v>1</v>
      </c>
      <c r="Y27" s="72">
        <f t="shared" ref="Y27:Y36" si="11">SUM(N27:X27)</f>
        <v>4</v>
      </c>
      <c r="AB27" s="222"/>
      <c r="AC27" s="26">
        <v>2</v>
      </c>
      <c r="AD27" s="63">
        <f t="shared" ref="AD27:AN36" si="12">COUNTIF($E$3:$E$361,"Level "&amp;$AC27&amp;"-Level "&amp;AD$25)</f>
        <v>0</v>
      </c>
      <c r="AE27" s="42">
        <f t="shared" si="12"/>
        <v>0</v>
      </c>
      <c r="AF27" s="11">
        <f t="shared" si="12"/>
        <v>1</v>
      </c>
      <c r="AG27" s="11">
        <f t="shared" si="12"/>
        <v>0</v>
      </c>
      <c r="AH27" s="11">
        <f t="shared" si="12"/>
        <v>0</v>
      </c>
      <c r="AI27" s="11">
        <f t="shared" si="12"/>
        <v>0</v>
      </c>
      <c r="AJ27" s="11">
        <f t="shared" si="12"/>
        <v>0</v>
      </c>
      <c r="AK27" s="11">
        <f t="shared" si="12"/>
        <v>1</v>
      </c>
      <c r="AL27" s="11">
        <f t="shared" si="12"/>
        <v>0</v>
      </c>
      <c r="AM27" s="11">
        <f t="shared" si="12"/>
        <v>1</v>
      </c>
      <c r="AN27" s="13">
        <f t="shared" si="12"/>
        <v>0</v>
      </c>
      <c r="AO27" s="72">
        <f t="shared" ref="AO27:AO36" si="13">SUM(AD27:AN27)</f>
        <v>3</v>
      </c>
    </row>
    <row r="28" spans="1:41" x14ac:dyDescent="0.3">
      <c r="A28" s="120" t="str">
        <f>IF(EXACT('All Questions'!CG30,"F"),'All Questions'!AD30,)</f>
        <v/>
      </c>
      <c r="B28" s="120" t="str">
        <f>IF('All Questions'!BU102&gt;=2,$A100,"")</f>
        <v/>
      </c>
      <c r="C28" s="120" t="str">
        <f>IF('All Questions'!BV86&gt;=2,$A84,"")</f>
        <v/>
      </c>
      <c r="D28" s="120" t="str">
        <f>IF('All Questions'!BW44&gt;=2,$A42,"")</f>
        <v/>
      </c>
      <c r="E28" s="120" t="str">
        <f>IF('All Questions'!BX76&gt;=2,$A74,"")</f>
        <v/>
      </c>
      <c r="F28" s="120" t="str">
        <f>IF('All Questions'!BY222&gt;=2,$A220,"")</f>
        <v/>
      </c>
      <c r="L28" s="222"/>
      <c r="M28" s="26">
        <v>3</v>
      </c>
      <c r="N28" s="63">
        <f t="shared" si="10"/>
        <v>0</v>
      </c>
      <c r="O28" s="11">
        <f t="shared" si="10"/>
        <v>0</v>
      </c>
      <c r="P28" s="42">
        <f t="shared" si="10"/>
        <v>0</v>
      </c>
      <c r="Q28" s="11">
        <f t="shared" si="10"/>
        <v>1</v>
      </c>
      <c r="R28" s="11">
        <f t="shared" si="10"/>
        <v>1</v>
      </c>
      <c r="S28" s="11">
        <f t="shared" si="10"/>
        <v>0</v>
      </c>
      <c r="T28" s="11">
        <f t="shared" si="10"/>
        <v>0</v>
      </c>
      <c r="U28" s="11">
        <f t="shared" si="10"/>
        <v>0</v>
      </c>
      <c r="V28" s="11">
        <f t="shared" si="10"/>
        <v>0</v>
      </c>
      <c r="W28" s="11">
        <f t="shared" si="10"/>
        <v>1</v>
      </c>
      <c r="X28" s="13">
        <f t="shared" si="10"/>
        <v>0</v>
      </c>
      <c r="Y28" s="72">
        <f t="shared" si="11"/>
        <v>3</v>
      </c>
      <c r="AB28" s="222"/>
      <c r="AC28" s="26">
        <v>3</v>
      </c>
      <c r="AD28" s="63">
        <f t="shared" si="12"/>
        <v>0</v>
      </c>
      <c r="AE28" s="11">
        <f t="shared" si="12"/>
        <v>0</v>
      </c>
      <c r="AF28" s="42">
        <f t="shared" si="12"/>
        <v>0</v>
      </c>
      <c r="AG28" s="11">
        <f t="shared" si="12"/>
        <v>0</v>
      </c>
      <c r="AH28" s="11">
        <f t="shared" si="12"/>
        <v>0</v>
      </c>
      <c r="AI28" s="11">
        <f t="shared" si="12"/>
        <v>0</v>
      </c>
      <c r="AJ28" s="11">
        <f t="shared" si="12"/>
        <v>0</v>
      </c>
      <c r="AK28" s="11">
        <f t="shared" si="12"/>
        <v>0</v>
      </c>
      <c r="AL28" s="11">
        <f t="shared" si="12"/>
        <v>1</v>
      </c>
      <c r="AM28" s="11">
        <f t="shared" si="12"/>
        <v>0</v>
      </c>
      <c r="AN28" s="13">
        <f t="shared" si="12"/>
        <v>0</v>
      </c>
      <c r="AO28" s="72">
        <f t="shared" si="13"/>
        <v>1</v>
      </c>
    </row>
    <row r="29" spans="1:41" x14ac:dyDescent="0.3">
      <c r="A29" s="120" t="str">
        <f>IF(EXACT('All Questions'!CG31,"F"),'All Questions'!AD31,)</f>
        <v>Level 5-Level 1</v>
      </c>
      <c r="B29" s="120" t="str">
        <f>IF('All Questions'!BU104&gt;=2,$A102,"")</f>
        <v>Level 6-Level 3</v>
      </c>
      <c r="C29" s="120">
        <f>IF('All Questions'!BV89&gt;=2,$A87,"")</f>
        <v>0</v>
      </c>
      <c r="D29" s="120" t="str">
        <f>IF('All Questions'!BW45&gt;=2,$A43,"")</f>
        <v/>
      </c>
      <c r="E29" s="120" t="str">
        <f>IF('All Questions'!BX77&gt;=2,$A75,"")</f>
        <v/>
      </c>
      <c r="F29" s="120" t="str">
        <f>IF('All Questions'!BY224&gt;=2,$A222,"")</f>
        <v/>
      </c>
      <c r="L29" s="222"/>
      <c r="M29" s="26">
        <v>4</v>
      </c>
      <c r="N29" s="63">
        <f t="shared" si="10"/>
        <v>0</v>
      </c>
      <c r="O29" s="11">
        <f t="shared" si="10"/>
        <v>0</v>
      </c>
      <c r="P29" s="11">
        <f t="shared" si="10"/>
        <v>0</v>
      </c>
      <c r="Q29" s="42">
        <f t="shared" si="10"/>
        <v>0</v>
      </c>
      <c r="R29" s="11">
        <f t="shared" si="10"/>
        <v>0</v>
      </c>
      <c r="S29" s="11">
        <f t="shared" si="10"/>
        <v>0</v>
      </c>
      <c r="T29" s="11">
        <f t="shared" si="10"/>
        <v>0</v>
      </c>
      <c r="U29" s="11">
        <f t="shared" si="10"/>
        <v>0</v>
      </c>
      <c r="V29" s="11">
        <f t="shared" si="10"/>
        <v>0</v>
      </c>
      <c r="W29" s="11">
        <f t="shared" si="10"/>
        <v>0</v>
      </c>
      <c r="X29" s="13">
        <f t="shared" si="10"/>
        <v>0</v>
      </c>
      <c r="Y29" s="72">
        <f t="shared" si="11"/>
        <v>0</v>
      </c>
      <c r="AB29" s="222"/>
      <c r="AC29" s="26">
        <v>4</v>
      </c>
      <c r="AD29" s="63">
        <f t="shared" si="12"/>
        <v>0</v>
      </c>
      <c r="AE29" s="11">
        <f t="shared" si="12"/>
        <v>0</v>
      </c>
      <c r="AF29" s="11">
        <f t="shared" si="12"/>
        <v>0</v>
      </c>
      <c r="AG29" s="42">
        <f t="shared" si="12"/>
        <v>0</v>
      </c>
      <c r="AH29" s="11">
        <f t="shared" si="12"/>
        <v>0</v>
      </c>
      <c r="AI29" s="11">
        <f t="shared" si="12"/>
        <v>0</v>
      </c>
      <c r="AJ29" s="11">
        <f t="shared" si="12"/>
        <v>0</v>
      </c>
      <c r="AK29" s="11">
        <f t="shared" si="12"/>
        <v>1</v>
      </c>
      <c r="AL29" s="11">
        <f t="shared" si="12"/>
        <v>1</v>
      </c>
      <c r="AM29" s="11">
        <f t="shared" si="12"/>
        <v>0</v>
      </c>
      <c r="AN29" s="13">
        <f t="shared" si="12"/>
        <v>0</v>
      </c>
      <c r="AO29" s="72">
        <f t="shared" si="13"/>
        <v>2</v>
      </c>
    </row>
    <row r="30" spans="1:41" x14ac:dyDescent="0.3">
      <c r="A30" s="120">
        <f>IF(EXACT('All Questions'!CG32,"F"),'All Questions'!AD32,)</f>
        <v>0</v>
      </c>
      <c r="B30" s="120" t="str">
        <f>IF('All Questions'!BU109&gt;=2,$A107,"")</f>
        <v/>
      </c>
      <c r="C30" s="120" t="str">
        <f>IF('All Questions'!BV101&gt;=2,$A99,"")</f>
        <v/>
      </c>
      <c r="D30" s="120" t="str">
        <f>IF('All Questions'!BW49&gt;=2,$A47,"")</f>
        <v/>
      </c>
      <c r="E30" s="120" t="str">
        <f>IF('All Questions'!BX84&gt;=2,$A82,"")</f>
        <v/>
      </c>
      <c r="F30" s="120" t="str">
        <f>IF('All Questions'!BY226&gt;=2,$A224,"")</f>
        <v/>
      </c>
      <c r="L30" s="222"/>
      <c r="M30" s="26">
        <v>5</v>
      </c>
      <c r="N30" s="63">
        <f t="shared" si="10"/>
        <v>0</v>
      </c>
      <c r="O30" s="11">
        <f t="shared" si="10"/>
        <v>0</v>
      </c>
      <c r="P30" s="11">
        <f t="shared" si="10"/>
        <v>0</v>
      </c>
      <c r="Q30" s="11">
        <f t="shared" si="10"/>
        <v>0</v>
      </c>
      <c r="R30" s="42">
        <f t="shared" si="10"/>
        <v>0</v>
      </c>
      <c r="S30" s="11">
        <f t="shared" si="10"/>
        <v>0</v>
      </c>
      <c r="T30" s="11">
        <f t="shared" si="10"/>
        <v>1</v>
      </c>
      <c r="U30" s="11">
        <f t="shared" si="10"/>
        <v>0</v>
      </c>
      <c r="V30" s="11">
        <f t="shared" si="10"/>
        <v>0</v>
      </c>
      <c r="W30" s="11">
        <f t="shared" si="10"/>
        <v>0</v>
      </c>
      <c r="X30" s="13">
        <f t="shared" si="10"/>
        <v>0</v>
      </c>
      <c r="Y30" s="72">
        <f t="shared" si="11"/>
        <v>1</v>
      </c>
      <c r="AB30" s="222"/>
      <c r="AC30" s="26">
        <v>5</v>
      </c>
      <c r="AD30" s="63">
        <f t="shared" si="12"/>
        <v>0</v>
      </c>
      <c r="AE30" s="11">
        <f t="shared" si="12"/>
        <v>0</v>
      </c>
      <c r="AF30" s="11">
        <f t="shared" si="12"/>
        <v>0</v>
      </c>
      <c r="AG30" s="11">
        <f t="shared" si="12"/>
        <v>0</v>
      </c>
      <c r="AH30" s="42">
        <f t="shared" si="12"/>
        <v>0</v>
      </c>
      <c r="AI30" s="11">
        <f t="shared" si="12"/>
        <v>1</v>
      </c>
      <c r="AJ30" s="11">
        <f t="shared" si="12"/>
        <v>0</v>
      </c>
      <c r="AK30" s="11">
        <f t="shared" si="12"/>
        <v>0</v>
      </c>
      <c r="AL30" s="11">
        <f t="shared" si="12"/>
        <v>0</v>
      </c>
      <c r="AM30" s="11">
        <f t="shared" si="12"/>
        <v>0</v>
      </c>
      <c r="AN30" s="13">
        <f t="shared" si="12"/>
        <v>0</v>
      </c>
      <c r="AO30" s="72">
        <f t="shared" si="13"/>
        <v>1</v>
      </c>
    </row>
    <row r="31" spans="1:41" x14ac:dyDescent="0.3">
      <c r="A31" s="120" t="str">
        <f>IF(EXACT('All Questions'!CG33,"F"),'All Questions'!AD33,)</f>
        <v/>
      </c>
      <c r="B31" s="120" t="str">
        <f>IF('All Questions'!BU116&gt;=2,$A114,"")</f>
        <v/>
      </c>
      <c r="C31" s="120" t="str">
        <f>IF('All Questions'!BV118&gt;=2,$A116,"")</f>
        <v/>
      </c>
      <c r="D31" s="120" t="str">
        <f>IF('All Questions'!BW50&gt;=2,$A48,"")</f>
        <v/>
      </c>
      <c r="E31" s="120" t="str">
        <f>IF('All Questions'!BX87&gt;=2,$A85,"")</f>
        <v/>
      </c>
      <c r="F31" s="120" t="str">
        <f>IF('All Questions'!BY233&gt;=2,$A231,"")</f>
        <v/>
      </c>
      <c r="L31" s="222"/>
      <c r="M31" s="26">
        <v>6</v>
      </c>
      <c r="N31" s="63">
        <f t="shared" si="10"/>
        <v>0</v>
      </c>
      <c r="O31" s="11">
        <f t="shared" si="10"/>
        <v>0</v>
      </c>
      <c r="P31" s="11">
        <f t="shared" si="10"/>
        <v>1</v>
      </c>
      <c r="Q31" s="11">
        <f t="shared" si="10"/>
        <v>0</v>
      </c>
      <c r="R31" s="11">
        <f t="shared" si="10"/>
        <v>0</v>
      </c>
      <c r="S31" s="42">
        <f t="shared" si="10"/>
        <v>0</v>
      </c>
      <c r="T31" s="11">
        <f t="shared" si="10"/>
        <v>0</v>
      </c>
      <c r="U31" s="11">
        <f t="shared" si="10"/>
        <v>0</v>
      </c>
      <c r="V31" s="11">
        <f t="shared" si="10"/>
        <v>0</v>
      </c>
      <c r="W31" s="11">
        <f t="shared" si="10"/>
        <v>0</v>
      </c>
      <c r="X31" s="13">
        <f t="shared" si="10"/>
        <v>1</v>
      </c>
      <c r="Y31" s="72">
        <f t="shared" si="11"/>
        <v>2</v>
      </c>
      <c r="AB31" s="222"/>
      <c r="AC31" s="26">
        <v>6</v>
      </c>
      <c r="AD31" s="63">
        <f t="shared" si="12"/>
        <v>0</v>
      </c>
      <c r="AE31" s="11">
        <f t="shared" si="12"/>
        <v>0</v>
      </c>
      <c r="AF31" s="11">
        <f t="shared" si="12"/>
        <v>0</v>
      </c>
      <c r="AG31" s="11">
        <f t="shared" si="12"/>
        <v>0</v>
      </c>
      <c r="AH31" s="11">
        <f t="shared" si="12"/>
        <v>0</v>
      </c>
      <c r="AI31" s="42">
        <f t="shared" si="12"/>
        <v>0</v>
      </c>
      <c r="AJ31" s="11">
        <f t="shared" si="12"/>
        <v>0</v>
      </c>
      <c r="AK31" s="11">
        <f t="shared" si="12"/>
        <v>0</v>
      </c>
      <c r="AL31" s="11">
        <f t="shared" si="12"/>
        <v>0</v>
      </c>
      <c r="AM31" s="11">
        <f t="shared" si="12"/>
        <v>0</v>
      </c>
      <c r="AN31" s="13">
        <f t="shared" si="12"/>
        <v>0</v>
      </c>
      <c r="AO31" s="72">
        <f t="shared" si="13"/>
        <v>0</v>
      </c>
    </row>
    <row r="32" spans="1:41" x14ac:dyDescent="0.3">
      <c r="A32" s="120" t="str">
        <f>IF(EXACT('All Questions'!CG34,"F"),'All Questions'!AD34,)</f>
        <v/>
      </c>
      <c r="B32" s="120" t="str">
        <f>IF('All Questions'!BU117&gt;=2,$A115,"")</f>
        <v/>
      </c>
      <c r="C32" s="120">
        <f>IF('All Questions'!BV123&gt;=2,$A121,"")</f>
        <v>0</v>
      </c>
      <c r="D32" s="120" t="str">
        <f>IF('All Questions'!BW53&gt;=2,$A51,"")</f>
        <v/>
      </c>
      <c r="E32" s="120" t="str">
        <f>IF('All Questions'!BX90&gt;=2,$A88,"")</f>
        <v/>
      </c>
      <c r="F32" s="120" t="str">
        <f>IF('All Questions'!BY234&gt;=2,$A232,"")</f>
        <v/>
      </c>
      <c r="L32" s="222"/>
      <c r="M32" s="26">
        <v>7</v>
      </c>
      <c r="N32" s="63">
        <f t="shared" si="10"/>
        <v>0</v>
      </c>
      <c r="O32" s="11">
        <f t="shared" si="10"/>
        <v>0</v>
      </c>
      <c r="P32" s="11">
        <f t="shared" si="10"/>
        <v>0</v>
      </c>
      <c r="Q32" s="11">
        <f t="shared" si="10"/>
        <v>0</v>
      </c>
      <c r="R32" s="11">
        <f t="shared" si="10"/>
        <v>0</v>
      </c>
      <c r="S32" s="11">
        <f t="shared" si="10"/>
        <v>0</v>
      </c>
      <c r="T32" s="42">
        <f t="shared" si="10"/>
        <v>0</v>
      </c>
      <c r="U32" s="11">
        <f t="shared" si="10"/>
        <v>0</v>
      </c>
      <c r="V32" s="11">
        <f t="shared" si="10"/>
        <v>0</v>
      </c>
      <c r="W32" s="11">
        <f t="shared" si="10"/>
        <v>0</v>
      </c>
      <c r="X32" s="13">
        <f t="shared" si="10"/>
        <v>1</v>
      </c>
      <c r="Y32" s="72">
        <f t="shared" si="11"/>
        <v>1</v>
      </c>
      <c r="AB32" s="222"/>
      <c r="AC32" s="26">
        <v>7</v>
      </c>
      <c r="AD32" s="63">
        <f t="shared" si="12"/>
        <v>0</v>
      </c>
      <c r="AE32" s="11">
        <f t="shared" si="12"/>
        <v>0</v>
      </c>
      <c r="AF32" s="11">
        <f t="shared" si="12"/>
        <v>1</v>
      </c>
      <c r="AG32" s="11">
        <f t="shared" si="12"/>
        <v>0</v>
      </c>
      <c r="AH32" s="11">
        <f t="shared" si="12"/>
        <v>0</v>
      </c>
      <c r="AI32" s="11">
        <f t="shared" si="12"/>
        <v>1</v>
      </c>
      <c r="AJ32" s="42">
        <f t="shared" si="12"/>
        <v>0</v>
      </c>
      <c r="AK32" s="11">
        <f t="shared" si="12"/>
        <v>1</v>
      </c>
      <c r="AL32" s="11">
        <f t="shared" si="12"/>
        <v>0</v>
      </c>
      <c r="AM32" s="11">
        <f t="shared" si="12"/>
        <v>0</v>
      </c>
      <c r="AN32" s="13">
        <f t="shared" si="12"/>
        <v>0</v>
      </c>
      <c r="AO32" s="72">
        <f t="shared" si="13"/>
        <v>3</v>
      </c>
    </row>
    <row r="33" spans="1:41" x14ac:dyDescent="0.3">
      <c r="A33" s="120" t="str">
        <f>IF(EXACT('All Questions'!CG35,"F"),'All Questions'!AD35,)</f>
        <v>Level 6-Level 6</v>
      </c>
      <c r="B33" s="120" t="str">
        <f>IF('All Questions'!BU124&gt;=2,$A122,"")</f>
        <v/>
      </c>
      <c r="C33" s="120" t="str">
        <f>IF('All Questions'!BV127&gt;=2,$A125,"")</f>
        <v/>
      </c>
      <c r="D33" s="120" t="str">
        <f>IF('All Questions'!BW54&gt;=2,$A52,"")</f>
        <v/>
      </c>
      <c r="E33" s="120" t="str">
        <f>IF('All Questions'!BX92&gt;=2,$A90,"")</f>
        <v/>
      </c>
      <c r="F33" s="120" t="str">
        <f>IF('All Questions'!BY236&gt;=2,$A234,"")</f>
        <v/>
      </c>
      <c r="L33" s="222"/>
      <c r="M33" s="26">
        <v>8</v>
      </c>
      <c r="N33" s="63">
        <f t="shared" si="10"/>
        <v>0</v>
      </c>
      <c r="O33" s="11">
        <f t="shared" si="10"/>
        <v>0</v>
      </c>
      <c r="P33" s="11">
        <f t="shared" si="10"/>
        <v>0</v>
      </c>
      <c r="Q33" s="11">
        <f t="shared" si="10"/>
        <v>0</v>
      </c>
      <c r="R33" s="11">
        <f t="shared" si="10"/>
        <v>0</v>
      </c>
      <c r="S33" s="11">
        <f t="shared" si="10"/>
        <v>0</v>
      </c>
      <c r="T33" s="11">
        <f t="shared" si="10"/>
        <v>0</v>
      </c>
      <c r="U33" s="42">
        <f t="shared" si="10"/>
        <v>0</v>
      </c>
      <c r="V33" s="11">
        <f t="shared" si="10"/>
        <v>0</v>
      </c>
      <c r="W33" s="11">
        <f t="shared" si="10"/>
        <v>0</v>
      </c>
      <c r="X33" s="13">
        <f t="shared" si="10"/>
        <v>0</v>
      </c>
      <c r="Y33" s="72">
        <f t="shared" si="11"/>
        <v>0</v>
      </c>
      <c r="AB33" s="222"/>
      <c r="AC33" s="26">
        <v>8</v>
      </c>
      <c r="AD33" s="63">
        <f t="shared" si="12"/>
        <v>0</v>
      </c>
      <c r="AE33" s="11">
        <f t="shared" si="12"/>
        <v>0</v>
      </c>
      <c r="AF33" s="11">
        <f t="shared" si="12"/>
        <v>0</v>
      </c>
      <c r="AG33" s="11">
        <f t="shared" si="12"/>
        <v>0</v>
      </c>
      <c r="AH33" s="11">
        <f t="shared" si="12"/>
        <v>0</v>
      </c>
      <c r="AI33" s="11">
        <f t="shared" si="12"/>
        <v>0</v>
      </c>
      <c r="AJ33" s="11">
        <f t="shared" si="12"/>
        <v>0</v>
      </c>
      <c r="AK33" s="42">
        <f t="shared" si="12"/>
        <v>0</v>
      </c>
      <c r="AL33" s="11">
        <f t="shared" si="12"/>
        <v>0</v>
      </c>
      <c r="AM33" s="11">
        <f t="shared" si="12"/>
        <v>0</v>
      </c>
      <c r="AN33" s="13">
        <f t="shared" si="12"/>
        <v>0</v>
      </c>
      <c r="AO33" s="72">
        <f t="shared" si="13"/>
        <v>0</v>
      </c>
    </row>
    <row r="34" spans="1:41" x14ac:dyDescent="0.3">
      <c r="A34" s="120" t="str">
        <f>IF(EXACT('All Questions'!CG36,"F"),'All Questions'!AD36,)</f>
        <v/>
      </c>
      <c r="B34" s="120" t="str">
        <f>IF('All Questions'!BU125&gt;=2,$A123,"")</f>
        <v>Level 2-Level 8</v>
      </c>
      <c r="C34" s="120" t="str">
        <f>IF('All Questions'!BV131&gt;=2,$A129,"")</f>
        <v/>
      </c>
      <c r="D34" s="120" t="str">
        <f>IF('All Questions'!BW57&gt;=2,$A55,"")</f>
        <v/>
      </c>
      <c r="E34" s="120" t="str">
        <f>IF('All Questions'!BX93&gt;=2,$A91,"")</f>
        <v/>
      </c>
      <c r="F34" s="120" t="str">
        <f>IF('All Questions'!BY244&gt;=2,$A242,"")</f>
        <v/>
      </c>
      <c r="L34" s="222"/>
      <c r="M34" s="26">
        <v>9</v>
      </c>
      <c r="N34" s="63">
        <f t="shared" si="10"/>
        <v>0</v>
      </c>
      <c r="O34" s="11">
        <f t="shared" si="10"/>
        <v>0</v>
      </c>
      <c r="P34" s="11">
        <f t="shared" si="10"/>
        <v>0</v>
      </c>
      <c r="Q34" s="11">
        <f t="shared" si="10"/>
        <v>0</v>
      </c>
      <c r="R34" s="11">
        <f t="shared" si="10"/>
        <v>0</v>
      </c>
      <c r="S34" s="11">
        <f t="shared" si="10"/>
        <v>0</v>
      </c>
      <c r="T34" s="11">
        <f t="shared" si="10"/>
        <v>0</v>
      </c>
      <c r="U34" s="11">
        <f t="shared" si="10"/>
        <v>0</v>
      </c>
      <c r="V34" s="42">
        <f t="shared" si="10"/>
        <v>0</v>
      </c>
      <c r="W34" s="11">
        <f t="shared" si="10"/>
        <v>0</v>
      </c>
      <c r="X34" s="13">
        <f t="shared" si="10"/>
        <v>0</v>
      </c>
      <c r="Y34" s="72">
        <f t="shared" si="11"/>
        <v>0</v>
      </c>
      <c r="AB34" s="222"/>
      <c r="AC34" s="26">
        <v>9</v>
      </c>
      <c r="AD34" s="63">
        <f t="shared" si="12"/>
        <v>0</v>
      </c>
      <c r="AE34" s="11">
        <f t="shared" si="12"/>
        <v>0</v>
      </c>
      <c r="AF34" s="11">
        <f t="shared" si="12"/>
        <v>0</v>
      </c>
      <c r="AG34" s="11">
        <f t="shared" si="12"/>
        <v>0</v>
      </c>
      <c r="AH34" s="11">
        <f t="shared" si="12"/>
        <v>0</v>
      </c>
      <c r="AI34" s="11">
        <f t="shared" si="12"/>
        <v>0</v>
      </c>
      <c r="AJ34" s="11">
        <f t="shared" si="12"/>
        <v>0</v>
      </c>
      <c r="AK34" s="11">
        <f t="shared" si="12"/>
        <v>0</v>
      </c>
      <c r="AL34" s="42">
        <f t="shared" si="12"/>
        <v>1</v>
      </c>
      <c r="AM34" s="11">
        <f t="shared" si="12"/>
        <v>0</v>
      </c>
      <c r="AN34" s="13">
        <f t="shared" si="12"/>
        <v>0</v>
      </c>
      <c r="AO34" s="72">
        <f t="shared" si="13"/>
        <v>1</v>
      </c>
    </row>
    <row r="35" spans="1:41" x14ac:dyDescent="0.3">
      <c r="A35" s="120" t="str">
        <f>IF(EXACT('All Questions'!CG37,"F"),'All Questions'!AD37,)</f>
        <v>Level 6-Level 2</v>
      </c>
      <c r="B35" s="120" t="str">
        <f>IF('All Questions'!BU139&gt;=2,$A137,"")</f>
        <v/>
      </c>
      <c r="C35" s="120" t="str">
        <f>IF('All Questions'!BV135&gt;=2,$A133,"")</f>
        <v/>
      </c>
      <c r="D35" s="120">
        <f>IF('All Questions'!BW58&gt;=2,$A56,"")</f>
        <v>0</v>
      </c>
      <c r="E35" s="120" t="str">
        <f>IF('All Questions'!BX95&gt;=2,$A93,"")</f>
        <v/>
      </c>
      <c r="F35" s="120" t="str">
        <f>IF('All Questions'!BY255&gt;=2,$A253,"")</f>
        <v/>
      </c>
      <c r="L35" s="222"/>
      <c r="M35" s="26">
        <v>10</v>
      </c>
      <c r="N35" s="63">
        <f t="shared" si="10"/>
        <v>0</v>
      </c>
      <c r="O35" s="11">
        <f t="shared" si="10"/>
        <v>0</v>
      </c>
      <c r="P35" s="11">
        <f t="shared" si="10"/>
        <v>0</v>
      </c>
      <c r="Q35" s="11">
        <f t="shared" si="10"/>
        <v>0</v>
      </c>
      <c r="R35" s="11">
        <f t="shared" si="10"/>
        <v>0</v>
      </c>
      <c r="S35" s="11">
        <f t="shared" si="10"/>
        <v>0</v>
      </c>
      <c r="T35" s="11">
        <f t="shared" si="10"/>
        <v>0</v>
      </c>
      <c r="U35" s="11">
        <f t="shared" si="10"/>
        <v>0</v>
      </c>
      <c r="V35" s="11">
        <f t="shared" si="10"/>
        <v>0</v>
      </c>
      <c r="W35" s="42">
        <f t="shared" si="10"/>
        <v>0</v>
      </c>
      <c r="X35" s="13">
        <f t="shared" si="10"/>
        <v>0</v>
      </c>
      <c r="Y35" s="72">
        <f t="shared" si="11"/>
        <v>0</v>
      </c>
      <c r="AB35" s="222"/>
      <c r="AC35" s="26">
        <v>10</v>
      </c>
      <c r="AD35" s="63">
        <f t="shared" si="12"/>
        <v>0</v>
      </c>
      <c r="AE35" s="11">
        <f t="shared" si="12"/>
        <v>0</v>
      </c>
      <c r="AF35" s="11">
        <f t="shared" si="12"/>
        <v>0</v>
      </c>
      <c r="AG35" s="11">
        <f t="shared" si="12"/>
        <v>0</v>
      </c>
      <c r="AH35" s="11">
        <f t="shared" si="12"/>
        <v>0</v>
      </c>
      <c r="AI35" s="11">
        <f t="shared" si="12"/>
        <v>0</v>
      </c>
      <c r="AJ35" s="11">
        <f t="shared" si="12"/>
        <v>0</v>
      </c>
      <c r="AK35" s="11">
        <f t="shared" si="12"/>
        <v>0</v>
      </c>
      <c r="AL35" s="11">
        <f t="shared" si="12"/>
        <v>0</v>
      </c>
      <c r="AM35" s="42">
        <f t="shared" si="12"/>
        <v>0</v>
      </c>
      <c r="AN35" s="13">
        <f t="shared" si="12"/>
        <v>0</v>
      </c>
      <c r="AO35" s="72">
        <f t="shared" si="13"/>
        <v>0</v>
      </c>
    </row>
    <row r="36" spans="1:41" x14ac:dyDescent="0.3">
      <c r="A36" s="120" t="str">
        <f>IF(EXACT('All Questions'!CG38,"F"),'All Questions'!AD38,)</f>
        <v/>
      </c>
      <c r="B36" s="120" t="str">
        <f>IF('All Questions'!BU141&gt;=2,$A139,"")</f>
        <v/>
      </c>
      <c r="C36" s="120" t="str">
        <f>IF('All Questions'!BV136&gt;=2,$A134,"")</f>
        <v/>
      </c>
      <c r="D36" s="120" t="str">
        <f>IF('All Questions'!BW59&gt;=2,$A57,"")</f>
        <v/>
      </c>
      <c r="E36" s="120" t="str">
        <f>IF('All Questions'!BX96&gt;=2,$A94,"")</f>
        <v/>
      </c>
      <c r="F36" s="120" t="str">
        <f>IF('All Questions'!BY294&gt;=2,$A292,"")</f>
        <v/>
      </c>
      <c r="L36" s="222"/>
      <c r="M36" s="26">
        <v>11</v>
      </c>
      <c r="N36" s="64">
        <f t="shared" si="10"/>
        <v>0</v>
      </c>
      <c r="O36" s="30">
        <f t="shared" si="10"/>
        <v>0</v>
      </c>
      <c r="P36" s="30">
        <f t="shared" si="10"/>
        <v>0</v>
      </c>
      <c r="Q36" s="30">
        <f t="shared" si="10"/>
        <v>0</v>
      </c>
      <c r="R36" s="30">
        <f t="shared" si="10"/>
        <v>0</v>
      </c>
      <c r="S36" s="30">
        <f t="shared" si="10"/>
        <v>0</v>
      </c>
      <c r="T36" s="30">
        <f t="shared" si="10"/>
        <v>0</v>
      </c>
      <c r="U36" s="30">
        <f t="shared" si="10"/>
        <v>0</v>
      </c>
      <c r="V36" s="30">
        <f t="shared" si="10"/>
        <v>0</v>
      </c>
      <c r="W36" s="30">
        <f t="shared" si="10"/>
        <v>0</v>
      </c>
      <c r="X36" s="65">
        <f t="shared" si="10"/>
        <v>0</v>
      </c>
      <c r="Y36" s="72">
        <f t="shared" si="11"/>
        <v>0</v>
      </c>
      <c r="AB36" s="222"/>
      <c r="AC36" s="26">
        <v>11</v>
      </c>
      <c r="AD36" s="64">
        <f t="shared" si="12"/>
        <v>0</v>
      </c>
      <c r="AE36" s="30">
        <f t="shared" si="12"/>
        <v>0</v>
      </c>
      <c r="AF36" s="30">
        <f t="shared" si="12"/>
        <v>0</v>
      </c>
      <c r="AG36" s="30">
        <f t="shared" si="12"/>
        <v>0</v>
      </c>
      <c r="AH36" s="30">
        <f t="shared" si="12"/>
        <v>0</v>
      </c>
      <c r="AI36" s="30">
        <f t="shared" si="12"/>
        <v>0</v>
      </c>
      <c r="AJ36" s="30">
        <f t="shared" si="12"/>
        <v>0</v>
      </c>
      <c r="AK36" s="30">
        <f t="shared" si="12"/>
        <v>0</v>
      </c>
      <c r="AL36" s="30">
        <f t="shared" si="12"/>
        <v>0</v>
      </c>
      <c r="AM36" s="30">
        <f t="shared" si="12"/>
        <v>0</v>
      </c>
      <c r="AN36" s="65">
        <f t="shared" si="12"/>
        <v>0</v>
      </c>
      <c r="AO36" s="72">
        <f t="shared" si="13"/>
        <v>0</v>
      </c>
    </row>
    <row r="37" spans="1:41" x14ac:dyDescent="0.3">
      <c r="A37" s="120" t="str">
        <f>IF(EXACT('All Questions'!CG39,"F"),'All Questions'!AD39,)</f>
        <v/>
      </c>
      <c r="B37" s="120" t="str">
        <f>IF('All Questions'!BU144&gt;=2,$A142,"")</f>
        <v/>
      </c>
      <c r="C37" s="120" t="str">
        <f>IF('All Questions'!BV137&gt;=2,$A135,"")</f>
        <v/>
      </c>
      <c r="D37" s="120" t="str">
        <f>IF('All Questions'!BW72&gt;=2,$A70,"")</f>
        <v>Level 2-Level 2</v>
      </c>
      <c r="E37" s="120" t="str">
        <f>IF('All Questions'!BX97&gt;=2,$A95,"")</f>
        <v/>
      </c>
      <c r="F37" s="120" t="str">
        <f>IF('All Questions'!BY301&gt;=2,$A299,"")</f>
        <v/>
      </c>
      <c r="L37" s="68"/>
      <c r="M37" s="66" t="s">
        <v>3148</v>
      </c>
      <c r="N37" s="71">
        <f>SUM(N26:N36)</f>
        <v>2</v>
      </c>
      <c r="O37" s="71">
        <f t="shared" ref="O37:X37" si="14">SUM(O26:O36)</f>
        <v>0</v>
      </c>
      <c r="P37" s="71">
        <f t="shared" si="14"/>
        <v>1</v>
      </c>
      <c r="Q37" s="71">
        <f t="shared" si="14"/>
        <v>2</v>
      </c>
      <c r="R37" s="71">
        <f t="shared" si="14"/>
        <v>1</v>
      </c>
      <c r="S37" s="71">
        <f t="shared" si="14"/>
        <v>0</v>
      </c>
      <c r="T37" s="71">
        <f t="shared" si="14"/>
        <v>2</v>
      </c>
      <c r="U37" s="71">
        <f t="shared" si="14"/>
        <v>1</v>
      </c>
      <c r="V37" s="71">
        <f t="shared" si="14"/>
        <v>0</v>
      </c>
      <c r="W37" s="71">
        <f t="shared" si="14"/>
        <v>2</v>
      </c>
      <c r="X37" s="71">
        <f t="shared" si="14"/>
        <v>3</v>
      </c>
      <c r="Y37" s="67"/>
      <c r="AB37" s="68"/>
      <c r="AC37" s="66" t="s">
        <v>3148</v>
      </c>
      <c r="AD37" s="71">
        <f>SUM(AD26:AD36)</f>
        <v>1</v>
      </c>
      <c r="AE37" s="71">
        <f t="shared" ref="AE37:AN37" si="15">SUM(AE26:AE36)</f>
        <v>1</v>
      </c>
      <c r="AF37" s="71">
        <f t="shared" si="15"/>
        <v>4</v>
      </c>
      <c r="AG37" s="71">
        <f t="shared" si="15"/>
        <v>0</v>
      </c>
      <c r="AH37" s="71">
        <f t="shared" si="15"/>
        <v>1</v>
      </c>
      <c r="AI37" s="71">
        <f t="shared" si="15"/>
        <v>4</v>
      </c>
      <c r="AJ37" s="71">
        <f t="shared" si="15"/>
        <v>0</v>
      </c>
      <c r="AK37" s="71">
        <f t="shared" si="15"/>
        <v>7</v>
      </c>
      <c r="AL37" s="71">
        <f t="shared" si="15"/>
        <v>4</v>
      </c>
      <c r="AM37" s="71">
        <f t="shared" si="15"/>
        <v>1</v>
      </c>
      <c r="AN37" s="71">
        <f t="shared" si="15"/>
        <v>0</v>
      </c>
      <c r="AO37" s="67"/>
    </row>
    <row r="38" spans="1:41" x14ac:dyDescent="0.3">
      <c r="A38" s="120">
        <f>IF(EXACT('All Questions'!CG40,"F"),'All Questions'!AD40,)</f>
        <v>0</v>
      </c>
      <c r="B38" s="120" t="str">
        <f>IF('All Questions'!BU146&gt;=2,$A144,"")</f>
        <v/>
      </c>
      <c r="C38" s="120" t="str">
        <f>IF('All Questions'!BV142&gt;=2,$A140,"")</f>
        <v/>
      </c>
      <c r="D38" s="120" t="str">
        <f>IF('All Questions'!BW74&gt;=2,$A72,"")</f>
        <v/>
      </c>
      <c r="E38" s="120">
        <f>IF('All Questions'!BX98&gt;=2,$A96,"")</f>
        <v>0</v>
      </c>
      <c r="F38" s="120" t="str">
        <f>IF('All Questions'!BY319&gt;=2,$A317,"")</f>
        <v/>
      </c>
      <c r="M38" s="68" t="s">
        <v>4088</v>
      </c>
      <c r="AC38" s="68" t="s">
        <v>4089</v>
      </c>
    </row>
    <row r="39" spans="1:41" x14ac:dyDescent="0.3">
      <c r="A39" s="120" t="str">
        <f>IF(EXACT('All Questions'!CG41,"F"),'All Questions'!AD41,)</f>
        <v>Level 1-Level 8</v>
      </c>
      <c r="B39" s="120" t="str">
        <f>IF('All Questions'!BU153&gt;=2,$A151,"")</f>
        <v/>
      </c>
      <c r="C39" s="120">
        <f>IF('All Questions'!BV144&gt;=2,$A142,"")</f>
        <v>0</v>
      </c>
      <c r="D39" s="120">
        <f>IF('All Questions'!BW75&gt;=2,$A73,"")</f>
        <v>0</v>
      </c>
      <c r="E39" s="120" t="str">
        <f>IF('All Questions'!BX99&gt;=2,$A97,"")</f>
        <v>Level 1-Level 6</v>
      </c>
      <c r="F39" s="120" t="str">
        <f>IF('All Questions'!BY328&gt;=2,$A326,"")</f>
        <v/>
      </c>
    </row>
    <row r="40" spans="1:41" x14ac:dyDescent="0.3">
      <c r="A40" s="120" t="str">
        <f>IF(EXACT('All Questions'!CG42,"F"),'All Questions'!AD42,)</f>
        <v/>
      </c>
      <c r="B40" s="120" t="str">
        <f>IF('All Questions'!BU154&gt;=2,$A152,"")</f>
        <v/>
      </c>
      <c r="C40" s="120" t="str">
        <f>IF('All Questions'!BV151&gt;=2,$A149,"")</f>
        <v/>
      </c>
      <c r="D40" s="120" t="str">
        <f>IF('All Questions'!BW78&gt;=2,$A76,"")</f>
        <v/>
      </c>
      <c r="E40" s="120" t="str">
        <f>IF('All Questions'!BX100&gt;=2,$A98,"")</f>
        <v>Level 1-Level 8</v>
      </c>
      <c r="F40" s="120" t="str">
        <f>IF('All Questions'!BY329&gt;=2,$A327,"")</f>
        <v/>
      </c>
    </row>
    <row r="41" spans="1:41" x14ac:dyDescent="0.3">
      <c r="A41" s="120" t="str">
        <f>IF(EXACT('All Questions'!CG43,"F"),'All Questions'!AD43,)</f>
        <v>-Level 4</v>
      </c>
      <c r="B41" s="120" t="str">
        <f>IF('All Questions'!BU158&gt;=2,$A156,"")</f>
        <v/>
      </c>
      <c r="C41" s="120">
        <f>IF('All Questions'!BV152&gt;=2,$A150,"")</f>
        <v>0</v>
      </c>
      <c r="D41" s="120">
        <f>IF('All Questions'!BW79&gt;=2,$A77,"")</f>
        <v>0</v>
      </c>
      <c r="E41" s="120" t="str">
        <f>IF('All Questions'!BX105&gt;=2,$A103,"")</f>
        <v/>
      </c>
      <c r="F41" s="120" t="str">
        <f>IF('All Questions'!BY341&gt;=2,$A339,"")</f>
        <v/>
      </c>
    </row>
    <row r="42" spans="1:41" x14ac:dyDescent="0.3">
      <c r="A42" s="120" t="str">
        <f>IF(EXACT('All Questions'!CG44,"F"),'All Questions'!AD44,)</f>
        <v>Level 2-Level 5</v>
      </c>
      <c r="B42" s="120" t="str">
        <f>IF('All Questions'!BU160&gt;=2,$A158,"")</f>
        <v/>
      </c>
      <c r="C42" s="120" t="str">
        <f>IF('All Questions'!BV155&gt;=2,$A153,"")</f>
        <v/>
      </c>
      <c r="D42" s="120">
        <f>IF('All Questions'!BW81&gt;=2,$A79,"")</f>
        <v>0</v>
      </c>
      <c r="E42" s="120" t="str">
        <f>IF('All Questions'!BX107&gt;=2,$A105,"")</f>
        <v/>
      </c>
      <c r="F42" s="120" t="str">
        <f>IF('All Questions'!BY344&gt;=2,$A342,"")</f>
        <v/>
      </c>
    </row>
    <row r="43" spans="1:41" x14ac:dyDescent="0.3">
      <c r="A43" s="120" t="str">
        <f>IF(EXACT('All Questions'!CG45,"F"),'All Questions'!AD45,)</f>
        <v/>
      </c>
      <c r="B43" s="120" t="str">
        <f>IF('All Questions'!BU161&gt;=2,$A159,"")</f>
        <v/>
      </c>
      <c r="C43" s="120">
        <f>IF('All Questions'!BV156&gt;=2,$A154,"")</f>
        <v>0</v>
      </c>
      <c r="D43" s="120" t="str">
        <f>IF('All Questions'!BW83&gt;=2,$A81,"")</f>
        <v/>
      </c>
      <c r="E43" s="120" t="str">
        <f>IF('All Questions'!BX108&gt;=2,$A106,"")</f>
        <v>Level 1-Level 5</v>
      </c>
      <c r="F43" s="120" t="str">
        <f>IF('All Questions'!BY347&gt;=2,$A345,"")</f>
        <v/>
      </c>
    </row>
    <row r="44" spans="1:41" x14ac:dyDescent="0.3">
      <c r="A44" s="120" t="str">
        <f>IF(EXACT('All Questions'!CG46,"F"),'All Questions'!AD46,)</f>
        <v/>
      </c>
      <c r="B44" s="120" t="str">
        <f>IF('All Questions'!BU164&gt;=2,$A162,"")</f>
        <v/>
      </c>
      <c r="C44" s="120" t="str">
        <f>IF('All Questions'!BV157&gt;=2,$A155,"")</f>
        <v/>
      </c>
      <c r="D44" s="120" t="str">
        <f>IF('All Questions'!BW84&gt;=2,$A82,"")</f>
        <v/>
      </c>
      <c r="E44" s="120" t="str">
        <f>IF('All Questions'!BX109&gt;=2,$A107,"")</f>
        <v/>
      </c>
      <c r="F44" s="120" t="str">
        <f>IF('All Questions'!BY356&gt;=2,$A354,"")</f>
        <v/>
      </c>
    </row>
    <row r="45" spans="1:41" x14ac:dyDescent="0.3">
      <c r="A45" s="120" t="str">
        <f>IF(EXACT('All Questions'!CG47,"F"),'All Questions'!AD47,)</f>
        <v/>
      </c>
      <c r="B45" s="120" t="str">
        <f>IF('All Questions'!BU168&gt;=2,$A166,"")</f>
        <v/>
      </c>
      <c r="C45" s="120" t="str">
        <f>IF('All Questions'!BV162&gt;=2,$A160,"")</f>
        <v/>
      </c>
      <c r="D45" s="120">
        <f>IF('All Questions'!BW85&gt;=2,$A83,"")</f>
        <v>0</v>
      </c>
      <c r="E45" s="120" t="str">
        <f>IF('All Questions'!BX112&gt;=2,$A110,"")</f>
        <v>Level 1-Level 8</v>
      </c>
      <c r="F45" s="120" t="str">
        <f>IF('All Questions'!BY361&gt;=2,$A359,"")</f>
        <v/>
      </c>
    </row>
    <row r="46" spans="1:41" x14ac:dyDescent="0.3">
      <c r="A46" s="120" t="str">
        <f>IF(EXACT('All Questions'!CG48,"F"),'All Questions'!AD48,)</f>
        <v/>
      </c>
      <c r="B46" s="120" t="str">
        <f>IF('All Questions'!BU172&gt;=2,$A170,"")</f>
        <v/>
      </c>
      <c r="C46" s="120">
        <f>IF('All Questions'!BV167&gt;=2,$A165,"")</f>
        <v>0</v>
      </c>
      <c r="D46" s="120" t="str">
        <f>IF('All Questions'!BW86&gt;=2,$A84,"")</f>
        <v/>
      </c>
      <c r="E46" s="120" t="str">
        <f>IF('All Questions'!BX113&gt;=2,$A111,"")</f>
        <v/>
      </c>
    </row>
    <row r="47" spans="1:41" x14ac:dyDescent="0.3">
      <c r="A47" s="120" t="str">
        <f>IF(EXACT('All Questions'!CG49,"F"),'All Questions'!AD49,)</f>
        <v/>
      </c>
      <c r="B47" s="120" t="str">
        <f>IF('All Questions'!BU175&gt;=2,$A173,"")</f>
        <v/>
      </c>
      <c r="C47" s="120" t="str">
        <f>IF('All Questions'!BV169&gt;=2,$A167,"")</f>
        <v/>
      </c>
      <c r="D47" s="120" t="str">
        <f>IF('All Questions'!BW87&gt;=2,$A85,"")</f>
        <v>Level 3-Level 7</v>
      </c>
      <c r="E47" s="120" t="str">
        <f>IF('All Questions'!BX114&gt;=2,$A112,"")</f>
        <v>Level 4-Level 9</v>
      </c>
    </row>
    <row r="48" spans="1:41" x14ac:dyDescent="0.3">
      <c r="A48" s="120" t="str">
        <f>IF(EXACT('All Questions'!CG50,"F"),'All Questions'!AD50,)</f>
        <v/>
      </c>
      <c r="B48" s="120" t="str">
        <f>IF('All Questions'!BU178&gt;=2,$A176,"")</f>
        <v/>
      </c>
      <c r="C48" s="120" t="str">
        <f>IF('All Questions'!BV170&gt;=2,$A168,"")</f>
        <v/>
      </c>
      <c r="D48" s="120" t="str">
        <f>IF('All Questions'!BW88&gt;=2,$A86,"")</f>
        <v>Level 1-Level 1</v>
      </c>
      <c r="E48" s="120" t="str">
        <f>IF('All Questions'!BX120&gt;=2,$A118,"")</f>
        <v/>
      </c>
    </row>
    <row r="49" spans="1:5" x14ac:dyDescent="0.3">
      <c r="A49" s="120">
        <f>IF(EXACT('All Questions'!CG51,"F"),'All Questions'!AD51,)</f>
        <v>0</v>
      </c>
      <c r="B49" s="120" t="str">
        <f>IF('All Questions'!BU181&gt;=2,$A179,"")</f>
        <v/>
      </c>
      <c r="C49" s="120">
        <f>IF('All Questions'!BV171&gt;=2,$A169,"")</f>
        <v>0</v>
      </c>
      <c r="D49" s="120">
        <f>IF('All Questions'!BW89&gt;=2,$A87,"")</f>
        <v>0</v>
      </c>
      <c r="E49" s="120" t="str">
        <f>IF('All Questions'!BX121&gt;=2,$A119,"")</f>
        <v/>
      </c>
    </row>
    <row r="50" spans="1:5" x14ac:dyDescent="0.3">
      <c r="A50" s="120" t="str">
        <f>IF(EXACT('All Questions'!CG52,"F"),'All Questions'!AD52,)</f>
        <v/>
      </c>
      <c r="B50" s="120" t="str">
        <f>IF('All Questions'!BU193&gt;=2,$A191,"")</f>
        <v/>
      </c>
      <c r="C50" s="120" t="str">
        <f>IF('All Questions'!BV172&gt;=2,$A170,"")</f>
        <v/>
      </c>
      <c r="D50" s="120" t="str">
        <f>IF('All Questions'!BW91&gt;=2,$A89,"")</f>
        <v/>
      </c>
      <c r="E50" s="120" t="str">
        <f>IF('All Questions'!BX122&gt;=2,$A120,"")</f>
        <v/>
      </c>
    </row>
    <row r="51" spans="1:5" x14ac:dyDescent="0.3">
      <c r="A51" s="120" t="str">
        <f>IF(EXACT('All Questions'!CG53,"F"),'All Questions'!AD53,)</f>
        <v/>
      </c>
      <c r="B51" s="120" t="str">
        <f>IF('All Questions'!BU198&gt;=2,$A196,"")</f>
        <v/>
      </c>
      <c r="C51" s="120" t="str">
        <f>IF('All Questions'!BV173&gt;=2,$A171,"")</f>
        <v>Level 5-Level 9</v>
      </c>
      <c r="D51" s="120" t="str">
        <f>IF('All Questions'!BW94&gt;=2,$A92,"")</f>
        <v>Level 4-Level 4</v>
      </c>
      <c r="E51" s="120" t="str">
        <f>IF('All Questions'!BX124&gt;=2,$A122,"")</f>
        <v/>
      </c>
    </row>
    <row r="52" spans="1:5" x14ac:dyDescent="0.3">
      <c r="A52" s="120" t="str">
        <f>IF(EXACT('All Questions'!CG54,"F"),'All Questions'!AD54,)</f>
        <v/>
      </c>
      <c r="B52" s="120" t="str">
        <f>IF('All Questions'!BU202&gt;=2,$A200,"")</f>
        <v/>
      </c>
      <c r="C52" s="120" t="str">
        <f>IF('All Questions'!BV177&gt;=2,$A175,"")</f>
        <v/>
      </c>
      <c r="D52" s="120" t="str">
        <f>IF('All Questions'!BW101&gt;=2,$A99,"")</f>
        <v/>
      </c>
      <c r="E52" s="120" t="str">
        <f>IF('All Questions'!BX127&gt;=2,$A125,"")</f>
        <v/>
      </c>
    </row>
    <row r="53" spans="1:5" x14ac:dyDescent="0.3">
      <c r="A53" s="120">
        <f>IF(EXACT('All Questions'!CG55,"F"),'All Questions'!AD55,)</f>
        <v>0</v>
      </c>
      <c r="B53" s="120" t="str">
        <f>IF('All Questions'!BU207&gt;=2,$A205,"")</f>
        <v/>
      </c>
      <c r="C53" s="120" t="str">
        <f>IF('All Questions'!BV178&gt;=2,$A176,"")</f>
        <v/>
      </c>
      <c r="D53" s="120" t="str">
        <f>IF('All Questions'!BW103&gt;=2,$A101,"")</f>
        <v/>
      </c>
      <c r="E53" s="120" t="str">
        <f>IF('All Questions'!BX132&gt;=2,$A130,"")</f>
        <v/>
      </c>
    </row>
    <row r="54" spans="1:5" x14ac:dyDescent="0.3">
      <c r="A54" s="120">
        <f>IF(EXACT('All Questions'!CG56,"F"),'All Questions'!AD56,)</f>
        <v>0</v>
      </c>
      <c r="B54" s="120" t="str">
        <f>IF('All Questions'!BU208&gt;=2,$A206,"")</f>
        <v/>
      </c>
      <c r="C54" s="120">
        <f>IF('All Questions'!BV187&gt;=2,$A185,"")</f>
        <v>0</v>
      </c>
      <c r="D54" s="120" t="str">
        <f>IF('All Questions'!BW106&gt;=2,$A104,"")</f>
        <v/>
      </c>
      <c r="E54" s="120" t="str">
        <f>IF('All Questions'!BX133&gt;=2,$A131,"")</f>
        <v/>
      </c>
    </row>
    <row r="55" spans="1:5" x14ac:dyDescent="0.3">
      <c r="A55" s="120" t="str">
        <f>IF(EXACT('All Questions'!CG57,"F"),'All Questions'!AD57,)</f>
        <v/>
      </c>
      <c r="B55" s="120" t="str">
        <f>IF('All Questions'!BU210&gt;=2,$A208,"")</f>
        <v/>
      </c>
      <c r="C55" s="120">
        <f>IF('All Questions'!BV190&gt;=2,$A188,"")</f>
        <v>0</v>
      </c>
      <c r="D55" s="120" t="str">
        <f>IF('All Questions'!BW107&gt;=2,$A105,"")</f>
        <v/>
      </c>
      <c r="E55" s="120" t="str">
        <f>IF('All Questions'!BX134&gt;=2,$A132,"")</f>
        <v/>
      </c>
    </row>
    <row r="56" spans="1:5" x14ac:dyDescent="0.3">
      <c r="A56" s="120">
        <f>IF(EXACT('All Questions'!CG58,"F"),'All Questions'!AD58,)</f>
        <v>0</v>
      </c>
      <c r="B56" s="120" t="str">
        <f>IF('All Questions'!BU213&gt;=2,$A211,"")</f>
        <v/>
      </c>
      <c r="C56" s="120" t="str">
        <f>IF('All Questions'!BV194&gt;=2,$A192,"")</f>
        <v>Level 5-Level 9</v>
      </c>
      <c r="D56" s="120" t="str">
        <f>IF('All Questions'!BW110&gt;=2,$A108,"")</f>
        <v/>
      </c>
      <c r="E56" s="120" t="str">
        <f>IF('All Questions'!BX135&gt;=2,$A133,"")</f>
        <v/>
      </c>
    </row>
    <row r="57" spans="1:5" x14ac:dyDescent="0.3">
      <c r="A57" s="120" t="str">
        <f>IF(EXACT('All Questions'!CG59,"F"),'All Questions'!AD59,)</f>
        <v/>
      </c>
      <c r="B57" s="120" t="str">
        <f>IF('All Questions'!BU217&gt;=2,$A215,"")</f>
        <v/>
      </c>
      <c r="C57" s="120" t="str">
        <f>IF('All Questions'!BV197&gt;=2,$A195,"")</f>
        <v/>
      </c>
      <c r="D57" s="120" t="str">
        <f>IF('All Questions'!BW111&gt;=2,$A109,"")</f>
        <v/>
      </c>
      <c r="E57" s="120" t="str">
        <f>IF('All Questions'!BX137&gt;=2,$A135,"")</f>
        <v>Level 2-Level 8</v>
      </c>
    </row>
    <row r="58" spans="1:5" x14ac:dyDescent="0.3">
      <c r="A58" s="120" t="str">
        <f>IF(EXACT('All Questions'!CG60,"F"),'All Questions'!AD60,)</f>
        <v/>
      </c>
      <c r="B58" s="120" t="str">
        <f>IF('All Questions'!BU221&gt;=2,$A219,"")</f>
        <v/>
      </c>
      <c r="C58" s="120" t="str">
        <f>IF('All Questions'!BV203&gt;=2,$A201,"")</f>
        <v/>
      </c>
      <c r="D58" s="120" t="str">
        <f>IF('All Questions'!BW113&gt;=2,$A111,"")</f>
        <v/>
      </c>
      <c r="E58" s="120" t="str">
        <f>IF('All Questions'!BX138&gt;=2,$A136,"")</f>
        <v/>
      </c>
    </row>
    <row r="59" spans="1:5" x14ac:dyDescent="0.3">
      <c r="A59" s="120" t="str">
        <f>IF(EXACT('All Questions'!CG61,"F"),'All Questions'!AD61,)</f>
        <v>Level 1-Level 11</v>
      </c>
      <c r="B59" s="120" t="str">
        <f>IF('All Questions'!BU231&gt;=2,$A229,"")</f>
        <v/>
      </c>
      <c r="C59" s="120" t="str">
        <f>IF('All Questions'!BV204&gt;=2,$A202,"")</f>
        <v/>
      </c>
      <c r="D59" s="120" t="str">
        <f>IF('All Questions'!BW115&gt;=2,$A113,"")</f>
        <v>Level 2-Level 3</v>
      </c>
      <c r="E59" s="120" t="str">
        <f>IF('All Questions'!BX140&gt;=2,$A138,"")</f>
        <v/>
      </c>
    </row>
    <row r="60" spans="1:5" x14ac:dyDescent="0.3">
      <c r="A60" s="120" t="str">
        <f>IF(EXACT('All Questions'!CG62,"F"),'All Questions'!AD62,)</f>
        <v>Level 1-Level 1</v>
      </c>
      <c r="B60" s="120" t="str">
        <f>IF('All Questions'!BU233&gt;=2,$A231,"")</f>
        <v/>
      </c>
      <c r="C60" s="120" t="str">
        <f>IF('All Questions'!BV220&gt;=2,$A218,"")</f>
        <v/>
      </c>
      <c r="D60" s="120" t="str">
        <f>IF('All Questions'!BW116&gt;=2,$A114,"")</f>
        <v/>
      </c>
      <c r="E60" s="120" t="str">
        <f>IF('All Questions'!BX141&gt;=2,$A139,"")</f>
        <v/>
      </c>
    </row>
    <row r="61" spans="1:5" x14ac:dyDescent="0.3">
      <c r="A61" s="120">
        <f>IF(EXACT('All Questions'!CG63,"F"),'All Questions'!AD63,)</f>
        <v>0</v>
      </c>
      <c r="B61" s="120" t="str">
        <f>IF('All Questions'!BU234&gt;=2,$A232,"")</f>
        <v/>
      </c>
      <c r="C61" s="120" t="str">
        <f>IF('All Questions'!BV223&gt;=2,$A221,"")</f>
        <v/>
      </c>
      <c r="D61" s="120" t="str">
        <f>IF('All Questions'!BW118&gt;=2,$A116,"")</f>
        <v/>
      </c>
      <c r="E61" s="120" t="str">
        <f>IF('All Questions'!BX143&gt;=2,$A141,"")</f>
        <v/>
      </c>
    </row>
    <row r="62" spans="1:5" x14ac:dyDescent="0.3">
      <c r="A62" s="120" t="str">
        <f>IF(EXACT('All Questions'!CG64,"F"),'All Questions'!AD64,)</f>
        <v/>
      </c>
      <c r="B62" s="120" t="str">
        <f>IF('All Questions'!BU245&gt;=2,$A243,"")</f>
        <v/>
      </c>
      <c r="C62" s="120">
        <f>IF('All Questions'!BV228&gt;=2,$A226,"")</f>
        <v>0</v>
      </c>
      <c r="D62" s="120" t="str">
        <f>IF('All Questions'!BW119&gt;=2,$A117,"")</f>
        <v/>
      </c>
      <c r="E62" s="120">
        <f>IF('All Questions'!BX144&gt;=2,$A142,"")</f>
        <v>0</v>
      </c>
    </row>
    <row r="63" spans="1:5" x14ac:dyDescent="0.3">
      <c r="A63" s="120" t="str">
        <f>IF(EXACT('All Questions'!CG65,"F"),'All Questions'!AD65,)</f>
        <v/>
      </c>
      <c r="B63" s="120" t="str">
        <f>IF('All Questions'!BU247&gt;=2,$A245,"")</f>
        <v/>
      </c>
      <c r="C63" s="120" t="str">
        <f>IF('All Questions'!BV232&gt;=2,$A230,"")</f>
        <v/>
      </c>
      <c r="D63" s="120" t="str">
        <f>IF('All Questions'!BW120&gt;=2,$A118,"")</f>
        <v/>
      </c>
      <c r="E63" s="120" t="str">
        <f>IF('All Questions'!BX145&gt;=2,$A143,"")</f>
        <v/>
      </c>
    </row>
    <row r="64" spans="1:5" x14ac:dyDescent="0.3">
      <c r="A64" s="120">
        <f>IF(EXACT('All Questions'!CG66,"F"),'All Questions'!AD66,)</f>
        <v>0</v>
      </c>
      <c r="B64" s="120" t="str">
        <f>IF('All Questions'!BU249&gt;=2,$A247,"")</f>
        <v/>
      </c>
      <c r="C64" s="120" t="str">
        <f>IF('All Questions'!BV235&gt;=2,$A233,"")</f>
        <v/>
      </c>
      <c r="D64" s="120" t="str">
        <f>IF('All Questions'!BW121&gt;=2,$A119,"")</f>
        <v/>
      </c>
      <c r="E64" s="120" t="str">
        <f>IF('All Questions'!BX147&gt;=2,$A145,"")</f>
        <v>Level 9-Level 9</v>
      </c>
    </row>
    <row r="65" spans="1:5" x14ac:dyDescent="0.3">
      <c r="A65" s="120">
        <f>IF(EXACT('All Questions'!CG67,"F"),'All Questions'!AD67,)</f>
        <v>0</v>
      </c>
      <c r="B65" s="120" t="str">
        <f>IF('All Questions'!BU252&gt;=2,$A250,"")</f>
        <v/>
      </c>
      <c r="C65" s="120" t="str">
        <f>IF('All Questions'!BV238&gt;=2,$A236,"")</f>
        <v/>
      </c>
      <c r="D65" s="120">
        <f>IF('All Questions'!BW123&gt;=2,$A121,"")</f>
        <v>0</v>
      </c>
      <c r="E65" s="120" t="str">
        <f>IF('All Questions'!BX148&gt;=2,$A146,"")</f>
        <v/>
      </c>
    </row>
    <row r="66" spans="1:5" x14ac:dyDescent="0.3">
      <c r="A66" s="120" t="str">
        <f>IF(EXACT('All Questions'!CG68,"F"),'All Questions'!AD68,)</f>
        <v>Level 1-Level 2</v>
      </c>
      <c r="B66" s="120" t="str">
        <f>IF('All Questions'!BU269&gt;=2,$A267,"")</f>
        <v/>
      </c>
      <c r="C66" s="120" t="str">
        <f>IF('All Questions'!BV241&gt;=2,$A239,"")</f>
        <v/>
      </c>
      <c r="D66" s="120" t="str">
        <f>IF('All Questions'!BW126&gt;=2,$A124,"")</f>
        <v/>
      </c>
      <c r="E66" s="120">
        <f>IF('All Questions'!BX149&gt;=2,$A147,"")</f>
        <v>0</v>
      </c>
    </row>
    <row r="67" spans="1:5" x14ac:dyDescent="0.3">
      <c r="A67" s="120">
        <f>IF(EXACT('All Questions'!CG69,"F"),'All Questions'!AD69,)</f>
        <v>0</v>
      </c>
      <c r="B67" s="120" t="str">
        <f>IF('All Questions'!BU277&gt;=2,$A275,"")</f>
        <v/>
      </c>
      <c r="C67" s="120" t="str">
        <f>IF('All Questions'!BV242&gt;=2,$A240,"")</f>
        <v/>
      </c>
      <c r="D67" s="120" t="str">
        <f>IF('All Questions'!BW128&gt;=2,$A126,"")</f>
        <v/>
      </c>
      <c r="E67" s="120" t="str">
        <f>IF('All Questions'!BX150&gt;=2,$A148,"")</f>
        <v/>
      </c>
    </row>
    <row r="68" spans="1:5" x14ac:dyDescent="0.3">
      <c r="A68" s="120" t="str">
        <f>IF(EXACT('All Questions'!CG70,"F"),'All Questions'!AD70,)</f>
        <v/>
      </c>
      <c r="B68" s="120" t="str">
        <f>IF('All Questions'!BU278&gt;=2,$A276,"")</f>
        <v>Level 2-Level 1</v>
      </c>
      <c r="C68" s="120" t="str">
        <f>IF('All Questions'!BV243&gt;=2,$A241,"")</f>
        <v/>
      </c>
      <c r="D68" s="120" t="str">
        <f>IF('All Questions'!BW129&gt;=2,$A127,"")</f>
        <v/>
      </c>
      <c r="E68" s="120" t="str">
        <f>IF('All Questions'!BX153&gt;=2,$A151,"")</f>
        <v/>
      </c>
    </row>
    <row r="69" spans="1:5" x14ac:dyDescent="0.3">
      <c r="A69" s="120">
        <f>IF(EXACT('All Questions'!CG71,"F"),'All Questions'!AD71,)</f>
        <v>0</v>
      </c>
      <c r="B69" s="120">
        <f>IF('All Questions'!BU279&gt;=2,$A277,"")</f>
        <v>0</v>
      </c>
      <c r="C69" s="120" t="str">
        <f>IF('All Questions'!BV250&gt;=2,$A248,"")</f>
        <v/>
      </c>
      <c r="D69" s="120" t="str">
        <f>IF('All Questions'!BW130&gt;=2,$A128,"")</f>
        <v/>
      </c>
      <c r="E69" s="120" t="str">
        <f>IF('All Questions'!BX154&gt;=2,$A152,"")</f>
        <v/>
      </c>
    </row>
    <row r="70" spans="1:5" x14ac:dyDescent="0.3">
      <c r="A70" s="120" t="str">
        <f>IF(EXACT('All Questions'!CG72,"F"),'All Questions'!AD72,)</f>
        <v>Level 2-Level 2</v>
      </c>
      <c r="B70" s="120" t="str">
        <f>IF('All Questions'!BU280&gt;=2,$A278,"")</f>
        <v/>
      </c>
      <c r="C70" s="120" t="str">
        <f>IF('All Questions'!BV258&gt;=2,$A256,"")</f>
        <v/>
      </c>
      <c r="D70" s="120" t="str">
        <f>IF('All Questions'!BW131&gt;=2,$A129,"")</f>
        <v/>
      </c>
      <c r="E70" s="120" t="str">
        <f>IF('All Questions'!BX158&gt;=2,$A156,"")</f>
        <v>Level 7-Level 6</v>
      </c>
    </row>
    <row r="71" spans="1:5" x14ac:dyDescent="0.3">
      <c r="A71" s="120" t="str">
        <f>IF(EXACT('All Questions'!CG73,"F"),'All Questions'!AD73,)</f>
        <v/>
      </c>
      <c r="B71" s="120" t="str">
        <f>IF('All Questions'!BU283&gt;=2,$A281,"")</f>
        <v/>
      </c>
      <c r="C71" s="120">
        <f>IF('All Questions'!BV261&gt;=2,$A259,"")</f>
        <v>0</v>
      </c>
      <c r="D71" s="120" t="str">
        <f>IF('All Questions'!BW135&gt;=2,$A133,"")</f>
        <v/>
      </c>
      <c r="E71" s="120" t="str">
        <f>IF('All Questions'!BX159&gt;=2,$A157,"")</f>
        <v/>
      </c>
    </row>
    <row r="72" spans="1:5" x14ac:dyDescent="0.3">
      <c r="A72" s="120" t="str">
        <f>IF(EXACT('All Questions'!CG74,"F"),'All Questions'!AD74,)</f>
        <v/>
      </c>
      <c r="B72" s="120" t="str">
        <f>IF('All Questions'!BU284&gt;=2,$A282,"")</f>
        <v>Level 7-Level 11</v>
      </c>
      <c r="C72" s="120" t="str">
        <f>IF('All Questions'!BV273&gt;=2,$A271,"")</f>
        <v/>
      </c>
      <c r="D72" s="120" t="str">
        <f>IF('All Questions'!BW136&gt;=2,$A134,"")</f>
        <v/>
      </c>
      <c r="E72" s="120" t="str">
        <f>IF('All Questions'!BX161&gt;=2,$A159,"")</f>
        <v/>
      </c>
    </row>
    <row r="73" spans="1:5" x14ac:dyDescent="0.3">
      <c r="A73" s="120">
        <f>IF(EXACT('All Questions'!CG75,"F"),'All Questions'!AD75,)</f>
        <v>0</v>
      </c>
      <c r="B73" s="120" t="str">
        <f>IF('All Questions'!BU286&gt;=2,$A284,"")</f>
        <v/>
      </c>
      <c r="C73" s="120" t="str">
        <f>IF('All Questions'!BV280&gt;=2,$A278,"")</f>
        <v/>
      </c>
      <c r="D73" s="120" t="str">
        <f>IF('All Questions'!BW142&gt;=2,$A140,"")</f>
        <v/>
      </c>
      <c r="E73" s="120" t="str">
        <f>IF('All Questions'!BX163&gt;=2,$A161,"")</f>
        <v/>
      </c>
    </row>
    <row r="74" spans="1:5" x14ac:dyDescent="0.3">
      <c r="A74" s="120" t="str">
        <f>IF(EXACT('All Questions'!CG76,"F"),'All Questions'!AD76,)</f>
        <v>Level 2-Level 9</v>
      </c>
      <c r="B74" s="120" t="str">
        <f>IF('All Questions'!BU289&gt;=2,$A287,"")</f>
        <v/>
      </c>
      <c r="C74" s="120" t="str">
        <f>IF('All Questions'!BV281&gt;=2,$A279,"")</f>
        <v/>
      </c>
      <c r="D74" s="120" t="str">
        <f>IF('All Questions'!BW143&gt;=2,$A141,"")</f>
        <v/>
      </c>
      <c r="E74" s="120" t="str">
        <f>IF('All Questions'!BX164&gt;=2,$A162,"")</f>
        <v/>
      </c>
    </row>
    <row r="75" spans="1:5" x14ac:dyDescent="0.3">
      <c r="A75" s="120">
        <f>IF(EXACT('All Questions'!CG77,"F"),'All Questions'!AD77,)</f>
        <v>0</v>
      </c>
      <c r="B75" s="120" t="str">
        <f>IF('All Questions'!BU292&gt;=2,$A290,"")</f>
        <v/>
      </c>
      <c r="C75" s="120" t="str">
        <f>IF('All Questions'!BV297&gt;=2,$A295,"")</f>
        <v/>
      </c>
      <c r="D75" s="120">
        <f>IF('All Questions'!BW144&gt;=2,$A142,"")</f>
        <v>0</v>
      </c>
      <c r="E75" s="120" t="str">
        <f>IF('All Questions'!BX167&gt;=2,$A165,"")</f>
        <v/>
      </c>
    </row>
    <row r="76" spans="1:5" x14ac:dyDescent="0.3">
      <c r="A76" s="120" t="str">
        <f>IF(EXACT('All Questions'!CG78,"F"),'All Questions'!AD78,)</f>
        <v/>
      </c>
      <c r="B76" s="120" t="str">
        <f>IF('All Questions'!BU295&gt;=2,$A293,"")</f>
        <v/>
      </c>
      <c r="C76" s="120" t="str">
        <f>IF('All Questions'!BV299&gt;=2,$A297,"")</f>
        <v/>
      </c>
      <c r="D76" s="120" t="str">
        <f>IF('All Questions'!BW146&gt;=2,$A144,"")</f>
        <v/>
      </c>
      <c r="E76" s="120" t="str">
        <f>IF('All Questions'!BX174&gt;=2,$A172,"")</f>
        <v/>
      </c>
    </row>
    <row r="77" spans="1:5" x14ac:dyDescent="0.3">
      <c r="A77" s="120">
        <f>IF(EXACT('All Questions'!CG79,"F"),'All Questions'!AD79,)</f>
        <v>0</v>
      </c>
      <c r="B77" s="120" t="str">
        <f>IF('All Questions'!BU296&gt;=2,$A294,"")</f>
        <v/>
      </c>
      <c r="C77" s="120" t="str">
        <f>IF('All Questions'!BV307&gt;=2,$A305,"")</f>
        <v/>
      </c>
      <c r="D77" s="120" t="str">
        <f>IF('All Questions'!BW147&gt;=2,$A145,"")</f>
        <v/>
      </c>
      <c r="E77" s="120" t="str">
        <f>IF('All Questions'!BX176&gt;=2,$A174,"")</f>
        <v/>
      </c>
    </row>
    <row r="78" spans="1:5" x14ac:dyDescent="0.3">
      <c r="A78" s="120">
        <f>IF(EXACT('All Questions'!CG80,"F"),'All Questions'!AD80,)</f>
        <v>0</v>
      </c>
      <c r="B78" s="120" t="str">
        <f>IF('All Questions'!BU297&gt;=2,$A295,"")</f>
        <v/>
      </c>
      <c r="C78" s="120" t="str">
        <f>IF('All Questions'!BV310&gt;=2,$A308,"")</f>
        <v/>
      </c>
      <c r="D78" s="120" t="str">
        <f>IF('All Questions'!BW151&gt;=2,$A149,"")</f>
        <v/>
      </c>
      <c r="E78" s="120" t="str">
        <f>IF('All Questions'!BX179&gt;=2,$A177,"")</f>
        <v/>
      </c>
    </row>
    <row r="79" spans="1:5" x14ac:dyDescent="0.3">
      <c r="A79" s="120">
        <f>IF(EXACT('All Questions'!CG81,"F"),'All Questions'!AD81,)</f>
        <v>0</v>
      </c>
      <c r="B79" s="120" t="str">
        <f>IF('All Questions'!BU301&gt;=2,$A299,"")</f>
        <v/>
      </c>
      <c r="C79" s="120" t="str">
        <f>IF('All Questions'!BV341&gt;=2,$A339,"")</f>
        <v/>
      </c>
      <c r="D79" s="120">
        <f>IF('All Questions'!BW152&gt;=2,$A150,"")</f>
        <v>0</v>
      </c>
      <c r="E79" s="120" t="str">
        <f>IF('All Questions'!BX183&gt;=2,$A181,"")</f>
        <v/>
      </c>
    </row>
    <row r="80" spans="1:5" x14ac:dyDescent="0.3">
      <c r="A80" s="120">
        <f>IF(EXACT('All Questions'!CG82,"F"),'All Questions'!AD82,)</f>
        <v>0</v>
      </c>
      <c r="B80" s="120" t="str">
        <f>IF('All Questions'!BU302&gt;=2,$A300,"")</f>
        <v/>
      </c>
      <c r="C80" s="120" t="str">
        <f>IF('All Questions'!BV348&gt;=2,$A346,"")</f>
        <v>Level 6-Level 4</v>
      </c>
      <c r="D80" s="120" t="str">
        <f>IF('All Questions'!BW155&gt;=2,$A153,"")</f>
        <v/>
      </c>
      <c r="E80" s="120" t="str">
        <f>IF('All Questions'!BX185&gt;=2,$A183,"")</f>
        <v/>
      </c>
    </row>
    <row r="81" spans="1:5" x14ac:dyDescent="0.3">
      <c r="A81" s="120" t="str">
        <f>IF(EXACT('All Questions'!CG83,"F"),'All Questions'!AD83,)</f>
        <v/>
      </c>
      <c r="B81" s="120" t="str">
        <f>IF('All Questions'!BU303&gt;=2,$A301,"")</f>
        <v>Level 2-Level 10</v>
      </c>
      <c r="C81" s="120" t="str">
        <f>IF('All Questions'!BV363&gt;=2,$A361,"")</f>
        <v/>
      </c>
      <c r="D81" s="120">
        <f>IF('All Questions'!BW156&gt;=2,$A154,"")</f>
        <v>0</v>
      </c>
      <c r="E81" s="120" t="str">
        <f>IF('All Questions'!BX187&gt;=2,$A185,"")</f>
        <v/>
      </c>
    </row>
    <row r="82" spans="1:5" x14ac:dyDescent="0.3">
      <c r="A82" s="120" t="str">
        <f>IF(EXACT('All Questions'!CG84,"F"),'All Questions'!AD84,)</f>
        <v/>
      </c>
      <c r="B82" s="120" t="str">
        <f>IF('All Questions'!BU309&gt;=2,$A307,"")</f>
        <v/>
      </c>
      <c r="D82" s="120" t="str">
        <f>IF('All Questions'!BW157&gt;=2,$A155,"")</f>
        <v/>
      </c>
      <c r="E82" s="120" t="str">
        <f>IF('All Questions'!BX193&gt;=2,$A191,"")</f>
        <v/>
      </c>
    </row>
    <row r="83" spans="1:5" x14ac:dyDescent="0.3">
      <c r="A83" s="120">
        <f>IF(EXACT('All Questions'!CG85,"F"),'All Questions'!AD85,)</f>
        <v>0</v>
      </c>
      <c r="B83" s="120" t="str">
        <f>IF('All Questions'!BU321&gt;=2,$A319,"")</f>
        <v/>
      </c>
      <c r="D83" s="120" t="str">
        <f>IF('All Questions'!BW158&gt;=2,$A156,"")</f>
        <v/>
      </c>
      <c r="E83" s="120" t="str">
        <f>IF('All Questions'!BX199&gt;=2,$A197,"")</f>
        <v/>
      </c>
    </row>
    <row r="84" spans="1:5" x14ac:dyDescent="0.3">
      <c r="A84" s="120" t="str">
        <f>IF(EXACT('All Questions'!CG86,"F"),'All Questions'!AD86,)</f>
        <v/>
      </c>
      <c r="B84" s="120" t="str">
        <f>IF('All Questions'!BU324&gt;=2,$A322,"")</f>
        <v/>
      </c>
      <c r="D84" s="120" t="str">
        <f>IF('All Questions'!BW159&gt;=2,$A157,"")</f>
        <v/>
      </c>
      <c r="E84" s="120" t="str">
        <f>IF('All Questions'!BX201&gt;=2,$A199,"")</f>
        <v>Level 1-Level 9</v>
      </c>
    </row>
    <row r="85" spans="1:5" x14ac:dyDescent="0.3">
      <c r="A85" s="120" t="str">
        <f>IF(EXACT('All Questions'!CG87,"F"),'All Questions'!AD87,)</f>
        <v>Level 3-Level 7</v>
      </c>
      <c r="B85" s="120" t="str">
        <f>IF('All Questions'!BU325&gt;=2,$A323,"")</f>
        <v>Level 5-Level 7</v>
      </c>
      <c r="D85" s="120" t="str">
        <f>IF('All Questions'!BW162&gt;=2,$A160,"")</f>
        <v/>
      </c>
      <c r="E85" s="120" t="str">
        <f>IF('All Questions'!BX203&gt;=2,$A201,"")</f>
        <v/>
      </c>
    </row>
    <row r="86" spans="1:5" x14ac:dyDescent="0.3">
      <c r="A86" s="120" t="str">
        <f>IF(EXACT('All Questions'!CG88,"F"),'All Questions'!AD88,)</f>
        <v>Level 1-Level 1</v>
      </c>
      <c r="B86" s="120" t="str">
        <f>IF('All Questions'!BU326&gt;=2,$A324,"")</f>
        <v/>
      </c>
      <c r="D86" s="120" t="str">
        <f>IF('All Questions'!BW165&gt;=2,$A163,"")</f>
        <v/>
      </c>
      <c r="E86" s="120" t="str">
        <f>IF('All Questions'!BX204&gt;=2,$A202,"")</f>
        <v/>
      </c>
    </row>
    <row r="87" spans="1:5" x14ac:dyDescent="0.3">
      <c r="A87" s="120">
        <f>IF(EXACT('All Questions'!CG89,"F"),'All Questions'!AD89,)</f>
        <v>0</v>
      </c>
      <c r="B87" s="120" t="str">
        <f>IF('All Questions'!BU327&gt;=2,$A325,"")</f>
        <v>Level 3-Level 10</v>
      </c>
      <c r="D87" s="120">
        <f>IF('All Questions'!BW166&gt;=2,$A164,"")</f>
        <v>0</v>
      </c>
      <c r="E87" s="120" t="str">
        <f>IF('All Questions'!BX206&gt;=2,$A204,"")</f>
        <v>Level 1-Level 8</v>
      </c>
    </row>
    <row r="88" spans="1:5" x14ac:dyDescent="0.3">
      <c r="A88" s="120" t="str">
        <f>IF(EXACT('All Questions'!CG90,"F"),'All Questions'!AD90,)</f>
        <v/>
      </c>
      <c r="B88" s="120" t="str">
        <f>IF('All Questions'!BU329&gt;=2,$A327,"")</f>
        <v>Level 3-Level 4</v>
      </c>
      <c r="D88" s="120">
        <f>IF('All Questions'!BW167&gt;=2,$A165,"")</f>
        <v>0</v>
      </c>
      <c r="E88" s="120" t="str">
        <f>IF('All Questions'!BX207&gt;=2,$A205,"")</f>
        <v/>
      </c>
    </row>
    <row r="89" spans="1:5" x14ac:dyDescent="0.3">
      <c r="A89" s="120" t="str">
        <f>IF(EXACT('All Questions'!CG91,"F"),'All Questions'!AD91,)</f>
        <v/>
      </c>
      <c r="B89" s="120" t="str">
        <f>IF('All Questions'!BU330&gt;=2,$A328,"")</f>
        <v/>
      </c>
      <c r="D89" s="120">
        <f>IF('All Questions'!BW169&gt;=2,$A167,"")</f>
        <v>0</v>
      </c>
      <c r="E89" s="120" t="str">
        <f>IF('All Questions'!BX209&gt;=2,$A207,"")</f>
        <v>Level 3-Level 9</v>
      </c>
    </row>
    <row r="90" spans="1:5" x14ac:dyDescent="0.3">
      <c r="A90" s="120" t="str">
        <f>IF(EXACT('All Questions'!CG92,"F"),'All Questions'!AD92,)</f>
        <v/>
      </c>
      <c r="B90" s="120" t="str">
        <f>IF('All Questions'!BU331&gt;=2,$A329,"")</f>
        <v>Level 1-Level 4</v>
      </c>
      <c r="D90" s="120" t="str">
        <f>IF('All Questions'!BW170&gt;=2,$A168,"")</f>
        <v/>
      </c>
      <c r="E90" s="120" t="str">
        <f>IF('All Questions'!BX210&gt;=2,$A208,"")</f>
        <v/>
      </c>
    </row>
    <row r="91" spans="1:5" x14ac:dyDescent="0.3">
      <c r="A91" s="120" t="str">
        <f>IF(EXACT('All Questions'!CG93,"F"),'All Questions'!AD93,)</f>
        <v>Level 2-Level 5</v>
      </c>
      <c r="B91" s="120" t="str">
        <f>IF('All Questions'!BU333&gt;=2,$A331,"")</f>
        <v>Level 1-Level 1</v>
      </c>
      <c r="D91" s="120">
        <f>IF('All Questions'!BW171&gt;=2,$A169,"")</f>
        <v>0</v>
      </c>
      <c r="E91" s="120">
        <f>IF('All Questions'!BX213&gt;=2,$A211,"")</f>
        <v>0</v>
      </c>
    </row>
    <row r="92" spans="1:5" x14ac:dyDescent="0.3">
      <c r="A92" s="120" t="str">
        <f>IF(EXACT('All Questions'!CG94,"F"),'All Questions'!AD94,)</f>
        <v>Level 4-Level 4</v>
      </c>
      <c r="B92" s="120" t="str">
        <f>IF('All Questions'!BU334&gt;=2,$A332,"")</f>
        <v/>
      </c>
      <c r="D92" s="120" t="str">
        <f>IF('All Questions'!BW172&gt;=2,$A170,"")</f>
        <v>Level 1-Level 1</v>
      </c>
      <c r="E92" s="120" t="str">
        <f>IF('All Questions'!BX215&gt;=2,$A213,"")</f>
        <v/>
      </c>
    </row>
    <row r="93" spans="1:5" x14ac:dyDescent="0.3">
      <c r="A93" s="120" t="str">
        <f>IF(EXACT('All Questions'!CG95,"F"),'All Questions'!AD95,)</f>
        <v/>
      </c>
      <c r="B93" s="120" t="str">
        <f>IF('All Questions'!BU335&gt;=2,$A333,"")</f>
        <v/>
      </c>
      <c r="D93" s="120" t="str">
        <f>IF('All Questions'!BW173&gt;=2,$A171,"")</f>
        <v>Level 5-Level 9</v>
      </c>
      <c r="E93" s="120" t="str">
        <f>IF('All Questions'!BX216&gt;=2,$A214,"")</f>
        <v>Level 7-Level 3</v>
      </c>
    </row>
    <row r="94" spans="1:5" x14ac:dyDescent="0.3">
      <c r="A94" s="120" t="str">
        <f>IF(EXACT('All Questions'!CG96,"F"),'All Questions'!AD96,)</f>
        <v/>
      </c>
      <c r="B94" s="120" t="str">
        <f>IF('All Questions'!BU336&gt;=2,$A334,"")</f>
        <v/>
      </c>
      <c r="D94" s="120" t="str">
        <f>IF('All Questions'!BW177&gt;=2,$A175,"")</f>
        <v/>
      </c>
      <c r="E94" s="120" t="str">
        <f>IF('All Questions'!BX217&gt;=2,$A215,"")</f>
        <v/>
      </c>
    </row>
    <row r="95" spans="1:5" x14ac:dyDescent="0.3">
      <c r="A95" s="120" t="str">
        <f>IF(EXACT('All Questions'!CG97,"F"),'All Questions'!AD97,)</f>
        <v/>
      </c>
      <c r="B95" s="120" t="str">
        <f>IF('All Questions'!BU337&gt;=2,$A335,"")</f>
        <v/>
      </c>
      <c r="D95" s="120">
        <f>IF('All Questions'!BW178&gt;=2,$A176,"")</f>
        <v>0</v>
      </c>
      <c r="E95" s="120" t="str">
        <f>IF('All Questions'!BX218&gt;=2,$A216,"")</f>
        <v/>
      </c>
    </row>
    <row r="96" spans="1:5" x14ac:dyDescent="0.3">
      <c r="A96" s="120">
        <f>IF(EXACT('All Questions'!CG98,"F"),'All Questions'!AD98,)</f>
        <v>0</v>
      </c>
      <c r="B96" s="120" t="str">
        <f>IF('All Questions'!BU339&gt;=2,$A337,"")</f>
        <v>Level 6-Level 11</v>
      </c>
      <c r="D96" s="120" t="str">
        <f>IF('All Questions'!BW180&gt;=2,$A178,"")</f>
        <v>Level 1-Level 8</v>
      </c>
      <c r="E96" s="120" t="str">
        <f>IF('All Questions'!BX220&gt;=2,$A218,"")</f>
        <v/>
      </c>
    </row>
    <row r="97" spans="1:5" x14ac:dyDescent="0.3">
      <c r="A97" s="120" t="str">
        <f>IF(EXACT('All Questions'!CG99,"F"),'All Questions'!AD99,)</f>
        <v>Level 1-Level 6</v>
      </c>
      <c r="B97" s="120" t="str">
        <f>IF('All Questions'!BU356&gt;=2,$A354,"")</f>
        <v/>
      </c>
      <c r="D97" s="120" t="str">
        <f>IF('All Questions'!BW182&gt;=2,$A180,"")</f>
        <v/>
      </c>
      <c r="E97" s="120" t="str">
        <f>IF('All Questions'!BX224&gt;=2,$A222,"")</f>
        <v/>
      </c>
    </row>
    <row r="98" spans="1:5" x14ac:dyDescent="0.3">
      <c r="A98" s="120" t="str">
        <f>IF(EXACT('All Questions'!CG100,"F"),'All Questions'!AD100,)</f>
        <v>Level 1-Level 8</v>
      </c>
      <c r="B98" s="120" t="str">
        <f>IF('All Questions'!BU357&gt;=2,$A355,"")</f>
        <v/>
      </c>
      <c r="D98" s="120" t="str">
        <f>IF('All Questions'!BW183&gt;=2,$A181,"")</f>
        <v>Level 2-Level 8</v>
      </c>
      <c r="E98" s="120" t="str">
        <f>IF('All Questions'!BX225&gt;=2,$A223,"")</f>
        <v/>
      </c>
    </row>
    <row r="99" spans="1:5" x14ac:dyDescent="0.3">
      <c r="A99" s="120" t="str">
        <f>IF(EXACT('All Questions'!CG101,"F"),'All Questions'!AD101,)</f>
        <v/>
      </c>
      <c r="B99" s="120" t="str">
        <f>IF('All Questions'!BU360&gt;=2,$A358,"")</f>
        <v/>
      </c>
      <c r="D99" s="120" t="str">
        <f>IF('All Questions'!BW184&gt;=2,$A182,"")</f>
        <v>Level 9-Level 6</v>
      </c>
      <c r="E99" s="120" t="str">
        <f>IF('All Questions'!BX226&gt;=2,$A224,"")</f>
        <v/>
      </c>
    </row>
    <row r="100" spans="1:5" x14ac:dyDescent="0.3">
      <c r="A100" s="120" t="str">
        <f>IF(EXACT('All Questions'!CG102,"F"),'All Questions'!AD102,)</f>
        <v/>
      </c>
      <c r="B100" s="120" t="str">
        <f>IF('All Questions'!BU361&gt;=2,$A359,"")</f>
        <v>Level 3-Level 5</v>
      </c>
      <c r="D100" s="120">
        <f>IF('All Questions'!BW185&gt;=2,$A183,"")</f>
        <v>0</v>
      </c>
      <c r="E100" s="120" t="str">
        <f>IF('All Questions'!BX227&gt;=2,$A225,"")</f>
        <v/>
      </c>
    </row>
    <row r="101" spans="1:5" x14ac:dyDescent="0.3">
      <c r="A101" s="120" t="str">
        <f>IF(EXACT('All Questions'!CG103,"F"),'All Questions'!AD103,)</f>
        <v/>
      </c>
      <c r="B101" s="120" t="str">
        <f>IF('All Questions'!BU362&gt;=2,$A360,"")</f>
        <v/>
      </c>
      <c r="D101" s="120">
        <f>IF('All Questions'!BW186&gt;=2,$A184,"")</f>
        <v>0</v>
      </c>
      <c r="E101" s="120" t="str">
        <f>IF('All Questions'!BX230&gt;=2,$A228,"")</f>
        <v/>
      </c>
    </row>
    <row r="102" spans="1:5" x14ac:dyDescent="0.3">
      <c r="A102" s="120" t="str">
        <f>IF(EXACT('All Questions'!CG104,"F"),'All Questions'!AD104,)</f>
        <v>Level 6-Level 3</v>
      </c>
      <c r="B102" s="120" t="str">
        <f>IF('All Questions'!BU363&gt;=2,$A361,"")</f>
        <v>Level 1-Level 7</v>
      </c>
      <c r="D102" s="120">
        <f>IF('All Questions'!BW187&gt;=2,$A185,"")</f>
        <v>0</v>
      </c>
      <c r="E102" s="120" t="str">
        <f>IF('All Questions'!BX231&gt;=2,$A229,"")</f>
        <v/>
      </c>
    </row>
    <row r="103" spans="1:5" x14ac:dyDescent="0.3">
      <c r="A103" s="120" t="str">
        <f>IF(EXACT('All Questions'!CG105,"F"),'All Questions'!AD105,)</f>
        <v/>
      </c>
      <c r="D103" s="120">
        <f>IF('All Questions'!BW190&gt;=2,$A188,"")</f>
        <v>0</v>
      </c>
      <c r="E103" s="120" t="str">
        <f>IF('All Questions'!BX234&gt;=2,$A232,"")</f>
        <v/>
      </c>
    </row>
    <row r="104" spans="1:5" x14ac:dyDescent="0.3">
      <c r="A104" s="120" t="str">
        <f>IF(EXACT('All Questions'!CG106,"F"),'All Questions'!AD106,)</f>
        <v/>
      </c>
      <c r="D104" s="120" t="str">
        <f>IF('All Questions'!BW191&gt;=2,$A189,"")</f>
        <v/>
      </c>
      <c r="E104" s="120" t="str">
        <f>IF('All Questions'!BX236&gt;=2,$A234,"")</f>
        <v/>
      </c>
    </row>
    <row r="105" spans="1:5" x14ac:dyDescent="0.3">
      <c r="A105" s="120" t="str">
        <f>IF(EXACT('All Questions'!CG107,"F"),'All Questions'!AD107,)</f>
        <v/>
      </c>
      <c r="D105" s="120" t="str">
        <f>IF('All Questions'!BW192&gt;=2,$A190,"")</f>
        <v/>
      </c>
      <c r="E105" s="120" t="str">
        <f>IF('All Questions'!BX237&gt;=2,$A235,"")</f>
        <v/>
      </c>
    </row>
    <row r="106" spans="1:5" x14ac:dyDescent="0.3">
      <c r="A106" s="120" t="str">
        <f>IF(EXACT('All Questions'!CG108,"F"),'All Questions'!AD108,)</f>
        <v>Level 1-Level 5</v>
      </c>
      <c r="D106" s="120" t="str">
        <f>IF('All Questions'!BW194&gt;=2,$A192,"")</f>
        <v>Level 5-Level 9</v>
      </c>
      <c r="E106" s="120">
        <f>IF('All Questions'!BX239&gt;=2,$A237,"")</f>
        <v>0</v>
      </c>
    </row>
    <row r="107" spans="1:5" x14ac:dyDescent="0.3">
      <c r="A107" s="120" t="str">
        <f>IF(EXACT('All Questions'!CG109,"F"),'All Questions'!AD109,)</f>
        <v/>
      </c>
      <c r="D107" s="120" t="str">
        <f>IF('All Questions'!BW195&gt;=2,$A193,"")</f>
        <v/>
      </c>
      <c r="E107" s="120" t="str">
        <f>IF('All Questions'!BX240&gt;=2,$A238,"")</f>
        <v/>
      </c>
    </row>
    <row r="108" spans="1:5" x14ac:dyDescent="0.3">
      <c r="A108" s="120" t="str">
        <f>IF(EXACT('All Questions'!CG110,"F"),'All Questions'!AD110,)</f>
        <v/>
      </c>
      <c r="D108" s="120" t="str">
        <f>IF('All Questions'!BW196&gt;=2,$A194,"")</f>
        <v/>
      </c>
      <c r="E108" s="120" t="str">
        <f>IF('All Questions'!BX244&gt;=2,$A242,"")</f>
        <v/>
      </c>
    </row>
    <row r="109" spans="1:5" x14ac:dyDescent="0.3">
      <c r="A109" s="120" t="str">
        <f>IF(EXACT('All Questions'!CG111,"F"),'All Questions'!AD111,)</f>
        <v/>
      </c>
      <c r="D109" s="120" t="str">
        <f>IF('All Questions'!BW197&gt;=2,$A195,"")</f>
        <v/>
      </c>
      <c r="E109" s="120" t="str">
        <f>IF('All Questions'!BX246&gt;=2,$A244,"")</f>
        <v>Level 7-Level 8</v>
      </c>
    </row>
    <row r="110" spans="1:5" x14ac:dyDescent="0.3">
      <c r="A110" s="120" t="str">
        <f>IF(EXACT('All Questions'!CG112,"F"),'All Questions'!AD112,)</f>
        <v>Level 1-Level 8</v>
      </c>
      <c r="D110" s="120" t="str">
        <f>IF('All Questions'!BW199&gt;=2,$A197,"")</f>
        <v/>
      </c>
      <c r="E110" s="120" t="str">
        <f>IF('All Questions'!BX248&gt;=2,$A246,"")</f>
        <v/>
      </c>
    </row>
    <row r="111" spans="1:5" x14ac:dyDescent="0.3">
      <c r="A111" s="120" t="str">
        <f>IF(EXACT('All Questions'!CG113,"F"),'All Questions'!AD113,)</f>
        <v/>
      </c>
      <c r="D111" s="120" t="str">
        <f>IF('All Questions'!BW201&gt;=2,$A199,"")</f>
        <v/>
      </c>
      <c r="E111" s="120" t="str">
        <f>IF('All Questions'!BX249&gt;=2,$A247,"")</f>
        <v/>
      </c>
    </row>
    <row r="112" spans="1:5" x14ac:dyDescent="0.3">
      <c r="A112" s="120" t="str">
        <f>IF(EXACT('All Questions'!CG114,"F"),'All Questions'!AD114,)</f>
        <v>Level 4-Level 9</v>
      </c>
      <c r="D112" s="120" t="str">
        <f>IF('All Questions'!BW203&gt;=2,$A201,"")</f>
        <v/>
      </c>
      <c r="E112" s="120" t="str">
        <f>IF('All Questions'!BX251&gt;=2,$A249,"")</f>
        <v/>
      </c>
    </row>
    <row r="113" spans="1:5" x14ac:dyDescent="0.3">
      <c r="A113" s="120" t="str">
        <f>IF(EXACT('All Questions'!CG115,"F"),'All Questions'!AD115,)</f>
        <v>Level 2-Level 3</v>
      </c>
      <c r="D113" s="120" t="str">
        <f>IF('All Questions'!BW204&gt;=2,$A202,"")</f>
        <v/>
      </c>
      <c r="E113" s="120" t="str">
        <f>IF('All Questions'!BX253&gt;=2,$A251,"")</f>
        <v/>
      </c>
    </row>
    <row r="114" spans="1:5" x14ac:dyDescent="0.3">
      <c r="A114" s="120" t="str">
        <f>IF(EXACT('All Questions'!CG116,"F"),'All Questions'!AD116,)</f>
        <v/>
      </c>
      <c r="D114" s="120" t="str">
        <f>IF('All Questions'!BW205&gt;=2,$A203,"")</f>
        <v/>
      </c>
      <c r="E114" s="120" t="str">
        <f>IF('All Questions'!BX254&gt;=2,$A252,"")</f>
        <v/>
      </c>
    </row>
    <row r="115" spans="1:5" x14ac:dyDescent="0.3">
      <c r="A115" s="120" t="str">
        <f>IF(EXACT('All Questions'!CG117,"F"),'All Questions'!AD117,)</f>
        <v/>
      </c>
      <c r="D115" s="120" t="str">
        <f>IF('All Questions'!BW211&gt;=2,$A209,"")</f>
        <v/>
      </c>
      <c r="E115" s="120" t="str">
        <f>IF('All Questions'!BX255&gt;=2,$A253,"")</f>
        <v/>
      </c>
    </row>
    <row r="116" spans="1:5" x14ac:dyDescent="0.3">
      <c r="A116" s="120" t="str">
        <f>IF(EXACT('All Questions'!CG118,"F"),'All Questions'!AD118,)</f>
        <v>Level 1-Level 3</v>
      </c>
      <c r="D116" s="120" t="str">
        <f>IF('All Questions'!BW212&gt;=2,$A210,"")</f>
        <v/>
      </c>
      <c r="E116" s="120" t="str">
        <f>IF('All Questions'!BX256&gt;=2,$A254,"")</f>
        <v/>
      </c>
    </row>
    <row r="117" spans="1:5" x14ac:dyDescent="0.3">
      <c r="A117" s="120" t="str">
        <f>IF(EXACT('All Questions'!CG119,"F"),'All Questions'!AD119,)</f>
        <v/>
      </c>
      <c r="D117" s="120" t="str">
        <f>IF('All Questions'!BW214&gt;=2,$A212,"")</f>
        <v/>
      </c>
      <c r="E117" s="120" t="str">
        <f>IF('All Questions'!BX257&gt;=2,$A255,"")</f>
        <v/>
      </c>
    </row>
    <row r="118" spans="1:5" x14ac:dyDescent="0.3">
      <c r="A118" s="120" t="str">
        <f>IF(EXACT('All Questions'!CG120,"F"),'All Questions'!AD120,)</f>
        <v/>
      </c>
      <c r="D118" s="120" t="str">
        <f>IF('All Questions'!BW219&gt;=2,$A217,"")</f>
        <v/>
      </c>
      <c r="E118" s="120" t="str">
        <f>IF('All Questions'!BX262&gt;=2,$A260,"")</f>
        <v/>
      </c>
    </row>
    <row r="119" spans="1:5" x14ac:dyDescent="0.3">
      <c r="A119" s="120" t="str">
        <f>IF(EXACT('All Questions'!CG121,"F"),'All Questions'!AD121,)</f>
        <v/>
      </c>
      <c r="D119" s="120" t="str">
        <f>IF('All Questions'!BW220&gt;=2,$A218,"")</f>
        <v/>
      </c>
      <c r="E119" s="120" t="str">
        <f>IF('All Questions'!BX263&gt;=2,$A261,"")</f>
        <v/>
      </c>
    </row>
    <row r="120" spans="1:5" x14ac:dyDescent="0.3">
      <c r="A120" s="120" t="str">
        <f>IF(EXACT('All Questions'!CG122,"F"),'All Questions'!AD122,)</f>
        <v/>
      </c>
      <c r="D120" s="120" t="str">
        <f>IF('All Questions'!BW221&gt;=2,$A219,"")</f>
        <v/>
      </c>
      <c r="E120" s="120" t="str">
        <f>IF('All Questions'!BX264&gt;=2,$A262,"")</f>
        <v/>
      </c>
    </row>
    <row r="121" spans="1:5" x14ac:dyDescent="0.3">
      <c r="A121" s="120">
        <f>IF(EXACT('All Questions'!CG123,"F"),'All Questions'!AD123,)</f>
        <v>0</v>
      </c>
      <c r="D121" s="120" t="str">
        <f>IF('All Questions'!BW222&gt;=2,$A220,"")</f>
        <v/>
      </c>
      <c r="E121" s="120" t="str">
        <f>IF('All Questions'!BX265&gt;=2,$A263,"")</f>
        <v/>
      </c>
    </row>
    <row r="122" spans="1:5" x14ac:dyDescent="0.3">
      <c r="A122" s="120" t="str">
        <f>IF(EXACT('All Questions'!CG124,"F"),'All Questions'!AD124,)</f>
        <v>Level 3-Level 6</v>
      </c>
      <c r="D122" s="120" t="str">
        <f>IF('All Questions'!BW223&gt;=2,$A221,"")</f>
        <v>Level 5-Level 2</v>
      </c>
      <c r="E122" s="120" t="str">
        <f>IF('All Questions'!BX267&gt;=2,$A265,"")</f>
        <v/>
      </c>
    </row>
    <row r="123" spans="1:5" x14ac:dyDescent="0.3">
      <c r="A123" s="120" t="str">
        <f>IF(EXACT('All Questions'!CG125,"F"),'All Questions'!AD125,)</f>
        <v>Level 2-Level 8</v>
      </c>
      <c r="D123" s="120" t="str">
        <f>IF('All Questions'!BW225&gt;=2,$A223,"")</f>
        <v/>
      </c>
      <c r="E123" s="120" t="str">
        <f>IF('All Questions'!BX268&gt;=2,$A266,"")</f>
        <v/>
      </c>
    </row>
    <row r="124" spans="1:5" x14ac:dyDescent="0.3">
      <c r="A124" s="120">
        <f>IF(EXACT('All Questions'!CG126,"F"),'All Questions'!AD126,)</f>
        <v>0</v>
      </c>
      <c r="D124" s="120" t="str">
        <f>IF('All Questions'!BW227&gt;=2,$A225,"")</f>
        <v/>
      </c>
      <c r="E124" s="120" t="str">
        <f>IF('All Questions'!BX269&gt;=2,$A267,"")</f>
        <v/>
      </c>
    </row>
    <row r="125" spans="1:5" x14ac:dyDescent="0.3">
      <c r="A125" s="120" t="str">
        <f>IF(EXACT('All Questions'!CG127,"F"),'All Questions'!AD127,)</f>
        <v/>
      </c>
      <c r="D125" s="120">
        <f>IF('All Questions'!BW228&gt;=2,$A226,"")</f>
        <v>0</v>
      </c>
      <c r="E125" s="120" t="str">
        <f>IF('All Questions'!BX274&gt;=2,$A272,"")</f>
        <v/>
      </c>
    </row>
    <row r="126" spans="1:5" x14ac:dyDescent="0.3">
      <c r="A126" s="120" t="str">
        <f>IF(EXACT('All Questions'!CG128,"F"),'All Questions'!AD128,)</f>
        <v/>
      </c>
      <c r="D126" s="120" t="str">
        <f>IF('All Questions'!BW229&gt;=2,$A227,"")</f>
        <v/>
      </c>
      <c r="E126" s="120" t="str">
        <f>IF('All Questions'!BX275&gt;=2,$A273,"")</f>
        <v/>
      </c>
    </row>
    <row r="127" spans="1:5" x14ac:dyDescent="0.3">
      <c r="A127" s="120" t="str">
        <f>IF(EXACT('All Questions'!CG129,"F"),'All Questions'!AD129,)</f>
        <v/>
      </c>
      <c r="D127" s="120" t="str">
        <f>IF('All Questions'!BW232&gt;=2,$A230,"")</f>
        <v/>
      </c>
      <c r="E127" s="120">
        <f>IF('All Questions'!BX279&gt;=2,$A277,"")</f>
        <v>0</v>
      </c>
    </row>
    <row r="128" spans="1:5" x14ac:dyDescent="0.3">
      <c r="A128" s="120" t="str">
        <f>IF(EXACT('All Questions'!CG130,"F"),'All Questions'!AD130,)</f>
        <v>Level 1-Level 7</v>
      </c>
      <c r="D128" s="120">
        <f>IF('All Questions'!BW233&gt;=2,$A231,"")</f>
        <v>0</v>
      </c>
      <c r="E128" s="120">
        <f>IF('All Questions'!BX280&gt;=2,$A278,"")</f>
        <v>0</v>
      </c>
    </row>
    <row r="129" spans="1:5" x14ac:dyDescent="0.3">
      <c r="A129" s="120" t="str">
        <f>IF(EXACT('All Questions'!CG131,"F"),'All Questions'!AD131,)</f>
        <v/>
      </c>
      <c r="D129" s="120" t="str">
        <f>IF('All Questions'!BW235&gt;=2,$A233,"")</f>
        <v/>
      </c>
      <c r="E129" s="120" t="str">
        <f>IF('All Questions'!BX283&gt;=2,$A281,"")</f>
        <v/>
      </c>
    </row>
    <row r="130" spans="1:5" x14ac:dyDescent="0.3">
      <c r="A130" s="120">
        <f>IF(EXACT('All Questions'!CG132,"F"),'All Questions'!AD132,)</f>
        <v>0</v>
      </c>
      <c r="D130" s="120">
        <f>IF('All Questions'!BW238&gt;=2,$A236,"")</f>
        <v>0</v>
      </c>
      <c r="E130" s="120" t="str">
        <f>IF('All Questions'!BX285&gt;=2,$A283,"")</f>
        <v/>
      </c>
    </row>
    <row r="131" spans="1:5" x14ac:dyDescent="0.3">
      <c r="A131" s="120" t="str">
        <f>IF(EXACT('All Questions'!CG133,"F"),'All Questions'!AD133,)</f>
        <v/>
      </c>
      <c r="D131" s="120" t="str">
        <f>IF('All Questions'!BW240&gt;=2,$A238,"")</f>
        <v/>
      </c>
      <c r="E131" s="120" t="str">
        <f>IF('All Questions'!BX287&gt;=2,$A285,"")</f>
        <v/>
      </c>
    </row>
    <row r="132" spans="1:5" x14ac:dyDescent="0.3">
      <c r="A132" s="120" t="str">
        <f>IF(EXACT('All Questions'!CG134,"F"),'All Questions'!AD134,)</f>
        <v/>
      </c>
      <c r="D132" s="120" t="str">
        <f>IF('All Questions'!BW241&gt;=2,$A239,"")</f>
        <v/>
      </c>
      <c r="E132" s="120" t="str">
        <f>IF('All Questions'!BX288&gt;=2,$A286,"")</f>
        <v/>
      </c>
    </row>
    <row r="133" spans="1:5" x14ac:dyDescent="0.3">
      <c r="A133" s="120" t="str">
        <f>IF(EXACT('All Questions'!CG135,"F"),'All Questions'!AD135,)</f>
        <v/>
      </c>
      <c r="D133" s="120" t="str">
        <f>IF('All Questions'!BW242&gt;=2,$A240,"")</f>
        <v/>
      </c>
      <c r="E133" s="120" t="str">
        <f>IF('All Questions'!BX293&gt;=2,$A291,"")</f>
        <v/>
      </c>
    </row>
    <row r="134" spans="1:5" x14ac:dyDescent="0.3">
      <c r="A134" s="120" t="str">
        <f>IF(EXACT('All Questions'!CG136,"F"),'All Questions'!AD136,)</f>
        <v/>
      </c>
      <c r="D134" s="120" t="str">
        <f>IF('All Questions'!BW243&gt;=2,$A241,"")</f>
        <v/>
      </c>
      <c r="E134" s="120" t="str">
        <f>IF('All Questions'!BX298&gt;=2,$A296,"")</f>
        <v/>
      </c>
    </row>
    <row r="135" spans="1:5" x14ac:dyDescent="0.3">
      <c r="A135" s="120" t="str">
        <f>IF(EXACT('All Questions'!CG137,"F"),'All Questions'!AD137,)</f>
        <v>Level 2-Level 8</v>
      </c>
      <c r="D135" s="120" t="str">
        <f>IF('All Questions'!BW248&gt;=2,$A246,"")</f>
        <v/>
      </c>
      <c r="E135" s="120" t="str">
        <f>IF('All Questions'!BX300&gt;=2,$A298,"")</f>
        <v/>
      </c>
    </row>
    <row r="136" spans="1:5" x14ac:dyDescent="0.3">
      <c r="A136" s="120" t="str">
        <f>IF(EXACT('All Questions'!CG138,"F"),'All Questions'!AD138,)</f>
        <v/>
      </c>
      <c r="D136" s="120" t="str">
        <f>IF('All Questions'!BW249&gt;=2,$A247,"")</f>
        <v/>
      </c>
      <c r="E136" s="120" t="str">
        <f>IF('All Questions'!BX302&gt;=2,$A300,"")</f>
        <v/>
      </c>
    </row>
    <row r="137" spans="1:5" x14ac:dyDescent="0.3">
      <c r="A137" s="120" t="str">
        <f>IF(EXACT('All Questions'!CG139,"F"),'All Questions'!AD139,)</f>
        <v>Level 1-Level 9</v>
      </c>
      <c r="D137" s="120" t="str">
        <f>IF('All Questions'!BW250&gt;=2,$A248,"")</f>
        <v/>
      </c>
      <c r="E137" s="120" t="str">
        <f>IF('All Questions'!BX303&gt;=2,$A301,"")</f>
        <v>Level 2-Level 10</v>
      </c>
    </row>
    <row r="138" spans="1:5" x14ac:dyDescent="0.3">
      <c r="A138" s="120" t="str">
        <f>IF(EXACT('All Questions'!CG140,"F"),'All Questions'!AD140,)</f>
        <v>Level 5-Level 6</v>
      </c>
      <c r="D138" s="120" t="str">
        <f>IF('All Questions'!BW255&gt;=2,$A253,"")</f>
        <v/>
      </c>
      <c r="E138" s="120" t="str">
        <f>IF('All Questions'!BX304&gt;=2,$A302,"")</f>
        <v/>
      </c>
    </row>
    <row r="139" spans="1:5" x14ac:dyDescent="0.3">
      <c r="A139" s="120">
        <f>IF(EXACT('All Questions'!CG141,"F"),'All Questions'!AD141,)</f>
        <v>0</v>
      </c>
      <c r="D139" s="120" t="str">
        <f>IF('All Questions'!BW257&gt;=2,$A255,"")</f>
        <v/>
      </c>
      <c r="E139" s="120" t="str">
        <f>IF('All Questions'!BX305&gt;=2,$A303,"")</f>
        <v/>
      </c>
    </row>
    <row r="140" spans="1:5" x14ac:dyDescent="0.3">
      <c r="A140" s="120" t="str">
        <f>IF(EXACT('All Questions'!CG142,"F"),'All Questions'!AD142,)</f>
        <v/>
      </c>
      <c r="D140" s="120" t="str">
        <f>IF('All Questions'!BW258&gt;=2,$A256,"")</f>
        <v/>
      </c>
      <c r="E140" s="120" t="str">
        <f>IF('All Questions'!BX307&gt;=2,$A305,"")</f>
        <v/>
      </c>
    </row>
    <row r="141" spans="1:5" x14ac:dyDescent="0.3">
      <c r="A141" s="120" t="str">
        <f>IF(EXACT('All Questions'!CG143,"F"),'All Questions'!AD143,)</f>
        <v/>
      </c>
      <c r="D141" s="120" t="str">
        <f>IF('All Questions'!BW259&gt;=2,$A257,"")</f>
        <v/>
      </c>
      <c r="E141" s="120" t="str">
        <f>IF('All Questions'!BX311&gt;=2,$A309,"")</f>
        <v/>
      </c>
    </row>
    <row r="142" spans="1:5" x14ac:dyDescent="0.3">
      <c r="A142" s="120">
        <f>IF(EXACT('All Questions'!CG144,"F"),'All Questions'!AD144,)</f>
        <v>0</v>
      </c>
      <c r="D142" s="120" t="str">
        <f>IF('All Questions'!BW260&gt;=2,$A258,"")</f>
        <v/>
      </c>
      <c r="E142" s="120" t="str">
        <f>IF('All Questions'!BX312&gt;=2,$A310,"")</f>
        <v>Level 1-Level 3</v>
      </c>
    </row>
    <row r="143" spans="1:5" x14ac:dyDescent="0.3">
      <c r="A143" s="120" t="str">
        <f>IF(EXACT('All Questions'!CG145,"F"),'All Questions'!AD145,)</f>
        <v/>
      </c>
      <c r="D143" s="120">
        <f>IF('All Questions'!BW261&gt;=2,$A259,"")</f>
        <v>0</v>
      </c>
      <c r="E143" s="120">
        <f>IF('All Questions'!BX313&gt;=2,$A311,"")</f>
        <v>0</v>
      </c>
    </row>
    <row r="144" spans="1:5" x14ac:dyDescent="0.3">
      <c r="A144" s="120" t="str">
        <f>IF(EXACT('All Questions'!CG146,"F"),'All Questions'!AD146,)</f>
        <v/>
      </c>
      <c r="D144" s="120">
        <f>IF('All Questions'!BW263&gt;=2,$A261,"")</f>
        <v>0</v>
      </c>
      <c r="E144" s="120" t="str">
        <f>IF('All Questions'!BX314&gt;=2,$A312,"")</f>
        <v/>
      </c>
    </row>
    <row r="145" spans="1:5" x14ac:dyDescent="0.3">
      <c r="A145" s="120" t="str">
        <f>IF(EXACT('All Questions'!CG147,"F"),'All Questions'!AD147,)</f>
        <v>Level 9-Level 9</v>
      </c>
      <c r="D145" s="120" t="str">
        <f>IF('All Questions'!BW264&gt;=2,$A262,"")</f>
        <v/>
      </c>
      <c r="E145" s="120" t="str">
        <f>IF('All Questions'!BX315&gt;=2,$A313,"")</f>
        <v/>
      </c>
    </row>
    <row r="146" spans="1:5" x14ac:dyDescent="0.3">
      <c r="A146" s="120" t="str">
        <f>IF(EXACT('All Questions'!CG148,"F"),'All Questions'!AD148,)</f>
        <v/>
      </c>
      <c r="D146" s="120" t="str">
        <f>IF('All Questions'!BW266&gt;=2,$A264,"")</f>
        <v/>
      </c>
      <c r="E146" s="120" t="str">
        <f>IF('All Questions'!BX317&gt;=2,$A315,"")</f>
        <v/>
      </c>
    </row>
    <row r="147" spans="1:5" x14ac:dyDescent="0.3">
      <c r="A147" s="120">
        <f>IF(EXACT('All Questions'!CG149,"F"),'All Questions'!AD149,)</f>
        <v>0</v>
      </c>
      <c r="D147" s="120" t="str">
        <f>IF('All Questions'!BW269&gt;=2,$A267,"")</f>
        <v/>
      </c>
      <c r="E147" s="120" t="str">
        <f>IF('All Questions'!BX318&gt;=2,$A316,"")</f>
        <v/>
      </c>
    </row>
    <row r="148" spans="1:5" x14ac:dyDescent="0.3">
      <c r="A148" s="120" t="str">
        <f>IF(EXACT('All Questions'!CG150,"F"),'All Questions'!AD150,)</f>
        <v/>
      </c>
      <c r="D148" s="120" t="str">
        <f>IF('All Questions'!BW270&gt;=2,$A268,"")</f>
        <v/>
      </c>
      <c r="E148" s="120" t="str">
        <f>IF('All Questions'!BX319&gt;=2,$A317,"")</f>
        <v/>
      </c>
    </row>
    <row r="149" spans="1:5" x14ac:dyDescent="0.3">
      <c r="A149" s="120" t="str">
        <f>IF(EXACT('All Questions'!CG151,"F"),'All Questions'!AD151,)</f>
        <v/>
      </c>
      <c r="D149" s="120" t="str">
        <f>IF('All Questions'!BW271&gt;=2,$A269,"")</f>
        <v/>
      </c>
      <c r="E149" s="120" t="str">
        <f>IF('All Questions'!BX320&gt;=2,$A318,"")</f>
        <v/>
      </c>
    </row>
    <row r="150" spans="1:5" x14ac:dyDescent="0.3">
      <c r="A150" s="120">
        <f>IF(EXACT('All Questions'!CG152,"F"),'All Questions'!AD152,)</f>
        <v>0</v>
      </c>
      <c r="D150" s="120" t="str">
        <f>IF('All Questions'!BW272&gt;=2,$A270,"")</f>
        <v/>
      </c>
      <c r="E150" s="120" t="str">
        <f>IF('All Questions'!BX322&gt;=2,$A320,"")</f>
        <v/>
      </c>
    </row>
    <row r="151" spans="1:5" x14ac:dyDescent="0.3">
      <c r="A151" s="120" t="str">
        <f>IF(EXACT('All Questions'!CG153,"F"),'All Questions'!AD153,)</f>
        <v/>
      </c>
      <c r="D151" s="120" t="str">
        <f>IF('All Questions'!BW273&gt;=2,$A271,"")</f>
        <v>Level 4-Level 9</v>
      </c>
      <c r="E151" s="120" t="str">
        <f>IF('All Questions'!BX326&gt;=2,$A324,"")</f>
        <v/>
      </c>
    </row>
    <row r="152" spans="1:5" x14ac:dyDescent="0.3">
      <c r="A152" s="120" t="str">
        <f>IF(EXACT('All Questions'!CG154,"F"),'All Questions'!AD154,)</f>
        <v/>
      </c>
      <c r="D152" s="120" t="str">
        <f>IF('All Questions'!BW274&gt;=2,$A272,"")</f>
        <v/>
      </c>
      <c r="E152" s="120" t="str">
        <f>IF('All Questions'!BX328&gt;=2,$A326,"")</f>
        <v/>
      </c>
    </row>
    <row r="153" spans="1:5" x14ac:dyDescent="0.3">
      <c r="A153" s="120" t="str">
        <f>IF(EXACT('All Questions'!CG155,"F"),'All Questions'!AD155,)</f>
        <v/>
      </c>
      <c r="D153" s="120" t="str">
        <f>IF('All Questions'!BW276&gt;=2,$A274,"")</f>
        <v/>
      </c>
      <c r="E153" s="120" t="str">
        <f>IF('All Questions'!BX332&gt;=2,$A330,"")</f>
        <v/>
      </c>
    </row>
    <row r="154" spans="1:5" x14ac:dyDescent="0.3">
      <c r="A154" s="120">
        <f>IF(EXACT('All Questions'!CG156,"F"),'All Questions'!AD156,)</f>
        <v>0</v>
      </c>
      <c r="D154" s="120" t="str">
        <f>IF('All Questions'!BW278&gt;=2,$A276,"")</f>
        <v/>
      </c>
      <c r="E154" s="120" t="str">
        <f>IF('All Questions'!BX338&gt;=2,$A336,"")</f>
        <v/>
      </c>
    </row>
    <row r="155" spans="1:5" x14ac:dyDescent="0.3">
      <c r="A155" s="120" t="str">
        <f>IF(EXACT('All Questions'!CG157,"F"),'All Questions'!AD157,)</f>
        <v>Level 5-Level 6</v>
      </c>
      <c r="D155" s="120" t="str">
        <f>IF('All Questions'!BW279&gt;=2,$A277,"")</f>
        <v/>
      </c>
      <c r="E155" s="120" t="str">
        <f>IF('All Questions'!BX340&gt;=2,$A338,"")</f>
        <v/>
      </c>
    </row>
    <row r="156" spans="1:5" x14ac:dyDescent="0.3">
      <c r="A156" s="120" t="str">
        <f>IF(EXACT('All Questions'!CG158,"F"),'All Questions'!AD158,)</f>
        <v>Level 7-Level 6</v>
      </c>
      <c r="D156" s="120" t="str">
        <f>IF('All Questions'!BW280&gt;=2,$A278,"")</f>
        <v/>
      </c>
      <c r="E156" s="120" t="str">
        <f>IF('All Questions'!BX341&gt;=2,$A339,"")</f>
        <v/>
      </c>
    </row>
    <row r="157" spans="1:5" x14ac:dyDescent="0.3">
      <c r="A157" s="120" t="str">
        <f>IF(EXACT('All Questions'!CG159,"F"),'All Questions'!AD159,)</f>
        <v/>
      </c>
      <c r="D157" s="120" t="str">
        <f>IF('All Questions'!BW281&gt;=2,$A279,"")</f>
        <v/>
      </c>
      <c r="E157" s="120" t="str">
        <f>IF('All Questions'!BX342&gt;=2,$A340,"")</f>
        <v/>
      </c>
    </row>
    <row r="158" spans="1:5" x14ac:dyDescent="0.3">
      <c r="A158" s="120">
        <f>IF(EXACT('All Questions'!CG160,"F"),'All Questions'!AD160,)</f>
        <v>0</v>
      </c>
      <c r="D158" s="120" t="str">
        <f>IF('All Questions'!BW282&gt;=2,$A280,"")</f>
        <v/>
      </c>
      <c r="E158" s="120" t="str">
        <f>IF('All Questions'!BX343&gt;=2,$A341,"")</f>
        <v/>
      </c>
    </row>
    <row r="159" spans="1:5" x14ac:dyDescent="0.3">
      <c r="A159" s="120" t="str">
        <f>IF(EXACT('All Questions'!CG161,"F"),'All Questions'!AD161,)</f>
        <v>Level 1-Level 7</v>
      </c>
      <c r="D159" s="120" t="str">
        <f>IF('All Questions'!BW290&gt;=2,$A288,"")</f>
        <v/>
      </c>
      <c r="E159" s="120" t="str">
        <f>IF('All Questions'!BX344&gt;=2,$A342,"")</f>
        <v>Level 2-Level 3</v>
      </c>
    </row>
    <row r="160" spans="1:5" x14ac:dyDescent="0.3">
      <c r="A160" s="120" t="str">
        <f>IF(EXACT('All Questions'!CG162,"F"),'All Questions'!AD162,)</f>
        <v/>
      </c>
      <c r="D160" s="120" t="str">
        <f>IF('All Questions'!BW291&gt;=2,$A289,"")</f>
        <v/>
      </c>
      <c r="E160" s="120" t="str">
        <f>IF('All Questions'!BX345&gt;=2,$A343,"")</f>
        <v/>
      </c>
    </row>
    <row r="161" spans="1:5" x14ac:dyDescent="0.3">
      <c r="A161" s="120" t="str">
        <f>IF(EXACT('All Questions'!CG163,"F"),'All Questions'!AD163,)</f>
        <v/>
      </c>
      <c r="D161" s="120" t="str">
        <f>IF('All Questions'!BW295&gt;=2,$A293,"")</f>
        <v>Level 2-Level 11</v>
      </c>
      <c r="E161" s="120" t="str">
        <f>IF('All Questions'!BX349&gt;=2,$A347,"")</f>
        <v/>
      </c>
    </row>
    <row r="162" spans="1:5" x14ac:dyDescent="0.3">
      <c r="A162" s="120" t="str">
        <f>IF(EXACT('All Questions'!CG164,"F"),'All Questions'!AD164,)</f>
        <v/>
      </c>
      <c r="D162" s="120" t="str">
        <f>IF('All Questions'!BW297&gt;=2,$A295,"")</f>
        <v/>
      </c>
      <c r="E162" s="120" t="str">
        <f>IF('All Questions'!BX350&gt;=2,$A348,"")</f>
        <v/>
      </c>
    </row>
    <row r="163" spans="1:5" x14ac:dyDescent="0.3">
      <c r="A163" s="120" t="str">
        <f>IF(EXACT('All Questions'!CG165,"F"),'All Questions'!AD165,)</f>
        <v/>
      </c>
      <c r="D163" s="120" t="str">
        <f>IF('All Questions'!BW298&gt;=2,$A296,"")</f>
        <v/>
      </c>
      <c r="E163" s="120">
        <f>IF('All Questions'!BX351&gt;=2,$A349,"")</f>
        <v>0</v>
      </c>
    </row>
    <row r="164" spans="1:5" x14ac:dyDescent="0.3">
      <c r="A164" s="120">
        <f>IF(EXACT('All Questions'!CG166,"F"),'All Questions'!AD166,)</f>
        <v>0</v>
      </c>
      <c r="D164" s="120">
        <f>IF('All Questions'!BW299&gt;=2,$A297,"")</f>
        <v>0</v>
      </c>
      <c r="E164" s="120" t="str">
        <f>IF('All Questions'!BX352&gt;=2,$A350,"")</f>
        <v/>
      </c>
    </row>
    <row r="165" spans="1:5" x14ac:dyDescent="0.3">
      <c r="A165" s="120">
        <f>IF(EXACT('All Questions'!CG167,"F"),'All Questions'!AD167,)</f>
        <v>0</v>
      </c>
      <c r="D165" s="120" t="str">
        <f>IF('All Questions'!BW304&gt;=2,$A302,"")</f>
        <v/>
      </c>
      <c r="E165" s="120">
        <f>IF('All Questions'!BX353&gt;=2,$A351,"")</f>
        <v>0</v>
      </c>
    </row>
    <row r="166" spans="1:5" x14ac:dyDescent="0.3">
      <c r="A166" s="120" t="str">
        <f>IF(EXACT('All Questions'!CG168,"F"),'All Questions'!AD168,)</f>
        <v/>
      </c>
      <c r="D166" s="120" t="str">
        <f>IF('All Questions'!BW306&gt;=2,$A304,"")</f>
        <v/>
      </c>
      <c r="E166" s="120" t="str">
        <f>IF('All Questions'!BX354&gt;=2,$A352,"")</f>
        <v/>
      </c>
    </row>
    <row r="167" spans="1:5" x14ac:dyDescent="0.3">
      <c r="A167" s="120">
        <f>IF(EXACT('All Questions'!CG169,"F"),'All Questions'!AD169,)</f>
        <v>0</v>
      </c>
      <c r="D167" s="120" t="str">
        <f>IF('All Questions'!BW308&gt;=2,$A306,"")</f>
        <v>Level 1-Level 8</v>
      </c>
      <c r="E167" s="120" t="str">
        <f>IF('All Questions'!BX355&gt;=2,$A353,"")</f>
        <v>Level 5-Level 6</v>
      </c>
    </row>
    <row r="168" spans="1:5" x14ac:dyDescent="0.3">
      <c r="A168" s="120" t="str">
        <f>IF(EXACT('All Questions'!CG170,"F"),'All Questions'!AD170,)</f>
        <v/>
      </c>
      <c r="D168" s="120" t="str">
        <f>IF('All Questions'!BW310&gt;=2,$A308,"")</f>
        <v/>
      </c>
      <c r="E168" s="120" t="str">
        <f>IF('All Questions'!BX358&gt;=2,$A356,"")</f>
        <v/>
      </c>
    </row>
    <row r="169" spans="1:5" x14ac:dyDescent="0.3">
      <c r="A169" s="120">
        <f>IF(EXACT('All Questions'!CG171,"F"),'All Questions'!AD171,)</f>
        <v>0</v>
      </c>
      <c r="D169" s="120" t="str">
        <f>IF('All Questions'!BW312&gt;=2,$A310,"")</f>
        <v>Level 1-Level 3</v>
      </c>
      <c r="E169" s="120" t="str">
        <f>IF('All Questions'!BX359&gt;=2,$A357,"")</f>
        <v/>
      </c>
    </row>
    <row r="170" spans="1:5" x14ac:dyDescent="0.3">
      <c r="A170" s="120" t="str">
        <f>IF(EXACT('All Questions'!CG172,"F"),'All Questions'!AD172,)</f>
        <v>Level 1-Level 1</v>
      </c>
      <c r="D170" s="120" t="str">
        <f>IF('All Questions'!BW313&gt;=2,$A311,"")</f>
        <v/>
      </c>
      <c r="E170" s="120" t="str">
        <f>IF('All Questions'!BX363&gt;=2,$A361,"")</f>
        <v/>
      </c>
    </row>
    <row r="171" spans="1:5" x14ac:dyDescent="0.3">
      <c r="A171" s="120" t="str">
        <f>IF(EXACT('All Questions'!CG173,"F"),'All Questions'!AD173,)</f>
        <v>Level 5-Level 9</v>
      </c>
      <c r="D171" s="120" t="str">
        <f>IF('All Questions'!BW316&gt;=2,$A314,"")</f>
        <v/>
      </c>
    </row>
    <row r="172" spans="1:5" x14ac:dyDescent="0.3">
      <c r="A172" s="120" t="str">
        <f>IF(EXACT('All Questions'!CG174,"F"),'All Questions'!AD174,)</f>
        <v/>
      </c>
      <c r="D172" s="120" t="str">
        <f>IF('All Questions'!BW317&gt;=2,$A315,"")</f>
        <v/>
      </c>
    </row>
    <row r="173" spans="1:5" x14ac:dyDescent="0.3">
      <c r="A173" s="120">
        <f>IF(EXACT('All Questions'!CG175,"F"),'All Questions'!AD175,)</f>
        <v>0</v>
      </c>
      <c r="D173" s="120" t="str">
        <f>IF('All Questions'!BW322&gt;=2,$A320,"")</f>
        <v/>
      </c>
    </row>
    <row r="174" spans="1:5" x14ac:dyDescent="0.3">
      <c r="A174" s="120">
        <f>IF(EXACT('All Questions'!CG176,"F"),'All Questions'!AD176,)</f>
        <v>0</v>
      </c>
      <c r="D174" s="120" t="str">
        <f>IF('All Questions'!BW323&gt;=2,$A321,"")</f>
        <v/>
      </c>
    </row>
    <row r="175" spans="1:5" x14ac:dyDescent="0.3">
      <c r="A175" s="120" t="str">
        <f>IF(EXACT('All Questions'!CG177,"F"),'All Questions'!AD177,)</f>
        <v/>
      </c>
      <c r="D175" s="120" t="str">
        <f>IF('All Questions'!BW342&gt;=2,$A340,"")</f>
        <v/>
      </c>
    </row>
    <row r="176" spans="1:5" x14ac:dyDescent="0.3">
      <c r="A176" s="120">
        <f>IF(EXACT('All Questions'!CG178,"F"),'All Questions'!AD178,)</f>
        <v>0</v>
      </c>
      <c r="D176" s="120" t="str">
        <f>IF('All Questions'!BW345&gt;=2,$A343,"")</f>
        <v/>
      </c>
    </row>
    <row r="177" spans="1:4" x14ac:dyDescent="0.3">
      <c r="A177" s="120">
        <f>IF(EXACT('All Questions'!CG179,"F"),'All Questions'!AD179,)</f>
        <v>0</v>
      </c>
      <c r="D177" s="120" t="str">
        <f>IF('All Questions'!BW346&gt;=2,$A344,"")</f>
        <v/>
      </c>
    </row>
    <row r="178" spans="1:4" x14ac:dyDescent="0.3">
      <c r="A178" s="120" t="str">
        <f>IF(EXACT('All Questions'!CG180,"F"),'All Questions'!AD180,)</f>
        <v>Level 1-Level 8</v>
      </c>
      <c r="D178" s="120">
        <f>IF('All Questions'!BW347&gt;=2,$A345,"")</f>
        <v>0</v>
      </c>
    </row>
    <row r="179" spans="1:4" x14ac:dyDescent="0.3">
      <c r="A179" s="120" t="str">
        <f>IF(EXACT('All Questions'!CG181,"F"),'All Questions'!AD181,)</f>
        <v>Level 2-Level 9</v>
      </c>
      <c r="D179" s="120" t="str">
        <f>IF('All Questions'!BW348&gt;=2,$A346,"")</f>
        <v>Level 6-Level 4</v>
      </c>
    </row>
    <row r="180" spans="1:4" x14ac:dyDescent="0.3">
      <c r="A180" s="120" t="str">
        <f>IF(EXACT('All Questions'!CG182,"F"),'All Questions'!AD182,)</f>
        <v/>
      </c>
      <c r="D180" s="120" t="str">
        <f>IF('All Questions'!BW353&gt;=2,$A351,"")</f>
        <v/>
      </c>
    </row>
    <row r="181" spans="1:4" x14ac:dyDescent="0.3">
      <c r="A181" s="120" t="str">
        <f>IF(EXACT('All Questions'!CG183,"F"),'All Questions'!AD183,)</f>
        <v>Level 2-Level 8</v>
      </c>
      <c r="D181" s="120" t="str">
        <f>IF('All Questions'!BW355&gt;=2,$A353,"")</f>
        <v>Level 5-Level 6</v>
      </c>
    </row>
    <row r="182" spans="1:4" x14ac:dyDescent="0.3">
      <c r="A182" s="120" t="str">
        <f>IF(EXACT('All Questions'!CG184,"F"),'All Questions'!AD184,)</f>
        <v>Level 9-Level 6</v>
      </c>
      <c r="D182" s="120" t="str">
        <f>IF('All Questions'!BW358&gt;=2,$A356,"")</f>
        <v/>
      </c>
    </row>
    <row r="183" spans="1:4" x14ac:dyDescent="0.3">
      <c r="A183" s="120">
        <f>IF(EXACT('All Questions'!CG185,"F"),'All Questions'!AD185,)</f>
        <v>0</v>
      </c>
      <c r="D183" s="120" t="str">
        <f>IF('All Questions'!BW360&gt;=2,$A358,"")</f>
        <v/>
      </c>
    </row>
    <row r="184" spans="1:4" x14ac:dyDescent="0.3">
      <c r="A184" s="120">
        <f>IF(EXACT('All Questions'!CG186,"F"),'All Questions'!AD186,)</f>
        <v>0</v>
      </c>
    </row>
    <row r="185" spans="1:4" x14ac:dyDescent="0.3">
      <c r="A185" s="120">
        <f>IF(EXACT('All Questions'!CG187,"F"),'All Questions'!AD187,)</f>
        <v>0</v>
      </c>
    </row>
    <row r="186" spans="1:4" x14ac:dyDescent="0.3">
      <c r="A186" s="120">
        <f>IF(EXACT('All Questions'!CG188,"F"),'All Questions'!AD188,)</f>
        <v>0</v>
      </c>
    </row>
    <row r="187" spans="1:4" x14ac:dyDescent="0.3">
      <c r="A187" s="120" t="str">
        <f>IF(EXACT('All Questions'!CG189,"F"),'All Questions'!AD189,)</f>
        <v/>
      </c>
    </row>
    <row r="188" spans="1:4" x14ac:dyDescent="0.3">
      <c r="A188" s="120">
        <f>IF(EXACT('All Questions'!CG190,"F"),'All Questions'!AD190,)</f>
        <v>0</v>
      </c>
    </row>
    <row r="189" spans="1:4" x14ac:dyDescent="0.3">
      <c r="A189" s="120" t="str">
        <f>IF(EXACT('All Questions'!CG191,"F"),'All Questions'!AD191,)</f>
        <v/>
      </c>
    </row>
    <row r="190" spans="1:4" x14ac:dyDescent="0.3">
      <c r="A190" s="120" t="str">
        <f>IF(EXACT('All Questions'!CG192,"F"),'All Questions'!AD192,)</f>
        <v/>
      </c>
    </row>
    <row r="191" spans="1:4" x14ac:dyDescent="0.3">
      <c r="A191" s="120" t="str">
        <f>IF(EXACT('All Questions'!CG193,"F"),'All Questions'!AD193,)</f>
        <v/>
      </c>
    </row>
    <row r="192" spans="1:4" x14ac:dyDescent="0.3">
      <c r="A192" s="120" t="str">
        <f>IF(EXACT('All Questions'!CG194,"F"),'All Questions'!AD194,)</f>
        <v>Level 5-Level 9</v>
      </c>
    </row>
    <row r="193" spans="1:1" x14ac:dyDescent="0.3">
      <c r="A193" s="120" t="str">
        <f>IF(EXACT('All Questions'!CG195,"F"),'All Questions'!AD195,)</f>
        <v/>
      </c>
    </row>
    <row r="194" spans="1:1" x14ac:dyDescent="0.3">
      <c r="A194" s="120">
        <f>IF(EXACT('All Questions'!CG196,"F"),'All Questions'!AD196,)</f>
        <v>0</v>
      </c>
    </row>
    <row r="195" spans="1:1" x14ac:dyDescent="0.3">
      <c r="A195" s="120" t="str">
        <f>IF(EXACT('All Questions'!CG197,"F"),'All Questions'!AD197,)</f>
        <v/>
      </c>
    </row>
    <row r="196" spans="1:1" x14ac:dyDescent="0.3">
      <c r="A196" s="120">
        <f>IF(EXACT('All Questions'!CG198,"F"),'All Questions'!AD198,)</f>
        <v>0</v>
      </c>
    </row>
    <row r="197" spans="1:1" x14ac:dyDescent="0.3">
      <c r="A197" s="120" t="str">
        <f>IF(EXACT('All Questions'!CG199,"F"),'All Questions'!AD199,)</f>
        <v/>
      </c>
    </row>
    <row r="198" spans="1:1" x14ac:dyDescent="0.3">
      <c r="A198" s="120" t="str">
        <f>IF(EXACT('All Questions'!CG200,"F"),'All Questions'!AD200,)</f>
        <v>Level 4-Level 8</v>
      </c>
    </row>
    <row r="199" spans="1:1" x14ac:dyDescent="0.3">
      <c r="A199" s="120" t="str">
        <f>IF(EXACT('All Questions'!CG201,"F"),'All Questions'!AD201,)</f>
        <v>Level 1-Level 9</v>
      </c>
    </row>
    <row r="200" spans="1:1" x14ac:dyDescent="0.3">
      <c r="A200" s="120">
        <f>IF(EXACT('All Questions'!CG202,"F"),'All Questions'!AD202,)</f>
        <v>0</v>
      </c>
    </row>
    <row r="201" spans="1:1" x14ac:dyDescent="0.3">
      <c r="A201" s="120" t="str">
        <f>IF(EXACT('All Questions'!CG203,"F"),'All Questions'!AD203,)</f>
        <v/>
      </c>
    </row>
    <row r="202" spans="1:1" x14ac:dyDescent="0.3">
      <c r="A202" s="120" t="str">
        <f>IF(EXACT('All Questions'!CG204,"F"),'All Questions'!AD204,)</f>
        <v/>
      </c>
    </row>
    <row r="203" spans="1:1" x14ac:dyDescent="0.3">
      <c r="A203" s="120" t="str">
        <f>IF(EXACT('All Questions'!CG205,"F"),'All Questions'!AD205,)</f>
        <v>Level 1-Level 8</v>
      </c>
    </row>
    <row r="204" spans="1:1" x14ac:dyDescent="0.3">
      <c r="A204" s="120" t="str">
        <f>IF(EXACT('All Questions'!CG206,"F"),'All Questions'!AD206,)</f>
        <v>Level 1-Level 8</v>
      </c>
    </row>
    <row r="205" spans="1:1" x14ac:dyDescent="0.3">
      <c r="A205" s="120" t="str">
        <f>IF(EXACT('All Questions'!CG207,"F"),'All Questions'!AD207,)</f>
        <v/>
      </c>
    </row>
    <row r="206" spans="1:1" x14ac:dyDescent="0.3">
      <c r="A206" s="120">
        <f>IF(EXACT('All Questions'!CG208,"F"),'All Questions'!AD208,)</f>
        <v>0</v>
      </c>
    </row>
    <row r="207" spans="1:1" x14ac:dyDescent="0.3">
      <c r="A207" s="120" t="str">
        <f>IF(EXACT('All Questions'!CG209,"F"),'All Questions'!AD209,)</f>
        <v>Level 3-Level 9</v>
      </c>
    </row>
    <row r="208" spans="1:1" x14ac:dyDescent="0.3">
      <c r="A208" s="120" t="str">
        <f>IF(EXACT('All Questions'!CG210,"F"),'All Questions'!AD210,)</f>
        <v/>
      </c>
    </row>
    <row r="209" spans="1:1" x14ac:dyDescent="0.3">
      <c r="A209" s="120" t="str">
        <f>IF(EXACT('All Questions'!CG211,"F"),'All Questions'!AD211,)</f>
        <v/>
      </c>
    </row>
    <row r="210" spans="1:1" x14ac:dyDescent="0.3">
      <c r="A210" s="120" t="str">
        <f>IF(EXACT('All Questions'!CG212,"F"),'All Questions'!AD212,)</f>
        <v>Level 1-Level 9</v>
      </c>
    </row>
    <row r="211" spans="1:1" x14ac:dyDescent="0.3">
      <c r="A211" s="120">
        <f>IF(EXACT('All Questions'!CG213,"F"),'All Questions'!AD213,)</f>
        <v>0</v>
      </c>
    </row>
    <row r="212" spans="1:1" x14ac:dyDescent="0.3">
      <c r="A212" s="120" t="str">
        <f>IF(EXACT('All Questions'!CG214,"F"),'All Questions'!AD214,)</f>
        <v>Level 4-Level 9</v>
      </c>
    </row>
    <row r="213" spans="1:1" x14ac:dyDescent="0.3">
      <c r="A213" s="120" t="str">
        <f>IF(EXACT('All Questions'!CG215,"F"),'All Questions'!AD215,)</f>
        <v/>
      </c>
    </row>
    <row r="214" spans="1:1" x14ac:dyDescent="0.3">
      <c r="A214" s="120" t="str">
        <f>IF(EXACT('All Questions'!CG216,"F"),'All Questions'!AD216,)</f>
        <v>Level 7-Level 3</v>
      </c>
    </row>
    <row r="215" spans="1:1" x14ac:dyDescent="0.3">
      <c r="A215" s="120" t="str">
        <f>IF(EXACT('All Questions'!CG217,"F"),'All Questions'!AD217,)</f>
        <v/>
      </c>
    </row>
    <row r="216" spans="1:1" x14ac:dyDescent="0.3">
      <c r="A216" s="120" t="str">
        <f>IF(EXACT('All Questions'!CG218,"F"),'All Questions'!AD218,)</f>
        <v/>
      </c>
    </row>
    <row r="217" spans="1:1" x14ac:dyDescent="0.3">
      <c r="A217" s="120" t="str">
        <f>IF(EXACT('All Questions'!CG219,"F"),'All Questions'!AD219,)</f>
        <v/>
      </c>
    </row>
    <row r="218" spans="1:1" x14ac:dyDescent="0.3">
      <c r="A218" s="120" t="str">
        <f>IF(EXACT('All Questions'!CG220,"F"),'All Questions'!AD220,)</f>
        <v/>
      </c>
    </row>
    <row r="219" spans="1:1" x14ac:dyDescent="0.3">
      <c r="A219" s="120" t="str">
        <f>IF(EXACT('All Questions'!CG221,"F"),'All Questions'!AD221,)</f>
        <v>Level 1-Level 1</v>
      </c>
    </row>
    <row r="220" spans="1:1" x14ac:dyDescent="0.3">
      <c r="A220" s="120" t="str">
        <f>IF(EXACT('All Questions'!CG222,"F"),'All Questions'!AD222,)</f>
        <v/>
      </c>
    </row>
    <row r="221" spans="1:1" x14ac:dyDescent="0.3">
      <c r="A221" s="120" t="str">
        <f>IF(EXACT('All Questions'!CG223,"F"),'All Questions'!AD223,)</f>
        <v>Level 5-Level 2</v>
      </c>
    </row>
    <row r="222" spans="1:1" x14ac:dyDescent="0.3">
      <c r="A222" s="120" t="str">
        <f>IF(EXACT('All Questions'!CG224,"F"),'All Questions'!AD224,)</f>
        <v/>
      </c>
    </row>
    <row r="223" spans="1:1" x14ac:dyDescent="0.3">
      <c r="A223" s="120" t="str">
        <f>IF(EXACT('All Questions'!CG225,"F"),'All Questions'!AD225,)</f>
        <v/>
      </c>
    </row>
    <row r="224" spans="1:1" x14ac:dyDescent="0.3">
      <c r="A224" s="120" t="str">
        <f>IF(EXACT('All Questions'!CG226,"F"),'All Questions'!AD226,)</f>
        <v/>
      </c>
    </row>
    <row r="225" spans="1:1" x14ac:dyDescent="0.3">
      <c r="A225" s="120" t="str">
        <f>IF(EXACT('All Questions'!CG227,"F"),'All Questions'!AD227,)</f>
        <v/>
      </c>
    </row>
    <row r="226" spans="1:1" x14ac:dyDescent="0.3">
      <c r="A226" s="120">
        <f>IF(EXACT('All Questions'!CG228,"F"),'All Questions'!AD228,)</f>
        <v>0</v>
      </c>
    </row>
    <row r="227" spans="1:1" x14ac:dyDescent="0.3">
      <c r="A227" s="120" t="str">
        <f>IF(EXACT('All Questions'!CG229,"F"),'All Questions'!AD229,)</f>
        <v/>
      </c>
    </row>
    <row r="228" spans="1:1" x14ac:dyDescent="0.3">
      <c r="A228" s="120" t="str">
        <f>IF(EXACT('All Questions'!CG230,"F"),'All Questions'!AD230,)</f>
        <v/>
      </c>
    </row>
    <row r="229" spans="1:1" x14ac:dyDescent="0.3">
      <c r="A229" s="120" t="str">
        <f>IF(EXACT('All Questions'!CG231,"F"),'All Questions'!AD231,)</f>
        <v>Level 2-Level 11</v>
      </c>
    </row>
    <row r="230" spans="1:1" x14ac:dyDescent="0.3">
      <c r="A230" s="120" t="str">
        <f>IF(EXACT('All Questions'!CG232,"F"),'All Questions'!AD232,)</f>
        <v/>
      </c>
    </row>
    <row r="231" spans="1:1" x14ac:dyDescent="0.3">
      <c r="A231" s="120">
        <f>IF(EXACT('All Questions'!CG233,"F"),'All Questions'!AD233,)</f>
        <v>0</v>
      </c>
    </row>
    <row r="232" spans="1:1" x14ac:dyDescent="0.3">
      <c r="A232" s="120" t="str">
        <f>IF(EXACT('All Questions'!CG234,"F"),'All Questions'!AD234,)</f>
        <v/>
      </c>
    </row>
    <row r="233" spans="1:1" x14ac:dyDescent="0.3">
      <c r="A233" s="120" t="str">
        <f>IF(EXACT('All Questions'!CG235,"F"),'All Questions'!AD235,)</f>
        <v/>
      </c>
    </row>
    <row r="234" spans="1:1" x14ac:dyDescent="0.3">
      <c r="A234" s="120" t="str">
        <f>IF(EXACT('All Questions'!CG236,"F"),'All Questions'!AD236,)</f>
        <v>Level 2-Level 9</v>
      </c>
    </row>
    <row r="235" spans="1:1" x14ac:dyDescent="0.3">
      <c r="A235" s="120" t="str">
        <f>IF(EXACT('All Questions'!CG237,"F"),'All Questions'!AD237,)</f>
        <v>Level 2-Level 8</v>
      </c>
    </row>
    <row r="236" spans="1:1" x14ac:dyDescent="0.3">
      <c r="A236" s="120">
        <f>IF(EXACT('All Questions'!CG238,"F"),'All Questions'!AD238,)</f>
        <v>0</v>
      </c>
    </row>
    <row r="237" spans="1:1" x14ac:dyDescent="0.3">
      <c r="A237" s="120">
        <f>IF(EXACT('All Questions'!CG239,"F"),'All Questions'!AD239,)</f>
        <v>0</v>
      </c>
    </row>
    <row r="238" spans="1:1" x14ac:dyDescent="0.3">
      <c r="A238" s="120">
        <f>IF(EXACT('All Questions'!CG240,"F"),'All Questions'!AD240,)</f>
        <v>0</v>
      </c>
    </row>
    <row r="239" spans="1:1" x14ac:dyDescent="0.3">
      <c r="A239" s="120" t="str">
        <f>IF(EXACT('All Questions'!CG241,"F"),'All Questions'!AD241,)</f>
        <v/>
      </c>
    </row>
    <row r="240" spans="1:1" x14ac:dyDescent="0.3">
      <c r="A240" s="120" t="str">
        <f>IF(EXACT('All Questions'!CG242,"F"),'All Questions'!AD242,)</f>
        <v/>
      </c>
    </row>
    <row r="241" spans="1:1" x14ac:dyDescent="0.3">
      <c r="A241" s="120" t="str">
        <f>IF(EXACT('All Questions'!CG243,"F"),'All Questions'!AD243,)</f>
        <v/>
      </c>
    </row>
    <row r="242" spans="1:1" x14ac:dyDescent="0.3">
      <c r="A242" s="120" t="str">
        <f>IF(EXACT('All Questions'!CG244,"F"),'All Questions'!AD244,)</f>
        <v/>
      </c>
    </row>
    <row r="243" spans="1:1" x14ac:dyDescent="0.3">
      <c r="A243" s="120" t="str">
        <f>IF(EXACT('All Questions'!CG245,"F"),'All Questions'!AD245,)</f>
        <v>Level 1-Level 1</v>
      </c>
    </row>
    <row r="244" spans="1:1" x14ac:dyDescent="0.3">
      <c r="A244" s="120" t="str">
        <f>IF(EXACT('All Questions'!CG246,"F"),'All Questions'!AD246,)</f>
        <v>Level 7-Level 8</v>
      </c>
    </row>
    <row r="245" spans="1:1" x14ac:dyDescent="0.3">
      <c r="A245" s="120" t="str">
        <f>IF(EXACT('All Questions'!CG247,"F"),'All Questions'!AD247,)</f>
        <v>Level 1-Level 11</v>
      </c>
    </row>
    <row r="246" spans="1:1" x14ac:dyDescent="0.3">
      <c r="A246" s="120" t="str">
        <f>IF(EXACT('All Questions'!CG248,"F"),'All Questions'!AD248,)</f>
        <v/>
      </c>
    </row>
    <row r="247" spans="1:1" x14ac:dyDescent="0.3">
      <c r="A247" s="120" t="str">
        <f>IF(EXACT('All Questions'!CG249,"F"),'All Questions'!AD249,)</f>
        <v/>
      </c>
    </row>
    <row r="248" spans="1:1" x14ac:dyDescent="0.3">
      <c r="A248" s="120" t="str">
        <f>IF(EXACT('All Questions'!CG250,"F"),'All Questions'!AD250,)</f>
        <v/>
      </c>
    </row>
    <row r="249" spans="1:1" x14ac:dyDescent="0.3">
      <c r="A249" s="120" t="str">
        <f>IF(EXACT('All Questions'!CG251,"F"),'All Questions'!AD251,)</f>
        <v/>
      </c>
    </row>
    <row r="250" spans="1:1" x14ac:dyDescent="0.3">
      <c r="A250" s="120">
        <f>IF(EXACT('All Questions'!CG252,"F"),'All Questions'!AD252,)</f>
        <v>0</v>
      </c>
    </row>
    <row r="251" spans="1:1" x14ac:dyDescent="0.3">
      <c r="A251" s="120" t="str">
        <f>IF(EXACT('All Questions'!CG253,"F"),'All Questions'!AD253,)</f>
        <v/>
      </c>
    </row>
    <row r="252" spans="1:1" x14ac:dyDescent="0.3">
      <c r="A252" s="120" t="str">
        <f>IF(EXACT('All Questions'!CG254,"F"),'All Questions'!AD254,)</f>
        <v>Level 4-Level 7</v>
      </c>
    </row>
    <row r="253" spans="1:1" x14ac:dyDescent="0.3">
      <c r="A253" s="120" t="str">
        <f>IF(EXACT('All Questions'!CG255,"F"),'All Questions'!AD255,)</f>
        <v/>
      </c>
    </row>
    <row r="254" spans="1:1" x14ac:dyDescent="0.3">
      <c r="A254" s="120" t="str">
        <f>IF(EXACT('All Questions'!CG256,"F"),'All Questions'!AD256,)</f>
        <v>Level 3-Level 1</v>
      </c>
    </row>
    <row r="255" spans="1:1" x14ac:dyDescent="0.3">
      <c r="A255" s="120" t="str">
        <f>IF(EXACT('All Questions'!CG257,"F"),'All Questions'!AD257,)</f>
        <v/>
      </c>
    </row>
    <row r="256" spans="1:1" x14ac:dyDescent="0.3">
      <c r="A256" s="120" t="str">
        <f>IF(EXACT('All Questions'!CG258,"F"),'All Questions'!AD258,)</f>
        <v/>
      </c>
    </row>
    <row r="257" spans="1:1" x14ac:dyDescent="0.3">
      <c r="A257" s="120" t="str">
        <f>IF(EXACT('All Questions'!CG259,"F"),'All Questions'!AD259,)</f>
        <v/>
      </c>
    </row>
    <row r="258" spans="1:1" x14ac:dyDescent="0.3">
      <c r="A258" s="120" t="str">
        <f>IF(EXACT('All Questions'!CG260,"F"),'All Questions'!AD260,)</f>
        <v/>
      </c>
    </row>
    <row r="259" spans="1:1" x14ac:dyDescent="0.3">
      <c r="A259" s="120">
        <f>IF(EXACT('All Questions'!CG261,"F"),'All Questions'!AD261,)</f>
        <v>0</v>
      </c>
    </row>
    <row r="260" spans="1:1" x14ac:dyDescent="0.3">
      <c r="A260" s="120" t="str">
        <f>IF(EXACT('All Questions'!CG262,"F"),'All Questions'!AD262,)</f>
        <v/>
      </c>
    </row>
    <row r="261" spans="1:1" x14ac:dyDescent="0.3">
      <c r="A261" s="120">
        <f>IF(EXACT('All Questions'!CG263,"F"),'All Questions'!AD263,)</f>
        <v>0</v>
      </c>
    </row>
    <row r="262" spans="1:1" x14ac:dyDescent="0.3">
      <c r="A262" s="120" t="str">
        <f>IF(EXACT('All Questions'!CG264,"F"),'All Questions'!AD264,)</f>
        <v/>
      </c>
    </row>
    <row r="263" spans="1:1" x14ac:dyDescent="0.3">
      <c r="A263" s="120" t="str">
        <f>IF(EXACT('All Questions'!CG265,"F"),'All Questions'!AD265,)</f>
        <v/>
      </c>
    </row>
    <row r="264" spans="1:1" x14ac:dyDescent="0.3">
      <c r="A264" s="120" t="str">
        <f>IF(EXACT('All Questions'!CG266,"F"),'All Questions'!AD266,)</f>
        <v/>
      </c>
    </row>
    <row r="265" spans="1:1" x14ac:dyDescent="0.3">
      <c r="A265" s="120" t="str">
        <f>IF(EXACT('All Questions'!CG267,"F"),'All Questions'!AD267,)</f>
        <v/>
      </c>
    </row>
    <row r="266" spans="1:1" x14ac:dyDescent="0.3">
      <c r="A266" s="120">
        <f>IF(EXACT('All Questions'!CG268,"F"),'All Questions'!AD268,)</f>
        <v>0</v>
      </c>
    </row>
    <row r="267" spans="1:1" x14ac:dyDescent="0.3">
      <c r="A267" s="120" t="str">
        <f>IF(EXACT('All Questions'!CG269,"F"),'All Questions'!AD269,)</f>
        <v/>
      </c>
    </row>
    <row r="268" spans="1:1" x14ac:dyDescent="0.3">
      <c r="A268" s="120" t="str">
        <f>IF(EXACT('All Questions'!CG270,"F"),'All Questions'!AD270,)</f>
        <v/>
      </c>
    </row>
    <row r="269" spans="1:1" x14ac:dyDescent="0.3">
      <c r="A269" s="120" t="str">
        <f>IF(EXACT('All Questions'!CG271,"F"),'All Questions'!AD271,)</f>
        <v/>
      </c>
    </row>
    <row r="270" spans="1:1" x14ac:dyDescent="0.3">
      <c r="A270" s="120" t="str">
        <f>IF(EXACT('All Questions'!CG272,"F"),'All Questions'!AD272,)</f>
        <v/>
      </c>
    </row>
    <row r="271" spans="1:1" x14ac:dyDescent="0.3">
      <c r="A271" s="120" t="str">
        <f>IF(EXACT('All Questions'!CG273,"F"),'All Questions'!AD273,)</f>
        <v>Level 4-Level 9</v>
      </c>
    </row>
    <row r="272" spans="1:1" x14ac:dyDescent="0.3">
      <c r="A272" s="120" t="str">
        <f>IF(EXACT('All Questions'!CG274,"F"),'All Questions'!AD274,)</f>
        <v>Level 1-Level 6</v>
      </c>
    </row>
    <row r="273" spans="1:1" x14ac:dyDescent="0.3">
      <c r="A273" s="120" t="str">
        <f>IF(EXACT('All Questions'!CG275,"F"),'All Questions'!AD275,)</f>
        <v>Level 5-Level 11</v>
      </c>
    </row>
    <row r="274" spans="1:1" x14ac:dyDescent="0.3">
      <c r="A274" s="120">
        <f>IF(EXACT('All Questions'!CG276,"F"),'All Questions'!AD276,)</f>
        <v>0</v>
      </c>
    </row>
    <row r="275" spans="1:1" x14ac:dyDescent="0.3">
      <c r="A275" s="120" t="str">
        <f>IF(EXACT('All Questions'!CG277,"F"),'All Questions'!AD277,)</f>
        <v>Level 4-Level 7</v>
      </c>
    </row>
    <row r="276" spans="1:1" x14ac:dyDescent="0.3">
      <c r="A276" s="120" t="str">
        <f>IF(EXACT('All Questions'!CG278,"F"),'All Questions'!AD278,)</f>
        <v>Level 2-Level 1</v>
      </c>
    </row>
    <row r="277" spans="1:1" x14ac:dyDescent="0.3">
      <c r="A277" s="120">
        <f>IF(EXACT('All Questions'!CG279,"F"),'All Questions'!AD279,)</f>
        <v>0</v>
      </c>
    </row>
    <row r="278" spans="1:1" x14ac:dyDescent="0.3">
      <c r="A278" s="120">
        <f>IF(EXACT('All Questions'!CG280,"F"),'All Questions'!AD280,)</f>
        <v>0</v>
      </c>
    </row>
    <row r="279" spans="1:1" x14ac:dyDescent="0.3">
      <c r="A279" s="120" t="str">
        <f>IF(EXACT('All Questions'!CG281,"F"),'All Questions'!AD281,)</f>
        <v>Level 1-Level 7</v>
      </c>
    </row>
    <row r="280" spans="1:1" x14ac:dyDescent="0.3">
      <c r="A280" s="120" t="str">
        <f>IF(EXACT('All Questions'!CG282,"F"),'All Questions'!AD282,)</f>
        <v/>
      </c>
    </row>
    <row r="281" spans="1:1" x14ac:dyDescent="0.3">
      <c r="A281" s="120" t="str">
        <f>IF(EXACT('All Questions'!CG283,"F"),'All Questions'!AD283,)</f>
        <v/>
      </c>
    </row>
    <row r="282" spans="1:1" x14ac:dyDescent="0.3">
      <c r="A282" s="120" t="str">
        <f>IF(EXACT('All Questions'!CG284,"F"),'All Questions'!AD284,)</f>
        <v>Level 7-Level 11</v>
      </c>
    </row>
    <row r="283" spans="1:1" x14ac:dyDescent="0.3">
      <c r="A283" s="120" t="str">
        <f>IF(EXACT('All Questions'!CG285,"F"),'All Questions'!AD285,)</f>
        <v/>
      </c>
    </row>
    <row r="284" spans="1:1" x14ac:dyDescent="0.3">
      <c r="A284" s="120" t="str">
        <f>IF(EXACT('All Questions'!CG286,"F"),'All Questions'!AD286,)</f>
        <v/>
      </c>
    </row>
    <row r="285" spans="1:1" x14ac:dyDescent="0.3">
      <c r="A285" s="120" t="str">
        <f>IF(EXACT('All Questions'!CG287,"F"),'All Questions'!AD287,)</f>
        <v>Level 4-Level 6</v>
      </c>
    </row>
    <row r="286" spans="1:1" x14ac:dyDescent="0.3">
      <c r="A286" s="120" t="str">
        <f>IF(EXACT('All Questions'!CG288,"F"),'All Questions'!AD288,)</f>
        <v>Level 3-Level 10</v>
      </c>
    </row>
    <row r="287" spans="1:1" x14ac:dyDescent="0.3">
      <c r="A287" s="120" t="str">
        <f>IF(EXACT('All Questions'!CG289,"F"),'All Questions'!AD289,)</f>
        <v/>
      </c>
    </row>
    <row r="288" spans="1:1" x14ac:dyDescent="0.3">
      <c r="A288" s="120" t="str">
        <f>IF(EXACT('All Questions'!CG290,"F"),'All Questions'!AD290,)</f>
        <v/>
      </c>
    </row>
    <row r="289" spans="1:1" x14ac:dyDescent="0.3">
      <c r="A289" s="120" t="str">
        <f>IF(EXACT('All Questions'!CG291,"F"),'All Questions'!AD291,)</f>
        <v>Level 1-Level 9</v>
      </c>
    </row>
    <row r="290" spans="1:1" x14ac:dyDescent="0.3">
      <c r="A290" s="120" t="str">
        <f>IF(EXACT('All Questions'!CG292,"F"),'All Questions'!AD292,)</f>
        <v/>
      </c>
    </row>
    <row r="291" spans="1:1" x14ac:dyDescent="0.3">
      <c r="A291" s="120">
        <f>IF(EXACT('All Questions'!CG293,"F"),'All Questions'!AD293,)</f>
        <v>0</v>
      </c>
    </row>
    <row r="292" spans="1:1" x14ac:dyDescent="0.3">
      <c r="A292" s="120" t="str">
        <f>IF(EXACT('All Questions'!CG294,"F"),'All Questions'!AD294,)</f>
        <v/>
      </c>
    </row>
    <row r="293" spans="1:1" x14ac:dyDescent="0.3">
      <c r="A293" s="120" t="str">
        <f>IF(EXACT('All Questions'!CG295,"F"),'All Questions'!AD295,)</f>
        <v>Level 2-Level 11</v>
      </c>
    </row>
    <row r="294" spans="1:1" x14ac:dyDescent="0.3">
      <c r="A294" s="120" t="str">
        <f>IF(EXACT('All Questions'!CG296,"F"),'All Questions'!AD296,)</f>
        <v/>
      </c>
    </row>
    <row r="295" spans="1:1" x14ac:dyDescent="0.3">
      <c r="A295" s="120" t="str">
        <f>IF(EXACT('All Questions'!CG297,"F"),'All Questions'!AD297,)</f>
        <v/>
      </c>
    </row>
    <row r="296" spans="1:1" x14ac:dyDescent="0.3">
      <c r="A296" s="120" t="str">
        <f>IF(EXACT('All Questions'!CG298,"F"),'All Questions'!AD298,)</f>
        <v/>
      </c>
    </row>
    <row r="297" spans="1:1" x14ac:dyDescent="0.3">
      <c r="A297" s="120">
        <f>IF(EXACT('All Questions'!CG299,"F"),'All Questions'!AD299,)</f>
        <v>0</v>
      </c>
    </row>
    <row r="298" spans="1:1" x14ac:dyDescent="0.3">
      <c r="A298" s="120" t="str">
        <f>IF(EXACT('All Questions'!CG300,"F"),'All Questions'!AD300,)</f>
        <v/>
      </c>
    </row>
    <row r="299" spans="1:1" x14ac:dyDescent="0.3">
      <c r="A299" s="120" t="str">
        <f>IF(EXACT('All Questions'!CG301,"F"),'All Questions'!AD301,)</f>
        <v/>
      </c>
    </row>
    <row r="300" spans="1:1" x14ac:dyDescent="0.3">
      <c r="A300" s="120" t="str">
        <f>IF(EXACT('All Questions'!CG302,"F"),'All Questions'!AD302,)</f>
        <v/>
      </c>
    </row>
    <row r="301" spans="1:1" x14ac:dyDescent="0.3">
      <c r="A301" s="120" t="str">
        <f>IF(EXACT('All Questions'!CG303,"F"),'All Questions'!AD303,)</f>
        <v>Level 2-Level 10</v>
      </c>
    </row>
    <row r="302" spans="1:1" x14ac:dyDescent="0.3">
      <c r="A302" s="120" t="str">
        <f>IF(EXACT('All Questions'!CG304,"F"),'All Questions'!AD304,)</f>
        <v>Level 4-Level 4</v>
      </c>
    </row>
    <row r="303" spans="1:1" x14ac:dyDescent="0.3">
      <c r="A303" s="120" t="str">
        <f>IF(EXACT('All Questions'!CG305,"F"),'All Questions'!AD305,)</f>
        <v>Level 1-Level 8</v>
      </c>
    </row>
    <row r="304" spans="1:1" x14ac:dyDescent="0.3">
      <c r="A304" s="120" t="str">
        <f>IF(EXACT('All Questions'!CG306,"F"),'All Questions'!AD306,)</f>
        <v>Level 7-Level 10</v>
      </c>
    </row>
    <row r="305" spans="1:1" x14ac:dyDescent="0.3">
      <c r="A305" s="120" t="str">
        <f>IF(EXACT('All Questions'!CG307,"F"),'All Questions'!AD307,)</f>
        <v>Level 2-Level 9</v>
      </c>
    </row>
    <row r="306" spans="1:1" x14ac:dyDescent="0.3">
      <c r="A306" s="120" t="str">
        <f>IF(EXACT('All Questions'!CG308,"F"),'All Questions'!AD308,)</f>
        <v>Level 1-Level 8</v>
      </c>
    </row>
    <row r="307" spans="1:1" x14ac:dyDescent="0.3">
      <c r="A307" s="120" t="str">
        <f>IF(EXACT('All Questions'!CG309,"F"),'All Questions'!AD309,)</f>
        <v>Level 1-Level 8</v>
      </c>
    </row>
    <row r="308" spans="1:1" x14ac:dyDescent="0.3">
      <c r="A308" s="120" t="str">
        <f>IF(EXACT('All Questions'!CG310,"F"),'All Questions'!AD310,)</f>
        <v/>
      </c>
    </row>
    <row r="309" spans="1:1" x14ac:dyDescent="0.3">
      <c r="A309" s="120" t="str">
        <f>IF(EXACT('All Questions'!CG311,"F"),'All Questions'!AD311,)</f>
        <v>Level 10-Level 6</v>
      </c>
    </row>
    <row r="310" spans="1:1" x14ac:dyDescent="0.3">
      <c r="A310" s="120" t="str">
        <f>IF(EXACT('All Questions'!CG312,"F"),'All Questions'!AD312,)</f>
        <v>Level 1-Level 3</v>
      </c>
    </row>
    <row r="311" spans="1:1" x14ac:dyDescent="0.3">
      <c r="A311" s="120">
        <f>IF(EXACT('All Questions'!CG313,"F"),'All Questions'!AD313,)</f>
        <v>0</v>
      </c>
    </row>
    <row r="312" spans="1:1" x14ac:dyDescent="0.3">
      <c r="A312" s="120" t="str">
        <f>IF(EXACT('All Questions'!CG314,"F"),'All Questions'!AD314,)</f>
        <v/>
      </c>
    </row>
    <row r="313" spans="1:1" x14ac:dyDescent="0.3">
      <c r="A313" s="120" t="str">
        <f>IF(EXACT('All Questions'!CG315,"F"),'All Questions'!AD315,)</f>
        <v/>
      </c>
    </row>
    <row r="314" spans="1:1" x14ac:dyDescent="0.3">
      <c r="A314" s="120" t="str">
        <f>IF(EXACT('All Questions'!CG316,"F"),'All Questions'!AD316,)</f>
        <v/>
      </c>
    </row>
    <row r="315" spans="1:1" x14ac:dyDescent="0.3">
      <c r="A315" s="120" t="str">
        <f>IF(EXACT('All Questions'!CG317,"F"),'All Questions'!AD317,)</f>
        <v/>
      </c>
    </row>
    <row r="316" spans="1:1" x14ac:dyDescent="0.3">
      <c r="A316" s="120">
        <f>IF(EXACT('All Questions'!CG318,"F"),'All Questions'!AD318,)</f>
        <v>0</v>
      </c>
    </row>
    <row r="317" spans="1:1" x14ac:dyDescent="0.3">
      <c r="A317" s="120" t="str">
        <f>IF(EXACT('All Questions'!CG319,"F"),'All Questions'!AD319,)</f>
        <v>Level 4-Level 10</v>
      </c>
    </row>
    <row r="318" spans="1:1" x14ac:dyDescent="0.3">
      <c r="A318" s="120" t="str">
        <f>IF(EXACT('All Questions'!CG320,"F"),'All Questions'!AD320,)</f>
        <v/>
      </c>
    </row>
    <row r="319" spans="1:1" x14ac:dyDescent="0.3">
      <c r="A319" s="120" t="str">
        <f>IF(EXACT('All Questions'!CG321,"F"),'All Questions'!AD321,)</f>
        <v/>
      </c>
    </row>
    <row r="320" spans="1:1" x14ac:dyDescent="0.3">
      <c r="A320" s="120" t="str">
        <f>IF(EXACT('All Questions'!CG322,"F"),'All Questions'!AD322,)</f>
        <v/>
      </c>
    </row>
    <row r="321" spans="1:1" x14ac:dyDescent="0.3">
      <c r="A321" s="120" t="str">
        <f>IF(EXACT('All Questions'!CG323,"F"),'All Questions'!AD323,)</f>
        <v/>
      </c>
    </row>
    <row r="322" spans="1:1" x14ac:dyDescent="0.3">
      <c r="A322" s="120" t="str">
        <f>IF(EXACT('All Questions'!CG324,"F"),'All Questions'!AD324,)</f>
        <v/>
      </c>
    </row>
    <row r="323" spans="1:1" x14ac:dyDescent="0.3">
      <c r="A323" s="120" t="str">
        <f>IF(EXACT('All Questions'!CG325,"F"),'All Questions'!AD325,)</f>
        <v>Level 5-Level 7</v>
      </c>
    </row>
    <row r="324" spans="1:1" x14ac:dyDescent="0.3">
      <c r="A324" s="120" t="str">
        <f>IF(EXACT('All Questions'!CG326,"F"),'All Questions'!AD326,)</f>
        <v/>
      </c>
    </row>
    <row r="325" spans="1:1" x14ac:dyDescent="0.3">
      <c r="A325" s="120" t="str">
        <f>IF(EXACT('All Questions'!CG327,"F"),'All Questions'!AD327,)</f>
        <v>Level 3-Level 10</v>
      </c>
    </row>
    <row r="326" spans="1:1" x14ac:dyDescent="0.3">
      <c r="A326" s="120" t="str">
        <f>IF(EXACT('All Questions'!CG328,"F"),'All Questions'!AD328,)</f>
        <v>Level 1-Level 10</v>
      </c>
    </row>
    <row r="327" spans="1:1" x14ac:dyDescent="0.3">
      <c r="A327" s="120" t="str">
        <f>IF(EXACT('All Questions'!CG329,"F"),'All Questions'!AD329,)</f>
        <v>Level 3-Level 4</v>
      </c>
    </row>
    <row r="328" spans="1:1" x14ac:dyDescent="0.3">
      <c r="A328" s="120" t="str">
        <f>IF(EXACT('All Questions'!CG330,"F"),'All Questions'!AD330,)</f>
        <v/>
      </c>
    </row>
    <row r="329" spans="1:1" x14ac:dyDescent="0.3">
      <c r="A329" s="120" t="str">
        <f>IF(EXACT('All Questions'!CG331,"F"),'All Questions'!AD331,)</f>
        <v>Level 1-Level 4</v>
      </c>
    </row>
    <row r="330" spans="1:1" x14ac:dyDescent="0.3">
      <c r="A330" s="120" t="str">
        <f>IF(EXACT('All Questions'!CG332,"F"),'All Questions'!AD332,)</f>
        <v/>
      </c>
    </row>
    <row r="331" spans="1:1" x14ac:dyDescent="0.3">
      <c r="A331" s="120" t="str">
        <f>IF(EXACT('All Questions'!CG333,"F"),'All Questions'!AD333,)</f>
        <v>Level 1-Level 1</v>
      </c>
    </row>
    <row r="332" spans="1:1" x14ac:dyDescent="0.3">
      <c r="A332" s="120" t="str">
        <f>IF(EXACT('All Questions'!CG334,"F"),'All Questions'!AD334,)</f>
        <v/>
      </c>
    </row>
    <row r="333" spans="1:1" x14ac:dyDescent="0.3">
      <c r="A333" s="120" t="str">
        <f>IF(EXACT('All Questions'!CG335,"F"),'All Questions'!AD335,)</f>
        <v/>
      </c>
    </row>
    <row r="334" spans="1:1" x14ac:dyDescent="0.3">
      <c r="A334" s="120" t="str">
        <f>IF(EXACT('All Questions'!CG336,"F"),'All Questions'!AD336,)</f>
        <v/>
      </c>
    </row>
    <row r="335" spans="1:1" x14ac:dyDescent="0.3">
      <c r="A335" s="120" t="str">
        <f>IF(EXACT('All Questions'!CG337,"F"),'All Questions'!AD337,)</f>
        <v/>
      </c>
    </row>
    <row r="336" spans="1:1" x14ac:dyDescent="0.3">
      <c r="A336" s="120" t="str">
        <f>IF(EXACT('All Questions'!CG338,"F"),'All Questions'!AD338,)</f>
        <v>Level 1-Level 4</v>
      </c>
    </row>
    <row r="337" spans="1:1" x14ac:dyDescent="0.3">
      <c r="A337" s="120" t="str">
        <f>IF(EXACT('All Questions'!CG339,"F"),'All Questions'!AD339,)</f>
        <v>Level 6-Level 11</v>
      </c>
    </row>
    <row r="338" spans="1:1" x14ac:dyDescent="0.3">
      <c r="A338" s="120" t="str">
        <f>IF(EXACT('All Questions'!CG340,"F"),'All Questions'!AD340,)</f>
        <v>Level 2-Level 9</v>
      </c>
    </row>
    <row r="339" spans="1:1" x14ac:dyDescent="0.3">
      <c r="A339" s="120" t="str">
        <f>IF(EXACT('All Questions'!CG341,"F"),'All Questions'!AD341,)</f>
        <v/>
      </c>
    </row>
    <row r="340" spans="1:1" x14ac:dyDescent="0.3">
      <c r="A340" s="120" t="str">
        <f>IF(EXACT('All Questions'!CG342,"F"),'All Questions'!AD342,)</f>
        <v/>
      </c>
    </row>
    <row r="341" spans="1:1" x14ac:dyDescent="0.3">
      <c r="A341" s="120" t="str">
        <f>IF(EXACT('All Questions'!CG343,"F"),'All Questions'!AD343,)</f>
        <v/>
      </c>
    </row>
    <row r="342" spans="1:1" x14ac:dyDescent="0.3">
      <c r="A342" s="120" t="str">
        <f>IF(EXACT('All Questions'!CG344,"F"),'All Questions'!AD344,)</f>
        <v>Level 2-Level 3</v>
      </c>
    </row>
    <row r="343" spans="1:1" x14ac:dyDescent="0.3">
      <c r="A343" s="120" t="str">
        <f>IF(EXACT('All Questions'!CG345,"F"),'All Questions'!AD345,)</f>
        <v/>
      </c>
    </row>
    <row r="344" spans="1:1" x14ac:dyDescent="0.3">
      <c r="A344" s="120" t="str">
        <f>IF(EXACT('All Questions'!CG346,"F"),'All Questions'!AD346,)</f>
        <v/>
      </c>
    </row>
    <row r="345" spans="1:1" x14ac:dyDescent="0.3">
      <c r="A345" s="120">
        <f>IF(EXACT('All Questions'!CG347,"F"),'All Questions'!AD347,)</f>
        <v>0</v>
      </c>
    </row>
    <row r="346" spans="1:1" x14ac:dyDescent="0.3">
      <c r="A346" s="120" t="str">
        <f>IF(EXACT('All Questions'!CG348,"F"),'All Questions'!AD348,)</f>
        <v>Level 6-Level 4</v>
      </c>
    </row>
    <row r="347" spans="1:1" x14ac:dyDescent="0.3">
      <c r="A347" s="120" t="str">
        <f>IF(EXACT('All Questions'!CG349,"F"),'All Questions'!AD349,)</f>
        <v/>
      </c>
    </row>
    <row r="348" spans="1:1" x14ac:dyDescent="0.3">
      <c r="A348" s="120" t="str">
        <f>IF(EXACT('All Questions'!CG350,"F"),'All Questions'!AD350,)</f>
        <v/>
      </c>
    </row>
    <row r="349" spans="1:1" x14ac:dyDescent="0.3">
      <c r="A349" s="120">
        <f>IF(EXACT('All Questions'!CG351,"F"),'All Questions'!AD351,)</f>
        <v>0</v>
      </c>
    </row>
    <row r="350" spans="1:1" x14ac:dyDescent="0.3">
      <c r="A350" s="120">
        <f>IF(EXACT('All Questions'!CG352,"F"),'All Questions'!AD352,)</f>
        <v>0</v>
      </c>
    </row>
    <row r="351" spans="1:1" x14ac:dyDescent="0.3">
      <c r="A351" s="120">
        <f>IF(EXACT('All Questions'!CG353,"F"),'All Questions'!AD353,)</f>
        <v>0</v>
      </c>
    </row>
    <row r="352" spans="1:1" x14ac:dyDescent="0.3">
      <c r="A352" s="120" t="str">
        <f>IF(EXACT('All Questions'!CG354,"F"),'All Questions'!AD354,)</f>
        <v/>
      </c>
    </row>
    <row r="353" spans="1:1" x14ac:dyDescent="0.3">
      <c r="A353" s="120" t="str">
        <f>IF(EXACT('All Questions'!CG355,"F"),'All Questions'!AD355,)</f>
        <v>Level 5-Level 6</v>
      </c>
    </row>
    <row r="354" spans="1:1" x14ac:dyDescent="0.3">
      <c r="A354" s="120" t="str">
        <f>IF(EXACT('All Questions'!CG356,"F"),'All Questions'!AD356,)</f>
        <v/>
      </c>
    </row>
    <row r="355" spans="1:1" x14ac:dyDescent="0.3">
      <c r="A355" s="120" t="str">
        <f>IF(EXACT('All Questions'!CG357,"F"),'All Questions'!AD357,)</f>
        <v/>
      </c>
    </row>
    <row r="356" spans="1:1" x14ac:dyDescent="0.3">
      <c r="A356" s="120" t="str">
        <f>IF(EXACT('All Questions'!CG358,"F"),'All Questions'!AD358,)</f>
        <v>Level 1-Level 2</v>
      </c>
    </row>
    <row r="357" spans="1:1" x14ac:dyDescent="0.3">
      <c r="A357" s="120" t="str">
        <f>IF(EXACT('All Questions'!CG359,"F"),'All Questions'!AD359,)</f>
        <v/>
      </c>
    </row>
    <row r="358" spans="1:1" x14ac:dyDescent="0.3">
      <c r="A358" s="120" t="str">
        <f>IF(EXACT('All Questions'!CG360,"F"),'All Questions'!AD360,)</f>
        <v/>
      </c>
    </row>
    <row r="359" spans="1:1" x14ac:dyDescent="0.3">
      <c r="A359" s="120" t="str">
        <f>IF(EXACT('All Questions'!CG361,"F"),'All Questions'!AD361,)</f>
        <v>Level 3-Level 5</v>
      </c>
    </row>
    <row r="360" spans="1:1" x14ac:dyDescent="0.3">
      <c r="A360" s="120" t="str">
        <f>IF(EXACT('All Questions'!CG362,"F"),'All Questions'!AD362,)</f>
        <v/>
      </c>
    </row>
    <row r="361" spans="1:1" x14ac:dyDescent="0.3">
      <c r="A361" s="120" t="str">
        <f>IF(EXACT('All Questions'!CG363,"F"),'All Questions'!AD363,)</f>
        <v>Level 1-Level 7</v>
      </c>
    </row>
  </sheetData>
  <mergeCells count="9">
    <mergeCell ref="AD6:AN6"/>
    <mergeCell ref="AB8:AB18"/>
    <mergeCell ref="AD24:AN24"/>
    <mergeCell ref="AB26:AB36"/>
    <mergeCell ref="A1:I1"/>
    <mergeCell ref="N6:X6"/>
    <mergeCell ref="L8:L18"/>
    <mergeCell ref="N24:X24"/>
    <mergeCell ref="L26:L36"/>
  </mergeCells>
  <conditionalFormatting sqref="N8:X18">
    <cfRule type="colorScale" priority="4">
      <colorScale>
        <cfvo type="num" val="0"/>
        <cfvo type="max"/>
        <color rgb="FFFFFFFF"/>
        <color rgb="FFFF0000"/>
      </colorScale>
    </cfRule>
  </conditionalFormatting>
  <conditionalFormatting sqref="N26:X36">
    <cfRule type="colorScale" priority="3">
      <colorScale>
        <cfvo type="min"/>
        <cfvo type="max"/>
        <color rgb="FFFFFFFF"/>
        <color rgb="FFFF0000"/>
      </colorScale>
    </cfRule>
  </conditionalFormatting>
  <conditionalFormatting sqref="AD8:AN18">
    <cfRule type="colorScale" priority="2">
      <colorScale>
        <cfvo type="min"/>
        <cfvo type="max"/>
        <color rgb="FFFFFFFF"/>
        <color rgb="FFFF0000"/>
      </colorScale>
    </cfRule>
  </conditionalFormatting>
  <conditionalFormatting sqref="AD26:AN36">
    <cfRule type="colorScale" priority="1">
      <colorScale>
        <cfvo type="min"/>
        <cfvo type="max"/>
        <color rgb="FFFFFFFF"/>
        <color rgb="FFFF0000"/>
      </colorScale>
    </cfRule>
  </conditionalFormatting>
  <pageMargins left="0.7" right="0.7" top="0.75" bottom="0.75" header="0.3" footer="0.3"/>
  <ignoredErrors>
    <ignoredError sqref="Y15 Y18" formulaRange="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CK471"/>
  <sheetViews>
    <sheetView tabSelected="1" zoomScale="130" zoomScaleNormal="130" workbookViewId="0">
      <pane ySplit="4" topLeftCell="A5" activePane="bottomLeft" state="frozen"/>
      <selection pane="bottomLeft" activeCell="A5" sqref="A5"/>
    </sheetView>
  </sheetViews>
  <sheetFormatPr defaultRowHeight="14.4" x14ac:dyDescent="0.3"/>
  <cols>
    <col min="1" max="1" width="55.44140625" style="5" customWidth="1"/>
    <col min="2" max="2" width="11" style="5" customWidth="1"/>
    <col min="3" max="3" width="5.44140625" style="5" customWidth="1"/>
    <col min="4" max="4" width="5.6640625" style="5" customWidth="1"/>
    <col min="5" max="5" width="7.88671875" style="5" customWidth="1"/>
    <col min="6" max="6" width="10" style="5" customWidth="1"/>
    <col min="7" max="7" width="62.33203125" style="5" customWidth="1"/>
    <col min="8" max="8" width="15.44140625" style="5" customWidth="1"/>
    <col min="9" max="9" width="19.44140625" style="5" customWidth="1"/>
    <col min="10" max="10" width="12.44140625" style="5" customWidth="1"/>
    <col min="11" max="11" width="19.5546875" style="5" customWidth="1"/>
    <col min="12" max="12" width="12.44140625" style="34" customWidth="1"/>
    <col min="13" max="13" width="19.5546875" style="5" customWidth="1"/>
    <col min="14" max="14" width="12.44140625" style="34" customWidth="1"/>
    <col min="15" max="15" width="19.5546875" style="38" customWidth="1"/>
    <col min="16" max="16" width="12.44140625" style="34" customWidth="1"/>
    <col min="17" max="17" width="19.5546875" style="5" customWidth="1"/>
    <col min="18" max="18" width="12.44140625" style="34" customWidth="1"/>
    <col min="19" max="19" width="19.5546875" style="38" customWidth="1"/>
    <col min="20" max="20" width="12.44140625" style="34" customWidth="1"/>
    <col min="21" max="21" width="19.5546875" style="5" customWidth="1"/>
    <col min="22" max="22" width="12.44140625" style="34" customWidth="1"/>
    <col min="23" max="23" width="19.5546875" style="38" customWidth="1"/>
    <col min="24" max="24" width="12.44140625" style="34" customWidth="1"/>
    <col min="25" max="25" width="19.5546875" style="38" customWidth="1"/>
    <col min="26" max="26" width="21.6640625" style="38" customWidth="1"/>
    <col min="27" max="27" width="9.109375" style="38" customWidth="1"/>
    <col min="28" max="28" width="11.5546875" style="38" customWidth="1"/>
    <col min="29" max="29" width="8.44140625" style="38" customWidth="1"/>
    <col min="30" max="30" width="19.5546875" style="38" customWidth="1"/>
    <col min="31" max="31" width="21.33203125" style="5" customWidth="1"/>
    <col min="32" max="32" width="4.88671875" style="5" customWidth="1"/>
    <col min="33" max="33" width="10.109375" style="5" customWidth="1"/>
    <col min="34" max="34" width="8.6640625" style="5" customWidth="1"/>
    <col min="35" max="35" width="11.109375" style="5" customWidth="1"/>
    <col min="36" max="36" width="13.5546875" style="5" customWidth="1"/>
    <col min="37" max="37" width="129.33203125" style="5" customWidth="1"/>
    <col min="38" max="38" width="10.6640625" style="5" customWidth="1"/>
    <col min="39" max="39" width="8.6640625" customWidth="1"/>
    <col min="40" max="40" width="4.109375" customWidth="1"/>
    <col min="41" max="41" width="6.109375" style="5" customWidth="1"/>
    <col min="42" max="42" width="10.109375" style="5" customWidth="1"/>
    <col min="43" max="43" width="5.44140625" style="171" customWidth="1"/>
    <col min="44" max="44" width="84.88671875" style="187" customWidth="1"/>
    <col min="45" max="70" width="3.6640625" customWidth="1"/>
    <col min="71" max="71" width="54.88671875" hidden="1" customWidth="1"/>
    <col min="72" max="72" width="54.109375" hidden="1" customWidth="1"/>
    <col min="73" max="81" width="3.109375" style="15" customWidth="1"/>
    <col min="82" max="82" width="19" hidden="1" customWidth="1"/>
    <col min="83" max="83" width="25.5546875" bestFit="1" customWidth="1"/>
    <col min="84" max="84" width="3.5546875" style="15" customWidth="1"/>
    <col min="85" max="85" width="3.5546875" customWidth="1"/>
    <col min="86" max="86" width="5.44140625" customWidth="1"/>
    <col min="87" max="87" width="14.88671875" style="13" bestFit="1" customWidth="1"/>
    <col min="88" max="88" width="8.109375" customWidth="1"/>
  </cols>
  <sheetData>
    <row r="1" spans="1:88" s="1" customFormat="1" ht="1.5" customHeight="1" x14ac:dyDescent="0.4">
      <c r="A1" s="3"/>
      <c r="B1" s="3"/>
      <c r="C1" s="3"/>
      <c r="D1" s="3"/>
      <c r="E1" s="3"/>
      <c r="F1" s="3"/>
      <c r="G1" s="3"/>
      <c r="H1" s="3"/>
      <c r="I1" s="152"/>
      <c r="J1" s="191" t="s">
        <v>3142</v>
      </c>
      <c r="K1" s="192"/>
      <c r="L1" s="192"/>
      <c r="M1" s="192"/>
      <c r="N1" s="192"/>
      <c r="O1" s="192"/>
      <c r="P1" s="192"/>
      <c r="Q1" s="192"/>
      <c r="R1" s="192"/>
      <c r="S1" s="192"/>
      <c r="T1" s="192"/>
      <c r="U1" s="192"/>
      <c r="V1" s="192"/>
      <c r="W1" s="192"/>
      <c r="X1" s="192"/>
      <c r="Y1" s="193"/>
      <c r="Z1" s="153"/>
      <c r="AA1" s="36"/>
      <c r="AB1" s="36"/>
      <c r="AC1" s="36"/>
      <c r="AD1" s="36"/>
      <c r="AE1" s="3"/>
      <c r="AF1" s="3"/>
      <c r="AG1" s="3"/>
      <c r="AH1" s="3"/>
      <c r="AI1" s="3"/>
      <c r="AJ1" s="3"/>
      <c r="AK1" s="3"/>
      <c r="AL1" s="3"/>
      <c r="AO1" s="3"/>
      <c r="AP1" s="3"/>
      <c r="AQ1" s="152"/>
      <c r="AR1" s="172"/>
      <c r="AS1" s="200" t="s">
        <v>4098</v>
      </c>
      <c r="AT1" s="190"/>
      <c r="AU1" s="200" t="s">
        <v>4110</v>
      </c>
      <c r="AV1" s="200" t="s">
        <v>4094</v>
      </c>
      <c r="AW1" s="200" t="s">
        <v>4096</v>
      </c>
      <c r="AX1" s="190"/>
      <c r="AY1" s="190"/>
      <c r="AZ1" s="190"/>
      <c r="BA1" s="200"/>
      <c r="BB1" s="200"/>
      <c r="BC1" s="200"/>
      <c r="BD1" s="200"/>
      <c r="BE1" s="200"/>
      <c r="BF1" s="200"/>
      <c r="BG1" s="200"/>
      <c r="BH1" s="200"/>
      <c r="BI1" s="200"/>
      <c r="BJ1" s="200"/>
      <c r="BK1" s="200"/>
      <c r="BL1" s="200"/>
      <c r="BM1" s="200"/>
      <c r="BN1" s="200"/>
      <c r="BO1" s="200"/>
      <c r="BP1" s="200"/>
      <c r="BQ1" s="200"/>
      <c r="BR1" s="200"/>
      <c r="BU1" s="14"/>
      <c r="BV1" s="14"/>
      <c r="BW1" s="14"/>
      <c r="BX1" s="14"/>
      <c r="BY1" s="14"/>
      <c r="BZ1" s="14"/>
      <c r="CA1" s="14"/>
      <c r="CB1" s="14"/>
      <c r="CC1" s="14"/>
      <c r="CF1" s="14"/>
      <c r="CI1" s="12"/>
    </row>
    <row r="2" spans="1:88" s="145" customFormat="1" ht="21" customHeight="1" x14ac:dyDescent="0.4">
      <c r="A2" s="144" t="s">
        <v>4369</v>
      </c>
      <c r="J2" s="194"/>
      <c r="K2" s="195"/>
      <c r="L2" s="195"/>
      <c r="M2" s="195"/>
      <c r="N2" s="195"/>
      <c r="O2" s="195"/>
      <c r="P2" s="195"/>
      <c r="Q2" s="195"/>
      <c r="R2" s="195"/>
      <c r="S2" s="195"/>
      <c r="T2" s="195"/>
      <c r="U2" s="195"/>
      <c r="V2" s="195"/>
      <c r="W2" s="195"/>
      <c r="X2" s="195"/>
      <c r="Y2" s="196"/>
      <c r="Z2" s="154" t="s">
        <v>4373</v>
      </c>
      <c r="AA2" s="155"/>
      <c r="AB2" s="155"/>
      <c r="AC2" s="156"/>
      <c r="AD2" s="146"/>
      <c r="AE2" s="144" t="s">
        <v>3143</v>
      </c>
      <c r="AF2" s="144"/>
      <c r="AR2" s="173" t="s">
        <v>4379</v>
      </c>
      <c r="AS2" s="200"/>
      <c r="AT2" s="190"/>
      <c r="AU2" s="200"/>
      <c r="AV2" s="200"/>
      <c r="AW2" s="200"/>
      <c r="AX2" s="200"/>
      <c r="AY2" s="190"/>
      <c r="AZ2" s="190"/>
      <c r="BA2" s="200"/>
      <c r="BB2" s="200"/>
      <c r="BC2" s="200"/>
      <c r="BD2" s="200"/>
      <c r="BE2" s="200"/>
      <c r="BF2" s="200"/>
      <c r="BG2" s="200"/>
      <c r="BH2" s="200"/>
      <c r="BI2" s="200"/>
      <c r="BJ2" s="200"/>
      <c r="BK2" s="200"/>
      <c r="BL2" s="200"/>
      <c r="BM2" s="200"/>
      <c r="BN2" s="200"/>
      <c r="BO2" s="200"/>
      <c r="BP2" s="200"/>
      <c r="BQ2" s="200"/>
      <c r="BR2" s="200"/>
      <c r="BU2" s="147" t="s">
        <v>2998</v>
      </c>
      <c r="BV2" s="148"/>
      <c r="BW2" s="148"/>
      <c r="BX2" s="148"/>
      <c r="BY2" s="148"/>
      <c r="BZ2" s="148"/>
      <c r="CA2" s="148"/>
      <c r="CB2" s="148"/>
      <c r="CC2" s="148"/>
      <c r="CF2" s="148"/>
    </row>
    <row r="3" spans="1:88" s="1" customFormat="1" ht="75" customHeight="1" x14ac:dyDescent="0.4">
      <c r="A3" s="149" t="s">
        <v>4370</v>
      </c>
      <c r="B3" s="150"/>
      <c r="C3" s="150"/>
      <c r="D3" s="150"/>
      <c r="E3" s="150"/>
      <c r="F3" s="150"/>
      <c r="G3" s="150"/>
      <c r="H3" s="151"/>
      <c r="I3" s="150"/>
      <c r="J3" s="197" t="s">
        <v>4</v>
      </c>
      <c r="K3" s="199"/>
      <c r="L3" s="197" t="s">
        <v>3135</v>
      </c>
      <c r="M3" s="199"/>
      <c r="N3" s="197" t="s">
        <v>3136</v>
      </c>
      <c r="O3" s="199"/>
      <c r="P3" s="197" t="s">
        <v>3138</v>
      </c>
      <c r="Q3" s="199"/>
      <c r="R3" s="197" t="s">
        <v>3139</v>
      </c>
      <c r="S3" s="199"/>
      <c r="T3" s="197" t="s">
        <v>3140</v>
      </c>
      <c r="U3" s="199"/>
      <c r="V3" s="197" t="s">
        <v>3141</v>
      </c>
      <c r="W3" s="199"/>
      <c r="X3" s="197" t="s">
        <v>3150</v>
      </c>
      <c r="Y3" s="199"/>
      <c r="Z3" s="197" t="s">
        <v>4372</v>
      </c>
      <c r="AA3" s="198"/>
      <c r="AB3" s="198"/>
      <c r="AC3" s="199"/>
      <c r="AD3" s="39"/>
      <c r="AE3" s="197" t="s">
        <v>4378</v>
      </c>
      <c r="AF3" s="198"/>
      <c r="AG3" s="198"/>
      <c r="AH3" s="198"/>
      <c r="AI3" s="198"/>
      <c r="AJ3" s="198"/>
      <c r="AK3" s="198"/>
      <c r="AL3" s="198"/>
      <c r="AM3" s="199"/>
      <c r="AN3" s="188"/>
      <c r="AO3" s="143"/>
      <c r="AP3" s="143"/>
      <c r="AQ3" s="143"/>
      <c r="AR3" s="189"/>
      <c r="AS3" s="200"/>
      <c r="AT3" s="190"/>
      <c r="AU3" s="200"/>
      <c r="AV3" s="200"/>
      <c r="AW3" s="200"/>
      <c r="AX3" s="200"/>
      <c r="AY3" s="190"/>
      <c r="AZ3" s="190"/>
      <c r="BA3" s="200"/>
      <c r="BB3" s="200"/>
      <c r="BC3" s="200"/>
      <c r="BD3" s="200"/>
      <c r="BE3" s="200"/>
      <c r="BF3" s="200"/>
      <c r="BG3" s="200"/>
      <c r="BH3" s="200"/>
      <c r="BI3" s="200"/>
      <c r="BJ3" s="200"/>
      <c r="BK3" s="200"/>
      <c r="BL3" s="200"/>
      <c r="BM3" s="200"/>
      <c r="BN3" s="200"/>
      <c r="BO3" s="200"/>
      <c r="BP3" s="200"/>
      <c r="BQ3" s="200"/>
      <c r="BR3" s="200"/>
      <c r="BU3" s="201" t="s">
        <v>2999</v>
      </c>
      <c r="BV3" s="201" t="s">
        <v>3000</v>
      </c>
      <c r="BW3" s="201" t="s">
        <v>3002</v>
      </c>
      <c r="BX3" s="201" t="s">
        <v>3003</v>
      </c>
      <c r="BY3" s="201" t="s">
        <v>2948</v>
      </c>
      <c r="BZ3" s="201" t="s">
        <v>2819</v>
      </c>
      <c r="CA3" s="201" t="s">
        <v>3001</v>
      </c>
      <c r="CB3" s="201" t="s">
        <v>3096</v>
      </c>
      <c r="CC3" s="203" t="s">
        <v>3008</v>
      </c>
      <c r="CF3" s="201" t="s">
        <v>3192</v>
      </c>
      <c r="CG3" s="201" t="s">
        <v>3104</v>
      </c>
      <c r="CH3" s="202" t="s">
        <v>3212</v>
      </c>
      <c r="CI3" s="12"/>
    </row>
    <row r="4" spans="1:88" s="2" customFormat="1" ht="51.75" customHeight="1" x14ac:dyDescent="0.3">
      <c r="A4" s="4" t="s">
        <v>1</v>
      </c>
      <c r="B4" s="4" t="s">
        <v>2978</v>
      </c>
      <c r="C4" s="4" t="s">
        <v>2</v>
      </c>
      <c r="D4" s="4" t="s">
        <v>2546</v>
      </c>
      <c r="E4" s="4" t="s">
        <v>2545</v>
      </c>
      <c r="F4" s="4" t="s">
        <v>2979</v>
      </c>
      <c r="G4" s="4" t="s">
        <v>3</v>
      </c>
      <c r="H4" s="4" t="s">
        <v>5</v>
      </c>
      <c r="I4" s="4" t="s">
        <v>4371</v>
      </c>
      <c r="J4" s="37" t="s">
        <v>3133</v>
      </c>
      <c r="K4" s="37" t="s">
        <v>3134</v>
      </c>
      <c r="L4" s="37" t="s">
        <v>3133</v>
      </c>
      <c r="M4" s="37" t="s">
        <v>3134</v>
      </c>
      <c r="N4" s="37" t="s">
        <v>3137</v>
      </c>
      <c r="O4" s="37" t="s">
        <v>3134</v>
      </c>
      <c r="P4" s="37" t="s">
        <v>3133</v>
      </c>
      <c r="Q4" s="37" t="s">
        <v>3134</v>
      </c>
      <c r="R4" s="37" t="s">
        <v>3137</v>
      </c>
      <c r="S4" s="37" t="s">
        <v>3134</v>
      </c>
      <c r="T4" s="37" t="s">
        <v>3133</v>
      </c>
      <c r="U4" s="37" t="s">
        <v>3134</v>
      </c>
      <c r="V4" s="37" t="s">
        <v>3137</v>
      </c>
      <c r="W4" s="37" t="s">
        <v>3134</v>
      </c>
      <c r="X4" s="37" t="s">
        <v>3137</v>
      </c>
      <c r="Y4" s="37" t="s">
        <v>3134</v>
      </c>
      <c r="Z4" s="40" t="s">
        <v>2539</v>
      </c>
      <c r="AA4" s="40" t="s">
        <v>2541</v>
      </c>
      <c r="AB4" s="40" t="s">
        <v>2540</v>
      </c>
      <c r="AC4" s="40" t="s">
        <v>3120</v>
      </c>
      <c r="AD4" s="37" t="s">
        <v>3145</v>
      </c>
      <c r="AE4" s="4" t="s">
        <v>2539</v>
      </c>
      <c r="AF4" s="4" t="s">
        <v>2537</v>
      </c>
      <c r="AG4" s="4" t="s">
        <v>2540</v>
      </c>
      <c r="AH4" s="4" t="s">
        <v>3120</v>
      </c>
      <c r="AI4" s="4" t="s">
        <v>2541</v>
      </c>
      <c r="AJ4" s="4" t="s">
        <v>2542</v>
      </c>
      <c r="AK4" s="4" t="s">
        <v>2543</v>
      </c>
      <c r="AL4" s="4" t="s">
        <v>2544</v>
      </c>
      <c r="AM4" s="2" t="s">
        <v>6</v>
      </c>
      <c r="AN4" s="2" t="s">
        <v>2538</v>
      </c>
      <c r="AO4" s="4" t="s">
        <v>3110</v>
      </c>
      <c r="AP4" s="4" t="s">
        <v>2547</v>
      </c>
      <c r="AQ4" s="164" t="s">
        <v>0</v>
      </c>
      <c r="AR4" s="174" t="s">
        <v>2798</v>
      </c>
      <c r="AS4" s="200" t="s">
        <v>4098</v>
      </c>
      <c r="AT4" s="190" t="s">
        <v>2899</v>
      </c>
      <c r="AU4" s="200" t="s">
        <v>4110</v>
      </c>
      <c r="AV4" s="200" t="s">
        <v>4094</v>
      </c>
      <c r="AW4" s="200" t="s">
        <v>4096</v>
      </c>
      <c r="AX4" s="200" t="s">
        <v>4380</v>
      </c>
      <c r="AY4" s="190" t="s">
        <v>4109</v>
      </c>
      <c r="AZ4" s="190" t="s">
        <v>2809</v>
      </c>
      <c r="BA4" s="200" t="s">
        <v>4095</v>
      </c>
      <c r="BB4" s="200" t="s">
        <v>4097</v>
      </c>
      <c r="BC4" s="200" t="s">
        <v>4099</v>
      </c>
      <c r="BD4" s="200" t="s">
        <v>4100</v>
      </c>
      <c r="BE4" s="200" t="s">
        <v>4101</v>
      </c>
      <c r="BF4" s="200" t="s">
        <v>4102</v>
      </c>
      <c r="BG4" s="200" t="s">
        <v>4103</v>
      </c>
      <c r="BH4" s="200" t="s">
        <v>4104</v>
      </c>
      <c r="BI4" s="200" t="s">
        <v>4105</v>
      </c>
      <c r="BJ4" s="200" t="s">
        <v>4106</v>
      </c>
      <c r="BK4" s="200" t="s">
        <v>4107</v>
      </c>
      <c r="BL4" s="200" t="s">
        <v>4108</v>
      </c>
      <c r="BM4" s="200" t="s">
        <v>4111</v>
      </c>
      <c r="BN4" s="200" t="s">
        <v>4112</v>
      </c>
      <c r="BO4" s="200" t="s">
        <v>4113</v>
      </c>
      <c r="BP4" s="200" t="s">
        <v>4114</v>
      </c>
      <c r="BQ4" s="200" t="s">
        <v>4115</v>
      </c>
      <c r="BR4" s="200" t="s">
        <v>4116</v>
      </c>
      <c r="BS4" s="2" t="s">
        <v>3</v>
      </c>
      <c r="BT4" s="2" t="s">
        <v>2551</v>
      </c>
      <c r="BU4" s="201"/>
      <c r="BV4" s="201"/>
      <c r="BW4" s="201"/>
      <c r="BX4" s="201"/>
      <c r="BY4" s="201"/>
      <c r="BZ4" s="201"/>
      <c r="CA4" s="201"/>
      <c r="CB4" s="201"/>
      <c r="CC4" s="203"/>
      <c r="CD4" s="17" t="s">
        <v>2799</v>
      </c>
      <c r="CE4" s="17" t="s">
        <v>2808</v>
      </c>
      <c r="CF4" s="201"/>
      <c r="CG4" s="201"/>
      <c r="CH4" s="201"/>
      <c r="CI4" s="18" t="s">
        <v>2807</v>
      </c>
      <c r="CJ4" s="2" t="s">
        <v>3246</v>
      </c>
    </row>
    <row r="5" spans="1:88" s="50" customFormat="1" x14ac:dyDescent="0.3">
      <c r="A5" s="49" t="s">
        <v>1126</v>
      </c>
      <c r="B5" s="49">
        <v>65336589</v>
      </c>
      <c r="C5" s="49">
        <v>0</v>
      </c>
      <c r="D5" s="49">
        <v>89</v>
      </c>
      <c r="E5" s="49">
        <v>1</v>
      </c>
      <c r="G5" s="49" t="s">
        <v>1127</v>
      </c>
      <c r="H5" s="51">
        <v>44184</v>
      </c>
      <c r="I5" s="49" t="b">
        <f t="shared" ref="I5:I68" si="0">ISNUMBER(SEARCH("webassembly",G5))</f>
        <v>1</v>
      </c>
      <c r="J5" s="52">
        <v>1608191632</v>
      </c>
      <c r="K5" s="53">
        <f t="shared" ref="K5:K68" si="1">(((J5/60)/60)/24)+DATE(1970,1,1)</f>
        <v>44182.329074074078</v>
      </c>
      <c r="L5" s="52"/>
      <c r="M5" s="53" t="str">
        <f t="shared" ref="M5:M68" si="2">IF(ISBLANK(L5),"",(((L5/60)/60)/24)+DATE(1970,1,1))</f>
        <v/>
      </c>
      <c r="N5" s="52" t="str">
        <f t="shared" ref="N5:N68" si="3">IF(ISBLANK(L5),"",L5-J5)</f>
        <v/>
      </c>
      <c r="O5" s="54" t="str">
        <f t="shared" ref="O5:O68" si="4">IF(N5="","",INT(M5-K5)&amp;" days "&amp;TEXT(M5-K5,"h"":""m"":""s"""""))</f>
        <v/>
      </c>
      <c r="P5" s="52">
        <v>1608217649</v>
      </c>
      <c r="Q5" s="53">
        <f t="shared" ref="Q5:Q68" si="5">IF(ISBLANK(P5),"",(((P5/60)/60)/24)+DATE(1970,1,1))</f>
        <v>44182.630196759259</v>
      </c>
      <c r="R5" s="52">
        <f t="shared" ref="R5:R68" si="6">IF(ISBLANK(P5),"",P5-J5)</f>
        <v>26017</v>
      </c>
      <c r="S5" s="54" t="str">
        <f t="shared" ref="S5:S68" si="7">IF(R5="","",INT(Q5-K5)&amp;" days "&amp;TEXT(Q5-K5,"h"":""m"":""s"""""))</f>
        <v>0 days 7:13:37</v>
      </c>
      <c r="U5" s="53" t="str">
        <f t="shared" ref="U5:U68" si="8">IF(ISBLANK(T5),"",(((T5/60)/60)/24)+DATE(1970,1,1))</f>
        <v/>
      </c>
      <c r="V5" s="52" t="str">
        <f t="shared" ref="V5:V68" si="9">IF(ISBLANK(T5),"",T5-J5)</f>
        <v/>
      </c>
      <c r="W5" s="54" t="str">
        <f t="shared" ref="W5:W68" si="10">IF(V5="","",INT(U5-K5)&amp;" days "&amp;TEXT(U5-K5,"h"":""m"":""s"""""))</f>
        <v/>
      </c>
      <c r="X5" s="52">
        <f t="shared" ref="X5:X68" si="11">IF(MIN(N5,R5,V5)=0,"",MIN(N5,R5,V5))</f>
        <v>26017</v>
      </c>
      <c r="Y5" s="54" t="str">
        <f t="shared" ref="Y5:Y68" si="12">IF(X5="","",TEXT(X5/(24*60*60),"dd \d\a\y\s hh:mm:ss"))</f>
        <v>00 days 07:13:37</v>
      </c>
      <c r="AC5" s="50" t="str">
        <f>IF(AB5="","",VLOOKUP(AB5,'Lookup Tables'!$A$75:$B$86,2,TRUE))</f>
        <v/>
      </c>
      <c r="AD5" s="54" t="str">
        <f t="shared" ref="AD5:AD68" si="13">IF(AC5="","",_xlfn.CONCAT(AH5&amp;"-"&amp;AC5))</f>
        <v/>
      </c>
      <c r="AE5" s="49" t="s">
        <v>1129</v>
      </c>
      <c r="AF5" s="55" t="str">
        <f t="shared" ref="AF5:AF68" si="14">HYPERLINK(AM5,"Link")</f>
        <v>Link</v>
      </c>
      <c r="AG5" s="49">
        <v>11</v>
      </c>
      <c r="AH5" s="50" t="str">
        <f>IF(AG5="","",VLOOKUP(AG5,'Lookup Tables'!$A$75:$B$86,2,TRUE))</f>
        <v>Level 1</v>
      </c>
      <c r="AI5" s="49">
        <v>14842076</v>
      </c>
      <c r="AJ5" s="49" t="s">
        <v>9</v>
      </c>
      <c r="AK5" s="49" t="s">
        <v>1128</v>
      </c>
      <c r="AL5" s="49"/>
      <c r="AM5" s="50" t="s">
        <v>1130</v>
      </c>
      <c r="AN5" s="50" t="s">
        <v>1131</v>
      </c>
      <c r="AO5" s="55" t="str">
        <f t="shared" ref="AO5:AO68" si="15">HYPERLINK(AN5,"Link")</f>
        <v>Link</v>
      </c>
      <c r="AP5" s="59" t="b">
        <v>1</v>
      </c>
      <c r="AQ5" s="165">
        <v>198</v>
      </c>
      <c r="AR5" s="177" t="s">
        <v>1126</v>
      </c>
      <c r="AS5" s="225"/>
      <c r="AT5"/>
      <c r="AU5"/>
      <c r="AV5">
        <v>1</v>
      </c>
      <c r="AW5">
        <v>1</v>
      </c>
      <c r="AX5"/>
      <c r="AY5">
        <f t="shared" ref="AY5:AY36" si="16">AW5+AX5</f>
        <v>1</v>
      </c>
      <c r="AZ5">
        <v>1</v>
      </c>
      <c r="BA5"/>
      <c r="BB5"/>
      <c r="BC5"/>
      <c r="BD5"/>
      <c r="BE5"/>
      <c r="BF5"/>
      <c r="BG5"/>
      <c r="BH5"/>
      <c r="BI5"/>
      <c r="BJ5"/>
      <c r="BK5"/>
      <c r="BL5"/>
      <c r="BM5"/>
      <c r="BN5"/>
      <c r="BO5"/>
      <c r="BP5"/>
      <c r="BQ5"/>
      <c r="BR5"/>
      <c r="BS5" s="50" t="s">
        <v>4035</v>
      </c>
      <c r="BT5" s="50" t="s">
        <v>3389</v>
      </c>
      <c r="BU5" s="56"/>
      <c r="BV5" s="56"/>
      <c r="BW5" s="56">
        <v>2</v>
      </c>
      <c r="BX5" s="56">
        <v>3</v>
      </c>
      <c r="BY5" s="56"/>
      <c r="BZ5" s="56"/>
      <c r="CA5" s="56"/>
      <c r="CB5" s="56"/>
      <c r="CC5" s="56"/>
      <c r="CD5" s="50" t="s">
        <v>2800</v>
      </c>
      <c r="CE5" s="50" t="s">
        <v>2818</v>
      </c>
      <c r="CF5" s="56">
        <v>3</v>
      </c>
      <c r="CG5" s="50" t="s">
        <v>3214</v>
      </c>
      <c r="CH5" s="50" t="s">
        <v>3208</v>
      </c>
      <c r="CI5" s="57" t="s">
        <v>2810</v>
      </c>
      <c r="CJ5" s="58" t="s">
        <v>3113</v>
      </c>
    </row>
    <row r="6" spans="1:88" s="50" customFormat="1" x14ac:dyDescent="0.3">
      <c r="A6" s="49" t="s">
        <v>993</v>
      </c>
      <c r="B6" s="49">
        <v>61963701</v>
      </c>
      <c r="C6" s="49">
        <v>0</v>
      </c>
      <c r="D6" s="49">
        <v>295</v>
      </c>
      <c r="E6" s="49">
        <v>0</v>
      </c>
      <c r="G6" s="49" t="s">
        <v>994</v>
      </c>
      <c r="H6" s="51">
        <v>43974</v>
      </c>
      <c r="I6" s="49" t="b">
        <f t="shared" si="0"/>
        <v>0</v>
      </c>
      <c r="J6" s="52">
        <v>1590180794</v>
      </c>
      <c r="K6" s="53">
        <f t="shared" si="1"/>
        <v>43973.870300925926</v>
      </c>
      <c r="L6" s="52">
        <v>1590220528</v>
      </c>
      <c r="M6" s="53">
        <f t="shared" si="2"/>
        <v>43974.330185185187</v>
      </c>
      <c r="N6" s="52">
        <f t="shared" si="3"/>
        <v>39734</v>
      </c>
      <c r="O6" s="54" t="str">
        <f t="shared" si="4"/>
        <v>0 days 11:2:14</v>
      </c>
      <c r="P6" s="52"/>
      <c r="Q6" s="53" t="str">
        <f t="shared" si="5"/>
        <v/>
      </c>
      <c r="R6" s="52" t="str">
        <f t="shared" si="6"/>
        <v/>
      </c>
      <c r="S6" s="54" t="str">
        <f t="shared" si="7"/>
        <v/>
      </c>
      <c r="U6" s="53" t="str">
        <f t="shared" si="8"/>
        <v/>
      </c>
      <c r="V6" s="52" t="str">
        <f t="shared" si="9"/>
        <v/>
      </c>
      <c r="W6" s="54" t="str">
        <f t="shared" si="10"/>
        <v/>
      </c>
      <c r="X6" s="52">
        <f t="shared" si="11"/>
        <v>39734</v>
      </c>
      <c r="Y6" s="54" t="str">
        <f t="shared" si="12"/>
        <v>00 days 11:02:14</v>
      </c>
      <c r="AC6" s="50" t="str">
        <f>IF(AB6="","",VLOOKUP(AB6,'Lookup Tables'!$A$75:$B$86,2,TRUE))</f>
        <v/>
      </c>
      <c r="AD6" s="54" t="str">
        <f t="shared" si="13"/>
        <v/>
      </c>
      <c r="AE6" s="49" t="s">
        <v>996</v>
      </c>
      <c r="AF6" s="55" t="str">
        <f t="shared" si="14"/>
        <v>Link</v>
      </c>
      <c r="AG6" s="49">
        <v>77</v>
      </c>
      <c r="AH6" s="50" t="str">
        <f>IF(AG6="","",VLOOKUP(AG6,'Lookup Tables'!$A$75:$B$86,2,TRUE))</f>
        <v>Level 1</v>
      </c>
      <c r="AI6" s="49">
        <v>40418</v>
      </c>
      <c r="AJ6" s="49" t="s">
        <v>9</v>
      </c>
      <c r="AK6" s="49" t="s">
        <v>995</v>
      </c>
      <c r="AL6" s="49"/>
      <c r="AM6" s="50" t="s">
        <v>997</v>
      </c>
      <c r="AN6" s="50" t="s">
        <v>998</v>
      </c>
      <c r="AO6" s="55" t="str">
        <f t="shared" si="15"/>
        <v>Link</v>
      </c>
      <c r="AP6" s="49" t="b">
        <v>0</v>
      </c>
      <c r="AQ6" s="165">
        <v>173</v>
      </c>
      <c r="AR6" s="175" t="s">
        <v>993</v>
      </c>
      <c r="AS6" s="225"/>
      <c r="AT6"/>
      <c r="AU6"/>
      <c r="AV6">
        <v>1</v>
      </c>
      <c r="AW6">
        <v>1</v>
      </c>
      <c r="AX6"/>
      <c r="AY6">
        <f t="shared" si="16"/>
        <v>1</v>
      </c>
      <c r="AZ6">
        <v>1</v>
      </c>
      <c r="BA6"/>
      <c r="BB6"/>
      <c r="BC6"/>
      <c r="BD6"/>
      <c r="BE6"/>
      <c r="BF6"/>
      <c r="BG6">
        <v>1</v>
      </c>
      <c r="BH6"/>
      <c r="BI6"/>
      <c r="BJ6"/>
      <c r="BK6"/>
      <c r="BL6"/>
      <c r="BM6"/>
      <c r="BN6"/>
      <c r="BO6"/>
      <c r="BP6"/>
      <c r="BQ6"/>
      <c r="BR6"/>
      <c r="BS6" s="50" t="s">
        <v>3974</v>
      </c>
      <c r="BT6" s="50" t="s">
        <v>3379</v>
      </c>
      <c r="BU6" s="56">
        <v>3</v>
      </c>
      <c r="BV6" s="56"/>
      <c r="BW6" s="56"/>
      <c r="BX6" s="56"/>
      <c r="BY6" s="56"/>
      <c r="BZ6" s="56"/>
      <c r="CA6" s="56"/>
      <c r="CB6" s="56"/>
      <c r="CC6" s="56"/>
      <c r="CD6" s="50" t="s">
        <v>2805</v>
      </c>
      <c r="CE6" s="50" t="s">
        <v>2818</v>
      </c>
      <c r="CF6" s="56">
        <v>3</v>
      </c>
      <c r="CG6" s="50" t="s">
        <v>3214</v>
      </c>
      <c r="CH6" s="50" t="s">
        <v>3208</v>
      </c>
      <c r="CI6" s="57" t="s">
        <v>2818</v>
      </c>
      <c r="CJ6" s="58" t="s">
        <v>3113</v>
      </c>
    </row>
    <row r="7" spans="1:88" s="50" customFormat="1" x14ac:dyDescent="0.3">
      <c r="A7" s="49" t="s">
        <v>1609</v>
      </c>
      <c r="B7" s="49">
        <v>63611732</v>
      </c>
      <c r="C7" s="49">
        <v>0</v>
      </c>
      <c r="D7" s="49">
        <v>260</v>
      </c>
      <c r="E7" s="49">
        <v>1</v>
      </c>
      <c r="F7" s="50">
        <v>63612176</v>
      </c>
      <c r="G7" s="49" t="s">
        <v>1610</v>
      </c>
      <c r="H7" s="51">
        <v>44070</v>
      </c>
      <c r="I7" s="49" t="b">
        <f t="shared" si="0"/>
        <v>1</v>
      </c>
      <c r="J7" s="52">
        <v>1598515592</v>
      </c>
      <c r="K7" s="53">
        <f t="shared" si="1"/>
        <v>44070.337870370371</v>
      </c>
      <c r="L7" s="52"/>
      <c r="M7" s="53" t="str">
        <f t="shared" si="2"/>
        <v/>
      </c>
      <c r="N7" s="52" t="str">
        <f t="shared" si="3"/>
        <v/>
      </c>
      <c r="O7" s="54" t="str">
        <f t="shared" si="4"/>
        <v/>
      </c>
      <c r="P7" s="52">
        <v>1598517226</v>
      </c>
      <c r="Q7" s="53">
        <f t="shared" si="5"/>
        <v>44070.356782407413</v>
      </c>
      <c r="R7" s="52">
        <f t="shared" si="6"/>
        <v>1634</v>
      </c>
      <c r="S7" s="54" t="str">
        <f t="shared" si="7"/>
        <v>0 days 0:27:14</v>
      </c>
      <c r="T7" s="50">
        <v>1598517226</v>
      </c>
      <c r="U7" s="53">
        <f t="shared" si="8"/>
        <v>44070.356782407413</v>
      </c>
      <c r="V7" s="52">
        <f t="shared" si="9"/>
        <v>1634</v>
      </c>
      <c r="W7" s="54" t="str">
        <f t="shared" si="10"/>
        <v>0 days 0:27:14</v>
      </c>
      <c r="X7" s="52">
        <f t="shared" si="11"/>
        <v>1634</v>
      </c>
      <c r="Y7" s="54" t="str">
        <f t="shared" si="12"/>
        <v>00 days 00:27:14</v>
      </c>
      <c r="Z7" s="50" t="s">
        <v>3022</v>
      </c>
      <c r="AA7" s="50">
        <v>1492496</v>
      </c>
      <c r="AB7" s="50">
        <v>4004</v>
      </c>
      <c r="AC7" s="50" t="str">
        <f>IF(AB7="","",VLOOKUP(AB7,'Lookup Tables'!$A$75:$B$86,2,TRUE))</f>
        <v>Level 6</v>
      </c>
      <c r="AD7" s="54" t="str">
        <f t="shared" si="13"/>
        <v>Level 2-Level 6</v>
      </c>
      <c r="AE7" s="49" t="s">
        <v>443</v>
      </c>
      <c r="AF7" s="55" t="str">
        <f t="shared" si="14"/>
        <v>Link</v>
      </c>
      <c r="AG7" s="49">
        <v>269</v>
      </c>
      <c r="AH7" s="50" t="str">
        <f>IF(AG7="","",VLOOKUP(AG7,'Lookup Tables'!$A$75:$B$86,2,TRUE))</f>
        <v>Level 2</v>
      </c>
      <c r="AI7" s="49">
        <v>13705843</v>
      </c>
      <c r="AJ7" s="49" t="s">
        <v>9</v>
      </c>
      <c r="AK7" s="49" t="s">
        <v>442</v>
      </c>
      <c r="AL7" s="49"/>
      <c r="AM7" s="50" t="s">
        <v>444</v>
      </c>
      <c r="AN7" s="50" t="s">
        <v>1611</v>
      </c>
      <c r="AO7" s="55" t="str">
        <f t="shared" si="15"/>
        <v>Link</v>
      </c>
      <c r="AP7" s="49" t="b">
        <v>1</v>
      </c>
      <c r="AQ7" s="165">
        <v>289</v>
      </c>
      <c r="AR7" s="175" t="s">
        <v>3917</v>
      </c>
      <c r="AS7" s="225"/>
      <c r="AT7"/>
      <c r="AU7"/>
      <c r="AV7">
        <v>1</v>
      </c>
      <c r="AW7"/>
      <c r="AX7"/>
      <c r="AY7">
        <f t="shared" si="16"/>
        <v>0</v>
      </c>
      <c r="AZ7">
        <v>1</v>
      </c>
      <c r="BA7"/>
      <c r="BB7"/>
      <c r="BC7"/>
      <c r="BD7"/>
      <c r="BE7"/>
      <c r="BF7"/>
      <c r="BG7"/>
      <c r="BH7"/>
      <c r="BI7"/>
      <c r="BJ7"/>
      <c r="BK7"/>
      <c r="BL7"/>
      <c r="BM7"/>
      <c r="BN7"/>
      <c r="BO7"/>
      <c r="BP7"/>
      <c r="BQ7"/>
      <c r="BR7"/>
      <c r="BS7" s="95" t="s">
        <v>3918</v>
      </c>
      <c r="BT7" s="95" t="s">
        <v>2919</v>
      </c>
      <c r="BU7" s="56"/>
      <c r="BV7" s="56"/>
      <c r="BW7" s="56"/>
      <c r="BX7" s="56">
        <v>3</v>
      </c>
      <c r="BY7" s="56">
        <v>2</v>
      </c>
      <c r="BZ7" s="56"/>
      <c r="CA7" s="56"/>
      <c r="CB7" s="56"/>
      <c r="CC7" s="56"/>
      <c r="CD7" s="50" t="s">
        <v>2800</v>
      </c>
      <c r="CE7" s="50" t="s">
        <v>2818</v>
      </c>
      <c r="CF7" s="56">
        <v>3</v>
      </c>
      <c r="CG7" s="50" t="s">
        <v>3214</v>
      </c>
      <c r="CH7" s="50" t="s">
        <v>3208</v>
      </c>
      <c r="CI7" s="57" t="s">
        <v>2810</v>
      </c>
      <c r="CJ7" s="58" t="s">
        <v>3113</v>
      </c>
    </row>
    <row r="8" spans="1:88" s="50" customFormat="1" x14ac:dyDescent="0.3">
      <c r="A8" s="49" t="s">
        <v>1597</v>
      </c>
      <c r="B8" s="49">
        <v>63579489</v>
      </c>
      <c r="C8" s="49">
        <v>1</v>
      </c>
      <c r="D8" s="49">
        <v>275</v>
      </c>
      <c r="E8" s="49">
        <v>1</v>
      </c>
      <c r="F8" s="50">
        <v>63579655</v>
      </c>
      <c r="G8" s="49" t="s">
        <v>1598</v>
      </c>
      <c r="H8" s="51">
        <v>44080</v>
      </c>
      <c r="I8" s="49" t="b">
        <f t="shared" si="0"/>
        <v>1</v>
      </c>
      <c r="J8" s="52">
        <v>1598360707</v>
      </c>
      <c r="K8" s="53">
        <f t="shared" si="1"/>
        <v>44068.545219907406</v>
      </c>
      <c r="L8" s="52"/>
      <c r="M8" s="53" t="str">
        <f t="shared" si="2"/>
        <v/>
      </c>
      <c r="N8" s="52" t="str">
        <f t="shared" si="3"/>
        <v/>
      </c>
      <c r="O8" s="54" t="str">
        <f t="shared" si="4"/>
        <v/>
      </c>
      <c r="P8" s="52">
        <v>1598361229</v>
      </c>
      <c r="Q8" s="53">
        <f t="shared" si="5"/>
        <v>44068.551261574074</v>
      </c>
      <c r="R8" s="52">
        <f t="shared" si="6"/>
        <v>522</v>
      </c>
      <c r="S8" s="54" t="str">
        <f t="shared" si="7"/>
        <v>0 days 0:8:42</v>
      </c>
      <c r="T8" s="50">
        <v>1598361229</v>
      </c>
      <c r="U8" s="53">
        <f t="shared" si="8"/>
        <v>44068.551261574074</v>
      </c>
      <c r="V8" s="52">
        <f t="shared" si="9"/>
        <v>522</v>
      </c>
      <c r="W8" s="54" t="str">
        <f t="shared" si="10"/>
        <v>0 days 0:8:42</v>
      </c>
      <c r="X8" s="52">
        <f t="shared" si="11"/>
        <v>522</v>
      </c>
      <c r="Y8" s="54" t="str">
        <f t="shared" si="12"/>
        <v>00 days 00:08:42</v>
      </c>
      <c r="Z8" s="50" t="s">
        <v>3053</v>
      </c>
      <c r="AA8" s="50">
        <v>60761</v>
      </c>
      <c r="AB8" s="50">
        <v>235075</v>
      </c>
      <c r="AC8" s="50" t="str">
        <f>IF(AB8="","",VLOOKUP(AB8,'Lookup Tables'!$A$75:$B$86,2,TRUE))</f>
        <v>Level 11</v>
      </c>
      <c r="AD8" s="54" t="str">
        <f t="shared" si="13"/>
        <v>Level 2-Level 11</v>
      </c>
      <c r="AE8" s="49" t="s">
        <v>870</v>
      </c>
      <c r="AF8" s="55" t="str">
        <f t="shared" si="14"/>
        <v>Link</v>
      </c>
      <c r="AG8" s="49">
        <v>394</v>
      </c>
      <c r="AH8" s="50" t="str">
        <f>IF(AG8="","",VLOOKUP(AG8,'Lookup Tables'!$A$75:$B$86,2,TRUE))</f>
        <v>Level 2</v>
      </c>
      <c r="AI8" s="49">
        <v>9181182</v>
      </c>
      <c r="AJ8" s="49" t="s">
        <v>9</v>
      </c>
      <c r="AK8" s="49" t="s">
        <v>869</v>
      </c>
      <c r="AL8" s="49"/>
      <c r="AM8" s="50" t="s">
        <v>871</v>
      </c>
      <c r="AN8" s="50" t="s">
        <v>1599</v>
      </c>
      <c r="AO8" s="55" t="str">
        <f t="shared" si="15"/>
        <v>Link</v>
      </c>
      <c r="AP8" s="49" t="b">
        <v>1</v>
      </c>
      <c r="AQ8" s="165">
        <v>286</v>
      </c>
      <c r="AR8" s="175" t="s">
        <v>3911</v>
      </c>
      <c r="AS8" s="225"/>
      <c r="AT8"/>
      <c r="AU8"/>
      <c r="AV8"/>
      <c r="AW8">
        <v>1</v>
      </c>
      <c r="AX8"/>
      <c r="AY8">
        <f t="shared" si="16"/>
        <v>1</v>
      </c>
      <c r="AZ8">
        <v>1</v>
      </c>
      <c r="BA8"/>
      <c r="BB8"/>
      <c r="BC8"/>
      <c r="BD8"/>
      <c r="BE8"/>
      <c r="BF8"/>
      <c r="BG8"/>
      <c r="BH8"/>
      <c r="BI8"/>
      <c r="BJ8"/>
      <c r="BK8"/>
      <c r="BL8">
        <v>1</v>
      </c>
      <c r="BM8"/>
      <c r="BN8"/>
      <c r="BO8"/>
      <c r="BP8"/>
      <c r="BQ8"/>
      <c r="BR8"/>
      <c r="BS8" s="95" t="s">
        <v>3912</v>
      </c>
      <c r="BT8" s="95" t="s">
        <v>2561</v>
      </c>
      <c r="BU8" s="56">
        <v>3</v>
      </c>
      <c r="BV8" s="56"/>
      <c r="BW8" s="56">
        <v>2</v>
      </c>
      <c r="BX8" s="56"/>
      <c r="BY8" s="56">
        <v>2</v>
      </c>
      <c r="BZ8" s="56"/>
      <c r="CA8" s="56"/>
      <c r="CB8" s="56"/>
      <c r="CC8" s="56"/>
      <c r="CD8" s="50" t="s">
        <v>2805</v>
      </c>
      <c r="CE8" s="50" t="s">
        <v>2818</v>
      </c>
      <c r="CF8" s="56">
        <v>3</v>
      </c>
      <c r="CG8" s="50" t="s">
        <v>3214</v>
      </c>
      <c r="CH8" s="50" t="s">
        <v>3208</v>
      </c>
      <c r="CI8" s="57" t="s">
        <v>2818</v>
      </c>
      <c r="CJ8" s="58" t="s">
        <v>3113</v>
      </c>
    </row>
    <row r="9" spans="1:88" s="50" customFormat="1" x14ac:dyDescent="0.3">
      <c r="A9" s="49" t="s">
        <v>296</v>
      </c>
      <c r="B9" s="49">
        <v>62700005</v>
      </c>
      <c r="C9" s="49">
        <v>3</v>
      </c>
      <c r="D9" s="49">
        <v>849</v>
      </c>
      <c r="E9" s="49">
        <v>2</v>
      </c>
      <c r="G9" s="49" t="s">
        <v>297</v>
      </c>
      <c r="H9" s="51">
        <v>44048</v>
      </c>
      <c r="I9" s="49" t="b">
        <f t="shared" si="0"/>
        <v>1</v>
      </c>
      <c r="J9" s="52">
        <v>1593704130</v>
      </c>
      <c r="K9" s="53">
        <f t="shared" si="1"/>
        <v>44014.649652777778</v>
      </c>
      <c r="L9" s="52">
        <v>1593705114</v>
      </c>
      <c r="M9" s="53">
        <f t="shared" si="2"/>
        <v>44014.661041666666</v>
      </c>
      <c r="N9" s="52">
        <f t="shared" si="3"/>
        <v>984</v>
      </c>
      <c r="O9" s="54" t="str">
        <f t="shared" si="4"/>
        <v>0 days 0:16:24</v>
      </c>
      <c r="P9" s="52">
        <v>1593708288</v>
      </c>
      <c r="Q9" s="53">
        <f t="shared" si="5"/>
        <v>44014.697777777779</v>
      </c>
      <c r="R9" s="52">
        <f t="shared" si="6"/>
        <v>4158</v>
      </c>
      <c r="S9" s="54" t="str">
        <f t="shared" si="7"/>
        <v>0 days 1:9:18</v>
      </c>
      <c r="U9" s="53" t="str">
        <f t="shared" si="8"/>
        <v/>
      </c>
      <c r="V9" s="52" t="str">
        <f t="shared" si="9"/>
        <v/>
      </c>
      <c r="W9" s="54" t="str">
        <f t="shared" si="10"/>
        <v/>
      </c>
      <c r="X9" s="52">
        <f t="shared" si="11"/>
        <v>984</v>
      </c>
      <c r="Y9" s="54" t="str">
        <f t="shared" si="12"/>
        <v>00 days 00:16:24</v>
      </c>
      <c r="AC9" s="50" t="str">
        <f>IF(AB9="","",VLOOKUP(AB9,'Lookup Tables'!$A$75:$B$86,2,TRUE))</f>
        <v/>
      </c>
      <c r="AD9" s="54" t="str">
        <f t="shared" si="13"/>
        <v/>
      </c>
      <c r="AE9" s="49" t="s">
        <v>299</v>
      </c>
      <c r="AF9" s="55" t="str">
        <f t="shared" si="14"/>
        <v>Link</v>
      </c>
      <c r="AG9" s="49">
        <v>51</v>
      </c>
      <c r="AH9" s="50" t="str">
        <f>IF(AG9="","",VLOOKUP(AG9,'Lookup Tables'!$A$75:$B$86,2,TRUE))</f>
        <v>Level 1</v>
      </c>
      <c r="AI9" s="49">
        <v>3860630</v>
      </c>
      <c r="AJ9" s="49" t="s">
        <v>9</v>
      </c>
      <c r="AK9" s="49" t="s">
        <v>298</v>
      </c>
      <c r="AL9" s="49"/>
      <c r="AM9" s="50" t="s">
        <v>300</v>
      </c>
      <c r="AN9" s="50" t="s">
        <v>301</v>
      </c>
      <c r="AO9" s="55" t="str">
        <f t="shared" si="15"/>
        <v>Link</v>
      </c>
      <c r="AP9" s="49" t="b">
        <v>1</v>
      </c>
      <c r="AQ9" s="165">
        <v>50</v>
      </c>
      <c r="AR9" s="175" t="s">
        <v>2946</v>
      </c>
      <c r="AS9" s="225"/>
      <c r="AT9"/>
      <c r="AU9"/>
      <c r="AV9"/>
      <c r="AW9"/>
      <c r="AX9"/>
      <c r="AY9">
        <f t="shared" si="16"/>
        <v>0</v>
      </c>
      <c r="AZ9">
        <v>1</v>
      </c>
      <c r="BA9"/>
      <c r="BB9"/>
      <c r="BC9"/>
      <c r="BD9"/>
      <c r="BE9"/>
      <c r="BF9"/>
      <c r="BG9"/>
      <c r="BH9"/>
      <c r="BI9"/>
      <c r="BJ9">
        <v>1</v>
      </c>
      <c r="BK9"/>
      <c r="BL9"/>
      <c r="BM9"/>
      <c r="BN9"/>
      <c r="BO9"/>
      <c r="BP9"/>
      <c r="BQ9"/>
      <c r="BR9"/>
      <c r="BS9" s="50" t="s">
        <v>2949</v>
      </c>
      <c r="BT9" s="50" t="s">
        <v>2947</v>
      </c>
      <c r="BU9" s="56"/>
      <c r="BV9" s="56"/>
      <c r="BW9" s="56"/>
      <c r="BX9" s="56">
        <v>3</v>
      </c>
      <c r="BY9" s="56">
        <v>2</v>
      </c>
      <c r="BZ9" s="56"/>
      <c r="CA9" s="56"/>
      <c r="CB9" s="56"/>
      <c r="CC9" s="56"/>
      <c r="CD9" s="50" t="s">
        <v>2800</v>
      </c>
      <c r="CE9" s="50" t="s">
        <v>2818</v>
      </c>
      <c r="CF9" s="56">
        <v>3</v>
      </c>
      <c r="CG9" s="50" t="s">
        <v>3214</v>
      </c>
      <c r="CH9" s="50" t="s">
        <v>3208</v>
      </c>
      <c r="CI9" s="57" t="s">
        <v>2810</v>
      </c>
      <c r="CJ9" s="58" t="s">
        <v>3113</v>
      </c>
    </row>
    <row r="10" spans="1:88" s="50" customFormat="1" x14ac:dyDescent="0.3">
      <c r="A10" s="49" t="s">
        <v>1666</v>
      </c>
      <c r="B10" s="49">
        <v>62306681</v>
      </c>
      <c r="C10" s="49">
        <v>0</v>
      </c>
      <c r="D10" s="49">
        <v>678</v>
      </c>
      <c r="E10" s="49">
        <v>1</v>
      </c>
      <c r="F10" s="50">
        <v>62321670</v>
      </c>
      <c r="G10" s="49" t="s">
        <v>1667</v>
      </c>
      <c r="H10" s="51">
        <v>43993</v>
      </c>
      <c r="I10" s="49" t="b">
        <f t="shared" si="0"/>
        <v>0</v>
      </c>
      <c r="J10" s="52">
        <v>1591801078</v>
      </c>
      <c r="K10" s="53">
        <f t="shared" si="1"/>
        <v>43992.623587962968</v>
      </c>
      <c r="L10" s="52">
        <v>1591802199</v>
      </c>
      <c r="M10" s="53">
        <f t="shared" si="2"/>
        <v>43992.636562500003</v>
      </c>
      <c r="N10" s="52">
        <f t="shared" si="3"/>
        <v>1121</v>
      </c>
      <c r="O10" s="54" t="str">
        <f t="shared" si="4"/>
        <v>0 days 0:18:41</v>
      </c>
      <c r="P10" s="52">
        <v>1591869267</v>
      </c>
      <c r="Q10" s="53">
        <f t="shared" si="5"/>
        <v>43993.412812499999</v>
      </c>
      <c r="R10" s="52">
        <f t="shared" si="6"/>
        <v>68189</v>
      </c>
      <c r="S10" s="54" t="str">
        <f t="shared" si="7"/>
        <v>0 days 18:56:29</v>
      </c>
      <c r="T10" s="50">
        <v>1591869267</v>
      </c>
      <c r="U10" s="53">
        <f t="shared" si="8"/>
        <v>43993.412812499999</v>
      </c>
      <c r="V10" s="52">
        <f t="shared" si="9"/>
        <v>68189</v>
      </c>
      <c r="W10" s="54" t="str">
        <f t="shared" si="10"/>
        <v>0 days 18:56:29</v>
      </c>
      <c r="X10" s="52">
        <f t="shared" si="11"/>
        <v>1121</v>
      </c>
      <c r="Y10" s="54" t="str">
        <f t="shared" si="12"/>
        <v>00 days 00:18:41</v>
      </c>
      <c r="Z10" s="50" t="s">
        <v>215</v>
      </c>
      <c r="AA10" s="50">
        <v>11476545</v>
      </c>
      <c r="AB10" s="50">
        <v>153</v>
      </c>
      <c r="AC10" s="50" t="str">
        <f>IF(AB10="","",VLOOKUP(AB10,'Lookup Tables'!$A$75:$B$86,2,TRUE))</f>
        <v>Level 1</v>
      </c>
      <c r="AD10" s="54" t="str">
        <f t="shared" si="13"/>
        <v>Level 1-Level 1</v>
      </c>
      <c r="AE10" s="49" t="s">
        <v>215</v>
      </c>
      <c r="AF10" s="55" t="str">
        <f t="shared" si="14"/>
        <v>Link</v>
      </c>
      <c r="AG10" s="49">
        <v>153</v>
      </c>
      <c r="AH10" s="50" t="str">
        <f>IF(AG10="","",VLOOKUP(AG10,'Lookup Tables'!$A$75:$B$86,2,TRUE))</f>
        <v>Level 1</v>
      </c>
      <c r="AI10" s="49">
        <v>11476545</v>
      </c>
      <c r="AJ10" s="49" t="s">
        <v>9</v>
      </c>
      <c r="AK10" s="49" t="s">
        <v>214</v>
      </c>
      <c r="AL10" s="49"/>
      <c r="AM10" s="50" t="s">
        <v>216</v>
      </c>
      <c r="AN10" s="50" t="s">
        <v>1668</v>
      </c>
      <c r="AO10" s="55" t="str">
        <f t="shared" si="15"/>
        <v>Link</v>
      </c>
      <c r="AP10" s="49" t="b">
        <v>1</v>
      </c>
      <c r="AQ10" s="165">
        <v>302</v>
      </c>
      <c r="AR10" s="175" t="s">
        <v>2917</v>
      </c>
      <c r="AS10" s="225"/>
      <c r="AT10"/>
      <c r="AU10"/>
      <c r="AV10"/>
      <c r="AW10"/>
      <c r="AX10">
        <v>1</v>
      </c>
      <c r="AY10">
        <f t="shared" si="16"/>
        <v>1</v>
      </c>
      <c r="AZ10">
        <v>1</v>
      </c>
      <c r="BA10"/>
      <c r="BB10"/>
      <c r="BC10"/>
      <c r="BD10"/>
      <c r="BE10"/>
      <c r="BF10"/>
      <c r="BG10">
        <v>1</v>
      </c>
      <c r="BH10"/>
      <c r="BI10"/>
      <c r="BJ10"/>
      <c r="BK10"/>
      <c r="BL10"/>
      <c r="BM10"/>
      <c r="BN10"/>
      <c r="BO10"/>
      <c r="BP10"/>
      <c r="BQ10"/>
      <c r="BR10"/>
      <c r="BS10" s="50" t="s">
        <v>2918</v>
      </c>
      <c r="BT10" s="50" t="s">
        <v>2919</v>
      </c>
      <c r="BU10" s="56"/>
      <c r="BV10" s="56"/>
      <c r="BW10" s="56">
        <v>2</v>
      </c>
      <c r="BX10" s="56">
        <v>3</v>
      </c>
      <c r="BY10" s="56"/>
      <c r="BZ10" s="56"/>
      <c r="CA10" s="56"/>
      <c r="CB10" s="56"/>
      <c r="CC10" s="56"/>
      <c r="CD10" s="50" t="s">
        <v>2801</v>
      </c>
      <c r="CE10" s="50" t="s">
        <v>2818</v>
      </c>
      <c r="CF10" s="56">
        <v>3</v>
      </c>
      <c r="CG10" s="50" t="s">
        <v>3213</v>
      </c>
      <c r="CH10" s="50" t="s">
        <v>3208</v>
      </c>
      <c r="CI10" s="57" t="s">
        <v>2810</v>
      </c>
      <c r="CJ10" s="58" t="s">
        <v>3113</v>
      </c>
    </row>
    <row r="11" spans="1:88" s="50" customFormat="1" x14ac:dyDescent="0.3">
      <c r="A11" s="49" t="s">
        <v>664</v>
      </c>
      <c r="B11" s="49">
        <v>66960982</v>
      </c>
      <c r="C11" s="49">
        <v>0</v>
      </c>
      <c r="D11" s="49">
        <v>24</v>
      </c>
      <c r="E11" s="49">
        <v>1</v>
      </c>
      <c r="F11" s="50">
        <v>66963202</v>
      </c>
      <c r="G11" s="49" t="s">
        <v>665</v>
      </c>
      <c r="H11" s="51">
        <v>44292</v>
      </c>
      <c r="I11" s="49" t="b">
        <f t="shared" si="0"/>
        <v>1</v>
      </c>
      <c r="J11" s="52">
        <v>1617665474</v>
      </c>
      <c r="K11" s="53">
        <f t="shared" si="1"/>
        <v>44291.980023148149</v>
      </c>
      <c r="L11" s="52"/>
      <c r="M11" s="53" t="str">
        <f t="shared" si="2"/>
        <v/>
      </c>
      <c r="N11" s="52" t="str">
        <f t="shared" si="3"/>
        <v/>
      </c>
      <c r="O11" s="54" t="str">
        <f t="shared" si="4"/>
        <v/>
      </c>
      <c r="P11" s="52">
        <v>1617687457</v>
      </c>
      <c r="Q11" s="53">
        <f t="shared" si="5"/>
        <v>44292.234456018516</v>
      </c>
      <c r="R11" s="52">
        <f t="shared" si="6"/>
        <v>21983</v>
      </c>
      <c r="S11" s="54" t="str">
        <f t="shared" si="7"/>
        <v>0 days 6:6:23</v>
      </c>
      <c r="T11" s="50">
        <v>1617687457</v>
      </c>
      <c r="U11" s="53">
        <f t="shared" si="8"/>
        <v>44292.234456018516</v>
      </c>
      <c r="V11" s="52">
        <f t="shared" si="9"/>
        <v>21983</v>
      </c>
      <c r="W11" s="54" t="str">
        <f t="shared" si="10"/>
        <v>0 days 6:6:23</v>
      </c>
      <c r="X11" s="52">
        <f t="shared" si="11"/>
        <v>21983</v>
      </c>
      <c r="Y11" s="54" t="str">
        <f t="shared" si="12"/>
        <v>00 days 06:06:23</v>
      </c>
      <c r="Z11" s="50" t="s">
        <v>3038</v>
      </c>
      <c r="AA11" s="50">
        <v>15527686</v>
      </c>
      <c r="AB11" s="50">
        <v>267</v>
      </c>
      <c r="AC11" s="50" t="str">
        <f>IF(AB11="","",VLOOKUP(AB11,'Lookup Tables'!$A$75:$B$86,2,TRUE))</f>
        <v>Level 2</v>
      </c>
      <c r="AD11" s="54" t="str">
        <f t="shared" si="13"/>
        <v>Level 1-Level 2</v>
      </c>
      <c r="AE11" s="49" t="s">
        <v>667</v>
      </c>
      <c r="AF11" s="55" t="str">
        <f t="shared" si="14"/>
        <v>Link</v>
      </c>
      <c r="AG11" s="49">
        <v>11</v>
      </c>
      <c r="AH11" s="50" t="str">
        <f>IF(AG11="","",VLOOKUP(AG11,'Lookup Tables'!$A$75:$B$86,2,TRUE))</f>
        <v>Level 1</v>
      </c>
      <c r="AI11" s="49">
        <v>15532277</v>
      </c>
      <c r="AJ11" s="49" t="s">
        <v>9</v>
      </c>
      <c r="AK11" s="49" t="s">
        <v>666</v>
      </c>
      <c r="AL11" s="49"/>
      <c r="AM11" s="50" t="s">
        <v>668</v>
      </c>
      <c r="AN11" s="50" t="s">
        <v>669</v>
      </c>
      <c r="AO11" s="55" t="str">
        <f t="shared" si="15"/>
        <v>Link</v>
      </c>
      <c r="AP11" s="49" t="b">
        <v>1</v>
      </c>
      <c r="AQ11" s="165">
        <v>113</v>
      </c>
      <c r="AR11" s="175" t="s">
        <v>3649</v>
      </c>
      <c r="AS11" s="225"/>
      <c r="AT11"/>
      <c r="AU11">
        <v>1</v>
      </c>
      <c r="AV11"/>
      <c r="AW11"/>
      <c r="AX11"/>
      <c r="AY11">
        <f t="shared" si="16"/>
        <v>0</v>
      </c>
      <c r="AZ11">
        <v>1</v>
      </c>
      <c r="BA11"/>
      <c r="BB11">
        <v>1</v>
      </c>
      <c r="BC11"/>
      <c r="BD11"/>
      <c r="BE11"/>
      <c r="BF11"/>
      <c r="BG11"/>
      <c r="BH11"/>
      <c r="BI11"/>
      <c r="BJ11">
        <v>1</v>
      </c>
      <c r="BK11"/>
      <c r="BL11">
        <v>1</v>
      </c>
      <c r="BM11"/>
      <c r="BN11"/>
      <c r="BO11"/>
      <c r="BP11"/>
      <c r="BQ11"/>
      <c r="BR11"/>
      <c r="BS11" s="95" t="s">
        <v>3650</v>
      </c>
      <c r="BT11" s="95" t="s">
        <v>3651</v>
      </c>
      <c r="BU11" s="56"/>
      <c r="BV11" s="56"/>
      <c r="BW11" s="56">
        <v>2</v>
      </c>
      <c r="BX11" s="56">
        <v>3</v>
      </c>
      <c r="BY11" s="56"/>
      <c r="BZ11" s="56"/>
      <c r="CA11" s="56"/>
      <c r="CB11" s="56"/>
      <c r="CC11" s="56"/>
      <c r="CD11" s="50" t="s">
        <v>2800</v>
      </c>
      <c r="CE11" s="50" t="s">
        <v>2818</v>
      </c>
      <c r="CF11" s="56">
        <v>3</v>
      </c>
      <c r="CG11" s="50" t="s">
        <v>3214</v>
      </c>
      <c r="CH11" s="50" t="s">
        <v>3208</v>
      </c>
      <c r="CI11" s="57" t="s">
        <v>3652</v>
      </c>
      <c r="CJ11" s="58" t="s">
        <v>3113</v>
      </c>
    </row>
    <row r="12" spans="1:88" s="50" customFormat="1" x14ac:dyDescent="0.3">
      <c r="A12" s="49" t="s">
        <v>706</v>
      </c>
      <c r="B12" s="49">
        <v>66642735</v>
      </c>
      <c r="C12" s="49">
        <v>0</v>
      </c>
      <c r="D12" s="49">
        <v>62</v>
      </c>
      <c r="E12" s="49">
        <v>4</v>
      </c>
      <c r="G12" s="49" t="s">
        <v>707</v>
      </c>
      <c r="H12" s="51">
        <v>44273</v>
      </c>
      <c r="I12" s="49" t="b">
        <f t="shared" si="0"/>
        <v>1</v>
      </c>
      <c r="J12" s="52">
        <v>1615829240</v>
      </c>
      <c r="K12" s="53">
        <f t="shared" si="1"/>
        <v>44270.727314814809</v>
      </c>
      <c r="L12" s="52">
        <v>1615830828</v>
      </c>
      <c r="M12" s="53">
        <f t="shared" si="2"/>
        <v>44270.745694444442</v>
      </c>
      <c r="N12" s="52">
        <f t="shared" si="3"/>
        <v>1588</v>
      </c>
      <c r="O12" s="54" t="str">
        <f t="shared" si="4"/>
        <v>0 days 0:26:28</v>
      </c>
      <c r="P12" s="52">
        <v>1615841830</v>
      </c>
      <c r="Q12" s="53">
        <f t="shared" si="5"/>
        <v>44270.873032407413</v>
      </c>
      <c r="R12" s="52">
        <f t="shared" si="6"/>
        <v>12590</v>
      </c>
      <c r="S12" s="54" t="str">
        <f t="shared" si="7"/>
        <v>0 days 3:29:50</v>
      </c>
      <c r="U12" s="53" t="str">
        <f t="shared" si="8"/>
        <v/>
      </c>
      <c r="V12" s="52" t="str">
        <f t="shared" si="9"/>
        <v/>
      </c>
      <c r="W12" s="54" t="str">
        <f t="shared" si="10"/>
        <v/>
      </c>
      <c r="X12" s="52">
        <f t="shared" si="11"/>
        <v>1588</v>
      </c>
      <c r="Y12" s="54" t="str">
        <f t="shared" si="12"/>
        <v>00 days 00:26:28</v>
      </c>
      <c r="AC12" s="50" t="str">
        <f>IF(AB12="","",VLOOKUP(AB12,'Lookup Tables'!$A$75:$B$86,2,TRUE))</f>
        <v/>
      </c>
      <c r="AD12" s="54" t="str">
        <f t="shared" si="13"/>
        <v/>
      </c>
      <c r="AE12" s="49" t="s">
        <v>709</v>
      </c>
      <c r="AF12" s="55" t="str">
        <f t="shared" si="14"/>
        <v>Link</v>
      </c>
      <c r="AG12" s="49">
        <v>595</v>
      </c>
      <c r="AH12" s="50" t="str">
        <f>IF(AG12="","",VLOOKUP(AG12,'Lookup Tables'!$A$75:$B$86,2,TRUE))</f>
        <v>Level 3</v>
      </c>
      <c r="AI12" s="49">
        <v>5104637</v>
      </c>
      <c r="AJ12" s="49" t="s">
        <v>9</v>
      </c>
      <c r="AK12" s="49" t="s">
        <v>708</v>
      </c>
      <c r="AL12" s="49"/>
      <c r="AM12" s="50" t="s">
        <v>710</v>
      </c>
      <c r="AN12" s="50" t="s">
        <v>711</v>
      </c>
      <c r="AO12" s="55" t="str">
        <f t="shared" si="15"/>
        <v>Link</v>
      </c>
      <c r="AP12" s="49" t="b">
        <v>0</v>
      </c>
      <c r="AQ12" s="165">
        <v>120</v>
      </c>
      <c r="AR12" s="175" t="s">
        <v>3665</v>
      </c>
      <c r="AS12" s="225"/>
      <c r="AT12"/>
      <c r="AU12"/>
      <c r="AV12"/>
      <c r="AW12"/>
      <c r="AX12">
        <v>1</v>
      </c>
      <c r="AY12">
        <f t="shared" si="16"/>
        <v>1</v>
      </c>
      <c r="AZ12">
        <v>1</v>
      </c>
      <c r="BA12"/>
      <c r="BB12"/>
      <c r="BC12"/>
      <c r="BD12"/>
      <c r="BE12"/>
      <c r="BF12"/>
      <c r="BG12"/>
      <c r="BH12"/>
      <c r="BI12"/>
      <c r="BJ12"/>
      <c r="BK12"/>
      <c r="BL12"/>
      <c r="BM12"/>
      <c r="BN12"/>
      <c r="BO12"/>
      <c r="BP12"/>
      <c r="BQ12"/>
      <c r="BR12"/>
      <c r="BS12" s="95" t="s">
        <v>3666</v>
      </c>
      <c r="BT12" s="95" t="s">
        <v>3408</v>
      </c>
      <c r="BU12" s="56"/>
      <c r="BV12" s="56"/>
      <c r="BW12" s="56"/>
      <c r="BX12" s="56">
        <v>3</v>
      </c>
      <c r="BY12" s="56"/>
      <c r="BZ12" s="56"/>
      <c r="CA12" s="56"/>
      <c r="CB12" s="56"/>
      <c r="CC12" s="56"/>
      <c r="CD12" s="50" t="s">
        <v>2800</v>
      </c>
      <c r="CE12" s="50" t="s">
        <v>2818</v>
      </c>
      <c r="CF12" s="56">
        <v>3</v>
      </c>
      <c r="CG12" s="50" t="s">
        <v>3214</v>
      </c>
      <c r="CH12" s="50" t="s">
        <v>3208</v>
      </c>
      <c r="CI12" s="57" t="s">
        <v>2810</v>
      </c>
      <c r="CJ12" s="58" t="s">
        <v>3113</v>
      </c>
    </row>
    <row r="13" spans="1:88" s="50" customFormat="1" x14ac:dyDescent="0.3">
      <c r="A13" s="49" t="s">
        <v>1754</v>
      </c>
      <c r="B13" s="49">
        <v>61153224</v>
      </c>
      <c r="C13" s="49">
        <v>3</v>
      </c>
      <c r="D13" s="49">
        <v>1328</v>
      </c>
      <c r="E13" s="49">
        <v>1</v>
      </c>
      <c r="F13" s="50">
        <v>61153225</v>
      </c>
      <c r="G13" s="49" t="s">
        <v>607</v>
      </c>
      <c r="H13" s="51">
        <v>43932</v>
      </c>
      <c r="I13" s="49" t="b">
        <f t="shared" si="0"/>
        <v>0</v>
      </c>
      <c r="J13" s="52">
        <v>1586588868</v>
      </c>
      <c r="K13" s="53">
        <f t="shared" si="1"/>
        <v>43932.297083333338</v>
      </c>
      <c r="L13" s="52"/>
      <c r="M13" s="53" t="str">
        <f t="shared" si="2"/>
        <v/>
      </c>
      <c r="N13" s="52" t="str">
        <f t="shared" si="3"/>
        <v/>
      </c>
      <c r="O13" s="54" t="str">
        <f t="shared" si="4"/>
        <v/>
      </c>
      <c r="P13" s="52">
        <v>1586588868</v>
      </c>
      <c r="Q13" s="53">
        <f t="shared" si="5"/>
        <v>43932.297083333338</v>
      </c>
      <c r="R13" s="52">
        <f t="shared" si="6"/>
        <v>0</v>
      </c>
      <c r="S13" s="54" t="str">
        <f t="shared" si="7"/>
        <v>0 days 0:0:0</v>
      </c>
      <c r="T13" s="50">
        <v>1586588868</v>
      </c>
      <c r="U13" s="53">
        <f t="shared" si="8"/>
        <v>43932.297083333338</v>
      </c>
      <c r="V13" s="52">
        <f t="shared" si="9"/>
        <v>0</v>
      </c>
      <c r="W13" s="54" t="str">
        <f t="shared" si="10"/>
        <v>0 days 0:0:0</v>
      </c>
      <c r="X13" s="52" t="str">
        <f t="shared" si="11"/>
        <v/>
      </c>
      <c r="Y13" s="54" t="str">
        <f t="shared" si="12"/>
        <v/>
      </c>
      <c r="Z13" s="50" t="s">
        <v>1756</v>
      </c>
      <c r="AA13" s="50">
        <v>1419658</v>
      </c>
      <c r="AB13" s="50">
        <v>1866</v>
      </c>
      <c r="AC13" s="50" t="str">
        <f>IF(AB13="","",VLOOKUP(AB13,'Lookup Tables'!$A$75:$B$86,2,TRUE))</f>
        <v>Level 4</v>
      </c>
      <c r="AD13" s="54" t="str">
        <f t="shared" si="13"/>
        <v>Level 4-Level 4</v>
      </c>
      <c r="AE13" s="49" t="s">
        <v>1756</v>
      </c>
      <c r="AF13" s="55" t="str">
        <f t="shared" si="14"/>
        <v>Link</v>
      </c>
      <c r="AG13" s="49">
        <v>1866</v>
      </c>
      <c r="AH13" s="50" t="str">
        <f>IF(AG13="","",VLOOKUP(AG13,'Lookup Tables'!$A$75:$B$86,2,TRUE))</f>
        <v>Level 4</v>
      </c>
      <c r="AI13" s="49">
        <v>1419658</v>
      </c>
      <c r="AJ13" s="49" t="s">
        <v>9</v>
      </c>
      <c r="AK13" s="49" t="s">
        <v>1755</v>
      </c>
      <c r="AL13" s="49">
        <v>83</v>
      </c>
      <c r="AM13" s="50" t="s">
        <v>1757</v>
      </c>
      <c r="AN13" s="50" t="s">
        <v>1758</v>
      </c>
      <c r="AO13" s="55" t="str">
        <f t="shared" si="15"/>
        <v>Link</v>
      </c>
      <c r="AP13" s="49" t="b">
        <v>1</v>
      </c>
      <c r="AQ13" s="165">
        <v>320</v>
      </c>
      <c r="AR13" s="175" t="s">
        <v>3929</v>
      </c>
      <c r="AS13" s="225"/>
      <c r="AT13"/>
      <c r="AU13"/>
      <c r="AV13"/>
      <c r="AW13"/>
      <c r="AX13">
        <v>1</v>
      </c>
      <c r="AY13">
        <f t="shared" si="16"/>
        <v>1</v>
      </c>
      <c r="AZ13">
        <v>1</v>
      </c>
      <c r="BA13"/>
      <c r="BB13"/>
      <c r="BC13"/>
      <c r="BD13"/>
      <c r="BE13"/>
      <c r="BF13"/>
      <c r="BG13"/>
      <c r="BH13"/>
      <c r="BI13"/>
      <c r="BJ13"/>
      <c r="BK13"/>
      <c r="BL13"/>
      <c r="BM13"/>
      <c r="BN13"/>
      <c r="BO13"/>
      <c r="BP13"/>
      <c r="BQ13"/>
      <c r="BR13"/>
      <c r="BS13" s="50" t="s">
        <v>3930</v>
      </c>
      <c r="BT13" s="50" t="s">
        <v>2561</v>
      </c>
      <c r="BU13" s="56"/>
      <c r="BV13" s="56"/>
      <c r="BW13" s="56">
        <v>2</v>
      </c>
      <c r="BX13" s="56">
        <v>3</v>
      </c>
      <c r="BY13" s="56"/>
      <c r="BZ13" s="56"/>
      <c r="CA13" s="56"/>
      <c r="CB13" s="56"/>
      <c r="CC13" s="56"/>
      <c r="CD13" s="50" t="s">
        <v>2800</v>
      </c>
      <c r="CE13" s="50" t="s">
        <v>2818</v>
      </c>
      <c r="CF13" s="56">
        <v>3</v>
      </c>
      <c r="CG13" s="50" t="s">
        <v>3213</v>
      </c>
      <c r="CH13" s="50" t="s">
        <v>3208</v>
      </c>
      <c r="CI13" s="57" t="s">
        <v>2810</v>
      </c>
      <c r="CJ13" s="58" t="s">
        <v>3113</v>
      </c>
    </row>
    <row r="14" spans="1:88" s="50" customFormat="1" x14ac:dyDescent="0.3">
      <c r="A14" s="49" t="s">
        <v>1759</v>
      </c>
      <c r="B14" s="49">
        <v>60335476</v>
      </c>
      <c r="C14" s="49">
        <v>0</v>
      </c>
      <c r="D14" s="49">
        <v>684</v>
      </c>
      <c r="E14" s="49">
        <v>1</v>
      </c>
      <c r="F14" s="50">
        <v>60337632</v>
      </c>
      <c r="G14" s="49" t="s">
        <v>1760</v>
      </c>
      <c r="H14" s="51">
        <v>43882</v>
      </c>
      <c r="I14" s="49" t="b">
        <f t="shared" si="0"/>
        <v>0</v>
      </c>
      <c r="J14" s="52">
        <v>1582276704</v>
      </c>
      <c r="K14" s="53">
        <f t="shared" si="1"/>
        <v>43882.387777777782</v>
      </c>
      <c r="L14" s="52"/>
      <c r="M14" s="53" t="str">
        <f t="shared" si="2"/>
        <v/>
      </c>
      <c r="N14" s="52" t="str">
        <f t="shared" si="3"/>
        <v/>
      </c>
      <c r="O14" s="54" t="str">
        <f t="shared" si="4"/>
        <v/>
      </c>
      <c r="P14" s="52">
        <v>1582284102</v>
      </c>
      <c r="Q14" s="53">
        <f t="shared" si="5"/>
        <v>43882.473402777774</v>
      </c>
      <c r="R14" s="52">
        <f t="shared" si="6"/>
        <v>7398</v>
      </c>
      <c r="S14" s="54" t="str">
        <f t="shared" si="7"/>
        <v>0 days 2:3:18</v>
      </c>
      <c r="T14" s="50">
        <v>1582284102</v>
      </c>
      <c r="U14" s="53">
        <f t="shared" si="8"/>
        <v>43882.473402777774</v>
      </c>
      <c r="V14" s="52">
        <f t="shared" si="9"/>
        <v>7398</v>
      </c>
      <c r="W14" s="54" t="str">
        <f t="shared" si="10"/>
        <v>0 days 2:3:18</v>
      </c>
      <c r="X14" s="52">
        <f t="shared" si="11"/>
        <v>7398</v>
      </c>
      <c r="Y14" s="54" t="str">
        <f t="shared" si="12"/>
        <v>00 days 02:03:18</v>
      </c>
      <c r="Z14" s="50" t="s">
        <v>2075</v>
      </c>
      <c r="AA14" s="50">
        <v>6152891</v>
      </c>
      <c r="AB14" s="50">
        <v>25297</v>
      </c>
      <c r="AC14" s="50" t="str">
        <f>IF(AB14="","",VLOOKUP(AB14,'Lookup Tables'!$A$75:$B$86,2,TRUE))</f>
        <v>Level 9</v>
      </c>
      <c r="AD14" s="54" t="str">
        <f t="shared" si="13"/>
        <v>Level 1-Level 9</v>
      </c>
      <c r="AE14" s="49" t="s">
        <v>1762</v>
      </c>
      <c r="AF14" s="55" t="str">
        <f t="shared" si="14"/>
        <v>Link</v>
      </c>
      <c r="AG14" s="49">
        <v>47</v>
      </c>
      <c r="AH14" s="50" t="str">
        <f>IF(AG14="","",VLOOKUP(AG14,'Lookup Tables'!$A$75:$B$86,2,TRUE))</f>
        <v>Level 1</v>
      </c>
      <c r="AI14" s="49">
        <v>2035254</v>
      </c>
      <c r="AJ14" s="49" t="s">
        <v>9</v>
      </c>
      <c r="AK14" s="49" t="s">
        <v>1761</v>
      </c>
      <c r="AL14" s="49"/>
      <c r="AM14" s="50" t="s">
        <v>1763</v>
      </c>
      <c r="AN14" s="50" t="s">
        <v>1764</v>
      </c>
      <c r="AO14" s="55" t="str">
        <f t="shared" si="15"/>
        <v>Link</v>
      </c>
      <c r="AP14" s="49" t="b">
        <v>1</v>
      </c>
      <c r="AQ14" s="165">
        <v>321</v>
      </c>
      <c r="AR14" s="175" t="s">
        <v>3931</v>
      </c>
      <c r="AS14" s="225"/>
      <c r="AT14"/>
      <c r="AU14"/>
      <c r="AV14"/>
      <c r="AW14"/>
      <c r="AX14">
        <v>1</v>
      </c>
      <c r="AY14">
        <f t="shared" si="16"/>
        <v>1</v>
      </c>
      <c r="AZ14">
        <v>1</v>
      </c>
      <c r="BA14"/>
      <c r="BB14"/>
      <c r="BC14"/>
      <c r="BD14"/>
      <c r="BE14"/>
      <c r="BF14"/>
      <c r="BG14">
        <v>1</v>
      </c>
      <c r="BH14"/>
      <c r="BI14"/>
      <c r="BJ14"/>
      <c r="BK14"/>
      <c r="BL14"/>
      <c r="BM14"/>
      <c r="BN14"/>
      <c r="BO14"/>
      <c r="BP14"/>
      <c r="BQ14"/>
      <c r="BR14"/>
      <c r="BS14" s="50" t="s">
        <v>3932</v>
      </c>
      <c r="BT14" s="50" t="s">
        <v>3526</v>
      </c>
      <c r="BU14" s="56"/>
      <c r="BV14" s="56"/>
      <c r="BW14" s="56"/>
      <c r="BX14" s="56">
        <v>3</v>
      </c>
      <c r="BY14" s="56"/>
      <c r="BZ14" s="56"/>
      <c r="CA14" s="56"/>
      <c r="CB14" s="56"/>
      <c r="CC14" s="56"/>
      <c r="CD14" s="50" t="s">
        <v>2800</v>
      </c>
      <c r="CE14" s="50" t="s">
        <v>2818</v>
      </c>
      <c r="CF14" s="56">
        <v>3</v>
      </c>
      <c r="CG14" s="50" t="s">
        <v>3214</v>
      </c>
      <c r="CH14" s="50" t="s">
        <v>3208</v>
      </c>
      <c r="CI14" s="57" t="s">
        <v>2810</v>
      </c>
      <c r="CJ14" s="58" t="s">
        <v>3113</v>
      </c>
    </row>
    <row r="15" spans="1:88" s="50" customFormat="1" ht="28.8" x14ac:dyDescent="0.3">
      <c r="A15" s="49" t="s">
        <v>1669</v>
      </c>
      <c r="B15" s="49">
        <v>62245922</v>
      </c>
      <c r="C15" s="49">
        <v>0</v>
      </c>
      <c r="D15" s="49">
        <v>111</v>
      </c>
      <c r="E15" s="49">
        <v>0</v>
      </c>
      <c r="G15" s="49" t="s">
        <v>1670</v>
      </c>
      <c r="H15" s="51">
        <v>43989</v>
      </c>
      <c r="I15" s="49" t="b">
        <f t="shared" si="0"/>
        <v>1</v>
      </c>
      <c r="J15" s="52">
        <v>1591535838</v>
      </c>
      <c r="K15" s="53">
        <f t="shared" si="1"/>
        <v>43989.55368055556</v>
      </c>
      <c r="L15" s="52">
        <v>1591551447</v>
      </c>
      <c r="M15" s="53">
        <f t="shared" si="2"/>
        <v>43989.734340277777</v>
      </c>
      <c r="N15" s="52">
        <f t="shared" si="3"/>
        <v>15609</v>
      </c>
      <c r="O15" s="54" t="str">
        <f t="shared" si="4"/>
        <v>0 days 4:20:9</v>
      </c>
      <c r="P15" s="52"/>
      <c r="Q15" s="53" t="str">
        <f t="shared" si="5"/>
        <v/>
      </c>
      <c r="R15" s="52" t="str">
        <f t="shared" si="6"/>
        <v/>
      </c>
      <c r="S15" s="54" t="str">
        <f t="shared" si="7"/>
        <v/>
      </c>
      <c r="U15" s="53" t="str">
        <f t="shared" si="8"/>
        <v/>
      </c>
      <c r="V15" s="52" t="str">
        <f t="shared" si="9"/>
        <v/>
      </c>
      <c r="W15" s="54" t="str">
        <f t="shared" si="10"/>
        <v/>
      </c>
      <c r="X15" s="52">
        <f t="shared" si="11"/>
        <v>15609</v>
      </c>
      <c r="Y15" s="54" t="str">
        <f t="shared" si="12"/>
        <v>00 days 04:20:09</v>
      </c>
      <c r="AC15" s="50" t="str">
        <f>IF(AB15="","",VLOOKUP(AB15,'Lookup Tables'!$A$75:$B$86,2,TRUE))</f>
        <v/>
      </c>
      <c r="AD15" s="54" t="str">
        <f t="shared" si="13"/>
        <v/>
      </c>
      <c r="AE15" s="49" t="s">
        <v>1672</v>
      </c>
      <c r="AF15" s="55" t="str">
        <f t="shared" si="14"/>
        <v>Link</v>
      </c>
      <c r="AG15" s="49">
        <v>1</v>
      </c>
      <c r="AH15" s="50" t="str">
        <f>IF(AG15="","",VLOOKUP(AG15,'Lookup Tables'!$A$75:$B$86,2,TRUE))</f>
        <v>Level 1</v>
      </c>
      <c r="AI15" s="49">
        <v>13259718</v>
      </c>
      <c r="AJ15" s="49" t="s">
        <v>9</v>
      </c>
      <c r="AK15" s="49" t="s">
        <v>1671</v>
      </c>
      <c r="AL15" s="49"/>
      <c r="AM15" s="50" t="s">
        <v>1673</v>
      </c>
      <c r="AN15" s="50" t="s">
        <v>1674</v>
      </c>
      <c r="AO15" s="55" t="str">
        <f t="shared" si="15"/>
        <v>Link</v>
      </c>
      <c r="AP15" s="49" t="b">
        <v>0</v>
      </c>
      <c r="AQ15" s="165">
        <v>303</v>
      </c>
      <c r="AR15" s="176" t="s">
        <v>2921</v>
      </c>
      <c r="AS15" s="225"/>
      <c r="AT15"/>
      <c r="AU15"/>
      <c r="AV15"/>
      <c r="AW15"/>
      <c r="AX15">
        <v>1</v>
      </c>
      <c r="AY15">
        <f t="shared" si="16"/>
        <v>1</v>
      </c>
      <c r="AZ15">
        <v>1</v>
      </c>
      <c r="BA15"/>
      <c r="BB15"/>
      <c r="BC15"/>
      <c r="BD15"/>
      <c r="BE15"/>
      <c r="BF15"/>
      <c r="BG15"/>
      <c r="BH15"/>
      <c r="BI15"/>
      <c r="BJ15"/>
      <c r="BK15">
        <v>1</v>
      </c>
      <c r="BL15"/>
      <c r="BM15"/>
      <c r="BN15"/>
      <c r="BO15"/>
      <c r="BP15"/>
      <c r="BQ15"/>
      <c r="BR15"/>
      <c r="BS15" s="50" t="s">
        <v>2920</v>
      </c>
      <c r="BT15" s="50" t="s">
        <v>2919</v>
      </c>
      <c r="BU15" s="56">
        <v>2</v>
      </c>
      <c r="BV15" s="56"/>
      <c r="BW15" s="56">
        <v>3</v>
      </c>
      <c r="BX15" s="56">
        <v>2</v>
      </c>
      <c r="BY15" s="56"/>
      <c r="BZ15" s="56"/>
      <c r="CA15" s="56"/>
      <c r="CB15" s="56"/>
      <c r="CC15" s="56"/>
      <c r="CD15" s="50" t="s">
        <v>2801</v>
      </c>
      <c r="CE15" s="50" t="s">
        <v>2818</v>
      </c>
      <c r="CF15" s="56">
        <v>3</v>
      </c>
      <c r="CG15" s="50" t="s">
        <v>3213</v>
      </c>
      <c r="CH15" s="50" t="s">
        <v>3208</v>
      </c>
      <c r="CI15" s="57" t="s">
        <v>2810</v>
      </c>
      <c r="CJ15" s="58" t="s">
        <v>3113</v>
      </c>
    </row>
    <row r="16" spans="1:88" s="50" customFormat="1" ht="28.8" x14ac:dyDescent="0.3">
      <c r="A16" s="49" t="s">
        <v>975</v>
      </c>
      <c r="B16" s="49">
        <v>61845477</v>
      </c>
      <c r="C16" s="49">
        <v>2</v>
      </c>
      <c r="D16" s="49">
        <v>1328</v>
      </c>
      <c r="E16" s="49">
        <v>3</v>
      </c>
      <c r="F16" s="50">
        <v>61848770</v>
      </c>
      <c r="G16" s="49" t="s">
        <v>976</v>
      </c>
      <c r="H16" s="51">
        <v>43990</v>
      </c>
      <c r="I16" s="49" t="b">
        <f t="shared" si="0"/>
        <v>0</v>
      </c>
      <c r="J16" s="52">
        <v>1589675666</v>
      </c>
      <c r="K16" s="53">
        <f t="shared" si="1"/>
        <v>43968.023912037039</v>
      </c>
      <c r="L16" s="52"/>
      <c r="M16" s="53" t="str">
        <f t="shared" si="2"/>
        <v/>
      </c>
      <c r="N16" s="52" t="str">
        <f t="shared" si="3"/>
        <v/>
      </c>
      <c r="O16" s="54" t="str">
        <f t="shared" si="4"/>
        <v/>
      </c>
      <c r="P16" s="52">
        <v>1589702896</v>
      </c>
      <c r="Q16" s="53">
        <f t="shared" si="5"/>
        <v>43968.339074074072</v>
      </c>
      <c r="R16" s="52">
        <f t="shared" si="6"/>
        <v>27230</v>
      </c>
      <c r="S16" s="54" t="str">
        <f t="shared" si="7"/>
        <v>0 days 7:33:50</v>
      </c>
      <c r="T16" s="50">
        <v>1589702896</v>
      </c>
      <c r="U16" s="53">
        <f t="shared" si="8"/>
        <v>43968.339074074072</v>
      </c>
      <c r="V16" s="52">
        <f t="shared" si="9"/>
        <v>27230</v>
      </c>
      <c r="W16" s="54" t="str">
        <f t="shared" si="10"/>
        <v>0 days 7:33:50</v>
      </c>
      <c r="X16" s="52">
        <f t="shared" si="11"/>
        <v>27230</v>
      </c>
      <c r="Y16" s="54" t="str">
        <f t="shared" si="12"/>
        <v>00 days 07:33:50</v>
      </c>
      <c r="Z16" s="50" t="s">
        <v>3035</v>
      </c>
      <c r="AA16" s="50">
        <v>2940908</v>
      </c>
      <c r="AB16" s="50">
        <v>12588</v>
      </c>
      <c r="AC16" s="50" t="str">
        <f>IF(AB16="","",VLOOKUP(AB16,'Lookup Tables'!$A$75:$B$86,2,TRUE))</f>
        <v>Level 8</v>
      </c>
      <c r="AD16" s="54" t="str">
        <f t="shared" si="13"/>
        <v>Level 1-Level 8</v>
      </c>
      <c r="AE16" s="49" t="s">
        <v>978</v>
      </c>
      <c r="AF16" s="55" t="str">
        <f t="shared" si="14"/>
        <v>Link</v>
      </c>
      <c r="AG16" s="49">
        <v>33</v>
      </c>
      <c r="AH16" s="50" t="str">
        <f>IF(AG16="","",VLOOKUP(AG16,'Lookup Tables'!$A$75:$B$86,2,TRUE))</f>
        <v>Level 1</v>
      </c>
      <c r="AI16" s="49">
        <v>7979810</v>
      </c>
      <c r="AJ16" s="49" t="s">
        <v>9</v>
      </c>
      <c r="AK16" s="49" t="s">
        <v>977</v>
      </c>
      <c r="AL16" s="49"/>
      <c r="AM16" s="50" t="s">
        <v>979</v>
      </c>
      <c r="AN16" s="50" t="s">
        <v>980</v>
      </c>
      <c r="AO16" s="55" t="str">
        <f t="shared" si="15"/>
        <v>Link</v>
      </c>
      <c r="AP16" s="49" t="b">
        <v>1</v>
      </c>
      <c r="AQ16" s="165">
        <v>170</v>
      </c>
      <c r="AR16" s="176" t="s">
        <v>3973</v>
      </c>
      <c r="AS16" s="225"/>
      <c r="AT16"/>
      <c r="AU16"/>
      <c r="AV16"/>
      <c r="AW16"/>
      <c r="AX16">
        <v>1</v>
      </c>
      <c r="AY16">
        <f t="shared" si="16"/>
        <v>1</v>
      </c>
      <c r="AZ16">
        <v>1</v>
      </c>
      <c r="BA16"/>
      <c r="BB16"/>
      <c r="BC16"/>
      <c r="BD16"/>
      <c r="BE16"/>
      <c r="BF16"/>
      <c r="BG16"/>
      <c r="BH16"/>
      <c r="BI16"/>
      <c r="BJ16"/>
      <c r="BK16">
        <v>1</v>
      </c>
      <c r="BL16"/>
      <c r="BM16"/>
      <c r="BN16">
        <v>1</v>
      </c>
      <c r="BO16"/>
      <c r="BP16"/>
      <c r="BQ16"/>
      <c r="BR16"/>
      <c r="BS16" s="50" t="s">
        <v>4348</v>
      </c>
      <c r="BT16" s="50" t="s">
        <v>3379</v>
      </c>
      <c r="BU16" s="56">
        <v>2</v>
      </c>
      <c r="BV16" s="56"/>
      <c r="BW16" s="56">
        <v>3</v>
      </c>
      <c r="BX16" s="56">
        <v>2</v>
      </c>
      <c r="BY16" s="56"/>
      <c r="BZ16" s="56"/>
      <c r="CA16" s="56"/>
      <c r="CB16" s="56"/>
      <c r="CC16" s="56"/>
      <c r="CD16" s="50" t="s">
        <v>2801</v>
      </c>
      <c r="CE16" s="50" t="s">
        <v>2818</v>
      </c>
      <c r="CF16" s="56">
        <v>3</v>
      </c>
      <c r="CG16" s="50" t="s">
        <v>3214</v>
      </c>
      <c r="CH16" s="50" t="s">
        <v>3208</v>
      </c>
      <c r="CI16" s="57" t="s">
        <v>2810</v>
      </c>
      <c r="CJ16" s="58" t="s">
        <v>3113</v>
      </c>
    </row>
    <row r="17" spans="1:89" s="50" customFormat="1" x14ac:dyDescent="0.3">
      <c r="A17" s="49" t="s">
        <v>452</v>
      </c>
      <c r="B17" s="49">
        <v>64539771</v>
      </c>
      <c r="C17" s="49">
        <v>0</v>
      </c>
      <c r="D17" s="49">
        <v>70</v>
      </c>
      <c r="E17" s="49">
        <v>1</v>
      </c>
      <c r="F17" s="50">
        <v>66683340</v>
      </c>
      <c r="G17" s="49" t="s">
        <v>453</v>
      </c>
      <c r="H17" s="51">
        <v>44273</v>
      </c>
      <c r="I17" s="49" t="b">
        <f t="shared" si="0"/>
        <v>1</v>
      </c>
      <c r="J17" s="52">
        <v>1603724862</v>
      </c>
      <c r="K17" s="53">
        <f t="shared" si="1"/>
        <v>44130.630347222221</v>
      </c>
      <c r="L17" s="52"/>
      <c r="M17" s="53" t="str">
        <f t="shared" si="2"/>
        <v/>
      </c>
      <c r="N17" s="52" t="str">
        <f t="shared" si="3"/>
        <v/>
      </c>
      <c r="O17" s="54" t="str">
        <f t="shared" si="4"/>
        <v/>
      </c>
      <c r="P17" s="52">
        <v>1616028801</v>
      </c>
      <c r="Q17" s="53">
        <f t="shared" si="5"/>
        <v>44273.037048611113</v>
      </c>
      <c r="R17" s="52">
        <f t="shared" si="6"/>
        <v>12303939</v>
      </c>
      <c r="S17" s="54" t="str">
        <f t="shared" si="7"/>
        <v>142 days 9:45:39</v>
      </c>
      <c r="T17" s="50">
        <v>1616028801</v>
      </c>
      <c r="U17" s="53">
        <f t="shared" si="8"/>
        <v>44273.037048611113</v>
      </c>
      <c r="V17" s="52">
        <f t="shared" si="9"/>
        <v>12303939</v>
      </c>
      <c r="W17" s="54" t="str">
        <f t="shared" si="10"/>
        <v>142 days 9:45:39</v>
      </c>
      <c r="X17" s="52">
        <f t="shared" si="11"/>
        <v>12303939</v>
      </c>
      <c r="Y17" s="54" t="str">
        <f t="shared" si="12"/>
        <v>21 days 09:45:39</v>
      </c>
      <c r="Z17" s="50" t="s">
        <v>3033</v>
      </c>
      <c r="AA17" s="50">
        <v>15419298</v>
      </c>
      <c r="AB17" s="50">
        <v>171</v>
      </c>
      <c r="AC17" s="50" t="str">
        <f>IF(AB17="","",VLOOKUP(AB17,'Lookup Tables'!$A$75:$B$86,2,TRUE))</f>
        <v>Level 1</v>
      </c>
      <c r="AD17" s="54" t="str">
        <f t="shared" si="13"/>
        <v>Level 1-Level 1</v>
      </c>
      <c r="AE17" s="49" t="s">
        <v>455</v>
      </c>
      <c r="AF17" s="55" t="str">
        <f t="shared" si="14"/>
        <v>Link</v>
      </c>
      <c r="AG17" s="49">
        <v>13</v>
      </c>
      <c r="AH17" s="50" t="str">
        <f>IF(AG17="","",VLOOKUP(AG17,'Lookup Tables'!$A$75:$B$86,2,TRUE))</f>
        <v>Level 1</v>
      </c>
      <c r="AI17" s="49">
        <v>12857256</v>
      </c>
      <c r="AJ17" s="49" t="s">
        <v>9</v>
      </c>
      <c r="AK17" s="49" t="s">
        <v>454</v>
      </c>
      <c r="AL17" s="49"/>
      <c r="AM17" s="50" t="s">
        <v>456</v>
      </c>
      <c r="AN17" s="50" t="s">
        <v>457</v>
      </c>
      <c r="AO17" s="55" t="str">
        <f t="shared" si="15"/>
        <v>Link</v>
      </c>
      <c r="AP17" s="49" t="b">
        <v>1</v>
      </c>
      <c r="AQ17" s="165">
        <v>76</v>
      </c>
      <c r="AR17" s="175" t="s">
        <v>3752</v>
      </c>
      <c r="AS17" s="225"/>
      <c r="AT17"/>
      <c r="AU17"/>
      <c r="AV17"/>
      <c r="AW17"/>
      <c r="AX17"/>
      <c r="AY17">
        <f t="shared" si="16"/>
        <v>0</v>
      </c>
      <c r="AZ17">
        <v>1</v>
      </c>
      <c r="BA17"/>
      <c r="BB17"/>
      <c r="BC17"/>
      <c r="BD17"/>
      <c r="BE17"/>
      <c r="BF17">
        <v>1</v>
      </c>
      <c r="BG17"/>
      <c r="BH17"/>
      <c r="BI17"/>
      <c r="BJ17"/>
      <c r="BK17"/>
      <c r="BL17"/>
      <c r="BM17"/>
      <c r="BN17"/>
      <c r="BO17"/>
      <c r="BP17"/>
      <c r="BQ17"/>
      <c r="BR17"/>
      <c r="BS17" s="95" t="s">
        <v>3753</v>
      </c>
      <c r="BT17" s="50" t="s">
        <v>3754</v>
      </c>
      <c r="BU17" s="56"/>
      <c r="BV17" s="56"/>
      <c r="BW17" s="56"/>
      <c r="BX17" s="56">
        <v>3</v>
      </c>
      <c r="BY17" s="56"/>
      <c r="BZ17" s="56"/>
      <c r="CA17" s="56"/>
      <c r="CB17" s="56"/>
      <c r="CC17" s="56"/>
      <c r="CD17" s="50" t="s">
        <v>2800</v>
      </c>
      <c r="CE17" s="50" t="s">
        <v>2818</v>
      </c>
      <c r="CF17" s="56">
        <v>3</v>
      </c>
      <c r="CG17" s="50" t="s">
        <v>3214</v>
      </c>
      <c r="CH17" s="50" t="s">
        <v>3208</v>
      </c>
      <c r="CI17" s="57" t="s">
        <v>2810</v>
      </c>
      <c r="CJ17" s="58" t="s">
        <v>3113</v>
      </c>
    </row>
    <row r="18" spans="1:89" s="50" customFormat="1" x14ac:dyDescent="0.3">
      <c r="A18" s="49" t="s">
        <v>1582</v>
      </c>
      <c r="B18" s="49">
        <v>64482052</v>
      </c>
      <c r="C18" s="49">
        <v>1</v>
      </c>
      <c r="D18" s="49">
        <v>34</v>
      </c>
      <c r="E18" s="49">
        <v>0</v>
      </c>
      <c r="G18" s="49" t="s">
        <v>1583</v>
      </c>
      <c r="H18" s="51">
        <v>44126</v>
      </c>
      <c r="I18" s="49" t="b">
        <f t="shared" si="0"/>
        <v>1</v>
      </c>
      <c r="J18" s="52">
        <v>1603369098</v>
      </c>
      <c r="K18" s="53">
        <f t="shared" si="1"/>
        <v>44126.512708333335</v>
      </c>
      <c r="L18" s="52"/>
      <c r="M18" s="53" t="str">
        <f t="shared" si="2"/>
        <v/>
      </c>
      <c r="N18" s="52" t="str">
        <f t="shared" si="3"/>
        <v/>
      </c>
      <c r="O18" s="54" t="str">
        <f t="shared" si="4"/>
        <v/>
      </c>
      <c r="P18" s="52"/>
      <c r="Q18" s="53" t="str">
        <f t="shared" si="5"/>
        <v/>
      </c>
      <c r="R18" s="52" t="str">
        <f t="shared" si="6"/>
        <v/>
      </c>
      <c r="S18" s="54" t="str">
        <f t="shared" si="7"/>
        <v/>
      </c>
      <c r="U18" s="53" t="str">
        <f t="shared" si="8"/>
        <v/>
      </c>
      <c r="V18" s="52" t="str">
        <f t="shared" si="9"/>
        <v/>
      </c>
      <c r="W18" s="54" t="str">
        <f t="shared" si="10"/>
        <v/>
      </c>
      <c r="X18" s="52" t="str">
        <f t="shared" si="11"/>
        <v/>
      </c>
      <c r="Y18" s="54" t="str">
        <f t="shared" si="12"/>
        <v/>
      </c>
      <c r="AC18" s="50" t="str">
        <f>IF(AB18="","",VLOOKUP(AB18,'Lookup Tables'!$A$75:$B$86,2,TRUE))</f>
        <v/>
      </c>
      <c r="AD18" s="54" t="str">
        <f t="shared" si="13"/>
        <v/>
      </c>
      <c r="AE18" s="49" t="s">
        <v>1585</v>
      </c>
      <c r="AF18" s="55" t="str">
        <f t="shared" si="14"/>
        <v>Link</v>
      </c>
      <c r="AG18" s="49">
        <v>185</v>
      </c>
      <c r="AH18" s="50" t="str">
        <f>IF(AG18="","",VLOOKUP(AG18,'Lookup Tables'!$A$75:$B$86,2,TRUE))</f>
        <v>Level 1</v>
      </c>
      <c r="AI18" s="49">
        <v>5820408</v>
      </c>
      <c r="AJ18" s="49" t="s">
        <v>9</v>
      </c>
      <c r="AK18" s="49" t="s">
        <v>1584</v>
      </c>
      <c r="AL18" s="49"/>
      <c r="AM18" s="50" t="s">
        <v>1586</v>
      </c>
      <c r="AN18" s="50" t="s">
        <v>1587</v>
      </c>
      <c r="AO18" s="55" t="str">
        <f t="shared" si="15"/>
        <v>Link</v>
      </c>
      <c r="AP18" s="49" t="b">
        <v>0</v>
      </c>
      <c r="AQ18" s="165">
        <v>283</v>
      </c>
      <c r="AR18" s="175" t="s">
        <v>3905</v>
      </c>
      <c r="AS18" s="225"/>
      <c r="AT18"/>
      <c r="AU18"/>
      <c r="AV18">
        <v>1</v>
      </c>
      <c r="AW18"/>
      <c r="AX18">
        <v>1</v>
      </c>
      <c r="AY18">
        <f t="shared" si="16"/>
        <v>1</v>
      </c>
      <c r="AZ18">
        <v>1</v>
      </c>
      <c r="BA18"/>
      <c r="BB18"/>
      <c r="BC18"/>
      <c r="BD18"/>
      <c r="BE18"/>
      <c r="BF18"/>
      <c r="BG18">
        <v>1</v>
      </c>
      <c r="BH18"/>
      <c r="BI18"/>
      <c r="BJ18"/>
      <c r="BK18"/>
      <c r="BL18"/>
      <c r="BM18"/>
      <c r="BN18"/>
      <c r="BO18"/>
      <c r="BP18"/>
      <c r="BQ18"/>
      <c r="BR18"/>
      <c r="BS18" s="95" t="s">
        <v>3906</v>
      </c>
      <c r="BT18" s="95" t="s">
        <v>2561</v>
      </c>
      <c r="BU18" s="56"/>
      <c r="BV18" s="56"/>
      <c r="BW18" s="56"/>
      <c r="BX18" s="56">
        <v>3</v>
      </c>
      <c r="BY18" s="56"/>
      <c r="BZ18" s="56"/>
      <c r="CA18" s="56"/>
      <c r="CB18" s="56"/>
      <c r="CC18" s="56"/>
      <c r="CD18" s="50" t="s">
        <v>2800</v>
      </c>
      <c r="CE18" s="50" t="s">
        <v>2818</v>
      </c>
      <c r="CF18" s="56">
        <v>3</v>
      </c>
      <c r="CG18" s="50" t="s">
        <v>3214</v>
      </c>
      <c r="CH18" s="50" t="s">
        <v>3208</v>
      </c>
      <c r="CI18" s="57" t="s">
        <v>2818</v>
      </c>
      <c r="CJ18" s="58" t="s">
        <v>3113</v>
      </c>
    </row>
    <row r="19" spans="1:89" s="50" customFormat="1" x14ac:dyDescent="0.3">
      <c r="A19" s="49" t="s">
        <v>498</v>
      </c>
      <c r="B19" s="49">
        <v>64016688</v>
      </c>
      <c r="C19" s="49">
        <v>1</v>
      </c>
      <c r="D19" s="49">
        <v>266</v>
      </c>
      <c r="E19" s="49">
        <v>1</v>
      </c>
      <c r="F19" s="50">
        <v>64044618</v>
      </c>
      <c r="G19" s="49" t="s">
        <v>499</v>
      </c>
      <c r="H19" s="51">
        <v>44098</v>
      </c>
      <c r="I19" s="49" t="b">
        <f t="shared" si="0"/>
        <v>1</v>
      </c>
      <c r="J19" s="52">
        <v>1600803762</v>
      </c>
      <c r="K19" s="53">
        <f t="shared" si="1"/>
        <v>44096.82131944444</v>
      </c>
      <c r="L19" s="52"/>
      <c r="M19" s="53" t="str">
        <f t="shared" si="2"/>
        <v/>
      </c>
      <c r="N19" s="52" t="str">
        <f t="shared" si="3"/>
        <v/>
      </c>
      <c r="O19" s="54" t="str">
        <f t="shared" si="4"/>
        <v/>
      </c>
      <c r="P19" s="52">
        <v>1600943666</v>
      </c>
      <c r="Q19" s="53">
        <f t="shared" si="5"/>
        <v>44098.440578703703</v>
      </c>
      <c r="R19" s="52">
        <f t="shared" si="6"/>
        <v>139904</v>
      </c>
      <c r="S19" s="54" t="str">
        <f t="shared" si="7"/>
        <v>1 days 14:51:44</v>
      </c>
      <c r="T19" s="50">
        <v>1600943666</v>
      </c>
      <c r="U19" s="53">
        <f t="shared" si="8"/>
        <v>44098.440578703703</v>
      </c>
      <c r="V19" s="52">
        <f t="shared" si="9"/>
        <v>139904</v>
      </c>
      <c r="W19" s="54" t="str">
        <f t="shared" si="10"/>
        <v>1 days 14:51:44</v>
      </c>
      <c r="X19" s="52">
        <f t="shared" si="11"/>
        <v>139904</v>
      </c>
      <c r="Y19" s="54" t="str">
        <f t="shared" si="12"/>
        <v>01 days 14:51:44</v>
      </c>
      <c r="Z19" s="50" t="s">
        <v>501</v>
      </c>
      <c r="AA19" s="50">
        <v>3034366</v>
      </c>
      <c r="AB19" s="50">
        <v>757</v>
      </c>
      <c r="AC19" s="50" t="str">
        <f>IF(AB19="","",VLOOKUP(AB19,'Lookup Tables'!$A$75:$B$86,2,TRUE))</f>
        <v>Level 3</v>
      </c>
      <c r="AD19" s="54" t="str">
        <f t="shared" si="13"/>
        <v>Level 3-Level 3</v>
      </c>
      <c r="AE19" s="49" t="s">
        <v>501</v>
      </c>
      <c r="AF19" s="55" t="str">
        <f t="shared" si="14"/>
        <v>Link</v>
      </c>
      <c r="AG19" s="49">
        <v>757</v>
      </c>
      <c r="AH19" s="50" t="str">
        <f>IF(AG19="","",VLOOKUP(AG19,'Lookup Tables'!$A$75:$B$86,2,TRUE))</f>
        <v>Level 3</v>
      </c>
      <c r="AI19" s="49">
        <v>3034366</v>
      </c>
      <c r="AJ19" s="49" t="s">
        <v>9</v>
      </c>
      <c r="AK19" s="49" t="s">
        <v>500</v>
      </c>
      <c r="AL19" s="49"/>
      <c r="AM19" s="50" t="s">
        <v>502</v>
      </c>
      <c r="AN19" s="50" t="s">
        <v>503</v>
      </c>
      <c r="AO19" s="55" t="str">
        <f t="shared" si="15"/>
        <v>Link</v>
      </c>
      <c r="AP19" s="49" t="b">
        <v>1</v>
      </c>
      <c r="AQ19" s="165">
        <v>84</v>
      </c>
      <c r="AR19" s="175" t="s">
        <v>498</v>
      </c>
      <c r="AS19" s="225"/>
      <c r="AT19"/>
      <c r="AU19"/>
      <c r="AV19"/>
      <c r="AW19"/>
      <c r="AX19">
        <v>1</v>
      </c>
      <c r="AY19">
        <f t="shared" si="16"/>
        <v>1</v>
      </c>
      <c r="AZ19">
        <v>1</v>
      </c>
      <c r="BA19"/>
      <c r="BB19"/>
      <c r="BC19"/>
      <c r="BD19"/>
      <c r="BE19">
        <v>1</v>
      </c>
      <c r="BF19"/>
      <c r="BG19"/>
      <c r="BH19"/>
      <c r="BI19"/>
      <c r="BJ19"/>
      <c r="BK19"/>
      <c r="BL19"/>
      <c r="BM19"/>
      <c r="BN19"/>
      <c r="BO19"/>
      <c r="BP19"/>
      <c r="BQ19"/>
      <c r="BR19">
        <v>1</v>
      </c>
      <c r="BS19" s="95" t="s">
        <v>3958</v>
      </c>
      <c r="BT19" s="50" t="s">
        <v>3957</v>
      </c>
      <c r="BU19" s="56"/>
      <c r="BV19" s="56"/>
      <c r="BW19" s="56">
        <v>2</v>
      </c>
      <c r="BX19" s="56">
        <v>3</v>
      </c>
      <c r="BY19" s="56"/>
      <c r="BZ19" s="56">
        <v>2</v>
      </c>
      <c r="CA19" s="56"/>
      <c r="CB19" s="56"/>
      <c r="CC19" s="56"/>
      <c r="CD19" s="50" t="s">
        <v>2800</v>
      </c>
      <c r="CE19" s="50" t="s">
        <v>2818</v>
      </c>
      <c r="CF19" s="56">
        <v>3</v>
      </c>
      <c r="CG19" s="50" t="s">
        <v>3213</v>
      </c>
      <c r="CH19" s="50" t="s">
        <v>3208</v>
      </c>
      <c r="CI19" s="57" t="s">
        <v>2810</v>
      </c>
      <c r="CJ19" s="58" t="s">
        <v>3113</v>
      </c>
    </row>
    <row r="20" spans="1:89" s="50" customFormat="1" x14ac:dyDescent="0.3">
      <c r="A20" s="49" t="s">
        <v>434</v>
      </c>
      <c r="B20" s="49">
        <v>66813061</v>
      </c>
      <c r="C20" s="49">
        <v>0</v>
      </c>
      <c r="D20" s="49">
        <v>64</v>
      </c>
      <c r="E20" s="49">
        <v>1</v>
      </c>
      <c r="F20" s="50">
        <v>66814951</v>
      </c>
      <c r="G20" s="49" t="s">
        <v>435</v>
      </c>
      <c r="H20" s="51">
        <v>44281</v>
      </c>
      <c r="I20" s="49" t="b">
        <f t="shared" si="0"/>
        <v>0</v>
      </c>
      <c r="J20" s="52">
        <v>1616745840</v>
      </c>
      <c r="K20" s="53">
        <f t="shared" si="1"/>
        <v>44281.336111111115</v>
      </c>
      <c r="L20" s="52"/>
      <c r="M20" s="53" t="str">
        <f t="shared" si="2"/>
        <v/>
      </c>
      <c r="N20" s="52" t="str">
        <f t="shared" si="3"/>
        <v/>
      </c>
      <c r="O20" s="54" t="str">
        <f t="shared" si="4"/>
        <v/>
      </c>
      <c r="P20" s="52">
        <v>1616753797</v>
      </c>
      <c r="Q20" s="53">
        <f t="shared" si="5"/>
        <v>44281.428206018521</v>
      </c>
      <c r="R20" s="52">
        <f t="shared" si="6"/>
        <v>7957</v>
      </c>
      <c r="S20" s="54" t="str">
        <f t="shared" si="7"/>
        <v>0 days 2:12:37</v>
      </c>
      <c r="T20" s="50">
        <v>1616753797</v>
      </c>
      <c r="U20" s="53">
        <f t="shared" si="8"/>
        <v>44281.428206018521</v>
      </c>
      <c r="V20" s="52">
        <f t="shared" si="9"/>
        <v>7957</v>
      </c>
      <c r="W20" s="54" t="str">
        <f t="shared" si="10"/>
        <v>0 days 2:12:37</v>
      </c>
      <c r="X20" s="52">
        <f t="shared" si="11"/>
        <v>7957</v>
      </c>
      <c r="Y20" s="54" t="str">
        <f t="shared" si="12"/>
        <v>00 days 02:12:37</v>
      </c>
      <c r="Z20" s="50" t="s">
        <v>2075</v>
      </c>
      <c r="AA20" s="50">
        <v>6152891</v>
      </c>
      <c r="AB20" s="50">
        <v>25297</v>
      </c>
      <c r="AC20" s="50" t="str">
        <f>IF(AB20="","",VLOOKUP(AB20,'Lookup Tables'!$A$75:$B$86,2,TRUE))</f>
        <v>Level 9</v>
      </c>
      <c r="AD20" s="54" t="str">
        <f t="shared" si="13"/>
        <v>Level 4-Level 9</v>
      </c>
      <c r="AE20" s="49" t="s">
        <v>437</v>
      </c>
      <c r="AF20" s="55" t="str">
        <f t="shared" si="14"/>
        <v>Link</v>
      </c>
      <c r="AG20" s="49">
        <v>1864</v>
      </c>
      <c r="AH20" s="50" t="str">
        <f>IF(AG20="","",VLOOKUP(AG20,'Lookup Tables'!$A$75:$B$86,2,TRUE))</f>
        <v>Level 4</v>
      </c>
      <c r="AI20" s="49">
        <v>4675770</v>
      </c>
      <c r="AJ20" s="49" t="s">
        <v>9</v>
      </c>
      <c r="AK20" s="49" t="s">
        <v>436</v>
      </c>
      <c r="AL20" s="49">
        <v>100</v>
      </c>
      <c r="AM20" s="50" t="s">
        <v>438</v>
      </c>
      <c r="AN20" s="50" t="s">
        <v>439</v>
      </c>
      <c r="AO20" s="55" t="str">
        <f t="shared" si="15"/>
        <v>Link</v>
      </c>
      <c r="AP20" s="49" t="b">
        <v>1</v>
      </c>
      <c r="AQ20" s="165">
        <v>73</v>
      </c>
      <c r="AR20" s="175" t="s">
        <v>3683</v>
      </c>
      <c r="AS20" s="225"/>
      <c r="AT20"/>
      <c r="AU20"/>
      <c r="AV20"/>
      <c r="AW20">
        <v>1</v>
      </c>
      <c r="AX20"/>
      <c r="AY20">
        <f t="shared" si="16"/>
        <v>1</v>
      </c>
      <c r="AZ20">
        <v>1</v>
      </c>
      <c r="BA20"/>
      <c r="BB20"/>
      <c r="BC20"/>
      <c r="BD20"/>
      <c r="BE20"/>
      <c r="BF20"/>
      <c r="BG20">
        <v>1</v>
      </c>
      <c r="BH20"/>
      <c r="BI20"/>
      <c r="BJ20">
        <v>1</v>
      </c>
      <c r="BK20"/>
      <c r="BL20"/>
      <c r="BM20"/>
      <c r="BN20"/>
      <c r="BO20"/>
      <c r="BP20"/>
      <c r="BQ20"/>
      <c r="BR20"/>
      <c r="BS20" s="95" t="s">
        <v>3684</v>
      </c>
      <c r="BT20" s="95" t="s">
        <v>3628</v>
      </c>
      <c r="BU20" s="56"/>
      <c r="BV20" s="56"/>
      <c r="BW20" s="56"/>
      <c r="BX20" s="56">
        <v>3</v>
      </c>
      <c r="BY20" s="56"/>
      <c r="BZ20" s="56"/>
      <c r="CA20" s="56"/>
      <c r="CB20" s="56"/>
      <c r="CC20" s="56"/>
      <c r="CD20" s="50" t="s">
        <v>2800</v>
      </c>
      <c r="CE20" s="50" t="s">
        <v>2818</v>
      </c>
      <c r="CF20" s="56">
        <v>3</v>
      </c>
      <c r="CG20" s="50" t="s">
        <v>3214</v>
      </c>
      <c r="CH20" s="50" t="s">
        <v>3208</v>
      </c>
      <c r="CI20" s="57" t="s">
        <v>2810</v>
      </c>
      <c r="CJ20" s="58" t="s">
        <v>3113</v>
      </c>
    </row>
    <row r="21" spans="1:89" s="50" customFormat="1" x14ac:dyDescent="0.3">
      <c r="A21" s="49" t="s">
        <v>516</v>
      </c>
      <c r="B21" s="49">
        <v>63435686</v>
      </c>
      <c r="C21" s="49">
        <v>1</v>
      </c>
      <c r="D21" s="49">
        <v>747</v>
      </c>
      <c r="E21" s="49">
        <v>1</v>
      </c>
      <c r="F21" s="50">
        <v>63436153</v>
      </c>
      <c r="G21" s="49" t="s">
        <v>517</v>
      </c>
      <c r="H21" s="51">
        <v>44059</v>
      </c>
      <c r="I21" s="49" t="b">
        <f t="shared" si="0"/>
        <v>1</v>
      </c>
      <c r="J21" s="52">
        <v>1597573302</v>
      </c>
      <c r="K21" s="53">
        <f t="shared" si="1"/>
        <v>44059.43173611111</v>
      </c>
      <c r="L21" s="52"/>
      <c r="M21" s="53" t="str">
        <f t="shared" si="2"/>
        <v/>
      </c>
      <c r="N21" s="52" t="str">
        <f t="shared" si="3"/>
        <v/>
      </c>
      <c r="O21" s="54" t="str">
        <f t="shared" si="4"/>
        <v/>
      </c>
      <c r="P21" s="52">
        <v>1597576327</v>
      </c>
      <c r="Q21" s="53">
        <f t="shared" si="5"/>
        <v>44059.46674768519</v>
      </c>
      <c r="R21" s="52">
        <f t="shared" si="6"/>
        <v>3025</v>
      </c>
      <c r="S21" s="54" t="str">
        <f t="shared" si="7"/>
        <v>0 days 0:50:25</v>
      </c>
      <c r="T21" s="50">
        <v>1597576327</v>
      </c>
      <c r="U21" s="53">
        <f t="shared" si="8"/>
        <v>44059.46674768519</v>
      </c>
      <c r="V21" s="52">
        <f t="shared" si="9"/>
        <v>3025</v>
      </c>
      <c r="W21" s="54" t="str">
        <f t="shared" si="10"/>
        <v>0 days 0:50:25</v>
      </c>
      <c r="X21" s="52">
        <f t="shared" si="11"/>
        <v>3025</v>
      </c>
      <c r="Y21" s="54" t="str">
        <f t="shared" si="12"/>
        <v>00 days 00:50:25</v>
      </c>
      <c r="Z21" s="50" t="s">
        <v>3035</v>
      </c>
      <c r="AA21" s="50">
        <v>2940908</v>
      </c>
      <c r="AB21" s="50">
        <v>12588</v>
      </c>
      <c r="AC21" s="50" t="str">
        <f>IF(AB21="","",VLOOKUP(AB21,'Lookup Tables'!$A$75:$B$86,2,TRUE))</f>
        <v>Level 8</v>
      </c>
      <c r="AD21" s="54" t="str">
        <f t="shared" si="13"/>
        <v>Level 1-Level 8</v>
      </c>
      <c r="AE21" s="49" t="s">
        <v>519</v>
      </c>
      <c r="AF21" s="55" t="str">
        <f t="shared" si="14"/>
        <v>Link</v>
      </c>
      <c r="AG21" s="49">
        <v>115</v>
      </c>
      <c r="AH21" s="50" t="str">
        <f>IF(AG21="","",VLOOKUP(AG21,'Lookup Tables'!$A$75:$B$86,2,TRUE))</f>
        <v>Level 1</v>
      </c>
      <c r="AI21" s="49">
        <v>3175734</v>
      </c>
      <c r="AJ21" s="49" t="s">
        <v>9</v>
      </c>
      <c r="AK21" s="49" t="s">
        <v>518</v>
      </c>
      <c r="AL21" s="49"/>
      <c r="AM21" s="50" t="s">
        <v>520</v>
      </c>
      <c r="AN21" s="50" t="s">
        <v>521</v>
      </c>
      <c r="AO21" s="55" t="str">
        <f t="shared" si="15"/>
        <v>Link</v>
      </c>
      <c r="AP21" s="49" t="b">
        <v>1</v>
      </c>
      <c r="AQ21" s="165">
        <v>87</v>
      </c>
      <c r="AR21" s="175" t="s">
        <v>3964</v>
      </c>
      <c r="AS21" s="225"/>
      <c r="AT21"/>
      <c r="AU21"/>
      <c r="AV21"/>
      <c r="AW21"/>
      <c r="AX21">
        <v>1</v>
      </c>
      <c r="AY21">
        <f t="shared" si="16"/>
        <v>1</v>
      </c>
      <c r="AZ21">
        <v>1</v>
      </c>
      <c r="BA21"/>
      <c r="BB21"/>
      <c r="BC21"/>
      <c r="BD21"/>
      <c r="BE21"/>
      <c r="BF21"/>
      <c r="BG21">
        <v>1</v>
      </c>
      <c r="BH21"/>
      <c r="BI21"/>
      <c r="BJ21">
        <v>1</v>
      </c>
      <c r="BK21"/>
      <c r="BL21"/>
      <c r="BM21"/>
      <c r="BN21"/>
      <c r="BO21"/>
      <c r="BP21"/>
      <c r="BQ21"/>
      <c r="BR21"/>
      <c r="BS21" s="95" t="s">
        <v>3965</v>
      </c>
      <c r="BT21" s="50" t="s">
        <v>3966</v>
      </c>
      <c r="BU21" s="56">
        <v>1</v>
      </c>
      <c r="BV21" s="56"/>
      <c r="BW21" s="56">
        <v>2</v>
      </c>
      <c r="BX21" s="56">
        <v>3</v>
      </c>
      <c r="BY21" s="56"/>
      <c r="BZ21" s="56">
        <v>2</v>
      </c>
      <c r="CA21" s="56"/>
      <c r="CB21" s="56"/>
      <c r="CC21" s="56"/>
      <c r="CD21" s="50" t="s">
        <v>2800</v>
      </c>
      <c r="CE21" s="50" t="s">
        <v>2818</v>
      </c>
      <c r="CF21" s="56">
        <v>3</v>
      </c>
      <c r="CG21" s="50" t="s">
        <v>3214</v>
      </c>
      <c r="CH21" s="50" t="s">
        <v>3208</v>
      </c>
      <c r="CI21" s="57" t="s">
        <v>2810</v>
      </c>
      <c r="CJ21" s="58" t="s">
        <v>3113</v>
      </c>
    </row>
    <row r="22" spans="1:89" s="50" customFormat="1" x14ac:dyDescent="0.3">
      <c r="A22" s="49" t="s">
        <v>1216</v>
      </c>
      <c r="B22" s="49">
        <v>63661946</v>
      </c>
      <c r="C22" s="49">
        <v>0</v>
      </c>
      <c r="D22" s="49">
        <v>359</v>
      </c>
      <c r="E22" s="49">
        <v>1</v>
      </c>
      <c r="F22" s="50">
        <v>63663780</v>
      </c>
      <c r="G22" s="49" t="s">
        <v>1217</v>
      </c>
      <c r="H22" s="51">
        <v>44074</v>
      </c>
      <c r="I22" s="49" t="b">
        <f t="shared" si="0"/>
        <v>0</v>
      </c>
      <c r="J22" s="52">
        <v>1598820100</v>
      </c>
      <c r="K22" s="53">
        <f t="shared" si="1"/>
        <v>44073.862268518518</v>
      </c>
      <c r="L22" s="52"/>
      <c r="M22" s="53" t="str">
        <f t="shared" si="2"/>
        <v/>
      </c>
      <c r="N22" s="52" t="str">
        <f t="shared" si="3"/>
        <v/>
      </c>
      <c r="O22" s="54" t="str">
        <f t="shared" si="4"/>
        <v/>
      </c>
      <c r="P22" s="52">
        <v>1598838671</v>
      </c>
      <c r="Q22" s="53">
        <f t="shared" si="5"/>
        <v>44074.077210648145</v>
      </c>
      <c r="R22" s="52">
        <f t="shared" si="6"/>
        <v>18571</v>
      </c>
      <c r="S22" s="54" t="str">
        <f t="shared" si="7"/>
        <v>0 days 5:9:31</v>
      </c>
      <c r="T22" s="50">
        <v>1598838671</v>
      </c>
      <c r="U22" s="53">
        <f t="shared" si="8"/>
        <v>44074.077210648145</v>
      </c>
      <c r="V22" s="52">
        <f t="shared" si="9"/>
        <v>18571</v>
      </c>
      <c r="W22" s="54" t="str">
        <f t="shared" si="10"/>
        <v>0 days 5:9:31</v>
      </c>
      <c r="X22" s="52">
        <f t="shared" si="11"/>
        <v>18571</v>
      </c>
      <c r="Y22" s="54" t="str">
        <f t="shared" si="12"/>
        <v>00 days 05:09:31</v>
      </c>
      <c r="Z22" s="50" t="s">
        <v>3052</v>
      </c>
      <c r="AA22" s="50">
        <v>7407434</v>
      </c>
      <c r="AB22" s="50">
        <v>1016</v>
      </c>
      <c r="AC22" s="50" t="str">
        <f>IF(AB22="","",VLOOKUP(AB22,'Lookup Tables'!$A$75:$B$86,2,TRUE))</f>
        <v>Level 4</v>
      </c>
      <c r="AD22" s="54" t="str">
        <f t="shared" si="13"/>
        <v>Level 1-Level 4</v>
      </c>
      <c r="AE22" s="49" t="s">
        <v>1219</v>
      </c>
      <c r="AF22" s="55" t="str">
        <f t="shared" si="14"/>
        <v>Link</v>
      </c>
      <c r="AG22" s="49">
        <v>70</v>
      </c>
      <c r="AH22" s="50" t="str">
        <f>IF(AG22="","",VLOOKUP(AG22,'Lookup Tables'!$A$75:$B$86,2,TRUE))</f>
        <v>Level 1</v>
      </c>
      <c r="AI22" s="49">
        <v>8254151</v>
      </c>
      <c r="AJ22" s="49" t="s">
        <v>9</v>
      </c>
      <c r="AK22" s="49" t="s">
        <v>1218</v>
      </c>
      <c r="AL22" s="49"/>
      <c r="AM22" s="50" t="s">
        <v>1220</v>
      </c>
      <c r="AN22" s="50" t="s">
        <v>1221</v>
      </c>
      <c r="AO22" s="55" t="str">
        <f t="shared" si="15"/>
        <v>Link</v>
      </c>
      <c r="AP22" s="49" t="b">
        <v>1</v>
      </c>
      <c r="AQ22" s="165">
        <v>214</v>
      </c>
      <c r="AR22" s="177" t="s">
        <v>1216</v>
      </c>
      <c r="AS22" s="225"/>
      <c r="AT22"/>
      <c r="AU22"/>
      <c r="AV22"/>
      <c r="AW22">
        <v>1</v>
      </c>
      <c r="AX22"/>
      <c r="AY22">
        <f t="shared" si="16"/>
        <v>1</v>
      </c>
      <c r="AZ22">
        <v>1</v>
      </c>
      <c r="BA22"/>
      <c r="BB22"/>
      <c r="BC22"/>
      <c r="BD22"/>
      <c r="BE22"/>
      <c r="BF22"/>
      <c r="BG22"/>
      <c r="BH22"/>
      <c r="BI22"/>
      <c r="BJ22"/>
      <c r="BK22"/>
      <c r="BL22"/>
      <c r="BM22"/>
      <c r="BN22"/>
      <c r="BO22"/>
      <c r="BP22"/>
      <c r="BQ22"/>
      <c r="BR22"/>
      <c r="BS22" s="50" t="s">
        <v>3567</v>
      </c>
      <c r="BT22" s="50" t="s">
        <v>3568</v>
      </c>
      <c r="BU22" s="56">
        <v>2</v>
      </c>
      <c r="BV22" s="56"/>
      <c r="BW22" s="56"/>
      <c r="BX22" s="56">
        <v>3</v>
      </c>
      <c r="BY22" s="56"/>
      <c r="BZ22" s="56"/>
      <c r="CA22" s="56"/>
      <c r="CB22" s="56"/>
      <c r="CC22" s="56"/>
      <c r="CD22" s="50" t="s">
        <v>2800</v>
      </c>
      <c r="CE22" s="50" t="s">
        <v>2818</v>
      </c>
      <c r="CF22" s="56">
        <v>3</v>
      </c>
      <c r="CG22" s="50" t="s">
        <v>3214</v>
      </c>
      <c r="CH22" s="50" t="s">
        <v>3208</v>
      </c>
      <c r="CI22" s="57" t="s">
        <v>2810</v>
      </c>
      <c r="CJ22" s="58" t="s">
        <v>3113</v>
      </c>
    </row>
    <row r="23" spans="1:89" s="50" customFormat="1" x14ac:dyDescent="0.3">
      <c r="A23" s="49" t="s">
        <v>981</v>
      </c>
      <c r="B23" s="49">
        <v>61872050</v>
      </c>
      <c r="C23" s="49">
        <v>2</v>
      </c>
      <c r="D23" s="49">
        <v>737</v>
      </c>
      <c r="E23" s="49">
        <v>1</v>
      </c>
      <c r="F23" s="50">
        <v>61873178</v>
      </c>
      <c r="G23" s="49" t="s">
        <v>982</v>
      </c>
      <c r="H23" s="51">
        <v>43980</v>
      </c>
      <c r="I23" s="49" t="b">
        <f t="shared" si="0"/>
        <v>1</v>
      </c>
      <c r="J23" s="52">
        <v>1589812529</v>
      </c>
      <c r="K23" s="53">
        <f t="shared" si="1"/>
        <v>43969.607974537037</v>
      </c>
      <c r="L23" s="52">
        <v>1589814558</v>
      </c>
      <c r="M23" s="53">
        <f t="shared" si="2"/>
        <v>43969.63145833333</v>
      </c>
      <c r="N23" s="52">
        <f t="shared" si="3"/>
        <v>2029</v>
      </c>
      <c r="O23" s="54" t="str">
        <f t="shared" si="4"/>
        <v>0 days 0:33:49</v>
      </c>
      <c r="P23" s="52">
        <v>1589815748</v>
      </c>
      <c r="Q23" s="53">
        <f t="shared" si="5"/>
        <v>43969.645231481481</v>
      </c>
      <c r="R23" s="52">
        <f t="shared" si="6"/>
        <v>3219</v>
      </c>
      <c r="S23" s="54" t="str">
        <f t="shared" si="7"/>
        <v>0 days 0:53:39</v>
      </c>
      <c r="T23" s="50">
        <v>1589815748</v>
      </c>
      <c r="U23" s="53">
        <f t="shared" si="8"/>
        <v>43969.645231481481</v>
      </c>
      <c r="V23" s="52">
        <f t="shared" si="9"/>
        <v>3219</v>
      </c>
      <c r="W23" s="54" t="str">
        <f t="shared" si="10"/>
        <v>0 days 0:53:39</v>
      </c>
      <c r="X23" s="52">
        <f t="shared" si="11"/>
        <v>2029</v>
      </c>
      <c r="Y23" s="54" t="str">
        <f t="shared" si="12"/>
        <v>00 days 00:33:49</v>
      </c>
      <c r="Z23" s="50" t="s">
        <v>3035</v>
      </c>
      <c r="AA23" s="50">
        <v>2940908</v>
      </c>
      <c r="AB23" s="50">
        <v>12588</v>
      </c>
      <c r="AC23" s="50" t="str">
        <f>IF(AB23="","",VLOOKUP(AB23,'Lookup Tables'!$A$75:$B$86,2,TRUE))</f>
        <v>Level 8</v>
      </c>
      <c r="AD23" s="54" t="str">
        <f t="shared" si="13"/>
        <v>Level 4-Level 8</v>
      </c>
      <c r="AE23" s="49" t="s">
        <v>984</v>
      </c>
      <c r="AF23" s="55" t="str">
        <f t="shared" si="14"/>
        <v>Link</v>
      </c>
      <c r="AG23" s="49">
        <v>1664</v>
      </c>
      <c r="AH23" s="50" t="str">
        <f>IF(AG23="","",VLOOKUP(AG23,'Lookup Tables'!$A$75:$B$86,2,TRUE))</f>
        <v>Level 4</v>
      </c>
      <c r="AI23" s="49">
        <v>1786007</v>
      </c>
      <c r="AJ23" s="49" t="s">
        <v>9</v>
      </c>
      <c r="AK23" s="49" t="s">
        <v>983</v>
      </c>
      <c r="AL23" s="49"/>
      <c r="AM23" s="50" t="s">
        <v>985</v>
      </c>
      <c r="AN23" s="50" t="s">
        <v>986</v>
      </c>
      <c r="AO23" s="55" t="str">
        <f t="shared" si="15"/>
        <v>Link</v>
      </c>
      <c r="AP23" s="49" t="b">
        <v>1</v>
      </c>
      <c r="AQ23" s="165">
        <v>171</v>
      </c>
      <c r="AR23" s="175" t="s">
        <v>3979</v>
      </c>
      <c r="AS23" s="225"/>
      <c r="AT23"/>
      <c r="AU23"/>
      <c r="AV23">
        <v>1</v>
      </c>
      <c r="AW23"/>
      <c r="AX23"/>
      <c r="AY23">
        <f t="shared" si="16"/>
        <v>0</v>
      </c>
      <c r="AZ23">
        <v>1</v>
      </c>
      <c r="BA23"/>
      <c r="BB23"/>
      <c r="BC23"/>
      <c r="BD23"/>
      <c r="BE23"/>
      <c r="BF23"/>
      <c r="BG23"/>
      <c r="BH23"/>
      <c r="BI23"/>
      <c r="BJ23"/>
      <c r="BK23"/>
      <c r="BL23"/>
      <c r="BM23"/>
      <c r="BN23"/>
      <c r="BO23"/>
      <c r="BP23"/>
      <c r="BQ23"/>
      <c r="BR23"/>
      <c r="BS23" s="50" t="s">
        <v>3980</v>
      </c>
      <c r="BT23" s="50" t="s">
        <v>2919</v>
      </c>
      <c r="BU23" s="56"/>
      <c r="BV23" s="56"/>
      <c r="BW23" s="56">
        <v>2</v>
      </c>
      <c r="BX23" s="56">
        <v>3</v>
      </c>
      <c r="BY23" s="56"/>
      <c r="BZ23" s="56"/>
      <c r="CA23" s="56"/>
      <c r="CB23" s="56"/>
      <c r="CC23" s="56"/>
      <c r="CD23" s="50" t="s">
        <v>2800</v>
      </c>
      <c r="CE23" s="50" t="s">
        <v>2818</v>
      </c>
      <c r="CF23" s="56">
        <v>3</v>
      </c>
      <c r="CG23" s="50" t="s">
        <v>3214</v>
      </c>
      <c r="CH23" s="50" t="s">
        <v>3208</v>
      </c>
      <c r="CI23" s="57" t="s">
        <v>2810</v>
      </c>
      <c r="CJ23" s="58" t="s">
        <v>3113</v>
      </c>
    </row>
    <row r="24" spans="1:89" s="50" customFormat="1" x14ac:dyDescent="0.3">
      <c r="A24" s="49" t="s">
        <v>531</v>
      </c>
      <c r="B24" s="49">
        <v>63044501</v>
      </c>
      <c r="C24" s="49">
        <v>0</v>
      </c>
      <c r="D24" s="49">
        <v>308</v>
      </c>
      <c r="E24" s="49">
        <v>2</v>
      </c>
      <c r="F24" s="50">
        <v>63046595</v>
      </c>
      <c r="G24" s="49" t="s">
        <v>532</v>
      </c>
      <c r="H24" s="51">
        <v>44035</v>
      </c>
      <c r="I24" s="49" t="b">
        <f t="shared" si="0"/>
        <v>0</v>
      </c>
      <c r="J24" s="52">
        <v>1595459797</v>
      </c>
      <c r="K24" s="53">
        <f t="shared" si="1"/>
        <v>44034.969872685186</v>
      </c>
      <c r="L24" s="52">
        <v>1595460775</v>
      </c>
      <c r="M24" s="53">
        <f t="shared" si="2"/>
        <v>44034.981192129635</v>
      </c>
      <c r="N24" s="52">
        <f t="shared" si="3"/>
        <v>978</v>
      </c>
      <c r="O24" s="54" t="str">
        <f t="shared" si="4"/>
        <v>0 days 0:16:18</v>
      </c>
      <c r="P24" s="52">
        <v>1595468460</v>
      </c>
      <c r="Q24" s="53">
        <f t="shared" si="5"/>
        <v>44035.070138888885</v>
      </c>
      <c r="R24" s="52">
        <f t="shared" si="6"/>
        <v>8663</v>
      </c>
      <c r="S24" s="54" t="str">
        <f t="shared" si="7"/>
        <v>0 days 2:24:23</v>
      </c>
      <c r="T24" s="50">
        <v>1595476095</v>
      </c>
      <c r="U24" s="53">
        <f t="shared" si="8"/>
        <v>44035.158506944441</v>
      </c>
      <c r="V24" s="52">
        <f t="shared" si="9"/>
        <v>16298</v>
      </c>
      <c r="W24" s="54" t="str">
        <f t="shared" si="10"/>
        <v>0 days 4:31:38</v>
      </c>
      <c r="X24" s="52">
        <f t="shared" si="11"/>
        <v>978</v>
      </c>
      <c r="Y24" s="54" t="str">
        <f t="shared" si="12"/>
        <v>00 days 00:16:18</v>
      </c>
      <c r="Z24" s="50" t="s">
        <v>2075</v>
      </c>
      <c r="AA24" s="50">
        <v>6152891</v>
      </c>
      <c r="AB24" s="50">
        <v>25297</v>
      </c>
      <c r="AC24" s="50" t="str">
        <f>IF(AB24="","",VLOOKUP(AB24,'Lookup Tables'!$A$75:$B$86,2,TRUE))</f>
        <v>Level 9</v>
      </c>
      <c r="AD24" s="54" t="str">
        <f t="shared" si="13"/>
        <v>Level 1-Level 9</v>
      </c>
      <c r="AE24" s="49" t="s">
        <v>534</v>
      </c>
      <c r="AF24" s="55" t="str">
        <f t="shared" si="14"/>
        <v>Link</v>
      </c>
      <c r="AG24" s="49">
        <v>15</v>
      </c>
      <c r="AH24" s="50" t="str">
        <f>IF(AG24="","",VLOOKUP(AG24,'Lookup Tables'!$A$75:$B$86,2,TRUE))</f>
        <v>Level 1</v>
      </c>
      <c r="AI24" s="49">
        <v>13971084</v>
      </c>
      <c r="AJ24" s="49" t="s">
        <v>9</v>
      </c>
      <c r="AK24" s="49" t="s">
        <v>533</v>
      </c>
      <c r="AL24" s="49"/>
      <c r="AM24" s="50" t="s">
        <v>535</v>
      </c>
      <c r="AN24" s="50" t="s">
        <v>536</v>
      </c>
      <c r="AO24" s="55" t="str">
        <f t="shared" si="15"/>
        <v>Link</v>
      </c>
      <c r="AP24" s="49" t="b">
        <v>1</v>
      </c>
      <c r="AQ24" s="165">
        <v>90</v>
      </c>
      <c r="AR24" s="175" t="s">
        <v>3623</v>
      </c>
      <c r="AS24" s="225"/>
      <c r="AT24"/>
      <c r="AU24"/>
      <c r="AV24"/>
      <c r="AW24">
        <v>1</v>
      </c>
      <c r="AX24"/>
      <c r="AY24">
        <f t="shared" si="16"/>
        <v>1</v>
      </c>
      <c r="AZ24">
        <v>1</v>
      </c>
      <c r="BA24"/>
      <c r="BB24"/>
      <c r="BC24"/>
      <c r="BD24"/>
      <c r="BE24"/>
      <c r="BF24"/>
      <c r="BG24">
        <v>1</v>
      </c>
      <c r="BH24"/>
      <c r="BI24"/>
      <c r="BJ24"/>
      <c r="BK24"/>
      <c r="BL24"/>
      <c r="BM24"/>
      <c r="BN24"/>
      <c r="BO24"/>
      <c r="BP24"/>
      <c r="BQ24"/>
      <c r="BR24"/>
      <c r="BS24" s="50" t="s">
        <v>3624</v>
      </c>
      <c r="BT24" s="50" t="s">
        <v>3625</v>
      </c>
      <c r="BU24" s="56"/>
      <c r="BV24" s="56"/>
      <c r="BW24" s="56"/>
      <c r="BX24" s="56">
        <v>3</v>
      </c>
      <c r="BY24" s="56"/>
      <c r="BZ24" s="56"/>
      <c r="CA24" s="56"/>
      <c r="CB24" s="56"/>
      <c r="CC24" s="56"/>
      <c r="CD24" s="50" t="s">
        <v>2800</v>
      </c>
      <c r="CE24" s="50" t="s">
        <v>2818</v>
      </c>
      <c r="CF24" s="56">
        <v>3</v>
      </c>
      <c r="CG24" s="50" t="s">
        <v>3214</v>
      </c>
      <c r="CH24" s="50" t="s">
        <v>3208</v>
      </c>
      <c r="CI24" s="57" t="s">
        <v>2810</v>
      </c>
      <c r="CJ24" s="58" t="s">
        <v>3113</v>
      </c>
    </row>
    <row r="25" spans="1:89" s="50" customFormat="1" x14ac:dyDescent="0.3">
      <c r="A25" s="49" t="s">
        <v>918</v>
      </c>
      <c r="B25" s="49">
        <v>63063237</v>
      </c>
      <c r="C25" s="49">
        <v>2</v>
      </c>
      <c r="D25" s="49">
        <v>899</v>
      </c>
      <c r="E25" s="49">
        <v>1</v>
      </c>
      <c r="F25" s="50">
        <v>63136893</v>
      </c>
      <c r="G25" s="49" t="s">
        <v>919</v>
      </c>
      <c r="H25" s="51">
        <v>44040</v>
      </c>
      <c r="I25" s="49" t="b">
        <f t="shared" si="0"/>
        <v>1</v>
      </c>
      <c r="J25" s="52">
        <v>1595538930</v>
      </c>
      <c r="K25" s="53">
        <f t="shared" si="1"/>
        <v>44035.885763888888</v>
      </c>
      <c r="L25" s="52">
        <v>1595542561</v>
      </c>
      <c r="M25" s="53">
        <f t="shared" si="2"/>
        <v>44035.927789351852</v>
      </c>
      <c r="N25" s="52">
        <f t="shared" si="3"/>
        <v>3631</v>
      </c>
      <c r="O25" s="54" t="str">
        <f t="shared" si="4"/>
        <v>0 days 1:0:31</v>
      </c>
      <c r="P25" s="52">
        <v>1595947698</v>
      </c>
      <c r="Q25" s="53">
        <f t="shared" si="5"/>
        <v>44040.616875</v>
      </c>
      <c r="R25" s="52">
        <f t="shared" si="6"/>
        <v>408768</v>
      </c>
      <c r="S25" s="54" t="str">
        <f t="shared" si="7"/>
        <v>4 days 17:32:48</v>
      </c>
      <c r="T25" s="50">
        <v>1595947698</v>
      </c>
      <c r="U25" s="53">
        <f t="shared" si="8"/>
        <v>44040.616875</v>
      </c>
      <c r="V25" s="52">
        <f t="shared" si="9"/>
        <v>408768</v>
      </c>
      <c r="W25" s="54" t="str">
        <f t="shared" si="10"/>
        <v>4 days 17:32:48</v>
      </c>
      <c r="X25" s="52">
        <f t="shared" si="11"/>
        <v>3631</v>
      </c>
      <c r="Y25" s="54" t="str">
        <f t="shared" si="12"/>
        <v>00 days 01:00:31</v>
      </c>
      <c r="Z25" s="50" t="s">
        <v>921</v>
      </c>
      <c r="AA25" s="50">
        <v>11080892</v>
      </c>
      <c r="AB25" s="50">
        <v>108</v>
      </c>
      <c r="AC25" s="50" t="str">
        <f>IF(AB25="","",VLOOKUP(AB25,'Lookup Tables'!$A$75:$B$86,2,TRUE))</f>
        <v>Level 1</v>
      </c>
      <c r="AD25" s="54" t="str">
        <f t="shared" si="13"/>
        <v>Level 1-Level 1</v>
      </c>
      <c r="AE25" s="49" t="s">
        <v>921</v>
      </c>
      <c r="AF25" s="55" t="str">
        <f t="shared" si="14"/>
        <v>Link</v>
      </c>
      <c r="AG25" s="49">
        <v>108</v>
      </c>
      <c r="AH25" s="50" t="str">
        <f>IF(AG25="","",VLOOKUP(AG25,'Lookup Tables'!$A$75:$B$86,2,TRUE))</f>
        <v>Level 1</v>
      </c>
      <c r="AI25" s="49">
        <v>11080892</v>
      </c>
      <c r="AJ25" s="49" t="s">
        <v>9</v>
      </c>
      <c r="AK25" s="49" t="s">
        <v>920</v>
      </c>
      <c r="AL25" s="49"/>
      <c r="AM25" s="50" t="s">
        <v>922</v>
      </c>
      <c r="AN25" s="50" t="s">
        <v>923</v>
      </c>
      <c r="AO25" s="55" t="str">
        <f t="shared" si="15"/>
        <v>Link</v>
      </c>
      <c r="AP25" s="49" t="b">
        <v>1</v>
      </c>
      <c r="AQ25" s="165">
        <v>159</v>
      </c>
      <c r="AR25" s="175" t="s">
        <v>918</v>
      </c>
      <c r="AS25" s="225"/>
      <c r="AT25"/>
      <c r="AU25"/>
      <c r="AV25"/>
      <c r="AW25"/>
      <c r="AX25">
        <v>1</v>
      </c>
      <c r="AY25">
        <f t="shared" si="16"/>
        <v>1</v>
      </c>
      <c r="AZ25">
        <v>1</v>
      </c>
      <c r="BA25"/>
      <c r="BB25"/>
      <c r="BC25"/>
      <c r="BD25"/>
      <c r="BE25"/>
      <c r="BF25"/>
      <c r="BG25">
        <v>1</v>
      </c>
      <c r="BH25"/>
      <c r="BI25"/>
      <c r="BJ25"/>
      <c r="BK25"/>
      <c r="BL25"/>
      <c r="BM25"/>
      <c r="BN25"/>
      <c r="BO25"/>
      <c r="BP25"/>
      <c r="BQ25"/>
      <c r="BR25"/>
      <c r="BS25" s="50" t="s">
        <v>3981</v>
      </c>
      <c r="BT25" s="50" t="s">
        <v>2919</v>
      </c>
      <c r="BU25" s="56"/>
      <c r="BV25" s="56"/>
      <c r="BW25" s="56"/>
      <c r="BX25" s="56">
        <v>3</v>
      </c>
      <c r="BY25" s="56"/>
      <c r="BZ25" s="56"/>
      <c r="CA25" s="56"/>
      <c r="CB25" s="56"/>
      <c r="CC25" s="56"/>
      <c r="CD25" s="50" t="s">
        <v>2800</v>
      </c>
      <c r="CE25" s="50" t="s">
        <v>2818</v>
      </c>
      <c r="CF25" s="56">
        <v>3</v>
      </c>
      <c r="CG25" s="50" t="s">
        <v>3213</v>
      </c>
      <c r="CH25" s="50" t="s">
        <v>3208</v>
      </c>
      <c r="CI25" s="57" t="s">
        <v>2810</v>
      </c>
      <c r="CJ25" s="58" t="s">
        <v>3113</v>
      </c>
    </row>
    <row r="26" spans="1:89" s="50" customFormat="1" x14ac:dyDescent="0.3">
      <c r="A26" s="49" t="s">
        <v>1696</v>
      </c>
      <c r="B26" s="49">
        <v>58846314</v>
      </c>
      <c r="C26" s="49">
        <v>3</v>
      </c>
      <c r="D26" s="49">
        <v>1933</v>
      </c>
      <c r="E26" s="49">
        <v>2</v>
      </c>
      <c r="F26" s="50">
        <v>58848068</v>
      </c>
      <c r="G26" s="49" t="s">
        <v>1697</v>
      </c>
      <c r="H26" s="51">
        <v>43962</v>
      </c>
      <c r="I26" s="49" t="b">
        <f t="shared" si="0"/>
        <v>1</v>
      </c>
      <c r="J26" s="52">
        <v>1573682595</v>
      </c>
      <c r="K26" s="53">
        <f t="shared" si="1"/>
        <v>43782.918923611112</v>
      </c>
      <c r="L26" s="52">
        <v>1573689058</v>
      </c>
      <c r="M26" s="53">
        <f t="shared" si="2"/>
        <v>43782.993726851855</v>
      </c>
      <c r="N26" s="52">
        <f t="shared" si="3"/>
        <v>6463</v>
      </c>
      <c r="O26" s="54" t="str">
        <f t="shared" si="4"/>
        <v>0 days 1:47:43</v>
      </c>
      <c r="P26" s="52">
        <v>1573694951</v>
      </c>
      <c r="Q26" s="53">
        <f t="shared" si="5"/>
        <v>43783.061932870376</v>
      </c>
      <c r="R26" s="52">
        <f t="shared" si="6"/>
        <v>12356</v>
      </c>
      <c r="S26" s="54" t="str">
        <f t="shared" si="7"/>
        <v>0 days 3:25:56</v>
      </c>
      <c r="T26" s="50">
        <v>1573694951</v>
      </c>
      <c r="U26" s="53">
        <f t="shared" si="8"/>
        <v>43783.061932870376</v>
      </c>
      <c r="V26" s="52">
        <f t="shared" si="9"/>
        <v>12356</v>
      </c>
      <c r="W26" s="54" t="str">
        <f t="shared" si="10"/>
        <v>0 days 3:25:56</v>
      </c>
      <c r="X26" s="52">
        <f t="shared" si="11"/>
        <v>6463</v>
      </c>
      <c r="Y26" s="54" t="str">
        <f t="shared" si="12"/>
        <v>00 days 01:47:43</v>
      </c>
      <c r="Z26" s="50" t="s">
        <v>3072</v>
      </c>
      <c r="AA26" s="50">
        <v>8892051</v>
      </c>
      <c r="AB26" s="50">
        <v>727</v>
      </c>
      <c r="AC26" s="50" t="str">
        <f>IF(AB26="","",VLOOKUP(AB26,'Lookup Tables'!$A$75:$B$86,2,TRUE))</f>
        <v>Level 3</v>
      </c>
      <c r="AD26" s="54" t="str">
        <f t="shared" si="13"/>
        <v>Level 1-Level 3</v>
      </c>
      <c r="AE26" s="49" t="s">
        <v>1699</v>
      </c>
      <c r="AF26" s="55" t="str">
        <f t="shared" si="14"/>
        <v>Link</v>
      </c>
      <c r="AG26" s="49">
        <v>147</v>
      </c>
      <c r="AH26" s="50" t="str">
        <f>IF(AG26="","",VLOOKUP(AG26,'Lookup Tables'!$A$75:$B$86,2,TRUE))</f>
        <v>Level 1</v>
      </c>
      <c r="AI26" s="49">
        <v>2304686</v>
      </c>
      <c r="AJ26" s="49" t="s">
        <v>9</v>
      </c>
      <c r="AK26" s="49" t="s">
        <v>1698</v>
      </c>
      <c r="AL26" s="49"/>
      <c r="AM26" s="50" t="s">
        <v>1700</v>
      </c>
      <c r="AN26" s="50" t="s">
        <v>1701</v>
      </c>
      <c r="AO26" s="55" t="str">
        <f t="shared" si="15"/>
        <v>Link</v>
      </c>
      <c r="AP26" s="49" t="b">
        <v>1</v>
      </c>
      <c r="AQ26" s="165">
        <v>308</v>
      </c>
      <c r="AR26" s="175" t="s">
        <v>1696</v>
      </c>
      <c r="AS26" s="225"/>
      <c r="AT26"/>
      <c r="AU26"/>
      <c r="AV26"/>
      <c r="AW26">
        <v>1</v>
      </c>
      <c r="AX26"/>
      <c r="AY26">
        <f t="shared" si="16"/>
        <v>1</v>
      </c>
      <c r="AZ26">
        <v>1</v>
      </c>
      <c r="BA26"/>
      <c r="BB26"/>
      <c r="BC26"/>
      <c r="BD26"/>
      <c r="BE26"/>
      <c r="BF26"/>
      <c r="BG26"/>
      <c r="BH26"/>
      <c r="BI26"/>
      <c r="BJ26"/>
      <c r="BK26"/>
      <c r="BL26"/>
      <c r="BM26"/>
      <c r="BN26"/>
      <c r="BO26"/>
      <c r="BP26"/>
      <c r="BQ26"/>
      <c r="BR26"/>
      <c r="BS26" s="50" t="s">
        <v>3867</v>
      </c>
      <c r="BT26" s="50" t="s">
        <v>2561</v>
      </c>
      <c r="BU26" s="56"/>
      <c r="BV26" s="56"/>
      <c r="BW26" s="56"/>
      <c r="BX26" s="56">
        <v>3</v>
      </c>
      <c r="BY26" s="56"/>
      <c r="BZ26" s="56"/>
      <c r="CA26" s="56"/>
      <c r="CB26" s="56"/>
      <c r="CC26" s="56"/>
      <c r="CD26" s="50" t="s">
        <v>2800</v>
      </c>
      <c r="CE26" s="50" t="s">
        <v>2818</v>
      </c>
      <c r="CF26" s="56">
        <v>3</v>
      </c>
      <c r="CG26" s="50" t="s">
        <v>3214</v>
      </c>
      <c r="CH26" s="50" t="s">
        <v>3208</v>
      </c>
      <c r="CI26" s="57" t="s">
        <v>2810</v>
      </c>
      <c r="CJ26" s="58" t="s">
        <v>3113</v>
      </c>
      <c r="CK26" s="73" t="s">
        <v>3809</v>
      </c>
    </row>
    <row r="27" spans="1:89" s="50" customFormat="1" x14ac:dyDescent="0.3">
      <c r="A27" s="49" t="s">
        <v>924</v>
      </c>
      <c r="B27" s="49">
        <v>62906320</v>
      </c>
      <c r="C27" s="49">
        <v>2</v>
      </c>
      <c r="D27" s="49">
        <v>440</v>
      </c>
      <c r="E27" s="49">
        <v>2</v>
      </c>
      <c r="F27" s="50">
        <v>62936751</v>
      </c>
      <c r="G27" s="49" t="s">
        <v>925</v>
      </c>
      <c r="H27" s="51">
        <v>44040</v>
      </c>
      <c r="I27" s="49" t="b">
        <f t="shared" si="0"/>
        <v>1</v>
      </c>
      <c r="J27" s="52">
        <v>1594777086</v>
      </c>
      <c r="K27" s="53">
        <f t="shared" si="1"/>
        <v>44027.068125000005</v>
      </c>
      <c r="L27" s="52"/>
      <c r="M27" s="53" t="str">
        <f t="shared" si="2"/>
        <v/>
      </c>
      <c r="N27" s="52" t="str">
        <f t="shared" si="3"/>
        <v/>
      </c>
      <c r="O27" s="54" t="str">
        <f t="shared" si="4"/>
        <v/>
      </c>
      <c r="P27" s="52">
        <v>1594908939</v>
      </c>
      <c r="Q27" s="53">
        <f t="shared" si="5"/>
        <v>44028.594201388885</v>
      </c>
      <c r="R27" s="52">
        <f t="shared" si="6"/>
        <v>131853</v>
      </c>
      <c r="S27" s="54" t="str">
        <f t="shared" si="7"/>
        <v>1 days 12:37:33</v>
      </c>
      <c r="T27" s="50">
        <v>1594908939</v>
      </c>
      <c r="U27" s="53">
        <f t="shared" si="8"/>
        <v>44028.594201388885</v>
      </c>
      <c r="V27" s="52">
        <f t="shared" si="9"/>
        <v>131853</v>
      </c>
      <c r="W27" s="54" t="str">
        <f t="shared" si="10"/>
        <v>1 days 12:37:33</v>
      </c>
      <c r="X27" s="52">
        <f t="shared" si="11"/>
        <v>131853</v>
      </c>
      <c r="Y27" s="54" t="str">
        <f t="shared" si="12"/>
        <v>01 days 12:37:33</v>
      </c>
      <c r="Z27" s="50" t="s">
        <v>3041</v>
      </c>
      <c r="AA27" s="50">
        <v>4925321</v>
      </c>
      <c r="AB27" s="50">
        <v>171</v>
      </c>
      <c r="AC27" s="50" t="str">
        <f>IF(AB27="","",VLOOKUP(AB27,'Lookup Tables'!$A$75:$B$86,2,TRUE))</f>
        <v>Level 1</v>
      </c>
      <c r="AD27" s="54" t="str">
        <f t="shared" si="13"/>
        <v>Level 1-Level 1</v>
      </c>
      <c r="AE27" s="49" t="s">
        <v>921</v>
      </c>
      <c r="AF27" s="55" t="str">
        <f t="shared" si="14"/>
        <v>Link</v>
      </c>
      <c r="AG27" s="49">
        <v>108</v>
      </c>
      <c r="AH27" s="50" t="str">
        <f>IF(AG27="","",VLOOKUP(AG27,'Lookup Tables'!$A$75:$B$86,2,TRUE))</f>
        <v>Level 1</v>
      </c>
      <c r="AI27" s="49">
        <v>11080892</v>
      </c>
      <c r="AJ27" s="49" t="s">
        <v>9</v>
      </c>
      <c r="AK27" s="49" t="s">
        <v>920</v>
      </c>
      <c r="AL27" s="49"/>
      <c r="AM27" s="50" t="s">
        <v>922</v>
      </c>
      <c r="AN27" s="50" t="s">
        <v>926</v>
      </c>
      <c r="AO27" s="55" t="str">
        <f t="shared" si="15"/>
        <v>Link</v>
      </c>
      <c r="AP27" s="49" t="b">
        <v>1</v>
      </c>
      <c r="AQ27" s="165">
        <v>160</v>
      </c>
      <c r="AR27" s="175" t="s">
        <v>924</v>
      </c>
      <c r="AS27" s="225"/>
      <c r="AT27"/>
      <c r="AU27"/>
      <c r="AV27"/>
      <c r="AW27">
        <v>1</v>
      </c>
      <c r="AX27"/>
      <c r="AY27">
        <f t="shared" si="16"/>
        <v>1</v>
      </c>
      <c r="AZ27">
        <v>1</v>
      </c>
      <c r="BA27"/>
      <c r="BB27"/>
      <c r="BC27"/>
      <c r="BD27"/>
      <c r="BE27"/>
      <c r="BF27"/>
      <c r="BG27"/>
      <c r="BH27"/>
      <c r="BI27"/>
      <c r="BJ27"/>
      <c r="BK27"/>
      <c r="BL27"/>
      <c r="BM27"/>
      <c r="BN27"/>
      <c r="BO27"/>
      <c r="BP27"/>
      <c r="BQ27"/>
      <c r="BR27"/>
      <c r="BS27" s="50" t="s">
        <v>3766</v>
      </c>
      <c r="BT27" s="50" t="s">
        <v>3549</v>
      </c>
      <c r="BU27" s="56"/>
      <c r="BV27" s="56"/>
      <c r="BW27" s="56"/>
      <c r="BX27" s="56">
        <v>3</v>
      </c>
      <c r="BY27" s="56"/>
      <c r="BZ27" s="56"/>
      <c r="CA27" s="56"/>
      <c r="CB27" s="56"/>
      <c r="CC27" s="56"/>
      <c r="CD27" s="50" t="s">
        <v>2800</v>
      </c>
      <c r="CE27" s="50" t="s">
        <v>2818</v>
      </c>
      <c r="CF27" s="56">
        <v>3</v>
      </c>
      <c r="CG27" s="50" t="s">
        <v>3213</v>
      </c>
      <c r="CH27" s="50" t="s">
        <v>3208</v>
      </c>
      <c r="CI27" s="57" t="s">
        <v>2810</v>
      </c>
      <c r="CJ27" s="58" t="s">
        <v>3113</v>
      </c>
    </row>
    <row r="28" spans="1:89" s="50" customFormat="1" x14ac:dyDescent="0.3">
      <c r="A28" s="49" t="s">
        <v>1771</v>
      </c>
      <c r="B28" s="49">
        <v>64889232</v>
      </c>
      <c r="C28" s="49">
        <v>1</v>
      </c>
      <c r="D28" s="49">
        <v>57</v>
      </c>
      <c r="E28" s="49">
        <v>1</v>
      </c>
      <c r="F28" s="50">
        <v>64890511</v>
      </c>
      <c r="G28" s="49" t="s">
        <v>1772</v>
      </c>
      <c r="H28" s="51">
        <v>44153</v>
      </c>
      <c r="I28" s="49" t="b">
        <f t="shared" si="0"/>
        <v>0</v>
      </c>
      <c r="J28" s="52">
        <v>1605686943</v>
      </c>
      <c r="K28" s="53">
        <f t="shared" si="1"/>
        <v>44153.339618055557</v>
      </c>
      <c r="L28" s="52">
        <v>1605687884</v>
      </c>
      <c r="M28" s="53">
        <f t="shared" si="2"/>
        <v>44153.35050925926</v>
      </c>
      <c r="N28" s="52">
        <f t="shared" si="3"/>
        <v>941</v>
      </c>
      <c r="O28" s="54" t="str">
        <f t="shared" si="4"/>
        <v>0 days 0:15:41</v>
      </c>
      <c r="P28" s="52">
        <v>1605692436</v>
      </c>
      <c r="Q28" s="53">
        <f t="shared" si="5"/>
        <v>44153.403194444443</v>
      </c>
      <c r="R28" s="52">
        <f t="shared" si="6"/>
        <v>5493</v>
      </c>
      <c r="S28" s="54" t="str">
        <f t="shared" si="7"/>
        <v>0 days 1:31:33</v>
      </c>
      <c r="T28" s="50">
        <v>1605692436</v>
      </c>
      <c r="U28" s="53">
        <f t="shared" si="8"/>
        <v>44153.403194444443</v>
      </c>
      <c r="V28" s="52">
        <f t="shared" si="9"/>
        <v>5493</v>
      </c>
      <c r="W28" s="54" t="str">
        <f t="shared" si="10"/>
        <v>0 days 1:31:33</v>
      </c>
      <c r="X28" s="52">
        <f t="shared" si="11"/>
        <v>941</v>
      </c>
      <c r="Y28" s="54" t="str">
        <f t="shared" si="12"/>
        <v>00 days 00:15:41</v>
      </c>
      <c r="Z28" s="50" t="s">
        <v>3022</v>
      </c>
      <c r="AA28" s="50">
        <v>1492496</v>
      </c>
      <c r="AB28" s="50">
        <v>4004</v>
      </c>
      <c r="AC28" s="50" t="str">
        <f>IF(AB28="","",VLOOKUP(AB28,'Lookup Tables'!$A$75:$B$86,2,TRUE))</f>
        <v>Level 6</v>
      </c>
      <c r="AD28" s="54" t="str">
        <f t="shared" si="13"/>
        <v>Level 1-Level 6</v>
      </c>
      <c r="AE28" s="49" t="s">
        <v>1774</v>
      </c>
      <c r="AF28" s="55" t="str">
        <f t="shared" si="14"/>
        <v>Link</v>
      </c>
      <c r="AG28" s="49">
        <v>33</v>
      </c>
      <c r="AH28" s="50" t="str">
        <f>IF(AG28="","",VLOOKUP(AG28,'Lookup Tables'!$A$75:$B$86,2,TRUE))</f>
        <v>Level 1</v>
      </c>
      <c r="AI28" s="49">
        <v>14629230</v>
      </c>
      <c r="AJ28" s="49" t="s">
        <v>9</v>
      </c>
      <c r="AK28" s="49" t="s">
        <v>1773</v>
      </c>
      <c r="AL28" s="49"/>
      <c r="AM28" s="50" t="s">
        <v>1775</v>
      </c>
      <c r="AN28" s="50" t="s">
        <v>1776</v>
      </c>
      <c r="AO28" s="55" t="str">
        <f t="shared" si="15"/>
        <v>Link</v>
      </c>
      <c r="AP28" s="49" t="b">
        <v>1</v>
      </c>
      <c r="AQ28" s="165">
        <v>323</v>
      </c>
      <c r="AR28" s="175" t="s">
        <v>3844</v>
      </c>
      <c r="AS28" s="225"/>
      <c r="AT28"/>
      <c r="AU28"/>
      <c r="AV28"/>
      <c r="AW28"/>
      <c r="AX28">
        <v>1</v>
      </c>
      <c r="AY28">
        <f t="shared" si="16"/>
        <v>1</v>
      </c>
      <c r="AZ28">
        <v>1</v>
      </c>
      <c r="BA28"/>
      <c r="BB28"/>
      <c r="BC28"/>
      <c r="BD28"/>
      <c r="BE28"/>
      <c r="BF28"/>
      <c r="BG28"/>
      <c r="BH28"/>
      <c r="BI28"/>
      <c r="BJ28"/>
      <c r="BK28"/>
      <c r="BL28"/>
      <c r="BM28"/>
      <c r="BN28"/>
      <c r="BO28"/>
      <c r="BP28"/>
      <c r="BQ28"/>
      <c r="BR28"/>
      <c r="BS28" s="50" t="s">
        <v>3845</v>
      </c>
      <c r="BT28" s="50" t="s">
        <v>2722</v>
      </c>
      <c r="BU28" s="56"/>
      <c r="BV28" s="56"/>
      <c r="BW28" s="56"/>
      <c r="BX28" s="56">
        <v>3</v>
      </c>
      <c r="BY28" s="56"/>
      <c r="BZ28" s="56"/>
      <c r="CA28" s="56"/>
      <c r="CB28" s="56"/>
      <c r="CC28" s="56"/>
      <c r="CD28" s="50" t="s">
        <v>2800</v>
      </c>
      <c r="CE28" s="50" t="s">
        <v>2818</v>
      </c>
      <c r="CF28" s="56">
        <v>3</v>
      </c>
      <c r="CG28" s="50" t="s">
        <v>3214</v>
      </c>
      <c r="CH28" s="50" t="s">
        <v>3208</v>
      </c>
      <c r="CI28" s="57" t="s">
        <v>2810</v>
      </c>
      <c r="CJ28" s="58" t="s">
        <v>3113</v>
      </c>
    </row>
    <row r="29" spans="1:89" s="50" customFormat="1" ht="43.2" x14ac:dyDescent="0.3">
      <c r="A29" s="49" t="s">
        <v>254</v>
      </c>
      <c r="B29" s="49">
        <v>63782180</v>
      </c>
      <c r="C29" s="49">
        <v>0</v>
      </c>
      <c r="D29" s="49">
        <v>114</v>
      </c>
      <c r="E29" s="49">
        <v>1</v>
      </c>
      <c r="G29" s="49" t="s">
        <v>255</v>
      </c>
      <c r="H29" s="51">
        <v>44081</v>
      </c>
      <c r="I29" s="49" t="b">
        <f t="shared" si="0"/>
        <v>1</v>
      </c>
      <c r="J29" s="52">
        <v>1599501096</v>
      </c>
      <c r="K29" s="53">
        <f t="shared" si="1"/>
        <v>44081.744166666671</v>
      </c>
      <c r="L29" s="52"/>
      <c r="M29" s="53" t="str">
        <f t="shared" si="2"/>
        <v/>
      </c>
      <c r="N29" s="52" t="str">
        <f t="shared" si="3"/>
        <v/>
      </c>
      <c r="O29" s="54" t="str">
        <f t="shared" si="4"/>
        <v/>
      </c>
      <c r="P29" s="52">
        <v>1599501329</v>
      </c>
      <c r="Q29" s="53">
        <f t="shared" si="5"/>
        <v>44081.746863425928</v>
      </c>
      <c r="R29" s="52">
        <f t="shared" si="6"/>
        <v>233</v>
      </c>
      <c r="S29" s="54" t="str">
        <f t="shared" si="7"/>
        <v>0 days 0:3:53</v>
      </c>
      <c r="U29" s="53" t="str">
        <f t="shared" si="8"/>
        <v/>
      </c>
      <c r="V29" s="52" t="str">
        <f t="shared" si="9"/>
        <v/>
      </c>
      <c r="W29" s="54" t="str">
        <f t="shared" si="10"/>
        <v/>
      </c>
      <c r="X29" s="52">
        <f t="shared" si="11"/>
        <v>233</v>
      </c>
      <c r="Y29" s="54" t="str">
        <f t="shared" si="12"/>
        <v>00 days 00:03:53</v>
      </c>
      <c r="AC29" s="50" t="str">
        <f>IF(AB29="","",VLOOKUP(AB29,'Lookup Tables'!$A$75:$B$86,2,TRUE))</f>
        <v/>
      </c>
      <c r="AD29" s="54" t="str">
        <f t="shared" si="13"/>
        <v/>
      </c>
      <c r="AE29" s="49" t="s">
        <v>257</v>
      </c>
      <c r="AF29" s="55" t="str">
        <f t="shared" si="14"/>
        <v>Link</v>
      </c>
      <c r="AG29" s="49">
        <v>1</v>
      </c>
      <c r="AH29" s="50" t="str">
        <f>IF(AG29="","",VLOOKUP(AG29,'Lookup Tables'!$A$75:$B$86,2,TRUE))</f>
        <v>Level 1</v>
      </c>
      <c r="AI29" s="49">
        <v>8233601</v>
      </c>
      <c r="AJ29" s="49" t="s">
        <v>9</v>
      </c>
      <c r="AK29" s="49" t="s">
        <v>256</v>
      </c>
      <c r="AL29" s="49"/>
      <c r="AM29" s="50" t="s">
        <v>258</v>
      </c>
      <c r="AN29" s="50" t="s">
        <v>259</v>
      </c>
      <c r="AO29" s="55" t="str">
        <f t="shared" si="15"/>
        <v>Link</v>
      </c>
      <c r="AP29" s="49" t="b">
        <v>0</v>
      </c>
      <c r="AQ29" s="165">
        <v>43</v>
      </c>
      <c r="AR29" s="176" t="s">
        <v>3283</v>
      </c>
      <c r="AS29" s="225"/>
      <c r="AT29"/>
      <c r="AU29"/>
      <c r="AV29"/>
      <c r="AW29"/>
      <c r="AX29">
        <v>1</v>
      </c>
      <c r="AY29">
        <f t="shared" si="16"/>
        <v>1</v>
      </c>
      <c r="AZ29">
        <v>1</v>
      </c>
      <c r="BA29"/>
      <c r="BB29"/>
      <c r="BC29"/>
      <c r="BD29"/>
      <c r="BE29"/>
      <c r="BF29">
        <v>1</v>
      </c>
      <c r="BG29">
        <v>1</v>
      </c>
      <c r="BH29"/>
      <c r="BI29"/>
      <c r="BJ29"/>
      <c r="BK29"/>
      <c r="BL29"/>
      <c r="BM29"/>
      <c r="BN29"/>
      <c r="BO29"/>
      <c r="BP29"/>
      <c r="BQ29"/>
      <c r="BR29"/>
      <c r="BS29" s="50" t="s">
        <v>3282</v>
      </c>
      <c r="BT29" s="50" t="s">
        <v>2849</v>
      </c>
      <c r="BU29" s="56">
        <v>2</v>
      </c>
      <c r="BV29" s="56"/>
      <c r="BW29" s="56"/>
      <c r="BX29" s="56">
        <v>2</v>
      </c>
      <c r="BY29" s="56">
        <v>3</v>
      </c>
      <c r="BZ29" s="56"/>
      <c r="CA29" s="56"/>
      <c r="CB29" s="56"/>
      <c r="CC29" s="56"/>
      <c r="CD29" s="50" t="s">
        <v>2804</v>
      </c>
      <c r="CE29" s="50" t="s">
        <v>2818</v>
      </c>
      <c r="CF29" s="56">
        <v>3</v>
      </c>
      <c r="CG29" s="50" t="s">
        <v>3214</v>
      </c>
      <c r="CH29" s="50" t="s">
        <v>3208</v>
      </c>
      <c r="CI29" s="57" t="s">
        <v>2810</v>
      </c>
      <c r="CJ29" s="58" t="s">
        <v>3113</v>
      </c>
    </row>
    <row r="30" spans="1:89" s="50" customFormat="1" x14ac:dyDescent="0.3">
      <c r="A30" s="49" t="s">
        <v>1117</v>
      </c>
      <c r="B30" s="49">
        <v>65484756</v>
      </c>
      <c r="C30" s="49">
        <v>0</v>
      </c>
      <c r="D30" s="49">
        <v>79</v>
      </c>
      <c r="E30" s="49">
        <v>1</v>
      </c>
      <c r="G30" s="49" t="s">
        <v>1118</v>
      </c>
      <c r="H30" s="51">
        <v>44194</v>
      </c>
      <c r="I30" s="49" t="b">
        <f t="shared" si="0"/>
        <v>1</v>
      </c>
      <c r="J30" s="52">
        <v>1609193548</v>
      </c>
      <c r="K30" s="53">
        <f t="shared" si="1"/>
        <v>44193.925324074073</v>
      </c>
      <c r="L30" s="52"/>
      <c r="M30" s="53" t="str">
        <f t="shared" si="2"/>
        <v/>
      </c>
      <c r="N30" s="52" t="str">
        <f t="shared" si="3"/>
        <v/>
      </c>
      <c r="O30" s="54" t="str">
        <f t="shared" si="4"/>
        <v/>
      </c>
      <c r="P30" s="52">
        <v>1609216301</v>
      </c>
      <c r="Q30" s="53">
        <f t="shared" si="5"/>
        <v>44194.188668981486</v>
      </c>
      <c r="R30" s="52">
        <f t="shared" si="6"/>
        <v>22753</v>
      </c>
      <c r="S30" s="54" t="str">
        <f t="shared" si="7"/>
        <v>0 days 6:19:13</v>
      </c>
      <c r="U30" s="53" t="str">
        <f t="shared" si="8"/>
        <v/>
      </c>
      <c r="V30" s="52" t="str">
        <f t="shared" si="9"/>
        <v/>
      </c>
      <c r="W30" s="54" t="str">
        <f t="shared" si="10"/>
        <v/>
      </c>
      <c r="X30" s="52">
        <f t="shared" si="11"/>
        <v>22753</v>
      </c>
      <c r="Y30" s="54" t="str">
        <f t="shared" si="12"/>
        <v>00 days 06:19:13</v>
      </c>
      <c r="AC30" s="50" t="str">
        <f>IF(AB30="","",VLOOKUP(AB30,'Lookup Tables'!$A$75:$B$86,2,TRUE))</f>
        <v/>
      </c>
      <c r="AD30" s="54" t="str">
        <f t="shared" si="13"/>
        <v/>
      </c>
      <c r="AE30" s="49" t="s">
        <v>1114</v>
      </c>
      <c r="AF30" s="55" t="str">
        <f t="shared" si="14"/>
        <v>Link</v>
      </c>
      <c r="AG30" s="49">
        <v>1255</v>
      </c>
      <c r="AH30" s="50" t="str">
        <f>IF(AG30="","",VLOOKUP(AG30,'Lookup Tables'!$A$75:$B$86,2,TRUE))</f>
        <v>Level 4</v>
      </c>
      <c r="AI30" s="49">
        <v>675203</v>
      </c>
      <c r="AJ30" s="49" t="s">
        <v>9</v>
      </c>
      <c r="AK30" s="49" t="s">
        <v>1113</v>
      </c>
      <c r="AL30" s="49">
        <v>42</v>
      </c>
      <c r="AM30" s="50" t="s">
        <v>1115</v>
      </c>
      <c r="AN30" s="50" t="s">
        <v>1119</v>
      </c>
      <c r="AO30" s="55" t="str">
        <f t="shared" si="15"/>
        <v>Link</v>
      </c>
      <c r="AP30" s="49" t="b">
        <v>0</v>
      </c>
      <c r="AQ30" s="165">
        <v>196</v>
      </c>
      <c r="AR30" s="175" t="s">
        <v>1117</v>
      </c>
      <c r="AS30" s="225"/>
      <c r="AT30"/>
      <c r="AU30"/>
      <c r="AV30"/>
      <c r="AW30">
        <v>1</v>
      </c>
      <c r="AX30"/>
      <c r="AY30">
        <f t="shared" si="16"/>
        <v>1</v>
      </c>
      <c r="AZ30">
        <v>1</v>
      </c>
      <c r="BA30"/>
      <c r="BB30"/>
      <c r="BC30"/>
      <c r="BD30"/>
      <c r="BE30"/>
      <c r="BF30"/>
      <c r="BG30"/>
      <c r="BH30"/>
      <c r="BI30"/>
      <c r="BJ30"/>
      <c r="BK30"/>
      <c r="BL30"/>
      <c r="BM30"/>
      <c r="BN30"/>
      <c r="BO30"/>
      <c r="BP30"/>
      <c r="BQ30"/>
      <c r="BR30"/>
      <c r="BS30" s="50" t="s">
        <v>4036</v>
      </c>
      <c r="BT30" s="50" t="s">
        <v>4037</v>
      </c>
      <c r="BU30" s="56">
        <v>3</v>
      </c>
      <c r="BV30" s="56"/>
      <c r="BW30" s="56"/>
      <c r="BX30" s="56"/>
      <c r="BY30" s="56">
        <v>2</v>
      </c>
      <c r="BZ30" s="56"/>
      <c r="CA30" s="56"/>
      <c r="CB30" s="56"/>
      <c r="CC30" s="56"/>
      <c r="CD30" s="50" t="s">
        <v>2805</v>
      </c>
      <c r="CE30" s="50" t="s">
        <v>2818</v>
      </c>
      <c r="CF30" s="56">
        <v>3</v>
      </c>
      <c r="CG30" s="50" t="s">
        <v>3214</v>
      </c>
      <c r="CH30" s="50" t="s">
        <v>3208</v>
      </c>
      <c r="CI30" s="57" t="s">
        <v>2810</v>
      </c>
      <c r="CJ30" s="58" t="s">
        <v>3113</v>
      </c>
    </row>
    <row r="31" spans="1:89" s="50" customFormat="1" x14ac:dyDescent="0.3">
      <c r="A31" s="49" t="s">
        <v>1656</v>
      </c>
      <c r="B31" s="49">
        <v>62879686</v>
      </c>
      <c r="C31" s="49">
        <v>0</v>
      </c>
      <c r="D31" s="49">
        <v>177</v>
      </c>
      <c r="E31" s="49">
        <v>1</v>
      </c>
      <c r="F31" s="50">
        <v>62879933</v>
      </c>
      <c r="G31" s="49" t="s">
        <v>1118</v>
      </c>
      <c r="H31" s="51">
        <v>44025</v>
      </c>
      <c r="I31" s="49" t="b">
        <f t="shared" si="0"/>
        <v>1</v>
      </c>
      <c r="J31" s="52">
        <v>1594655921</v>
      </c>
      <c r="K31" s="53">
        <f t="shared" si="1"/>
        <v>44025.665752314817</v>
      </c>
      <c r="L31" s="52"/>
      <c r="M31" s="53" t="str">
        <f t="shared" si="2"/>
        <v/>
      </c>
      <c r="N31" s="52" t="str">
        <f t="shared" si="3"/>
        <v/>
      </c>
      <c r="O31" s="54" t="str">
        <f t="shared" si="4"/>
        <v/>
      </c>
      <c r="P31" s="52">
        <v>1594656896</v>
      </c>
      <c r="Q31" s="53">
        <f t="shared" si="5"/>
        <v>44025.677037037036</v>
      </c>
      <c r="R31" s="52">
        <f t="shared" si="6"/>
        <v>975</v>
      </c>
      <c r="S31" s="54" t="str">
        <f t="shared" si="7"/>
        <v>0 days 0:16:15</v>
      </c>
      <c r="T31" s="50">
        <v>1594656896</v>
      </c>
      <c r="U31" s="53">
        <f t="shared" si="8"/>
        <v>44025.677037037036</v>
      </c>
      <c r="V31" s="52">
        <f t="shared" si="9"/>
        <v>975</v>
      </c>
      <c r="W31" s="54" t="str">
        <f t="shared" si="10"/>
        <v>0 days 0:16:15</v>
      </c>
      <c r="X31" s="52">
        <f t="shared" si="11"/>
        <v>975</v>
      </c>
      <c r="Y31" s="54" t="str">
        <f t="shared" si="12"/>
        <v>00 days 00:16:15</v>
      </c>
      <c r="Z31" s="50" t="s">
        <v>3070</v>
      </c>
      <c r="AA31" s="50">
        <v>3464717</v>
      </c>
      <c r="AB31" s="50">
        <v>38</v>
      </c>
      <c r="AC31" s="50" t="str">
        <f>IF(AB31="","",VLOOKUP(AB31,'Lookup Tables'!$A$75:$B$86,2,TRUE))</f>
        <v>Level 1</v>
      </c>
      <c r="AD31" s="54" t="str">
        <f t="shared" si="13"/>
        <v>Level 5-Level 1</v>
      </c>
      <c r="AE31" s="49" t="s">
        <v>1658</v>
      </c>
      <c r="AF31" s="55" t="str">
        <f t="shared" si="14"/>
        <v>Link</v>
      </c>
      <c r="AG31" s="49">
        <v>2360</v>
      </c>
      <c r="AH31" s="50" t="str">
        <f>IF(AG31="","",VLOOKUP(AG31,'Lookup Tables'!$A$75:$B$86,2,TRUE))</f>
        <v>Level 5</v>
      </c>
      <c r="AI31" s="49">
        <v>5306333</v>
      </c>
      <c r="AJ31" s="49" t="s">
        <v>9</v>
      </c>
      <c r="AK31" s="49" t="s">
        <v>1657</v>
      </c>
      <c r="AL31" s="49">
        <v>83</v>
      </c>
      <c r="AM31" s="50" t="s">
        <v>1659</v>
      </c>
      <c r="AN31" s="50" t="s">
        <v>1660</v>
      </c>
      <c r="AO31" s="55" t="str">
        <f t="shared" si="15"/>
        <v>Link</v>
      </c>
      <c r="AP31" s="49" t="b">
        <v>1</v>
      </c>
      <c r="AQ31" s="165">
        <v>300</v>
      </c>
      <c r="AR31" s="175" t="s">
        <v>2915</v>
      </c>
      <c r="AS31" s="225"/>
      <c r="AT31"/>
      <c r="AU31"/>
      <c r="AV31"/>
      <c r="AW31"/>
      <c r="AX31">
        <v>1</v>
      </c>
      <c r="AY31">
        <f t="shared" si="16"/>
        <v>1</v>
      </c>
      <c r="AZ31">
        <v>1</v>
      </c>
      <c r="BA31"/>
      <c r="BB31"/>
      <c r="BC31"/>
      <c r="BD31"/>
      <c r="BE31"/>
      <c r="BF31"/>
      <c r="BG31"/>
      <c r="BH31"/>
      <c r="BI31"/>
      <c r="BJ31"/>
      <c r="BK31"/>
      <c r="BL31"/>
      <c r="BM31"/>
      <c r="BN31"/>
      <c r="BO31"/>
      <c r="BP31"/>
      <c r="BQ31"/>
      <c r="BR31"/>
      <c r="BS31" s="50" t="s">
        <v>2916</v>
      </c>
      <c r="BT31" s="50" t="s">
        <v>2561</v>
      </c>
      <c r="BU31" s="56">
        <v>3</v>
      </c>
      <c r="BV31" s="56"/>
      <c r="BW31" s="56"/>
      <c r="BX31" s="56"/>
      <c r="BY31" s="56"/>
      <c r="BZ31" s="56"/>
      <c r="CA31" s="56"/>
      <c r="CB31" s="56"/>
      <c r="CC31" s="56"/>
      <c r="CD31" s="50" t="s">
        <v>2805</v>
      </c>
      <c r="CE31" s="50" t="s">
        <v>2818</v>
      </c>
      <c r="CF31" s="56">
        <v>3</v>
      </c>
      <c r="CG31" s="50" t="s">
        <v>3214</v>
      </c>
      <c r="CH31" s="50" t="s">
        <v>3208</v>
      </c>
      <c r="CI31" s="57" t="s">
        <v>2818</v>
      </c>
      <c r="CJ31" s="58" t="s">
        <v>3113</v>
      </c>
    </row>
    <row r="32" spans="1:89" s="50" customFormat="1" x14ac:dyDescent="0.3">
      <c r="A32" s="49" t="s">
        <v>1531</v>
      </c>
      <c r="B32" s="49">
        <v>65219885</v>
      </c>
      <c r="C32" s="49">
        <v>0</v>
      </c>
      <c r="D32" s="49">
        <v>244</v>
      </c>
      <c r="E32" s="49">
        <v>1</v>
      </c>
      <c r="F32" s="50">
        <v>65225646</v>
      </c>
      <c r="G32" s="49" t="s">
        <v>1532</v>
      </c>
      <c r="H32" s="51">
        <v>44174</v>
      </c>
      <c r="I32" s="49" t="b">
        <f t="shared" si="0"/>
        <v>0</v>
      </c>
      <c r="J32" s="52">
        <v>1607528070</v>
      </c>
      <c r="K32" s="53">
        <f t="shared" si="1"/>
        <v>44174.648958333331</v>
      </c>
      <c r="L32" s="52"/>
      <c r="M32" s="53" t="str">
        <f t="shared" si="2"/>
        <v/>
      </c>
      <c r="N32" s="52" t="str">
        <f t="shared" si="3"/>
        <v/>
      </c>
      <c r="O32" s="54" t="str">
        <f t="shared" si="4"/>
        <v/>
      </c>
      <c r="P32" s="52">
        <v>1607551725</v>
      </c>
      <c r="Q32" s="53">
        <f t="shared" si="5"/>
        <v>44174.922743055555</v>
      </c>
      <c r="R32" s="52">
        <f t="shared" si="6"/>
        <v>23655</v>
      </c>
      <c r="S32" s="54" t="str">
        <f t="shared" si="7"/>
        <v>0 days 6:34:15</v>
      </c>
      <c r="T32" s="50">
        <v>1607551725</v>
      </c>
      <c r="U32" s="53">
        <f t="shared" si="8"/>
        <v>44174.922743055555</v>
      </c>
      <c r="V32" s="52">
        <f t="shared" si="9"/>
        <v>23655</v>
      </c>
      <c r="W32" s="54" t="str">
        <f t="shared" si="10"/>
        <v>0 days 6:34:15</v>
      </c>
      <c r="X32" s="52">
        <f t="shared" si="11"/>
        <v>23655</v>
      </c>
      <c r="Y32" s="54" t="str">
        <f t="shared" si="12"/>
        <v>00 days 06:34:15</v>
      </c>
      <c r="Z32" s="50" t="s">
        <v>1534</v>
      </c>
      <c r="AA32" s="50">
        <v>14794191</v>
      </c>
      <c r="AB32" s="50">
        <v>1</v>
      </c>
      <c r="AC32" s="50" t="str">
        <f>IF(AB32="","",VLOOKUP(AB32,'Lookup Tables'!$A$75:$B$86,2,TRUE))</f>
        <v>Level 1</v>
      </c>
      <c r="AD32" s="54" t="str">
        <f t="shared" si="13"/>
        <v>Level 1-Level 1</v>
      </c>
      <c r="AE32" s="49" t="s">
        <v>1534</v>
      </c>
      <c r="AF32" s="55" t="str">
        <f t="shared" si="14"/>
        <v>Link</v>
      </c>
      <c r="AG32" s="49">
        <v>1</v>
      </c>
      <c r="AH32" s="50" t="str">
        <f>IF(AG32="","",VLOOKUP(AG32,'Lookup Tables'!$A$75:$B$86,2,TRUE))</f>
        <v>Level 1</v>
      </c>
      <c r="AI32" s="49">
        <v>14794191</v>
      </c>
      <c r="AJ32" s="49" t="s">
        <v>9</v>
      </c>
      <c r="AK32" s="49" t="s">
        <v>1533</v>
      </c>
      <c r="AL32" s="49"/>
      <c r="AM32" s="50" t="s">
        <v>1535</v>
      </c>
      <c r="AN32" s="50" t="s">
        <v>1536</v>
      </c>
      <c r="AO32" s="55" t="str">
        <f t="shared" si="15"/>
        <v>Link</v>
      </c>
      <c r="AP32" s="49" t="b">
        <v>1</v>
      </c>
      <c r="AQ32" s="165">
        <v>273</v>
      </c>
      <c r="AR32" s="175" t="s">
        <v>3559</v>
      </c>
      <c r="AS32" s="225"/>
      <c r="AT32"/>
      <c r="AU32"/>
      <c r="AV32"/>
      <c r="AW32"/>
      <c r="AX32">
        <v>1</v>
      </c>
      <c r="AY32">
        <f t="shared" si="16"/>
        <v>1</v>
      </c>
      <c r="AZ32">
        <v>1</v>
      </c>
      <c r="BA32"/>
      <c r="BB32"/>
      <c r="BC32"/>
      <c r="BD32"/>
      <c r="BE32">
        <v>1</v>
      </c>
      <c r="BF32"/>
      <c r="BG32">
        <v>1</v>
      </c>
      <c r="BH32"/>
      <c r="BI32"/>
      <c r="BJ32"/>
      <c r="BK32"/>
      <c r="BL32"/>
      <c r="BM32"/>
      <c r="BN32"/>
      <c r="BO32"/>
      <c r="BP32"/>
      <c r="BQ32"/>
      <c r="BR32"/>
      <c r="BS32" s="95" t="s">
        <v>3560</v>
      </c>
      <c r="BT32" s="95" t="s">
        <v>2919</v>
      </c>
      <c r="BU32" s="56"/>
      <c r="BV32" s="56">
        <v>2</v>
      </c>
      <c r="BW32" s="56">
        <v>2</v>
      </c>
      <c r="BX32" s="56">
        <v>3</v>
      </c>
      <c r="BY32" s="56"/>
      <c r="BZ32" s="56"/>
      <c r="CA32" s="56"/>
      <c r="CB32" s="56"/>
      <c r="CC32" s="56"/>
      <c r="CD32" s="50" t="s">
        <v>2801</v>
      </c>
      <c r="CE32" s="50" t="s">
        <v>2818</v>
      </c>
      <c r="CF32" s="56">
        <v>3</v>
      </c>
      <c r="CG32" s="50" t="s">
        <v>3213</v>
      </c>
      <c r="CH32" s="50" t="s">
        <v>3208</v>
      </c>
      <c r="CI32" s="57" t="s">
        <v>2810</v>
      </c>
      <c r="CJ32" s="58" t="s">
        <v>3113</v>
      </c>
    </row>
    <row r="33" spans="1:88" s="50" customFormat="1" x14ac:dyDescent="0.3">
      <c r="A33" s="49" t="s">
        <v>1510</v>
      </c>
      <c r="B33" s="49">
        <v>65657149</v>
      </c>
      <c r="C33" s="49">
        <v>0</v>
      </c>
      <c r="D33" s="49">
        <v>35</v>
      </c>
      <c r="E33" s="49">
        <v>0</v>
      </c>
      <c r="G33" s="49" t="s">
        <v>1511</v>
      </c>
      <c r="H33" s="51">
        <v>44207</v>
      </c>
      <c r="I33" s="49" t="b">
        <f t="shared" si="0"/>
        <v>1</v>
      </c>
      <c r="J33" s="52">
        <v>1610304505</v>
      </c>
      <c r="K33" s="53">
        <f t="shared" si="1"/>
        <v>44206.783622685187</v>
      </c>
      <c r="L33" s="52"/>
      <c r="M33" s="53" t="str">
        <f t="shared" si="2"/>
        <v/>
      </c>
      <c r="N33" s="52" t="str">
        <f t="shared" si="3"/>
        <v/>
      </c>
      <c r="O33" s="54" t="str">
        <f t="shared" si="4"/>
        <v/>
      </c>
      <c r="P33" s="52"/>
      <c r="Q33" s="53" t="str">
        <f t="shared" si="5"/>
        <v/>
      </c>
      <c r="R33" s="52" t="str">
        <f t="shared" si="6"/>
        <v/>
      </c>
      <c r="S33" s="54" t="str">
        <f t="shared" si="7"/>
        <v/>
      </c>
      <c r="U33" s="53" t="str">
        <f t="shared" si="8"/>
        <v/>
      </c>
      <c r="V33" s="52" t="str">
        <f t="shared" si="9"/>
        <v/>
      </c>
      <c r="W33" s="54" t="str">
        <f t="shared" si="10"/>
        <v/>
      </c>
      <c r="X33" s="52" t="str">
        <f t="shared" si="11"/>
        <v/>
      </c>
      <c r="Y33" s="54" t="str">
        <f t="shared" si="12"/>
        <v/>
      </c>
      <c r="AC33" s="50" t="str">
        <f>IF(AB33="","",VLOOKUP(AB33,'Lookup Tables'!$A$75:$B$86,2,TRUE))</f>
        <v/>
      </c>
      <c r="AD33" s="54" t="str">
        <f t="shared" si="13"/>
        <v/>
      </c>
      <c r="AE33" s="49" t="s">
        <v>1513</v>
      </c>
      <c r="AF33" s="55" t="str">
        <f t="shared" si="14"/>
        <v>Link</v>
      </c>
      <c r="AG33" s="49">
        <v>141</v>
      </c>
      <c r="AH33" s="50" t="str">
        <f>IF(AG33="","",VLOOKUP(AG33,'Lookup Tables'!$A$75:$B$86,2,TRUE))</f>
        <v>Level 1</v>
      </c>
      <c r="AI33" s="49">
        <v>2044096</v>
      </c>
      <c r="AJ33" s="49" t="s">
        <v>9</v>
      </c>
      <c r="AK33" s="49" t="s">
        <v>1512</v>
      </c>
      <c r="AL33" s="49"/>
      <c r="AM33" s="50" t="s">
        <v>1514</v>
      </c>
      <c r="AN33" s="50" t="s">
        <v>1515</v>
      </c>
      <c r="AO33" s="55" t="str">
        <f t="shared" si="15"/>
        <v>Link</v>
      </c>
      <c r="AP33" s="49" t="b">
        <v>0</v>
      </c>
      <c r="AQ33" s="165">
        <v>269</v>
      </c>
      <c r="AR33" s="175" t="s">
        <v>3548</v>
      </c>
      <c r="AS33" s="225"/>
      <c r="AT33"/>
      <c r="AU33"/>
      <c r="AV33"/>
      <c r="AW33">
        <v>1</v>
      </c>
      <c r="AX33"/>
      <c r="AY33">
        <f t="shared" si="16"/>
        <v>1</v>
      </c>
      <c r="AZ33">
        <v>1</v>
      </c>
      <c r="BA33"/>
      <c r="BB33"/>
      <c r="BC33"/>
      <c r="BD33"/>
      <c r="BE33"/>
      <c r="BF33"/>
      <c r="BG33">
        <v>1</v>
      </c>
      <c r="BH33"/>
      <c r="BI33"/>
      <c r="BJ33"/>
      <c r="BK33"/>
      <c r="BL33"/>
      <c r="BM33"/>
      <c r="BN33"/>
      <c r="BO33"/>
      <c r="BP33"/>
      <c r="BQ33"/>
      <c r="BR33"/>
      <c r="BS33" s="95" t="s">
        <v>3547</v>
      </c>
      <c r="BT33" s="95" t="s">
        <v>3537</v>
      </c>
      <c r="BU33" s="56">
        <v>2</v>
      </c>
      <c r="BV33" s="56"/>
      <c r="BW33" s="56"/>
      <c r="BX33" s="56">
        <v>3</v>
      </c>
      <c r="BY33" s="56"/>
      <c r="BZ33" s="56"/>
      <c r="CA33" s="56"/>
      <c r="CB33" s="56"/>
      <c r="CC33" s="56"/>
      <c r="CD33" s="50" t="s">
        <v>2800</v>
      </c>
      <c r="CE33" s="50" t="s">
        <v>2818</v>
      </c>
      <c r="CF33" s="56">
        <v>3</v>
      </c>
      <c r="CG33" s="50" t="s">
        <v>3214</v>
      </c>
      <c r="CH33" s="50" t="s">
        <v>3208</v>
      </c>
      <c r="CI33" s="57" t="s">
        <v>2818</v>
      </c>
      <c r="CJ33" s="58" t="s">
        <v>3113</v>
      </c>
    </row>
    <row r="34" spans="1:88" s="50" customFormat="1" x14ac:dyDescent="0.3">
      <c r="A34" s="49" t="s">
        <v>1612</v>
      </c>
      <c r="B34" s="49">
        <v>61178681</v>
      </c>
      <c r="C34" s="49">
        <v>6</v>
      </c>
      <c r="D34" s="49">
        <v>1135</v>
      </c>
      <c r="E34" s="49">
        <v>1</v>
      </c>
      <c r="G34" s="49" t="s">
        <v>1613</v>
      </c>
      <c r="H34" s="51">
        <v>44062</v>
      </c>
      <c r="I34" s="49" t="b">
        <f t="shared" si="0"/>
        <v>0</v>
      </c>
      <c r="J34" s="52">
        <v>1586728362</v>
      </c>
      <c r="K34" s="53">
        <f t="shared" si="1"/>
        <v>43933.911597222221</v>
      </c>
      <c r="L34" s="52">
        <v>1587542403</v>
      </c>
      <c r="M34" s="53">
        <f t="shared" si="2"/>
        <v>43943.333368055552</v>
      </c>
      <c r="N34" s="52">
        <f t="shared" si="3"/>
        <v>814041</v>
      </c>
      <c r="O34" s="54" t="str">
        <f t="shared" si="4"/>
        <v>9 days 10:7:21</v>
      </c>
      <c r="P34" s="52">
        <v>1597830538</v>
      </c>
      <c r="Q34" s="53">
        <f t="shared" si="5"/>
        <v>44062.409004629633</v>
      </c>
      <c r="R34" s="52">
        <f t="shared" si="6"/>
        <v>11102176</v>
      </c>
      <c r="S34" s="54" t="str">
        <f t="shared" si="7"/>
        <v>128 days 11:56:16</v>
      </c>
      <c r="U34" s="53" t="str">
        <f t="shared" si="8"/>
        <v/>
      </c>
      <c r="V34" s="52" t="str">
        <f t="shared" si="9"/>
        <v/>
      </c>
      <c r="W34" s="54" t="str">
        <f t="shared" si="10"/>
        <v/>
      </c>
      <c r="X34" s="52">
        <f t="shared" si="11"/>
        <v>814041</v>
      </c>
      <c r="Y34" s="54" t="str">
        <f t="shared" si="12"/>
        <v>09 days 10:07:21</v>
      </c>
      <c r="AC34" s="50" t="str">
        <f>IF(AB34="","",VLOOKUP(AB34,'Lookup Tables'!$A$75:$B$86,2,TRUE))</f>
        <v/>
      </c>
      <c r="AD34" s="54" t="str">
        <f t="shared" si="13"/>
        <v/>
      </c>
      <c r="AE34" s="49" t="s">
        <v>1615</v>
      </c>
      <c r="AF34" s="55" t="str">
        <f t="shared" si="14"/>
        <v>Link</v>
      </c>
      <c r="AG34" s="49">
        <v>279</v>
      </c>
      <c r="AH34" s="50" t="str">
        <f>IF(AG34="","",VLOOKUP(AG34,'Lookup Tables'!$A$75:$B$86,2,TRUE))</f>
        <v>Level 2</v>
      </c>
      <c r="AI34" s="49">
        <v>2202866</v>
      </c>
      <c r="AJ34" s="49" t="s">
        <v>9</v>
      </c>
      <c r="AK34" s="49" t="s">
        <v>1614</v>
      </c>
      <c r="AL34" s="49">
        <v>0</v>
      </c>
      <c r="AM34" s="50" t="s">
        <v>1616</v>
      </c>
      <c r="AN34" s="50" t="s">
        <v>1617</v>
      </c>
      <c r="AO34" s="55" t="str">
        <f t="shared" si="15"/>
        <v>Link</v>
      </c>
      <c r="AP34" s="49" t="b">
        <v>1</v>
      </c>
      <c r="AQ34" s="165">
        <v>290</v>
      </c>
      <c r="AR34" s="175" t="s">
        <v>3890</v>
      </c>
      <c r="AS34" s="225"/>
      <c r="AT34"/>
      <c r="AU34"/>
      <c r="AV34"/>
      <c r="AW34">
        <v>1</v>
      </c>
      <c r="AX34"/>
      <c r="AY34">
        <f t="shared" si="16"/>
        <v>1</v>
      </c>
      <c r="AZ34">
        <v>1</v>
      </c>
      <c r="BA34"/>
      <c r="BB34"/>
      <c r="BC34"/>
      <c r="BD34"/>
      <c r="BE34"/>
      <c r="BF34"/>
      <c r="BG34"/>
      <c r="BH34"/>
      <c r="BI34"/>
      <c r="BJ34"/>
      <c r="BK34"/>
      <c r="BL34"/>
      <c r="BM34"/>
      <c r="BN34"/>
      <c r="BO34"/>
      <c r="BP34"/>
      <c r="BQ34"/>
      <c r="BR34"/>
      <c r="BS34" s="50" t="s">
        <v>3891</v>
      </c>
      <c r="BT34" s="50" t="s">
        <v>3892</v>
      </c>
      <c r="BU34" s="56"/>
      <c r="BV34" s="56"/>
      <c r="BW34" s="56"/>
      <c r="BX34" s="56">
        <v>3</v>
      </c>
      <c r="BY34" s="56"/>
      <c r="BZ34" s="56"/>
      <c r="CA34" s="56"/>
      <c r="CB34" s="56"/>
      <c r="CC34" s="56"/>
      <c r="CD34" s="50" t="s">
        <v>2800</v>
      </c>
      <c r="CE34" s="50" t="s">
        <v>2818</v>
      </c>
      <c r="CF34" s="56">
        <v>3</v>
      </c>
      <c r="CG34" s="50" t="s">
        <v>3214</v>
      </c>
      <c r="CH34" s="50" t="s">
        <v>3208</v>
      </c>
      <c r="CI34" s="57" t="s">
        <v>2810</v>
      </c>
      <c r="CJ34" s="58" t="s">
        <v>3113</v>
      </c>
    </row>
    <row r="35" spans="1:88" s="50" customFormat="1" x14ac:dyDescent="0.3">
      <c r="A35" s="49" t="s">
        <v>1626</v>
      </c>
      <c r="B35" s="49">
        <v>63378376</v>
      </c>
      <c r="C35" s="49">
        <v>0</v>
      </c>
      <c r="D35" s="49">
        <v>1269</v>
      </c>
      <c r="E35" s="49">
        <v>1</v>
      </c>
      <c r="F35" s="50">
        <v>63387729</v>
      </c>
      <c r="G35" s="49" t="s">
        <v>1627</v>
      </c>
      <c r="H35" s="51">
        <v>44056</v>
      </c>
      <c r="I35" s="49" t="b">
        <f t="shared" si="0"/>
        <v>1</v>
      </c>
      <c r="J35" s="52">
        <v>1597241505</v>
      </c>
      <c r="K35" s="53">
        <f t="shared" si="1"/>
        <v>44055.591493055559</v>
      </c>
      <c r="L35" s="52"/>
      <c r="M35" s="53" t="str">
        <f t="shared" si="2"/>
        <v/>
      </c>
      <c r="N35" s="52" t="str">
        <f t="shared" si="3"/>
        <v/>
      </c>
      <c r="O35" s="54" t="str">
        <f t="shared" si="4"/>
        <v/>
      </c>
      <c r="P35" s="52">
        <v>1597289382</v>
      </c>
      <c r="Q35" s="53">
        <f t="shared" si="5"/>
        <v>44056.145625000005</v>
      </c>
      <c r="R35" s="52">
        <f t="shared" si="6"/>
        <v>47877</v>
      </c>
      <c r="S35" s="54" t="str">
        <f t="shared" si="7"/>
        <v>0 days 13:17:57</v>
      </c>
      <c r="T35" s="50">
        <v>1597289382</v>
      </c>
      <c r="U35" s="53">
        <f t="shared" si="8"/>
        <v>44056.145625000005</v>
      </c>
      <c r="V35" s="52">
        <f t="shared" si="9"/>
        <v>47877</v>
      </c>
      <c r="W35" s="54" t="str">
        <f t="shared" si="10"/>
        <v>0 days 13:17:57</v>
      </c>
      <c r="X35" s="52">
        <f t="shared" si="11"/>
        <v>47877</v>
      </c>
      <c r="Y35" s="54" t="str">
        <f t="shared" si="12"/>
        <v>00 days 13:17:57</v>
      </c>
      <c r="Z35" s="50" t="s">
        <v>3068</v>
      </c>
      <c r="AA35" s="50">
        <v>12884742</v>
      </c>
      <c r="AB35" s="50">
        <v>4854</v>
      </c>
      <c r="AC35" s="50" t="str">
        <f>IF(AB35="","",VLOOKUP(AB35,'Lookup Tables'!$A$75:$B$86,2,TRUE))</f>
        <v>Level 6</v>
      </c>
      <c r="AD35" s="54" t="str">
        <f t="shared" si="13"/>
        <v>Level 6-Level 6</v>
      </c>
      <c r="AE35" s="49" t="s">
        <v>1629</v>
      </c>
      <c r="AF35" s="55" t="str">
        <f t="shared" si="14"/>
        <v>Link</v>
      </c>
      <c r="AG35" s="49">
        <v>4458</v>
      </c>
      <c r="AH35" s="50" t="str">
        <f>IF(AG35="","",VLOOKUP(AG35,'Lookup Tables'!$A$75:$B$86,2,TRUE))</f>
        <v>Level 6</v>
      </c>
      <c r="AI35" s="49">
        <v>210456</v>
      </c>
      <c r="AJ35" s="49" t="s">
        <v>9</v>
      </c>
      <c r="AK35" s="49" t="s">
        <v>1628</v>
      </c>
      <c r="AL35" s="49">
        <v>75</v>
      </c>
      <c r="AM35" s="50" t="s">
        <v>1630</v>
      </c>
      <c r="AN35" s="50" t="s">
        <v>1631</v>
      </c>
      <c r="AO35" s="55" t="str">
        <f t="shared" si="15"/>
        <v>Link</v>
      </c>
      <c r="AP35" s="49" t="b">
        <v>1</v>
      </c>
      <c r="AQ35" s="165">
        <v>293</v>
      </c>
      <c r="AR35" s="175" t="s">
        <v>3884</v>
      </c>
      <c r="AS35" s="225"/>
      <c r="AT35"/>
      <c r="AU35"/>
      <c r="AV35"/>
      <c r="AW35">
        <v>1</v>
      </c>
      <c r="AX35"/>
      <c r="AY35">
        <f t="shared" si="16"/>
        <v>1</v>
      </c>
      <c r="AZ35">
        <v>1</v>
      </c>
      <c r="BA35"/>
      <c r="BB35"/>
      <c r="BC35"/>
      <c r="BD35"/>
      <c r="BE35"/>
      <c r="BF35"/>
      <c r="BG35"/>
      <c r="BH35"/>
      <c r="BI35"/>
      <c r="BJ35"/>
      <c r="BK35"/>
      <c r="BL35"/>
      <c r="BM35"/>
      <c r="BN35"/>
      <c r="BO35"/>
      <c r="BP35"/>
      <c r="BQ35">
        <v>1</v>
      </c>
      <c r="BR35"/>
      <c r="BS35" s="50" t="s">
        <v>3885</v>
      </c>
      <c r="BT35" s="50" t="s">
        <v>2561</v>
      </c>
      <c r="BU35" s="56"/>
      <c r="BV35" s="56"/>
      <c r="BW35" s="56">
        <v>2</v>
      </c>
      <c r="BX35" s="56">
        <v>3</v>
      </c>
      <c r="BY35" s="56"/>
      <c r="BZ35" s="56"/>
      <c r="CA35" s="56"/>
      <c r="CB35" s="56"/>
      <c r="CC35" s="56"/>
      <c r="CD35" s="50" t="s">
        <v>2800</v>
      </c>
      <c r="CE35" s="50" t="s">
        <v>2818</v>
      </c>
      <c r="CF35" s="56">
        <v>3</v>
      </c>
      <c r="CG35" s="50" t="s">
        <v>3214</v>
      </c>
      <c r="CH35" s="50" t="s">
        <v>3208</v>
      </c>
      <c r="CI35" s="57" t="s">
        <v>2810</v>
      </c>
      <c r="CJ35" s="58" t="s">
        <v>3113</v>
      </c>
    </row>
    <row r="36" spans="1:88" s="50" customFormat="1" x14ac:dyDescent="0.3">
      <c r="A36" s="49" t="s">
        <v>1106</v>
      </c>
      <c r="B36" s="49">
        <v>64874190</v>
      </c>
      <c r="C36" s="49">
        <v>1</v>
      </c>
      <c r="D36" s="49">
        <v>823</v>
      </c>
      <c r="E36" s="49">
        <v>0</v>
      </c>
      <c r="G36" s="49" t="s">
        <v>1107</v>
      </c>
      <c r="H36" s="51">
        <v>44200</v>
      </c>
      <c r="I36" s="49" t="b">
        <f t="shared" si="0"/>
        <v>0</v>
      </c>
      <c r="J36" s="52">
        <v>1605611759</v>
      </c>
      <c r="K36" s="53">
        <f t="shared" si="1"/>
        <v>44152.46943287037</v>
      </c>
      <c r="L36" s="52">
        <v>1605708399</v>
      </c>
      <c r="M36" s="53">
        <f t="shared" si="2"/>
        <v>44153.587951388887</v>
      </c>
      <c r="N36" s="52">
        <f t="shared" si="3"/>
        <v>96640</v>
      </c>
      <c r="O36" s="54" t="str">
        <f t="shared" si="4"/>
        <v>1 days 2:50:40</v>
      </c>
      <c r="P36" s="52"/>
      <c r="Q36" s="53" t="str">
        <f t="shared" si="5"/>
        <v/>
      </c>
      <c r="R36" s="52" t="str">
        <f t="shared" si="6"/>
        <v/>
      </c>
      <c r="S36" s="54" t="str">
        <f t="shared" si="7"/>
        <v/>
      </c>
      <c r="U36" s="53" t="str">
        <f t="shared" si="8"/>
        <v/>
      </c>
      <c r="V36" s="52" t="str">
        <f t="shared" si="9"/>
        <v/>
      </c>
      <c r="W36" s="54" t="str">
        <f t="shared" si="10"/>
        <v/>
      </c>
      <c r="X36" s="52">
        <f t="shared" si="11"/>
        <v>96640</v>
      </c>
      <c r="Y36" s="54" t="str">
        <f t="shared" si="12"/>
        <v>01 days 02:50:40</v>
      </c>
      <c r="AC36" s="50" t="str">
        <f>IF(AB36="","",VLOOKUP(AB36,'Lookup Tables'!$A$75:$B$86,2,TRUE))</f>
        <v/>
      </c>
      <c r="AD36" s="54" t="str">
        <f t="shared" si="13"/>
        <v/>
      </c>
      <c r="AE36" s="49" t="s">
        <v>1109</v>
      </c>
      <c r="AF36" s="55" t="str">
        <f t="shared" si="14"/>
        <v>Link</v>
      </c>
      <c r="AG36" s="49">
        <v>85</v>
      </c>
      <c r="AH36" s="50" t="str">
        <f>IF(AG36="","",VLOOKUP(AG36,'Lookup Tables'!$A$75:$B$86,2,TRUE))</f>
        <v>Level 1</v>
      </c>
      <c r="AI36" s="49">
        <v>14308072</v>
      </c>
      <c r="AJ36" s="49" t="s">
        <v>9</v>
      </c>
      <c r="AK36" s="49" t="s">
        <v>1108</v>
      </c>
      <c r="AL36" s="49"/>
      <c r="AM36" s="50" t="s">
        <v>1110</v>
      </c>
      <c r="AN36" s="50" t="s">
        <v>1111</v>
      </c>
      <c r="AO36" s="55" t="str">
        <f t="shared" si="15"/>
        <v>Link</v>
      </c>
      <c r="AP36" s="49" t="b">
        <v>0</v>
      </c>
      <c r="AQ36" s="165">
        <v>194</v>
      </c>
      <c r="AR36" s="175" t="s">
        <v>4042</v>
      </c>
      <c r="AS36" s="225"/>
      <c r="AT36"/>
      <c r="AU36"/>
      <c r="AV36"/>
      <c r="AW36">
        <v>1</v>
      </c>
      <c r="AX36"/>
      <c r="AY36">
        <f t="shared" si="16"/>
        <v>1</v>
      </c>
      <c r="AZ36">
        <v>1</v>
      </c>
      <c r="BA36"/>
      <c r="BB36"/>
      <c r="BC36"/>
      <c r="BD36"/>
      <c r="BE36"/>
      <c r="BF36"/>
      <c r="BG36"/>
      <c r="BH36"/>
      <c r="BI36"/>
      <c r="BJ36"/>
      <c r="BK36"/>
      <c r="BL36"/>
      <c r="BM36"/>
      <c r="BN36"/>
      <c r="BO36"/>
      <c r="BP36"/>
      <c r="BQ36"/>
      <c r="BR36"/>
      <c r="BS36" s="50" t="s">
        <v>4043</v>
      </c>
      <c r="BT36" s="50" t="s">
        <v>2919</v>
      </c>
      <c r="BU36" s="56"/>
      <c r="BV36" s="56"/>
      <c r="BW36" s="56"/>
      <c r="BX36" s="56">
        <v>3</v>
      </c>
      <c r="BY36" s="56"/>
      <c r="BZ36" s="56"/>
      <c r="CA36" s="56"/>
      <c r="CB36" s="56"/>
      <c r="CC36" s="56"/>
      <c r="CD36" s="50" t="s">
        <v>2800</v>
      </c>
      <c r="CE36" s="50" t="s">
        <v>2818</v>
      </c>
      <c r="CF36" s="56">
        <v>3</v>
      </c>
      <c r="CG36" s="50" t="s">
        <v>3214</v>
      </c>
      <c r="CH36" s="50" t="s">
        <v>3208</v>
      </c>
      <c r="CI36" s="57" t="s">
        <v>2810</v>
      </c>
      <c r="CJ36" s="58" t="s">
        <v>3113</v>
      </c>
    </row>
    <row r="37" spans="1:88" s="50" customFormat="1" x14ac:dyDescent="0.3">
      <c r="A37" s="49" t="s">
        <v>320</v>
      </c>
      <c r="B37" s="49">
        <v>61987616</v>
      </c>
      <c r="C37" s="49">
        <v>1</v>
      </c>
      <c r="D37" s="49">
        <v>935</v>
      </c>
      <c r="E37" s="49">
        <v>1</v>
      </c>
      <c r="F37" s="50">
        <v>62994581</v>
      </c>
      <c r="G37" s="49" t="s">
        <v>321</v>
      </c>
      <c r="H37" s="51">
        <v>44032</v>
      </c>
      <c r="I37" s="49" t="b">
        <f t="shared" si="0"/>
        <v>0</v>
      </c>
      <c r="J37" s="52">
        <v>1590331573</v>
      </c>
      <c r="K37" s="53">
        <f t="shared" si="1"/>
        <v>43975.615428240737</v>
      </c>
      <c r="L37" s="52">
        <v>1590337022</v>
      </c>
      <c r="M37" s="53">
        <f t="shared" si="2"/>
        <v>43975.678495370375</v>
      </c>
      <c r="N37" s="52">
        <f t="shared" si="3"/>
        <v>5449</v>
      </c>
      <c r="O37" s="54" t="str">
        <f t="shared" si="4"/>
        <v>0 days 1:30:49</v>
      </c>
      <c r="P37" s="52">
        <v>1595245175</v>
      </c>
      <c r="Q37" s="53">
        <f t="shared" si="5"/>
        <v>44032.485821759255</v>
      </c>
      <c r="R37" s="52">
        <f t="shared" si="6"/>
        <v>4913602</v>
      </c>
      <c r="S37" s="54" t="str">
        <f t="shared" si="7"/>
        <v>56 days 20:53:22</v>
      </c>
      <c r="T37" s="50">
        <v>1595245175</v>
      </c>
      <c r="U37" s="53">
        <f t="shared" si="8"/>
        <v>44032.485821759255</v>
      </c>
      <c r="V37" s="52">
        <f t="shared" si="9"/>
        <v>4913602</v>
      </c>
      <c r="W37" s="54" t="str">
        <f t="shared" si="10"/>
        <v>56 days 20:53:22</v>
      </c>
      <c r="X37" s="52">
        <f t="shared" si="11"/>
        <v>5449</v>
      </c>
      <c r="Y37" s="54" t="str">
        <f t="shared" si="12"/>
        <v>00 days 01:30:49</v>
      </c>
      <c r="Z37" s="50" t="s">
        <v>3028</v>
      </c>
      <c r="AA37" s="50">
        <v>3930384</v>
      </c>
      <c r="AB37" s="50">
        <v>246</v>
      </c>
      <c r="AC37" s="50" t="str">
        <f>IF(AB37="","",VLOOKUP(AB37,'Lookup Tables'!$A$75:$B$86,2,TRUE))</f>
        <v>Level 2</v>
      </c>
      <c r="AD37" s="54" t="str">
        <f t="shared" si="13"/>
        <v>Level 6-Level 2</v>
      </c>
      <c r="AE37" s="49" t="s">
        <v>323</v>
      </c>
      <c r="AF37" s="55" t="str">
        <f t="shared" si="14"/>
        <v>Link</v>
      </c>
      <c r="AG37" s="49">
        <v>3641</v>
      </c>
      <c r="AH37" s="50" t="str">
        <f>IF(AG37="","",VLOOKUP(AG37,'Lookup Tables'!$A$75:$B$86,2,TRUE))</f>
        <v>Level 6</v>
      </c>
      <c r="AI37" s="49">
        <v>634420</v>
      </c>
      <c r="AJ37" s="49" t="s">
        <v>9</v>
      </c>
      <c r="AK37" s="49" t="s">
        <v>322</v>
      </c>
      <c r="AL37" s="49">
        <v>98</v>
      </c>
      <c r="AM37" s="50" t="s">
        <v>324</v>
      </c>
      <c r="AN37" s="50" t="s">
        <v>325</v>
      </c>
      <c r="AO37" s="55" t="str">
        <f t="shared" si="15"/>
        <v>Link</v>
      </c>
      <c r="AP37" s="49" t="b">
        <v>1</v>
      </c>
      <c r="AQ37" s="165">
        <v>54</v>
      </c>
      <c r="AR37" s="176" t="s">
        <v>2959</v>
      </c>
      <c r="AS37" s="225"/>
      <c r="AT37"/>
      <c r="AU37"/>
      <c r="AV37"/>
      <c r="AW37">
        <v>1</v>
      </c>
      <c r="AX37"/>
      <c r="AY37">
        <f t="shared" ref="AY37:AY68" si="17">AW37+AX37</f>
        <v>1</v>
      </c>
      <c r="AZ37">
        <v>1</v>
      </c>
      <c r="BA37"/>
      <c r="BB37"/>
      <c r="BC37"/>
      <c r="BD37"/>
      <c r="BE37"/>
      <c r="BF37"/>
      <c r="BG37"/>
      <c r="BH37"/>
      <c r="BI37"/>
      <c r="BJ37"/>
      <c r="BK37"/>
      <c r="BL37"/>
      <c r="BM37"/>
      <c r="BN37"/>
      <c r="BO37"/>
      <c r="BP37"/>
      <c r="BQ37"/>
      <c r="BR37"/>
      <c r="BS37" s="50" t="s">
        <v>2956</v>
      </c>
      <c r="BT37" s="50" t="s">
        <v>2957</v>
      </c>
      <c r="BU37" s="56"/>
      <c r="BV37" s="56"/>
      <c r="BW37" s="56"/>
      <c r="BX37" s="56">
        <v>3</v>
      </c>
      <c r="BY37" s="56"/>
      <c r="BZ37" s="56"/>
      <c r="CA37" s="56"/>
      <c r="CB37" s="56"/>
      <c r="CC37" s="56"/>
      <c r="CD37" s="50" t="s">
        <v>2800</v>
      </c>
      <c r="CE37" s="50" t="s">
        <v>2958</v>
      </c>
      <c r="CF37" s="56">
        <v>3</v>
      </c>
      <c r="CG37" s="50" t="s">
        <v>3214</v>
      </c>
      <c r="CH37" s="50" t="s">
        <v>3208</v>
      </c>
      <c r="CI37" s="57" t="s">
        <v>2810</v>
      </c>
      <c r="CJ37" s="58" t="s">
        <v>3113</v>
      </c>
    </row>
    <row r="38" spans="1:88" s="50" customFormat="1" x14ac:dyDescent="0.3">
      <c r="A38" s="49" t="s">
        <v>739</v>
      </c>
      <c r="B38" s="49">
        <v>65906877</v>
      </c>
      <c r="C38" s="49">
        <v>1</v>
      </c>
      <c r="D38" s="49">
        <v>57</v>
      </c>
      <c r="E38" s="49">
        <v>1</v>
      </c>
      <c r="G38" s="49" t="s">
        <v>740</v>
      </c>
      <c r="H38" s="51">
        <v>44222</v>
      </c>
      <c r="I38" s="49" t="b">
        <f t="shared" si="0"/>
        <v>0</v>
      </c>
      <c r="J38" s="52">
        <v>1611684584</v>
      </c>
      <c r="K38" s="53">
        <f t="shared" si="1"/>
        <v>44222.75675925926</v>
      </c>
      <c r="L38" s="52"/>
      <c r="M38" s="53" t="str">
        <f t="shared" si="2"/>
        <v/>
      </c>
      <c r="N38" s="52" t="str">
        <f t="shared" si="3"/>
        <v/>
      </c>
      <c r="O38" s="54" t="str">
        <f t="shared" si="4"/>
        <v/>
      </c>
      <c r="P38" s="52">
        <v>1611700940</v>
      </c>
      <c r="Q38" s="53">
        <f t="shared" si="5"/>
        <v>44222.946064814809</v>
      </c>
      <c r="R38" s="52">
        <f t="shared" si="6"/>
        <v>16356</v>
      </c>
      <c r="S38" s="54" t="str">
        <f t="shared" si="7"/>
        <v>0 days 4:32:36</v>
      </c>
      <c r="U38" s="53" t="str">
        <f t="shared" si="8"/>
        <v/>
      </c>
      <c r="V38" s="52" t="str">
        <f t="shared" si="9"/>
        <v/>
      </c>
      <c r="W38" s="54" t="str">
        <f t="shared" si="10"/>
        <v/>
      </c>
      <c r="X38" s="52">
        <f t="shared" si="11"/>
        <v>16356</v>
      </c>
      <c r="Y38" s="54" t="str">
        <f t="shared" si="12"/>
        <v>00 days 04:32:36</v>
      </c>
      <c r="AC38" s="50" t="str">
        <f>IF(AB38="","",VLOOKUP(AB38,'Lookup Tables'!$A$75:$B$86,2,TRUE))</f>
        <v/>
      </c>
      <c r="AD38" s="54" t="str">
        <f t="shared" si="13"/>
        <v/>
      </c>
      <c r="AE38" s="49" t="s">
        <v>742</v>
      </c>
      <c r="AF38" s="55" t="str">
        <f t="shared" si="14"/>
        <v>Link</v>
      </c>
      <c r="AG38" s="49">
        <v>11</v>
      </c>
      <c r="AH38" s="50" t="str">
        <f>IF(AG38="","",VLOOKUP(AG38,'Lookup Tables'!$A$75:$B$86,2,TRUE))</f>
        <v>Level 1</v>
      </c>
      <c r="AI38" s="49">
        <v>15085852</v>
      </c>
      <c r="AJ38" s="49" t="s">
        <v>9</v>
      </c>
      <c r="AK38" s="49" t="s">
        <v>741</v>
      </c>
      <c r="AL38" s="49"/>
      <c r="AM38" s="50" t="s">
        <v>743</v>
      </c>
      <c r="AN38" s="50" t="s">
        <v>744</v>
      </c>
      <c r="AO38" s="55" t="str">
        <f t="shared" si="15"/>
        <v>Link</v>
      </c>
      <c r="AP38" s="49" t="b">
        <v>0</v>
      </c>
      <c r="AQ38" s="165">
        <v>127</v>
      </c>
      <c r="AR38" s="175" t="s">
        <v>3374</v>
      </c>
      <c r="AS38" s="225"/>
      <c r="AT38"/>
      <c r="AU38"/>
      <c r="AV38"/>
      <c r="AW38">
        <v>1</v>
      </c>
      <c r="AX38"/>
      <c r="AY38">
        <f t="shared" si="17"/>
        <v>1</v>
      </c>
      <c r="AZ38">
        <v>1</v>
      </c>
      <c r="BA38"/>
      <c r="BB38"/>
      <c r="BC38"/>
      <c r="BD38"/>
      <c r="BE38"/>
      <c r="BF38"/>
      <c r="BG38"/>
      <c r="BH38"/>
      <c r="BI38"/>
      <c r="BJ38"/>
      <c r="BK38"/>
      <c r="BL38"/>
      <c r="BM38"/>
      <c r="BN38"/>
      <c r="BO38"/>
      <c r="BP38"/>
      <c r="BQ38"/>
      <c r="BR38"/>
      <c r="BS38" s="50" t="s">
        <v>3375</v>
      </c>
      <c r="BT38" s="50" t="s">
        <v>3376</v>
      </c>
      <c r="BU38" s="56"/>
      <c r="BV38" s="56"/>
      <c r="BW38" s="56">
        <v>2</v>
      </c>
      <c r="BX38" s="56">
        <v>3</v>
      </c>
      <c r="BY38" s="56"/>
      <c r="BZ38" s="56"/>
      <c r="CA38" s="56"/>
      <c r="CB38" s="56"/>
      <c r="CC38" s="56"/>
      <c r="CD38" s="50" t="s">
        <v>2800</v>
      </c>
      <c r="CE38" s="50" t="s">
        <v>2818</v>
      </c>
      <c r="CF38" s="56">
        <v>3</v>
      </c>
      <c r="CG38" s="50" t="s">
        <v>3214</v>
      </c>
      <c r="CH38" s="50" t="s">
        <v>3208</v>
      </c>
      <c r="CI38" s="57" t="s">
        <v>2810</v>
      </c>
      <c r="CJ38" s="58" t="s">
        <v>3113</v>
      </c>
    </row>
    <row r="39" spans="1:88" s="50" customFormat="1" x14ac:dyDescent="0.3">
      <c r="A39" s="49" t="s">
        <v>670</v>
      </c>
      <c r="B39" s="49">
        <v>66955557</v>
      </c>
      <c r="C39" s="49">
        <v>0</v>
      </c>
      <c r="D39" s="49">
        <v>18</v>
      </c>
      <c r="E39" s="49">
        <v>0</v>
      </c>
      <c r="G39" s="49" t="s">
        <v>671</v>
      </c>
      <c r="H39" s="51">
        <v>44291</v>
      </c>
      <c r="I39" s="49" t="b">
        <f t="shared" si="0"/>
        <v>1</v>
      </c>
      <c r="J39" s="52">
        <v>1617637006</v>
      </c>
      <c r="K39" s="53">
        <f t="shared" si="1"/>
        <v>44291.65053240741</v>
      </c>
      <c r="L39" s="52"/>
      <c r="M39" s="53" t="str">
        <f t="shared" si="2"/>
        <v/>
      </c>
      <c r="N39" s="52" t="str">
        <f t="shared" si="3"/>
        <v/>
      </c>
      <c r="O39" s="54" t="str">
        <f t="shared" si="4"/>
        <v/>
      </c>
      <c r="P39" s="52"/>
      <c r="Q39" s="53" t="str">
        <f t="shared" si="5"/>
        <v/>
      </c>
      <c r="R39" s="52" t="str">
        <f t="shared" si="6"/>
        <v/>
      </c>
      <c r="S39" s="54" t="str">
        <f t="shared" si="7"/>
        <v/>
      </c>
      <c r="U39" s="53" t="str">
        <f t="shared" si="8"/>
        <v/>
      </c>
      <c r="V39" s="52" t="str">
        <f t="shared" si="9"/>
        <v/>
      </c>
      <c r="W39" s="54" t="str">
        <f t="shared" si="10"/>
        <v/>
      </c>
      <c r="X39" s="52" t="str">
        <f t="shared" si="11"/>
        <v/>
      </c>
      <c r="Y39" s="54" t="str">
        <f t="shared" si="12"/>
        <v/>
      </c>
      <c r="AC39" s="50" t="str">
        <f>IF(AB39="","",VLOOKUP(AB39,'Lookup Tables'!$A$75:$B$86,2,TRUE))</f>
        <v/>
      </c>
      <c r="AD39" s="54" t="str">
        <f t="shared" si="13"/>
        <v/>
      </c>
      <c r="AE39" s="49" t="s">
        <v>673</v>
      </c>
      <c r="AF39" s="55" t="str">
        <f t="shared" si="14"/>
        <v>Link</v>
      </c>
      <c r="AG39" s="49">
        <v>1</v>
      </c>
      <c r="AH39" s="50" t="str">
        <f>IF(AG39="","",VLOOKUP(AG39,'Lookup Tables'!$A$75:$B$86,2,TRUE))</f>
        <v>Level 1</v>
      </c>
      <c r="AI39" s="49">
        <v>15558454</v>
      </c>
      <c r="AJ39" s="49" t="s">
        <v>9</v>
      </c>
      <c r="AK39" s="49" t="s">
        <v>672</v>
      </c>
      <c r="AL39" s="49"/>
      <c r="AM39" s="50" t="s">
        <v>674</v>
      </c>
      <c r="AN39" s="50" t="s">
        <v>675</v>
      </c>
      <c r="AO39" s="55" t="str">
        <f t="shared" si="15"/>
        <v>Link</v>
      </c>
      <c r="AP39" s="49" t="b">
        <v>0</v>
      </c>
      <c r="AQ39" s="165">
        <v>114</v>
      </c>
      <c r="AR39" s="175" t="s">
        <v>3653</v>
      </c>
      <c r="AS39" s="225"/>
      <c r="AT39"/>
      <c r="AU39"/>
      <c r="AV39"/>
      <c r="AW39">
        <v>1</v>
      </c>
      <c r="AX39"/>
      <c r="AY39">
        <f t="shared" si="17"/>
        <v>1</v>
      </c>
      <c r="AZ39">
        <v>1</v>
      </c>
      <c r="BA39"/>
      <c r="BB39"/>
      <c r="BC39"/>
      <c r="BD39"/>
      <c r="BE39"/>
      <c r="BF39"/>
      <c r="BG39"/>
      <c r="BH39"/>
      <c r="BI39"/>
      <c r="BJ39"/>
      <c r="BK39"/>
      <c r="BL39"/>
      <c r="BM39"/>
      <c r="BN39"/>
      <c r="BO39"/>
      <c r="BP39"/>
      <c r="BQ39"/>
      <c r="BR39"/>
      <c r="BS39" s="95" t="s">
        <v>3654</v>
      </c>
      <c r="BT39" s="95" t="s">
        <v>3655</v>
      </c>
      <c r="BU39" s="56"/>
      <c r="BV39" s="56"/>
      <c r="BW39" s="56"/>
      <c r="BX39" s="56">
        <v>3</v>
      </c>
      <c r="BY39" s="56"/>
      <c r="BZ39" s="56"/>
      <c r="CA39" s="56"/>
      <c r="CB39" s="56"/>
      <c r="CC39" s="56"/>
      <c r="CD39" s="50" t="s">
        <v>2800</v>
      </c>
      <c r="CE39" s="50" t="s">
        <v>2818</v>
      </c>
      <c r="CF39" s="56">
        <v>3</v>
      </c>
      <c r="CG39" s="50" t="s">
        <v>3214</v>
      </c>
      <c r="CH39" s="50" t="s">
        <v>3208</v>
      </c>
      <c r="CI39" s="57" t="s">
        <v>2810</v>
      </c>
      <c r="CJ39" s="58" t="s">
        <v>3113</v>
      </c>
    </row>
    <row r="40" spans="1:88" s="50" customFormat="1" x14ac:dyDescent="0.3">
      <c r="A40" s="49" t="s">
        <v>41</v>
      </c>
      <c r="B40" s="49">
        <v>66567628</v>
      </c>
      <c r="C40" s="49">
        <v>0</v>
      </c>
      <c r="D40" s="49">
        <v>13</v>
      </c>
      <c r="E40" s="49">
        <v>1</v>
      </c>
      <c r="G40" s="49" t="s">
        <v>42</v>
      </c>
      <c r="H40" s="51">
        <v>44265</v>
      </c>
      <c r="I40" s="49" t="b">
        <f t="shared" si="0"/>
        <v>1</v>
      </c>
      <c r="J40" s="52">
        <v>1615389301</v>
      </c>
      <c r="K40" s="53">
        <f t="shared" si="1"/>
        <v>44265.635428240741</v>
      </c>
      <c r="L40" s="52"/>
      <c r="M40" s="53" t="str">
        <f t="shared" si="2"/>
        <v/>
      </c>
      <c r="N40" s="52" t="str">
        <f t="shared" si="3"/>
        <v/>
      </c>
      <c r="O40" s="54" t="str">
        <f t="shared" si="4"/>
        <v/>
      </c>
      <c r="P40" s="52">
        <v>1615394887</v>
      </c>
      <c r="Q40" s="53">
        <f t="shared" si="5"/>
        <v>44265.70008101852</v>
      </c>
      <c r="R40" s="52">
        <f t="shared" si="6"/>
        <v>5586</v>
      </c>
      <c r="S40" s="54" t="str">
        <f t="shared" si="7"/>
        <v>0 days 1:33:6</v>
      </c>
      <c r="U40" s="53" t="str">
        <f t="shared" si="8"/>
        <v/>
      </c>
      <c r="V40" s="52" t="str">
        <f t="shared" si="9"/>
        <v/>
      </c>
      <c r="W40" s="54" t="str">
        <f t="shared" si="10"/>
        <v/>
      </c>
      <c r="X40" s="52">
        <f t="shared" si="11"/>
        <v>5586</v>
      </c>
      <c r="Y40" s="54" t="str">
        <f t="shared" si="12"/>
        <v>00 days 01:33:06</v>
      </c>
      <c r="AC40" s="50" t="str">
        <f>IF(AB40="","",VLOOKUP(AB40,'Lookup Tables'!$A$75:$B$86,2,TRUE))</f>
        <v/>
      </c>
      <c r="AD40" s="54" t="str">
        <f t="shared" si="13"/>
        <v/>
      </c>
      <c r="AE40" s="49" t="s">
        <v>44</v>
      </c>
      <c r="AF40" s="55" t="str">
        <f t="shared" si="14"/>
        <v>Link</v>
      </c>
      <c r="AG40" s="49">
        <v>1141</v>
      </c>
      <c r="AH40" s="50" t="str">
        <f>IF(AG40="","",VLOOKUP(AG40,'Lookup Tables'!$A$75:$B$86,2,TRUE))</f>
        <v>Level 4</v>
      </c>
      <c r="AI40" s="49">
        <v>2120273</v>
      </c>
      <c r="AJ40" s="49" t="s">
        <v>9</v>
      </c>
      <c r="AK40" s="49" t="s">
        <v>43</v>
      </c>
      <c r="AL40" s="49">
        <v>80</v>
      </c>
      <c r="AM40" s="50" t="s">
        <v>45</v>
      </c>
      <c r="AN40" s="50" t="s">
        <v>46</v>
      </c>
      <c r="AO40" s="55" t="str">
        <f t="shared" si="15"/>
        <v>Link</v>
      </c>
      <c r="AP40" s="59" t="b">
        <v>1</v>
      </c>
      <c r="AQ40" s="165">
        <v>7</v>
      </c>
      <c r="AR40" s="175" t="s">
        <v>2848</v>
      </c>
      <c r="AS40" s="225"/>
      <c r="AT40"/>
      <c r="AU40"/>
      <c r="AV40">
        <v>1</v>
      </c>
      <c r="AW40">
        <v>1</v>
      </c>
      <c r="AX40"/>
      <c r="AY40">
        <f t="shared" si="17"/>
        <v>1</v>
      </c>
      <c r="AZ40">
        <v>1</v>
      </c>
      <c r="BA40"/>
      <c r="BB40"/>
      <c r="BC40"/>
      <c r="BD40"/>
      <c r="BE40"/>
      <c r="BF40"/>
      <c r="BG40"/>
      <c r="BH40"/>
      <c r="BI40"/>
      <c r="BJ40"/>
      <c r="BK40"/>
      <c r="BL40"/>
      <c r="BM40"/>
      <c r="BN40"/>
      <c r="BO40"/>
      <c r="BP40"/>
      <c r="BQ40"/>
      <c r="BR40"/>
      <c r="BS40" s="50" t="s">
        <v>2847</v>
      </c>
      <c r="BT40" s="50" t="s">
        <v>2846</v>
      </c>
      <c r="BU40" s="56"/>
      <c r="BV40" s="56"/>
      <c r="BW40" s="56"/>
      <c r="BX40" s="56">
        <v>3</v>
      </c>
      <c r="BY40" s="56">
        <v>2</v>
      </c>
      <c r="BZ40" s="56">
        <v>1</v>
      </c>
      <c r="CA40" s="56"/>
      <c r="CB40" s="56"/>
      <c r="CC40" s="56"/>
      <c r="CD40" s="50" t="s">
        <v>2800</v>
      </c>
      <c r="CE40" s="50" t="s">
        <v>2811</v>
      </c>
      <c r="CF40" s="56">
        <v>3</v>
      </c>
      <c r="CG40" s="50" t="s">
        <v>3213</v>
      </c>
      <c r="CH40" s="50" t="s">
        <v>3208</v>
      </c>
      <c r="CI40" s="57" t="s">
        <v>2810</v>
      </c>
      <c r="CJ40" s="58" t="s">
        <v>3113</v>
      </c>
    </row>
    <row r="41" spans="1:88" s="50" customFormat="1" x14ac:dyDescent="0.3">
      <c r="A41" s="49" t="s">
        <v>1708</v>
      </c>
      <c r="B41" s="49">
        <v>60593985</v>
      </c>
      <c r="C41" s="49">
        <v>2</v>
      </c>
      <c r="D41" s="49">
        <v>4756</v>
      </c>
      <c r="E41" s="49">
        <v>1</v>
      </c>
      <c r="F41" s="50">
        <v>60596261</v>
      </c>
      <c r="G41" s="49" t="s">
        <v>1709</v>
      </c>
      <c r="H41" s="51">
        <v>43923</v>
      </c>
      <c r="I41" s="49" t="b">
        <f t="shared" si="0"/>
        <v>0</v>
      </c>
      <c r="J41" s="52">
        <v>1583720256</v>
      </c>
      <c r="K41" s="53">
        <f t="shared" si="1"/>
        <v>43899.095555555556</v>
      </c>
      <c r="L41" s="52"/>
      <c r="M41" s="53" t="str">
        <f t="shared" si="2"/>
        <v/>
      </c>
      <c r="N41" s="52" t="str">
        <f t="shared" si="3"/>
        <v/>
      </c>
      <c r="O41" s="54" t="str">
        <f t="shared" si="4"/>
        <v/>
      </c>
      <c r="P41" s="52">
        <v>1583739082</v>
      </c>
      <c r="Q41" s="53">
        <f t="shared" si="5"/>
        <v>43899.313449074078</v>
      </c>
      <c r="R41" s="52">
        <f t="shared" si="6"/>
        <v>18826</v>
      </c>
      <c r="S41" s="54" t="str">
        <f t="shared" si="7"/>
        <v>0 days 5:13:46</v>
      </c>
      <c r="T41" s="50">
        <v>1583739082</v>
      </c>
      <c r="U41" s="53">
        <f t="shared" si="8"/>
        <v>43899.313449074078</v>
      </c>
      <c r="V41" s="52">
        <f t="shared" si="9"/>
        <v>18826</v>
      </c>
      <c r="W41" s="54" t="str">
        <f t="shared" si="10"/>
        <v>0 days 5:13:46</v>
      </c>
      <c r="X41" s="52">
        <f t="shared" si="11"/>
        <v>18826</v>
      </c>
      <c r="Y41" s="54" t="str">
        <f t="shared" si="12"/>
        <v>00 days 05:13:46</v>
      </c>
      <c r="Z41" s="50" t="s">
        <v>3035</v>
      </c>
      <c r="AA41" s="50">
        <v>2940908</v>
      </c>
      <c r="AB41" s="50">
        <v>12588</v>
      </c>
      <c r="AC41" s="50" t="str">
        <f>IF(AB41="","",VLOOKUP(AB41,'Lookup Tables'!$A$75:$B$86,2,TRUE))</f>
        <v>Level 8</v>
      </c>
      <c r="AD41" s="54" t="str">
        <f t="shared" si="13"/>
        <v>Level 1-Level 8</v>
      </c>
      <c r="AE41" s="49" t="s">
        <v>1711</v>
      </c>
      <c r="AF41" s="55" t="str">
        <f t="shared" si="14"/>
        <v>Link</v>
      </c>
      <c r="AG41" s="49">
        <v>23</v>
      </c>
      <c r="AH41" s="50" t="str">
        <f>IF(AG41="","",VLOOKUP(AG41,'Lookup Tables'!$A$75:$B$86,2,TRUE))</f>
        <v>Level 1</v>
      </c>
      <c r="AI41" s="49">
        <v>6029872</v>
      </c>
      <c r="AJ41" s="49" t="s">
        <v>9</v>
      </c>
      <c r="AK41" s="49" t="s">
        <v>1710</v>
      </c>
      <c r="AL41" s="49"/>
      <c r="AM41" s="50" t="s">
        <v>1712</v>
      </c>
      <c r="AN41" s="50" t="s">
        <v>1713</v>
      </c>
      <c r="AO41" s="55" t="str">
        <f t="shared" si="15"/>
        <v>Link</v>
      </c>
      <c r="AP41" s="49" t="b">
        <v>1</v>
      </c>
      <c r="AQ41" s="165">
        <v>310</v>
      </c>
      <c r="AR41" s="175" t="s">
        <v>3846</v>
      </c>
      <c r="AS41" s="225"/>
      <c r="AT41"/>
      <c r="AU41"/>
      <c r="AV41"/>
      <c r="AW41">
        <v>1</v>
      </c>
      <c r="AX41"/>
      <c r="AY41">
        <f t="shared" si="17"/>
        <v>1</v>
      </c>
      <c r="AZ41">
        <v>1</v>
      </c>
      <c r="BA41"/>
      <c r="BB41"/>
      <c r="BC41"/>
      <c r="BD41"/>
      <c r="BE41"/>
      <c r="BF41"/>
      <c r="BG41"/>
      <c r="BH41"/>
      <c r="BI41"/>
      <c r="BJ41"/>
      <c r="BK41"/>
      <c r="BL41"/>
      <c r="BM41"/>
      <c r="BN41"/>
      <c r="BO41"/>
      <c r="BP41"/>
      <c r="BQ41"/>
      <c r="BR41"/>
      <c r="BS41" s="50" t="s">
        <v>3847</v>
      </c>
      <c r="BT41" s="50" t="s">
        <v>2561</v>
      </c>
      <c r="BU41" s="56"/>
      <c r="BV41" s="56"/>
      <c r="BW41" s="56"/>
      <c r="BX41" s="56">
        <v>3</v>
      </c>
      <c r="BY41" s="56"/>
      <c r="BZ41" s="56"/>
      <c r="CA41" s="56"/>
      <c r="CB41" s="56"/>
      <c r="CC41" s="56"/>
      <c r="CD41" s="50" t="s">
        <v>2800</v>
      </c>
      <c r="CE41" s="50" t="s">
        <v>2818</v>
      </c>
      <c r="CF41" s="56">
        <v>3</v>
      </c>
      <c r="CG41" s="50" t="s">
        <v>3214</v>
      </c>
      <c r="CH41" s="50" t="s">
        <v>3208</v>
      </c>
      <c r="CI41" s="57" t="s">
        <v>2818</v>
      </c>
      <c r="CJ41" s="58" t="s">
        <v>3113</v>
      </c>
    </row>
    <row r="42" spans="1:88" s="50" customFormat="1" x14ac:dyDescent="0.3">
      <c r="A42" s="49" t="s">
        <v>1745</v>
      </c>
      <c r="B42" s="49">
        <v>63739801</v>
      </c>
      <c r="C42" s="49">
        <v>0</v>
      </c>
      <c r="D42" s="49">
        <v>31</v>
      </c>
      <c r="E42" s="49">
        <v>0</v>
      </c>
      <c r="G42" s="49" t="s">
        <v>1746</v>
      </c>
      <c r="H42" s="51">
        <v>44078</v>
      </c>
      <c r="I42" s="49" t="b">
        <f t="shared" si="0"/>
        <v>1</v>
      </c>
      <c r="J42" s="52">
        <v>1599216957</v>
      </c>
      <c r="K42" s="53">
        <f t="shared" si="1"/>
        <v>44078.455520833333</v>
      </c>
      <c r="L42" s="52">
        <v>1599465395</v>
      </c>
      <c r="M42" s="53">
        <f t="shared" si="2"/>
        <v>44081.330960648149</v>
      </c>
      <c r="N42" s="52">
        <f t="shared" si="3"/>
        <v>248438</v>
      </c>
      <c r="O42" s="54" t="str">
        <f t="shared" si="4"/>
        <v>2 days 21:0:38</v>
      </c>
      <c r="P42" s="52"/>
      <c r="Q42" s="53" t="str">
        <f t="shared" si="5"/>
        <v/>
      </c>
      <c r="R42" s="52" t="str">
        <f t="shared" si="6"/>
        <v/>
      </c>
      <c r="S42" s="54" t="str">
        <f t="shared" si="7"/>
        <v/>
      </c>
      <c r="U42" s="53" t="str">
        <f t="shared" si="8"/>
        <v/>
      </c>
      <c r="V42" s="52" t="str">
        <f t="shared" si="9"/>
        <v/>
      </c>
      <c r="W42" s="54" t="str">
        <f t="shared" si="10"/>
        <v/>
      </c>
      <c r="X42" s="52">
        <f t="shared" si="11"/>
        <v>248438</v>
      </c>
      <c r="Y42" s="54" t="str">
        <f t="shared" si="12"/>
        <v>02 days 21:00:38</v>
      </c>
      <c r="AC42" s="50" t="str">
        <f>IF(AB42="","",VLOOKUP(AB42,'Lookup Tables'!$A$75:$B$86,2,TRUE))</f>
        <v/>
      </c>
      <c r="AD42" s="54" t="str">
        <f t="shared" si="13"/>
        <v/>
      </c>
      <c r="AE42" s="49" t="s">
        <v>1748</v>
      </c>
      <c r="AF42" s="55" t="str">
        <f t="shared" si="14"/>
        <v>Link</v>
      </c>
      <c r="AG42" s="49">
        <v>1</v>
      </c>
      <c r="AH42" s="50" t="str">
        <f>IF(AG42="","",VLOOKUP(AG42,'Lookup Tables'!$A$75:$B$86,2,TRUE))</f>
        <v>Level 1</v>
      </c>
      <c r="AI42" s="49">
        <v>10902111</v>
      </c>
      <c r="AJ42" s="49" t="s">
        <v>9</v>
      </c>
      <c r="AK42" s="49" t="s">
        <v>1747</v>
      </c>
      <c r="AL42" s="49"/>
      <c r="AM42" s="50" t="s">
        <v>1749</v>
      </c>
      <c r="AN42" s="50" t="s">
        <v>1750</v>
      </c>
      <c r="AO42" s="55" t="str">
        <f t="shared" si="15"/>
        <v>Link</v>
      </c>
      <c r="AP42" s="49" t="b">
        <v>0</v>
      </c>
      <c r="AQ42" s="165">
        <v>318</v>
      </c>
      <c r="AR42" s="175" t="s">
        <v>3862</v>
      </c>
      <c r="AS42" s="225"/>
      <c r="AT42"/>
      <c r="AU42"/>
      <c r="AV42"/>
      <c r="AW42"/>
      <c r="AX42">
        <v>1</v>
      </c>
      <c r="AY42">
        <f t="shared" si="17"/>
        <v>1</v>
      </c>
      <c r="AZ42">
        <v>1</v>
      </c>
      <c r="BA42"/>
      <c r="BB42"/>
      <c r="BC42"/>
      <c r="BD42"/>
      <c r="BE42"/>
      <c r="BF42"/>
      <c r="BG42">
        <v>1</v>
      </c>
      <c r="BH42"/>
      <c r="BI42"/>
      <c r="BJ42"/>
      <c r="BK42"/>
      <c r="BL42"/>
      <c r="BM42"/>
      <c r="BN42"/>
      <c r="BO42"/>
      <c r="BP42"/>
      <c r="BQ42"/>
      <c r="BR42"/>
      <c r="BS42" s="50" t="s">
        <v>3863</v>
      </c>
      <c r="BT42" s="50" t="s">
        <v>2561</v>
      </c>
      <c r="BU42" s="56"/>
      <c r="BV42" s="56"/>
      <c r="BW42" s="56"/>
      <c r="BX42" s="56">
        <v>3</v>
      </c>
      <c r="BY42" s="56"/>
      <c r="BZ42" s="56"/>
      <c r="CA42" s="56"/>
      <c r="CB42" s="56"/>
      <c r="CC42" s="56"/>
      <c r="CD42" s="50" t="s">
        <v>2800</v>
      </c>
      <c r="CE42" s="50" t="s">
        <v>2818</v>
      </c>
      <c r="CF42" s="56">
        <v>3</v>
      </c>
      <c r="CG42" s="50" t="s">
        <v>3214</v>
      </c>
      <c r="CH42" s="50" t="s">
        <v>3208</v>
      </c>
      <c r="CI42" s="57" t="s">
        <v>2818</v>
      </c>
      <c r="CJ42" s="58" t="s">
        <v>3113</v>
      </c>
    </row>
    <row r="43" spans="1:88" s="50" customFormat="1" x14ac:dyDescent="0.3">
      <c r="A43" s="49" t="s">
        <v>734</v>
      </c>
      <c r="B43" s="49">
        <v>64797195</v>
      </c>
      <c r="C43" s="49">
        <v>6</v>
      </c>
      <c r="D43" s="49">
        <v>1192</v>
      </c>
      <c r="E43" s="49">
        <v>1</v>
      </c>
      <c r="F43" s="50">
        <v>64798061</v>
      </c>
      <c r="G43" s="49" t="s">
        <v>735</v>
      </c>
      <c r="H43" s="51">
        <v>44231</v>
      </c>
      <c r="I43" s="49" t="b">
        <f t="shared" si="0"/>
        <v>1</v>
      </c>
      <c r="J43" s="52">
        <v>1605149404</v>
      </c>
      <c r="K43" s="53">
        <f t="shared" si="1"/>
        <v>44147.118101851855</v>
      </c>
      <c r="L43" s="52">
        <v>1605152418</v>
      </c>
      <c r="M43" s="53">
        <f t="shared" si="2"/>
        <v>44147.152986111112</v>
      </c>
      <c r="N43" s="52">
        <f t="shared" si="3"/>
        <v>3014</v>
      </c>
      <c r="O43" s="54" t="str">
        <f t="shared" si="4"/>
        <v>0 days 0:50:14</v>
      </c>
      <c r="P43" s="52">
        <v>1605156190</v>
      </c>
      <c r="Q43" s="53">
        <f t="shared" si="5"/>
        <v>44147.196643518517</v>
      </c>
      <c r="R43" s="52">
        <f t="shared" si="6"/>
        <v>6786</v>
      </c>
      <c r="S43" s="54" t="str">
        <f t="shared" si="7"/>
        <v>0 days 1:53:6</v>
      </c>
      <c r="T43" s="50">
        <v>1605156190</v>
      </c>
      <c r="U43" s="53">
        <f t="shared" si="8"/>
        <v>44147.196643518517</v>
      </c>
      <c r="V43" s="52">
        <f t="shared" si="9"/>
        <v>6786</v>
      </c>
      <c r="W43" s="54" t="str">
        <f t="shared" si="10"/>
        <v>0 days 1:53:6</v>
      </c>
      <c r="X43" s="52">
        <f t="shared" si="11"/>
        <v>3014</v>
      </c>
      <c r="Y43" s="54" t="str">
        <f t="shared" si="12"/>
        <v>00 days 00:50:14</v>
      </c>
      <c r="Z43" s="50" t="s">
        <v>3039</v>
      </c>
      <c r="AA43" s="50">
        <v>8333554</v>
      </c>
      <c r="AB43" s="50">
        <v>1289</v>
      </c>
      <c r="AC43" s="50" t="str">
        <f>IF(AB43="","",VLOOKUP(AB43,'Lookup Tables'!$A$75:$B$86,2,TRUE))</f>
        <v>Level 4</v>
      </c>
      <c r="AD43" s="54" t="str">
        <f t="shared" si="13"/>
        <v>-Level 4</v>
      </c>
      <c r="AE43" s="49" t="s">
        <v>737</v>
      </c>
      <c r="AF43" s="55" t="str">
        <f t="shared" si="14"/>
        <v>Link</v>
      </c>
      <c r="AG43" s="49"/>
      <c r="AH43" s="50" t="str">
        <f>IF(AG43="","",VLOOKUP(AG43,'Lookup Tables'!$A$75:$B$86,2,TRUE))</f>
        <v/>
      </c>
      <c r="AI43" s="49"/>
      <c r="AJ43" s="49" t="s">
        <v>736</v>
      </c>
      <c r="AK43" s="49"/>
      <c r="AL43" s="49"/>
      <c r="AN43" s="50" t="s">
        <v>738</v>
      </c>
      <c r="AO43" s="55" t="str">
        <f t="shared" si="15"/>
        <v>Link</v>
      </c>
      <c r="AP43" s="49" t="b">
        <v>1</v>
      </c>
      <c r="AQ43" s="165">
        <v>126</v>
      </c>
      <c r="AR43" s="175" t="s">
        <v>3371</v>
      </c>
      <c r="AS43" s="225"/>
      <c r="AT43"/>
      <c r="AU43"/>
      <c r="AV43"/>
      <c r="AW43">
        <v>1</v>
      </c>
      <c r="AX43"/>
      <c r="AY43">
        <f t="shared" si="17"/>
        <v>1</v>
      </c>
      <c r="AZ43">
        <v>1</v>
      </c>
      <c r="BA43"/>
      <c r="BB43"/>
      <c r="BC43"/>
      <c r="BD43"/>
      <c r="BE43"/>
      <c r="BF43"/>
      <c r="BG43"/>
      <c r="BH43"/>
      <c r="BI43"/>
      <c r="BJ43"/>
      <c r="BK43"/>
      <c r="BL43"/>
      <c r="BM43"/>
      <c r="BN43"/>
      <c r="BO43"/>
      <c r="BP43"/>
      <c r="BQ43"/>
      <c r="BR43"/>
      <c r="BS43" s="50" t="s">
        <v>3372</v>
      </c>
      <c r="BT43" s="50" t="s">
        <v>3373</v>
      </c>
      <c r="BU43" s="56"/>
      <c r="BV43" s="56"/>
      <c r="BW43" s="56">
        <v>2</v>
      </c>
      <c r="BX43" s="56">
        <v>3</v>
      </c>
      <c r="BY43" s="56"/>
      <c r="BZ43" s="56"/>
      <c r="CA43" s="56"/>
      <c r="CB43" s="56"/>
      <c r="CC43" s="56"/>
      <c r="CD43" s="50" t="s">
        <v>2800</v>
      </c>
      <c r="CE43" s="50" t="s">
        <v>2818</v>
      </c>
      <c r="CF43" s="56">
        <v>3</v>
      </c>
      <c r="CG43" s="50" t="s">
        <v>3214</v>
      </c>
      <c r="CH43" s="50" t="s">
        <v>3208</v>
      </c>
      <c r="CI43" s="57" t="s">
        <v>2810</v>
      </c>
      <c r="CJ43" s="58" t="s">
        <v>3113</v>
      </c>
    </row>
    <row r="44" spans="1:88" s="50" customFormat="1" x14ac:dyDescent="0.3">
      <c r="A44" s="49" t="s">
        <v>314</v>
      </c>
      <c r="B44" s="49">
        <v>63100932</v>
      </c>
      <c r="C44" s="49">
        <v>0</v>
      </c>
      <c r="D44" s="49">
        <v>98</v>
      </c>
      <c r="E44" s="49">
        <v>1</v>
      </c>
      <c r="F44" s="50">
        <v>63105508</v>
      </c>
      <c r="G44" s="49" t="s">
        <v>315</v>
      </c>
      <c r="H44" s="51">
        <v>44038</v>
      </c>
      <c r="I44" s="49" t="b">
        <f t="shared" si="0"/>
        <v>1</v>
      </c>
      <c r="J44" s="52">
        <v>1595770878</v>
      </c>
      <c r="K44" s="53">
        <f t="shared" si="1"/>
        <v>44038.570347222223</v>
      </c>
      <c r="L44" s="52">
        <v>1595772742</v>
      </c>
      <c r="M44" s="53">
        <f t="shared" si="2"/>
        <v>44038.591921296291</v>
      </c>
      <c r="N44" s="52">
        <f t="shared" si="3"/>
        <v>1864</v>
      </c>
      <c r="O44" s="54" t="str">
        <f t="shared" si="4"/>
        <v>0 days 0:31:4</v>
      </c>
      <c r="P44" s="52">
        <v>1595796278</v>
      </c>
      <c r="Q44" s="53">
        <f t="shared" si="5"/>
        <v>44038.864328703698</v>
      </c>
      <c r="R44" s="52">
        <f t="shared" si="6"/>
        <v>25400</v>
      </c>
      <c r="S44" s="54" t="str">
        <f t="shared" si="7"/>
        <v>0 days 7:3:20</v>
      </c>
      <c r="T44" s="50">
        <v>1595796278</v>
      </c>
      <c r="U44" s="53">
        <f t="shared" si="8"/>
        <v>44038.864328703698</v>
      </c>
      <c r="V44" s="52">
        <f t="shared" si="9"/>
        <v>25400</v>
      </c>
      <c r="W44" s="54" t="str">
        <f t="shared" si="10"/>
        <v>0 days 7:3:20</v>
      </c>
      <c r="X44" s="52">
        <f t="shared" si="11"/>
        <v>1864</v>
      </c>
      <c r="Y44" s="54" t="str">
        <f t="shared" si="12"/>
        <v>00 days 00:31:04</v>
      </c>
      <c r="Z44" s="50" t="s">
        <v>3027</v>
      </c>
      <c r="AA44" s="50">
        <v>384585</v>
      </c>
      <c r="AB44" s="50">
        <v>2017</v>
      </c>
      <c r="AC44" s="50" t="str">
        <f>IF(AB44="","",VLOOKUP(AB44,'Lookup Tables'!$A$75:$B$86,2,TRUE))</f>
        <v>Level 5</v>
      </c>
      <c r="AD44" s="54" t="str">
        <f t="shared" si="13"/>
        <v>Level 2-Level 5</v>
      </c>
      <c r="AE44" s="49" t="s">
        <v>317</v>
      </c>
      <c r="AF44" s="55" t="str">
        <f t="shared" si="14"/>
        <v>Link</v>
      </c>
      <c r="AG44" s="49">
        <v>203</v>
      </c>
      <c r="AH44" s="50" t="str">
        <f>IF(AG44="","",VLOOKUP(AG44,'Lookup Tables'!$A$75:$B$86,2,TRUE))</f>
        <v>Level 2</v>
      </c>
      <c r="AI44" s="49">
        <v>5004920</v>
      </c>
      <c r="AJ44" s="49" t="s">
        <v>9</v>
      </c>
      <c r="AK44" s="49" t="s">
        <v>316</v>
      </c>
      <c r="AL44" s="49"/>
      <c r="AM44" s="50" t="s">
        <v>318</v>
      </c>
      <c r="AN44" s="50" t="s">
        <v>319</v>
      </c>
      <c r="AO44" s="55" t="str">
        <f t="shared" si="15"/>
        <v>Link</v>
      </c>
      <c r="AP44" s="49" t="b">
        <v>1</v>
      </c>
      <c r="AQ44" s="165">
        <v>53</v>
      </c>
      <c r="AR44" s="175" t="s">
        <v>3292</v>
      </c>
      <c r="AS44" s="225"/>
      <c r="AT44"/>
      <c r="AU44"/>
      <c r="AV44"/>
      <c r="AW44"/>
      <c r="AX44"/>
      <c r="AY44">
        <f t="shared" si="17"/>
        <v>0</v>
      </c>
      <c r="AZ44">
        <v>1</v>
      </c>
      <c r="BA44"/>
      <c r="BB44"/>
      <c r="BC44"/>
      <c r="BD44"/>
      <c r="BE44">
        <v>1</v>
      </c>
      <c r="BF44"/>
      <c r="BG44"/>
      <c r="BH44"/>
      <c r="BI44"/>
      <c r="BJ44"/>
      <c r="BK44"/>
      <c r="BL44"/>
      <c r="BM44"/>
      <c r="BN44"/>
      <c r="BO44"/>
      <c r="BP44"/>
      <c r="BQ44"/>
      <c r="BR44"/>
      <c r="BS44" s="50" t="s">
        <v>2955</v>
      </c>
      <c r="BT44" s="50" t="s">
        <v>2846</v>
      </c>
      <c r="BU44" s="56"/>
      <c r="BV44" s="56">
        <v>1</v>
      </c>
      <c r="BW44" s="56"/>
      <c r="BX44" s="56">
        <v>3</v>
      </c>
      <c r="BY44" s="56"/>
      <c r="BZ44" s="56"/>
      <c r="CA44" s="56"/>
      <c r="CB44" s="56"/>
      <c r="CC44" s="56"/>
      <c r="CD44" s="50" t="s">
        <v>2800</v>
      </c>
      <c r="CE44" s="50" t="s">
        <v>2818</v>
      </c>
      <c r="CF44" s="56">
        <v>3</v>
      </c>
      <c r="CG44" s="50" t="s">
        <v>3214</v>
      </c>
      <c r="CH44" s="50" t="s">
        <v>3208</v>
      </c>
      <c r="CI44" s="57" t="s">
        <v>2818</v>
      </c>
      <c r="CJ44" s="58" t="s">
        <v>3113</v>
      </c>
    </row>
    <row r="45" spans="1:88" s="50" customFormat="1" x14ac:dyDescent="0.3">
      <c r="A45" s="49" t="s">
        <v>131</v>
      </c>
      <c r="B45" s="49">
        <v>65513936</v>
      </c>
      <c r="C45" s="49">
        <v>1</v>
      </c>
      <c r="D45" s="49">
        <v>174</v>
      </c>
      <c r="E45" s="49">
        <v>1</v>
      </c>
      <c r="G45" s="49" t="s">
        <v>132</v>
      </c>
      <c r="H45" s="51">
        <v>44199</v>
      </c>
      <c r="I45" s="49" t="b">
        <f t="shared" si="0"/>
        <v>1</v>
      </c>
      <c r="J45" s="52">
        <v>1609364481</v>
      </c>
      <c r="K45" s="53">
        <f t="shared" si="1"/>
        <v>44195.903715277775</v>
      </c>
      <c r="L45" s="52">
        <v>1618383687</v>
      </c>
      <c r="M45" s="53">
        <f t="shared" si="2"/>
        <v>44300.292673611111</v>
      </c>
      <c r="N45" s="52">
        <f t="shared" si="3"/>
        <v>9019206</v>
      </c>
      <c r="O45" s="54" t="str">
        <f t="shared" si="4"/>
        <v>104 days 9:20:6</v>
      </c>
      <c r="P45" s="52">
        <v>1609485880</v>
      </c>
      <c r="Q45" s="53">
        <f t="shared" si="5"/>
        <v>44197.308796296296</v>
      </c>
      <c r="R45" s="52">
        <f t="shared" si="6"/>
        <v>121399</v>
      </c>
      <c r="S45" s="54" t="str">
        <f t="shared" si="7"/>
        <v>1 days 9:43:19</v>
      </c>
      <c r="U45" s="53" t="str">
        <f t="shared" si="8"/>
        <v/>
      </c>
      <c r="V45" s="52" t="str">
        <f t="shared" si="9"/>
        <v/>
      </c>
      <c r="W45" s="54" t="str">
        <f t="shared" si="10"/>
        <v/>
      </c>
      <c r="X45" s="52">
        <f t="shared" si="11"/>
        <v>121399</v>
      </c>
      <c r="Y45" s="54" t="str">
        <f t="shared" si="12"/>
        <v>01 days 09:43:19</v>
      </c>
      <c r="AC45" s="50" t="str">
        <f>IF(AB45="","",VLOOKUP(AB45,'Lookup Tables'!$A$75:$B$86,2,TRUE))</f>
        <v/>
      </c>
      <c r="AD45" s="54" t="str">
        <f t="shared" si="13"/>
        <v/>
      </c>
      <c r="AE45" s="49" t="s">
        <v>134</v>
      </c>
      <c r="AF45" s="55" t="str">
        <f t="shared" si="14"/>
        <v>Link</v>
      </c>
      <c r="AG45" s="49">
        <v>981</v>
      </c>
      <c r="AH45" s="50" t="str">
        <f>IF(AG45="","",VLOOKUP(AG45,'Lookup Tables'!$A$75:$B$86,2,TRUE))</f>
        <v>Level 3</v>
      </c>
      <c r="AI45" s="49">
        <v>1200984</v>
      </c>
      <c r="AJ45" s="49" t="s">
        <v>9</v>
      </c>
      <c r="AK45" s="49" t="s">
        <v>133</v>
      </c>
      <c r="AL45" s="49">
        <v>50</v>
      </c>
      <c r="AM45" s="50" t="s">
        <v>135</v>
      </c>
      <c r="AN45" s="50" t="s">
        <v>136</v>
      </c>
      <c r="AO45" s="55" t="str">
        <f t="shared" si="15"/>
        <v>Link</v>
      </c>
      <c r="AP45" s="49" t="b">
        <v>0</v>
      </c>
      <c r="AQ45" s="165">
        <v>22</v>
      </c>
      <c r="AR45" s="175" t="s">
        <v>3241</v>
      </c>
      <c r="AS45" s="225"/>
      <c r="AT45"/>
      <c r="AU45"/>
      <c r="AV45"/>
      <c r="AW45">
        <v>1</v>
      </c>
      <c r="AX45"/>
      <c r="AY45">
        <f t="shared" si="17"/>
        <v>1</v>
      </c>
      <c r="AZ45">
        <v>1</v>
      </c>
      <c r="BA45"/>
      <c r="BB45"/>
      <c r="BC45"/>
      <c r="BD45"/>
      <c r="BE45">
        <v>1</v>
      </c>
      <c r="BF45">
        <v>1</v>
      </c>
      <c r="BG45"/>
      <c r="BH45"/>
      <c r="BI45"/>
      <c r="BJ45"/>
      <c r="BK45"/>
      <c r="BL45"/>
      <c r="BM45"/>
      <c r="BN45"/>
      <c r="BO45"/>
      <c r="BP45"/>
      <c r="BQ45"/>
      <c r="BR45"/>
      <c r="BS45" s="50" t="s">
        <v>3239</v>
      </c>
      <c r="BT45" s="50" t="s">
        <v>3240</v>
      </c>
      <c r="BU45" s="56"/>
      <c r="BV45" s="56"/>
      <c r="BW45" s="56">
        <v>2</v>
      </c>
      <c r="BX45" s="56">
        <v>3</v>
      </c>
      <c r="BY45" s="56"/>
      <c r="BZ45" s="56"/>
      <c r="CA45" s="56"/>
      <c r="CB45" s="56"/>
      <c r="CC45" s="56"/>
      <c r="CD45" s="50" t="s">
        <v>2801</v>
      </c>
      <c r="CE45" s="50" t="s">
        <v>2818</v>
      </c>
      <c r="CF45" s="56">
        <v>3</v>
      </c>
      <c r="CG45" s="50" t="s">
        <v>3214</v>
      </c>
      <c r="CH45" s="50" t="s">
        <v>3208</v>
      </c>
      <c r="CI45" s="57" t="s">
        <v>2810</v>
      </c>
      <c r="CJ45" s="58" t="s">
        <v>3113</v>
      </c>
    </row>
    <row r="46" spans="1:88" s="50" customFormat="1" x14ac:dyDescent="0.3">
      <c r="A46" s="49" t="s">
        <v>885</v>
      </c>
      <c r="B46" s="49">
        <v>63647552</v>
      </c>
      <c r="C46" s="49">
        <v>0</v>
      </c>
      <c r="D46" s="49">
        <v>162</v>
      </c>
      <c r="E46" s="49">
        <v>1</v>
      </c>
      <c r="G46" s="49" t="s">
        <v>886</v>
      </c>
      <c r="H46" s="51">
        <v>44074</v>
      </c>
      <c r="I46" s="49" t="b">
        <f t="shared" si="0"/>
        <v>1</v>
      </c>
      <c r="J46" s="52">
        <v>1598708139</v>
      </c>
      <c r="K46" s="53">
        <f t="shared" si="1"/>
        <v>44072.566423611104</v>
      </c>
      <c r="L46" s="52">
        <v>1598720807</v>
      </c>
      <c r="M46" s="53">
        <f t="shared" si="2"/>
        <v>44072.713043981479</v>
      </c>
      <c r="N46" s="52">
        <f t="shared" si="3"/>
        <v>12668</v>
      </c>
      <c r="O46" s="54" t="str">
        <f t="shared" si="4"/>
        <v>0 days 3:31:8</v>
      </c>
      <c r="P46" s="52">
        <v>1598711733</v>
      </c>
      <c r="Q46" s="53">
        <f t="shared" si="5"/>
        <v>44072.60802083333</v>
      </c>
      <c r="R46" s="52">
        <f t="shared" si="6"/>
        <v>3594</v>
      </c>
      <c r="S46" s="54" t="str">
        <f t="shared" si="7"/>
        <v>0 days 0:59:54</v>
      </c>
      <c r="U46" s="53" t="str">
        <f t="shared" si="8"/>
        <v/>
      </c>
      <c r="V46" s="52" t="str">
        <f t="shared" si="9"/>
        <v/>
      </c>
      <c r="W46" s="54" t="str">
        <f t="shared" si="10"/>
        <v/>
      </c>
      <c r="X46" s="52">
        <f t="shared" si="11"/>
        <v>3594</v>
      </c>
      <c r="Y46" s="54" t="str">
        <f t="shared" si="12"/>
        <v>00 days 00:59:54</v>
      </c>
      <c r="AC46" s="50" t="str">
        <f>IF(AB46="","",VLOOKUP(AB46,'Lookup Tables'!$A$75:$B$86,2,TRUE))</f>
        <v/>
      </c>
      <c r="AD46" s="54" t="str">
        <f t="shared" si="13"/>
        <v/>
      </c>
      <c r="AE46" s="49" t="s">
        <v>888</v>
      </c>
      <c r="AF46" s="55" t="str">
        <f t="shared" si="14"/>
        <v>Link</v>
      </c>
      <c r="AG46" s="49">
        <v>143</v>
      </c>
      <c r="AH46" s="50" t="str">
        <f>IF(AG46="","",VLOOKUP(AG46,'Lookup Tables'!$A$75:$B$86,2,TRUE))</f>
        <v>Level 1</v>
      </c>
      <c r="AI46" s="49">
        <v>10371377</v>
      </c>
      <c r="AJ46" s="49" t="s">
        <v>9</v>
      </c>
      <c r="AK46" s="49" t="s">
        <v>887</v>
      </c>
      <c r="AL46" s="49"/>
      <c r="AM46" s="50" t="s">
        <v>889</v>
      </c>
      <c r="AN46" s="50" t="s">
        <v>890</v>
      </c>
      <c r="AO46" s="55" t="str">
        <f t="shared" si="15"/>
        <v>Link</v>
      </c>
      <c r="AP46" s="49" t="b">
        <v>0</v>
      </c>
      <c r="AQ46" s="165">
        <v>153</v>
      </c>
      <c r="AR46" s="175" t="s">
        <v>3993</v>
      </c>
      <c r="AS46" s="225"/>
      <c r="AT46"/>
      <c r="AU46"/>
      <c r="AV46"/>
      <c r="AW46"/>
      <c r="AX46">
        <v>1</v>
      </c>
      <c r="AY46">
        <f t="shared" si="17"/>
        <v>1</v>
      </c>
      <c r="AZ46">
        <v>1</v>
      </c>
      <c r="BA46"/>
      <c r="BB46"/>
      <c r="BC46"/>
      <c r="BD46"/>
      <c r="BE46"/>
      <c r="BF46">
        <v>0</v>
      </c>
      <c r="BG46"/>
      <c r="BH46"/>
      <c r="BI46"/>
      <c r="BJ46"/>
      <c r="BK46"/>
      <c r="BL46"/>
      <c r="BM46"/>
      <c r="BN46"/>
      <c r="BO46"/>
      <c r="BP46"/>
      <c r="BQ46"/>
      <c r="BR46"/>
      <c r="BS46" s="50" t="s">
        <v>3995</v>
      </c>
      <c r="BT46" s="50" t="s">
        <v>3994</v>
      </c>
      <c r="BU46" s="56"/>
      <c r="BV46" s="56"/>
      <c r="BW46" s="56">
        <v>2</v>
      </c>
      <c r="BX46" s="56">
        <v>3</v>
      </c>
      <c r="BY46" s="56"/>
      <c r="BZ46" s="56"/>
      <c r="CA46" s="56"/>
      <c r="CB46" s="56"/>
      <c r="CC46" s="56"/>
      <c r="CD46" s="50" t="s">
        <v>2800</v>
      </c>
      <c r="CE46" s="50" t="s">
        <v>2818</v>
      </c>
      <c r="CF46" s="56">
        <v>3</v>
      </c>
      <c r="CG46" s="50" t="s">
        <v>3214</v>
      </c>
      <c r="CH46" s="50" t="s">
        <v>3208</v>
      </c>
      <c r="CI46" s="57" t="s">
        <v>2810</v>
      </c>
      <c r="CJ46" s="58" t="s">
        <v>3113</v>
      </c>
    </row>
    <row r="47" spans="1:88" s="50" customFormat="1" x14ac:dyDescent="0.3">
      <c r="A47" s="49" t="s">
        <v>566</v>
      </c>
      <c r="B47" s="49">
        <v>61990165</v>
      </c>
      <c r="C47" s="49">
        <v>1</v>
      </c>
      <c r="D47" s="49">
        <v>176</v>
      </c>
      <c r="E47" s="49">
        <v>1</v>
      </c>
      <c r="G47" s="49" t="s">
        <v>333</v>
      </c>
      <c r="H47" s="51">
        <v>43975</v>
      </c>
      <c r="I47" s="49" t="b">
        <f t="shared" si="0"/>
        <v>0</v>
      </c>
      <c r="J47" s="52">
        <v>1590343394</v>
      </c>
      <c r="K47" s="53">
        <f t="shared" si="1"/>
        <v>43975.752245370371</v>
      </c>
      <c r="L47" s="52">
        <v>1590387592</v>
      </c>
      <c r="M47" s="53">
        <f t="shared" si="2"/>
        <v>43976.263796296291</v>
      </c>
      <c r="N47" s="52">
        <f t="shared" si="3"/>
        <v>44198</v>
      </c>
      <c r="O47" s="54" t="str">
        <f t="shared" si="4"/>
        <v>0 days 12:16:38</v>
      </c>
      <c r="P47" s="52">
        <v>1590344812</v>
      </c>
      <c r="Q47" s="53">
        <f t="shared" si="5"/>
        <v>43975.768657407403</v>
      </c>
      <c r="R47" s="52">
        <f t="shared" si="6"/>
        <v>1418</v>
      </c>
      <c r="S47" s="54" t="str">
        <f t="shared" si="7"/>
        <v>0 days 0:23:38</v>
      </c>
      <c r="U47" s="53" t="str">
        <f t="shared" si="8"/>
        <v/>
      </c>
      <c r="V47" s="52" t="str">
        <f t="shared" si="9"/>
        <v/>
      </c>
      <c r="W47" s="54" t="str">
        <f t="shared" si="10"/>
        <v/>
      </c>
      <c r="X47" s="52">
        <f t="shared" si="11"/>
        <v>1418</v>
      </c>
      <c r="Y47" s="54" t="str">
        <f t="shared" si="12"/>
        <v>00 days 00:23:38</v>
      </c>
      <c r="AC47" s="50" t="str">
        <f>IF(AB47="","",VLOOKUP(AB47,'Lookup Tables'!$A$75:$B$86,2,TRUE))</f>
        <v/>
      </c>
      <c r="AD47" s="54" t="str">
        <f t="shared" si="13"/>
        <v/>
      </c>
      <c r="AE47" s="49" t="s">
        <v>568</v>
      </c>
      <c r="AF47" s="55" t="str">
        <f t="shared" si="14"/>
        <v>Link</v>
      </c>
      <c r="AG47" s="49">
        <v>31</v>
      </c>
      <c r="AH47" s="50" t="str">
        <f>IF(AG47="","",VLOOKUP(AG47,'Lookup Tables'!$A$75:$B$86,2,TRUE))</f>
        <v>Level 1</v>
      </c>
      <c r="AI47" s="49">
        <v>6762219</v>
      </c>
      <c r="AJ47" s="49" t="s">
        <v>9</v>
      </c>
      <c r="AK47" s="49" t="s">
        <v>567</v>
      </c>
      <c r="AL47" s="49"/>
      <c r="AM47" s="50" t="s">
        <v>569</v>
      </c>
      <c r="AN47" s="50" t="s">
        <v>570</v>
      </c>
      <c r="AO47" s="55" t="str">
        <f t="shared" si="15"/>
        <v>Link</v>
      </c>
      <c r="AP47" s="49" t="b">
        <v>1</v>
      </c>
      <c r="AQ47" s="165">
        <v>96</v>
      </c>
      <c r="AR47" s="175" t="s">
        <v>3284</v>
      </c>
      <c r="AS47" s="225"/>
      <c r="AT47"/>
      <c r="AU47"/>
      <c r="AV47"/>
      <c r="AW47">
        <v>1</v>
      </c>
      <c r="AX47"/>
      <c r="AY47">
        <f t="shared" si="17"/>
        <v>1</v>
      </c>
      <c r="AZ47">
        <v>1</v>
      </c>
      <c r="BA47"/>
      <c r="BB47"/>
      <c r="BC47"/>
      <c r="BD47"/>
      <c r="BE47"/>
      <c r="BF47"/>
      <c r="BG47"/>
      <c r="BH47"/>
      <c r="BI47"/>
      <c r="BJ47"/>
      <c r="BK47"/>
      <c r="BL47"/>
      <c r="BM47"/>
      <c r="BN47"/>
      <c r="BO47"/>
      <c r="BP47"/>
      <c r="BQ47"/>
      <c r="BR47"/>
      <c r="BS47" s="50" t="s">
        <v>3285</v>
      </c>
      <c r="BT47" s="50" t="s">
        <v>2846</v>
      </c>
      <c r="BU47" s="56"/>
      <c r="BV47" s="56"/>
      <c r="BW47" s="56"/>
      <c r="BX47" s="56">
        <v>3</v>
      </c>
      <c r="BY47" s="56">
        <v>2</v>
      </c>
      <c r="BZ47" s="56"/>
      <c r="CA47" s="56"/>
      <c r="CB47" s="56"/>
      <c r="CC47" s="56"/>
      <c r="CD47" s="50" t="s">
        <v>2800</v>
      </c>
      <c r="CE47" s="50" t="s">
        <v>2818</v>
      </c>
      <c r="CF47" s="56">
        <v>3</v>
      </c>
      <c r="CG47" s="50" t="s">
        <v>3214</v>
      </c>
      <c r="CH47" s="50" t="s">
        <v>3208</v>
      </c>
      <c r="CI47" s="57" t="s">
        <v>2818</v>
      </c>
      <c r="CJ47" s="58" t="s">
        <v>3113</v>
      </c>
    </row>
    <row r="48" spans="1:88" s="50" customFormat="1" x14ac:dyDescent="0.3">
      <c r="A48" s="49" t="s">
        <v>1555</v>
      </c>
      <c r="B48" s="49">
        <v>64955291</v>
      </c>
      <c r="C48" s="49">
        <v>2</v>
      </c>
      <c r="D48" s="49">
        <v>127</v>
      </c>
      <c r="E48" s="49">
        <v>0</v>
      </c>
      <c r="G48" s="49" t="s">
        <v>1556</v>
      </c>
      <c r="H48" s="51">
        <v>44157</v>
      </c>
      <c r="I48" s="49" t="b">
        <f t="shared" si="0"/>
        <v>1</v>
      </c>
      <c r="J48" s="52">
        <v>1606055103</v>
      </c>
      <c r="K48" s="53">
        <f t="shared" si="1"/>
        <v>44157.600729166668</v>
      </c>
      <c r="L48" s="52"/>
      <c r="M48" s="53" t="str">
        <f t="shared" si="2"/>
        <v/>
      </c>
      <c r="N48" s="52" t="str">
        <f t="shared" si="3"/>
        <v/>
      </c>
      <c r="O48" s="54" t="str">
        <f t="shared" si="4"/>
        <v/>
      </c>
      <c r="P48" s="52"/>
      <c r="Q48" s="53" t="str">
        <f t="shared" si="5"/>
        <v/>
      </c>
      <c r="R48" s="52" t="str">
        <f t="shared" si="6"/>
        <v/>
      </c>
      <c r="S48" s="54" t="str">
        <f t="shared" si="7"/>
        <v/>
      </c>
      <c r="U48" s="53" t="str">
        <f t="shared" si="8"/>
        <v/>
      </c>
      <c r="V48" s="52" t="str">
        <f t="shared" si="9"/>
        <v/>
      </c>
      <c r="W48" s="54" t="str">
        <f t="shared" si="10"/>
        <v/>
      </c>
      <c r="X48" s="52" t="str">
        <f t="shared" si="11"/>
        <v/>
      </c>
      <c r="Y48" s="54" t="str">
        <f t="shared" si="12"/>
        <v/>
      </c>
      <c r="AC48" s="50" t="str">
        <f>IF(AB48="","",VLOOKUP(AB48,'Lookup Tables'!$A$75:$B$86,2,TRUE))</f>
        <v/>
      </c>
      <c r="AD48" s="54" t="str">
        <f t="shared" si="13"/>
        <v/>
      </c>
      <c r="AE48" s="49" t="s">
        <v>1558</v>
      </c>
      <c r="AF48" s="55" t="str">
        <f t="shared" si="14"/>
        <v>Link</v>
      </c>
      <c r="AG48" s="49">
        <v>2342</v>
      </c>
      <c r="AH48" s="50" t="str">
        <f>IF(AG48="","",VLOOKUP(AG48,'Lookup Tables'!$A$75:$B$86,2,TRUE))</f>
        <v>Level 5</v>
      </c>
      <c r="AI48" s="49">
        <v>1080633</v>
      </c>
      <c r="AJ48" s="49" t="s">
        <v>9</v>
      </c>
      <c r="AK48" s="49" t="s">
        <v>1557</v>
      </c>
      <c r="AL48" s="49">
        <v>69</v>
      </c>
      <c r="AM48" s="50" t="s">
        <v>1559</v>
      </c>
      <c r="AN48" s="50" t="s">
        <v>1560</v>
      </c>
      <c r="AO48" s="55" t="str">
        <f t="shared" si="15"/>
        <v>Link</v>
      </c>
      <c r="AP48" s="49" t="b">
        <v>0</v>
      </c>
      <c r="AQ48" s="165">
        <v>278</v>
      </c>
      <c r="AR48" s="175" t="s">
        <v>1555</v>
      </c>
      <c r="AS48" s="225"/>
      <c r="AT48"/>
      <c r="AU48"/>
      <c r="AV48"/>
      <c r="AW48"/>
      <c r="AX48">
        <v>1</v>
      </c>
      <c r="AY48">
        <f t="shared" si="17"/>
        <v>1</v>
      </c>
      <c r="AZ48">
        <v>1</v>
      </c>
      <c r="BA48"/>
      <c r="BB48"/>
      <c r="BC48"/>
      <c r="BD48"/>
      <c r="BE48"/>
      <c r="BF48"/>
      <c r="BG48"/>
      <c r="BH48"/>
      <c r="BI48"/>
      <c r="BJ48"/>
      <c r="BK48"/>
      <c r="BL48"/>
      <c r="BM48"/>
      <c r="BN48"/>
      <c r="BO48"/>
      <c r="BP48"/>
      <c r="BQ48"/>
      <c r="BR48"/>
      <c r="BS48" s="95" t="s">
        <v>3895</v>
      </c>
      <c r="BT48" s="95" t="s">
        <v>3894</v>
      </c>
      <c r="BU48" s="56"/>
      <c r="BV48" s="56"/>
      <c r="BW48" s="56">
        <v>2</v>
      </c>
      <c r="BX48" s="56">
        <v>3</v>
      </c>
      <c r="BY48" s="56"/>
      <c r="BZ48" s="56"/>
      <c r="CA48" s="56"/>
      <c r="CB48" s="56"/>
      <c r="CC48" s="56"/>
      <c r="CD48" s="50" t="s">
        <v>2800</v>
      </c>
      <c r="CE48" s="50" t="s">
        <v>2818</v>
      </c>
      <c r="CF48" s="56">
        <v>3</v>
      </c>
      <c r="CG48" s="50" t="s">
        <v>3214</v>
      </c>
      <c r="CH48" s="50" t="s">
        <v>3208</v>
      </c>
      <c r="CI48" s="57" t="s">
        <v>2810</v>
      </c>
      <c r="CJ48" s="58" t="s">
        <v>3113</v>
      </c>
    </row>
    <row r="49" spans="1:88" s="50" customFormat="1" x14ac:dyDescent="0.3">
      <c r="A49" s="49" t="s">
        <v>700</v>
      </c>
      <c r="B49" s="49">
        <v>66550092</v>
      </c>
      <c r="C49" s="49">
        <v>0</v>
      </c>
      <c r="D49" s="49">
        <v>49</v>
      </c>
      <c r="E49" s="49">
        <v>1</v>
      </c>
      <c r="G49" s="49" t="s">
        <v>701</v>
      </c>
      <c r="H49" s="51">
        <v>44277</v>
      </c>
      <c r="I49" s="49" t="b">
        <f t="shared" si="0"/>
        <v>1</v>
      </c>
      <c r="J49" s="52">
        <v>1615304606</v>
      </c>
      <c r="K49" s="53">
        <f t="shared" si="1"/>
        <v>44264.655162037037</v>
      </c>
      <c r="L49" s="52"/>
      <c r="M49" s="53" t="str">
        <f t="shared" si="2"/>
        <v/>
      </c>
      <c r="N49" s="52" t="str">
        <f t="shared" si="3"/>
        <v/>
      </c>
      <c r="O49" s="54" t="str">
        <f t="shared" si="4"/>
        <v/>
      </c>
      <c r="P49" s="52">
        <v>1616103684</v>
      </c>
      <c r="Q49" s="53">
        <f t="shared" si="5"/>
        <v>44273.903749999998</v>
      </c>
      <c r="R49" s="52">
        <f t="shared" si="6"/>
        <v>799078</v>
      </c>
      <c r="S49" s="54" t="str">
        <f t="shared" si="7"/>
        <v>9 days 5:57:58</v>
      </c>
      <c r="U49" s="53" t="str">
        <f t="shared" si="8"/>
        <v/>
      </c>
      <c r="V49" s="52" t="str">
        <f t="shared" si="9"/>
        <v/>
      </c>
      <c r="W49" s="54" t="str">
        <f t="shared" si="10"/>
        <v/>
      </c>
      <c r="X49" s="52">
        <f t="shared" si="11"/>
        <v>799078</v>
      </c>
      <c r="Y49" s="54" t="str">
        <f t="shared" si="12"/>
        <v>09 days 05:57:58</v>
      </c>
      <c r="AC49" s="50" t="str">
        <f>IF(AB49="","",VLOOKUP(AB49,'Lookup Tables'!$A$75:$B$86,2,TRUE))</f>
        <v/>
      </c>
      <c r="AD49" s="54" t="str">
        <f t="shared" si="13"/>
        <v/>
      </c>
      <c r="AE49" s="49" t="s">
        <v>703</v>
      </c>
      <c r="AF49" s="55" t="str">
        <f t="shared" si="14"/>
        <v>Link</v>
      </c>
      <c r="AG49" s="49">
        <v>103</v>
      </c>
      <c r="AH49" s="50" t="str">
        <f>IF(AG49="","",VLOOKUP(AG49,'Lookup Tables'!$A$75:$B$86,2,TRUE))</f>
        <v>Level 1</v>
      </c>
      <c r="AI49" s="49">
        <v>5118785</v>
      </c>
      <c r="AJ49" s="49" t="s">
        <v>9</v>
      </c>
      <c r="AK49" s="49" t="s">
        <v>702</v>
      </c>
      <c r="AL49" s="49"/>
      <c r="AM49" s="50" t="s">
        <v>704</v>
      </c>
      <c r="AN49" s="50" t="s">
        <v>705</v>
      </c>
      <c r="AO49" s="55" t="str">
        <f t="shared" si="15"/>
        <v>Link</v>
      </c>
      <c r="AP49" s="49" t="b">
        <v>0</v>
      </c>
      <c r="AQ49" s="165">
        <v>119</v>
      </c>
      <c r="AR49" s="175" t="s">
        <v>700</v>
      </c>
      <c r="AS49" s="225"/>
      <c r="AT49"/>
      <c r="AU49"/>
      <c r="AV49"/>
      <c r="AW49">
        <v>1</v>
      </c>
      <c r="AX49"/>
      <c r="AY49">
        <f t="shared" si="17"/>
        <v>1</v>
      </c>
      <c r="AZ49">
        <v>1</v>
      </c>
      <c r="BA49"/>
      <c r="BB49"/>
      <c r="BC49"/>
      <c r="BD49"/>
      <c r="BE49"/>
      <c r="BF49"/>
      <c r="BG49"/>
      <c r="BH49"/>
      <c r="BI49"/>
      <c r="BJ49"/>
      <c r="BK49"/>
      <c r="BL49"/>
      <c r="BM49"/>
      <c r="BN49"/>
      <c r="BO49"/>
      <c r="BP49"/>
      <c r="BQ49"/>
      <c r="BR49"/>
      <c r="BS49" s="95" t="s">
        <v>3663</v>
      </c>
      <c r="BT49" s="95" t="s">
        <v>3664</v>
      </c>
      <c r="BU49" s="56"/>
      <c r="BV49" s="56"/>
      <c r="BW49" s="56">
        <v>2</v>
      </c>
      <c r="BX49" s="56">
        <v>3</v>
      </c>
      <c r="BY49" s="56"/>
      <c r="BZ49" s="56"/>
      <c r="CA49" s="56"/>
      <c r="CB49" s="56"/>
      <c r="CC49" s="56"/>
      <c r="CD49" s="50" t="s">
        <v>2800</v>
      </c>
      <c r="CE49" s="50" t="s">
        <v>2818</v>
      </c>
      <c r="CF49" s="56">
        <v>3</v>
      </c>
      <c r="CG49" s="50" t="s">
        <v>3214</v>
      </c>
      <c r="CH49" s="50" t="s">
        <v>3208</v>
      </c>
      <c r="CI49" s="57" t="s">
        <v>2810</v>
      </c>
      <c r="CJ49" s="58" t="s">
        <v>3113</v>
      </c>
    </row>
    <row r="50" spans="1:88" s="50" customFormat="1" x14ac:dyDescent="0.3">
      <c r="A50" s="49" t="s">
        <v>113</v>
      </c>
      <c r="B50" s="49">
        <v>65735822</v>
      </c>
      <c r="C50" s="49">
        <v>0</v>
      </c>
      <c r="D50" s="49">
        <v>39</v>
      </c>
      <c r="E50" s="49">
        <v>0</v>
      </c>
      <c r="G50" s="49" t="s">
        <v>114</v>
      </c>
      <c r="H50" s="51">
        <v>44211</v>
      </c>
      <c r="I50" s="49" t="b">
        <f t="shared" si="0"/>
        <v>1</v>
      </c>
      <c r="J50" s="52">
        <v>1610712413</v>
      </c>
      <c r="K50" s="53">
        <f t="shared" si="1"/>
        <v>44211.504780092597</v>
      </c>
      <c r="L50" s="52">
        <v>1610717424</v>
      </c>
      <c r="M50" s="53">
        <f t="shared" si="2"/>
        <v>44211.562777777777</v>
      </c>
      <c r="N50" s="52">
        <f t="shared" si="3"/>
        <v>5011</v>
      </c>
      <c r="O50" s="54" t="str">
        <f t="shared" si="4"/>
        <v>0 days 1:23:31</v>
      </c>
      <c r="P50" s="52"/>
      <c r="Q50" s="53" t="str">
        <f t="shared" si="5"/>
        <v/>
      </c>
      <c r="R50" s="52" t="str">
        <f t="shared" si="6"/>
        <v/>
      </c>
      <c r="S50" s="54" t="str">
        <f t="shared" si="7"/>
        <v/>
      </c>
      <c r="U50" s="53" t="str">
        <f t="shared" si="8"/>
        <v/>
      </c>
      <c r="V50" s="52" t="str">
        <f t="shared" si="9"/>
        <v/>
      </c>
      <c r="W50" s="54" t="str">
        <f t="shared" si="10"/>
        <v/>
      </c>
      <c r="X50" s="52">
        <f t="shared" si="11"/>
        <v>5011</v>
      </c>
      <c r="Y50" s="54" t="str">
        <f t="shared" si="12"/>
        <v>00 days 01:23:31</v>
      </c>
      <c r="AC50" s="50" t="str">
        <f>IF(AB50="","",VLOOKUP(AB50,'Lookup Tables'!$A$75:$B$86,2,TRUE))</f>
        <v/>
      </c>
      <c r="AD50" s="54" t="str">
        <f t="shared" si="13"/>
        <v/>
      </c>
      <c r="AE50" s="49" t="s">
        <v>116</v>
      </c>
      <c r="AF50" s="55" t="str">
        <f t="shared" si="14"/>
        <v>Link</v>
      </c>
      <c r="AG50" s="49">
        <v>964</v>
      </c>
      <c r="AH50" s="50" t="str">
        <f>IF(AG50="","",VLOOKUP(AG50,'Lookup Tables'!$A$75:$B$86,2,TRUE))</f>
        <v>Level 3</v>
      </c>
      <c r="AI50" s="49">
        <v>9334155</v>
      </c>
      <c r="AJ50" s="49" t="s">
        <v>9</v>
      </c>
      <c r="AK50" s="49" t="s">
        <v>115</v>
      </c>
      <c r="AL50" s="49"/>
      <c r="AM50" s="50" t="s">
        <v>117</v>
      </c>
      <c r="AN50" s="50" t="s">
        <v>118</v>
      </c>
      <c r="AO50" s="55" t="str">
        <f t="shared" si="15"/>
        <v>Link</v>
      </c>
      <c r="AP50" s="49" t="b">
        <v>0</v>
      </c>
      <c r="AQ50" s="165">
        <v>19</v>
      </c>
      <c r="AR50" s="175" t="s">
        <v>2872</v>
      </c>
      <c r="AS50" s="225"/>
      <c r="AT50"/>
      <c r="AU50"/>
      <c r="AV50">
        <v>1</v>
      </c>
      <c r="AW50"/>
      <c r="AX50"/>
      <c r="AY50">
        <f t="shared" si="17"/>
        <v>0</v>
      </c>
      <c r="AZ50">
        <v>1</v>
      </c>
      <c r="BA50"/>
      <c r="BB50"/>
      <c r="BC50"/>
      <c r="BD50"/>
      <c r="BE50"/>
      <c r="BF50"/>
      <c r="BG50"/>
      <c r="BH50"/>
      <c r="BI50"/>
      <c r="BJ50"/>
      <c r="BK50"/>
      <c r="BL50"/>
      <c r="BM50"/>
      <c r="BN50"/>
      <c r="BO50"/>
      <c r="BP50"/>
      <c r="BQ50"/>
      <c r="BR50"/>
      <c r="BS50" s="50" t="s">
        <v>2873</v>
      </c>
      <c r="BT50" s="50" t="s">
        <v>2582</v>
      </c>
      <c r="BU50" s="56"/>
      <c r="BV50" s="56"/>
      <c r="BW50" s="56">
        <v>2</v>
      </c>
      <c r="BX50" s="56">
        <v>3</v>
      </c>
      <c r="BY50" s="56"/>
      <c r="BZ50" s="56"/>
      <c r="CA50" s="56"/>
      <c r="CB50" s="56"/>
      <c r="CC50" s="56"/>
      <c r="CD50" s="50" t="s">
        <v>2800</v>
      </c>
      <c r="CE50" s="50" t="s">
        <v>2818</v>
      </c>
      <c r="CF50" s="56">
        <v>3</v>
      </c>
      <c r="CG50" s="50" t="s">
        <v>3214</v>
      </c>
      <c r="CH50" s="50" t="s">
        <v>3208</v>
      </c>
      <c r="CI50" s="57" t="s">
        <v>2810</v>
      </c>
      <c r="CJ50" s="58" t="s">
        <v>3113</v>
      </c>
    </row>
    <row r="51" spans="1:88" s="50" customFormat="1" x14ac:dyDescent="0.3">
      <c r="A51" s="49" t="s">
        <v>897</v>
      </c>
      <c r="B51" s="49">
        <v>62051608</v>
      </c>
      <c r="C51" s="49">
        <v>3</v>
      </c>
      <c r="D51" s="49">
        <v>940</v>
      </c>
      <c r="E51" s="49">
        <v>1</v>
      </c>
      <c r="F51" s="50">
        <v>63477812</v>
      </c>
      <c r="G51" s="49" t="s">
        <v>898</v>
      </c>
      <c r="H51" s="51">
        <v>44062</v>
      </c>
      <c r="I51" s="49" t="b">
        <f t="shared" si="0"/>
        <v>0</v>
      </c>
      <c r="J51" s="52">
        <v>1590608729</v>
      </c>
      <c r="K51" s="53">
        <f t="shared" si="1"/>
        <v>43978.823252314818</v>
      </c>
      <c r="L51" s="52">
        <v>1590612579</v>
      </c>
      <c r="M51" s="53">
        <f t="shared" si="2"/>
        <v>43978.867812500001</v>
      </c>
      <c r="N51" s="52">
        <f t="shared" si="3"/>
        <v>3850</v>
      </c>
      <c r="O51" s="54" t="str">
        <f t="shared" si="4"/>
        <v>0 days 1:4:10</v>
      </c>
      <c r="P51" s="52">
        <v>1597791870</v>
      </c>
      <c r="Q51" s="53">
        <f t="shared" si="5"/>
        <v>44061.961458333331</v>
      </c>
      <c r="R51" s="52">
        <f t="shared" si="6"/>
        <v>7183141</v>
      </c>
      <c r="S51" s="54" t="str">
        <f t="shared" si="7"/>
        <v>83 days 3:19:1</v>
      </c>
      <c r="T51" s="50">
        <v>1597791870</v>
      </c>
      <c r="U51" s="53">
        <f t="shared" si="8"/>
        <v>44061.961458333331</v>
      </c>
      <c r="V51" s="52">
        <f t="shared" si="9"/>
        <v>7183141</v>
      </c>
      <c r="W51" s="54" t="str">
        <f t="shared" si="10"/>
        <v>83 days 3:19:1</v>
      </c>
      <c r="X51" s="52">
        <f t="shared" si="11"/>
        <v>3850</v>
      </c>
      <c r="Y51" s="54" t="str">
        <f t="shared" si="12"/>
        <v>00 days 01:04:10</v>
      </c>
      <c r="Z51" s="50" t="s">
        <v>900</v>
      </c>
      <c r="AA51" s="50">
        <v>1146891</v>
      </c>
      <c r="AB51" s="50">
        <v>2238</v>
      </c>
      <c r="AC51" s="50" t="str">
        <f>IF(AB51="","",VLOOKUP(AB51,'Lookup Tables'!$A$75:$B$86,2,TRUE))</f>
        <v>Level 5</v>
      </c>
      <c r="AD51" s="54" t="str">
        <f t="shared" si="13"/>
        <v>Level 5-Level 5</v>
      </c>
      <c r="AE51" s="49" t="s">
        <v>900</v>
      </c>
      <c r="AF51" s="55" t="str">
        <f t="shared" si="14"/>
        <v>Link</v>
      </c>
      <c r="AG51" s="49">
        <v>2238</v>
      </c>
      <c r="AH51" s="50" t="str">
        <f>IF(AG51="","",VLOOKUP(AG51,'Lookup Tables'!$A$75:$B$86,2,TRUE))</f>
        <v>Level 5</v>
      </c>
      <c r="AI51" s="49">
        <v>1146891</v>
      </c>
      <c r="AJ51" s="49" t="s">
        <v>9</v>
      </c>
      <c r="AK51" s="49" t="s">
        <v>899</v>
      </c>
      <c r="AL51" s="49">
        <v>90</v>
      </c>
      <c r="AM51" s="50" t="s">
        <v>901</v>
      </c>
      <c r="AN51" s="50" t="s">
        <v>902</v>
      </c>
      <c r="AO51" s="55" t="str">
        <f t="shared" si="15"/>
        <v>Link</v>
      </c>
      <c r="AP51" s="49" t="b">
        <v>1</v>
      </c>
      <c r="AQ51" s="165">
        <v>155</v>
      </c>
      <c r="AR51" s="175" t="s">
        <v>3987</v>
      </c>
      <c r="AS51" s="225"/>
      <c r="AT51"/>
      <c r="AU51"/>
      <c r="AV51"/>
      <c r="AW51">
        <v>1</v>
      </c>
      <c r="AX51"/>
      <c r="AY51">
        <f t="shared" si="17"/>
        <v>1</v>
      </c>
      <c r="AZ51">
        <v>1</v>
      </c>
      <c r="BA51"/>
      <c r="BB51"/>
      <c r="BC51"/>
      <c r="BD51"/>
      <c r="BE51"/>
      <c r="BF51"/>
      <c r="BG51"/>
      <c r="BH51"/>
      <c r="BI51"/>
      <c r="BJ51"/>
      <c r="BK51"/>
      <c r="BL51"/>
      <c r="BM51"/>
      <c r="BN51"/>
      <c r="BO51"/>
      <c r="BP51"/>
      <c r="BQ51"/>
      <c r="BR51"/>
      <c r="BS51" s="50" t="s">
        <v>3989</v>
      </c>
      <c r="BT51" s="50" t="s">
        <v>3988</v>
      </c>
      <c r="BU51" s="56"/>
      <c r="BV51" s="56"/>
      <c r="BW51" s="56"/>
      <c r="BX51" s="56">
        <v>3</v>
      </c>
      <c r="BY51" s="56">
        <v>2</v>
      </c>
      <c r="BZ51" s="56"/>
      <c r="CA51" s="56"/>
      <c r="CB51" s="56"/>
      <c r="CC51" s="56"/>
      <c r="CD51" s="50" t="s">
        <v>2804</v>
      </c>
      <c r="CE51" s="50" t="s">
        <v>2818</v>
      </c>
      <c r="CF51" s="56">
        <v>3</v>
      </c>
      <c r="CG51" s="50" t="s">
        <v>3213</v>
      </c>
      <c r="CH51" s="50" t="s">
        <v>3208</v>
      </c>
      <c r="CI51" s="57" t="s">
        <v>2810</v>
      </c>
      <c r="CJ51" s="58" t="s">
        <v>3113</v>
      </c>
    </row>
    <row r="52" spans="1:88" s="50" customFormat="1" x14ac:dyDescent="0.3">
      <c r="A52" s="49" t="s">
        <v>173</v>
      </c>
      <c r="B52" s="49">
        <v>64947538</v>
      </c>
      <c r="C52" s="49">
        <v>0</v>
      </c>
      <c r="D52" s="49">
        <v>361</v>
      </c>
      <c r="E52" s="49">
        <v>1</v>
      </c>
      <c r="G52" s="49" t="s">
        <v>174</v>
      </c>
      <c r="H52" s="51">
        <v>44167</v>
      </c>
      <c r="I52" s="49" t="b">
        <f t="shared" si="0"/>
        <v>1</v>
      </c>
      <c r="J52" s="52">
        <v>1605989144</v>
      </c>
      <c r="K52" s="53">
        <f t="shared" si="1"/>
        <v>44156.837314814817</v>
      </c>
      <c r="L52" s="52"/>
      <c r="M52" s="53" t="str">
        <f t="shared" si="2"/>
        <v/>
      </c>
      <c r="N52" s="52" t="str">
        <f t="shared" si="3"/>
        <v/>
      </c>
      <c r="O52" s="54" t="str">
        <f t="shared" si="4"/>
        <v/>
      </c>
      <c r="P52" s="52">
        <v>1606947018</v>
      </c>
      <c r="Q52" s="53">
        <f t="shared" si="5"/>
        <v>44167.923819444448</v>
      </c>
      <c r="R52" s="52">
        <f t="shared" si="6"/>
        <v>957874</v>
      </c>
      <c r="S52" s="54" t="str">
        <f t="shared" si="7"/>
        <v>11 days 2:4:34</v>
      </c>
      <c r="U52" s="53" t="str">
        <f t="shared" si="8"/>
        <v/>
      </c>
      <c r="V52" s="52" t="str">
        <f t="shared" si="9"/>
        <v/>
      </c>
      <c r="W52" s="54" t="str">
        <f t="shared" si="10"/>
        <v/>
      </c>
      <c r="X52" s="52">
        <f t="shared" si="11"/>
        <v>957874</v>
      </c>
      <c r="Y52" s="54" t="str">
        <f t="shared" si="12"/>
        <v>11 days 02:04:34</v>
      </c>
      <c r="AC52" s="50" t="str">
        <f>IF(AB52="","",VLOOKUP(AB52,'Lookup Tables'!$A$75:$B$86,2,TRUE))</f>
        <v/>
      </c>
      <c r="AD52" s="54" t="str">
        <f t="shared" si="13"/>
        <v/>
      </c>
      <c r="AE52" s="49" t="s">
        <v>176</v>
      </c>
      <c r="AF52" s="55" t="str">
        <f t="shared" si="14"/>
        <v>Link</v>
      </c>
      <c r="AG52" s="49">
        <v>63</v>
      </c>
      <c r="AH52" s="50" t="str">
        <f>IF(AG52="","",VLOOKUP(AG52,'Lookup Tables'!$A$75:$B$86,2,TRUE))</f>
        <v>Level 1</v>
      </c>
      <c r="AI52" s="49">
        <v>11944161</v>
      </c>
      <c r="AJ52" s="49" t="s">
        <v>9</v>
      </c>
      <c r="AK52" s="49" t="s">
        <v>175</v>
      </c>
      <c r="AL52" s="49"/>
      <c r="AM52" s="50" t="s">
        <v>177</v>
      </c>
      <c r="AN52" s="50" t="s">
        <v>178</v>
      </c>
      <c r="AO52" s="55" t="str">
        <f t="shared" si="15"/>
        <v>Link</v>
      </c>
      <c r="AP52" s="49" t="b">
        <v>1</v>
      </c>
      <c r="AQ52" s="165">
        <v>29</v>
      </c>
      <c r="AR52" s="175" t="s">
        <v>3251</v>
      </c>
      <c r="AS52" s="225"/>
      <c r="AT52"/>
      <c r="AU52"/>
      <c r="AV52"/>
      <c r="AW52">
        <v>1</v>
      </c>
      <c r="AX52"/>
      <c r="AY52">
        <f t="shared" si="17"/>
        <v>1</v>
      </c>
      <c r="AZ52">
        <v>1</v>
      </c>
      <c r="BA52"/>
      <c r="BB52"/>
      <c r="BC52"/>
      <c r="BD52"/>
      <c r="BE52"/>
      <c r="BF52"/>
      <c r="BG52"/>
      <c r="BH52"/>
      <c r="BI52"/>
      <c r="BJ52"/>
      <c r="BK52"/>
      <c r="BL52"/>
      <c r="BM52"/>
      <c r="BN52"/>
      <c r="BO52"/>
      <c r="BP52"/>
      <c r="BQ52"/>
      <c r="BR52"/>
      <c r="BS52" s="50" t="s">
        <v>3252</v>
      </c>
      <c r="BT52" s="50" t="s">
        <v>2963</v>
      </c>
      <c r="BU52" s="56"/>
      <c r="BV52" s="56"/>
      <c r="BW52" s="56"/>
      <c r="BX52" s="56">
        <v>3</v>
      </c>
      <c r="BY52" s="56"/>
      <c r="BZ52" s="56"/>
      <c r="CA52" s="56"/>
      <c r="CB52" s="56"/>
      <c r="CC52" s="56"/>
      <c r="CD52" s="50" t="s">
        <v>2800</v>
      </c>
      <c r="CE52" s="50" t="s">
        <v>2818</v>
      </c>
      <c r="CF52" s="56">
        <v>3</v>
      </c>
      <c r="CG52" s="50" t="s">
        <v>3214</v>
      </c>
      <c r="CH52" s="50" t="s">
        <v>3208</v>
      </c>
      <c r="CI52" s="57" t="s">
        <v>2818</v>
      </c>
      <c r="CJ52" s="58" t="s">
        <v>3113</v>
      </c>
    </row>
    <row r="53" spans="1:88" s="50" customFormat="1" x14ac:dyDescent="0.3">
      <c r="A53" s="49" t="s">
        <v>891</v>
      </c>
      <c r="B53" s="49">
        <v>62069721</v>
      </c>
      <c r="C53" s="49">
        <v>1</v>
      </c>
      <c r="D53" s="49">
        <v>326</v>
      </c>
      <c r="E53" s="49">
        <v>1</v>
      </c>
      <c r="G53" s="49" t="s">
        <v>892</v>
      </c>
      <c r="H53" s="51">
        <v>44066</v>
      </c>
      <c r="I53" s="49" t="b">
        <f t="shared" si="0"/>
        <v>0</v>
      </c>
      <c r="J53" s="52">
        <v>1590683201</v>
      </c>
      <c r="K53" s="53">
        <f t="shared" si="1"/>
        <v>43979.685196759259</v>
      </c>
      <c r="L53" s="52">
        <v>1590694091</v>
      </c>
      <c r="M53" s="53">
        <f t="shared" si="2"/>
        <v>43979.811238425929</v>
      </c>
      <c r="N53" s="52">
        <f t="shared" si="3"/>
        <v>10890</v>
      </c>
      <c r="O53" s="54" t="str">
        <f t="shared" si="4"/>
        <v>0 days 3:1:30</v>
      </c>
      <c r="P53" s="52">
        <v>1590748690</v>
      </c>
      <c r="Q53" s="53">
        <f t="shared" si="5"/>
        <v>43980.443171296298</v>
      </c>
      <c r="R53" s="52">
        <f t="shared" si="6"/>
        <v>65489</v>
      </c>
      <c r="S53" s="54" t="str">
        <f t="shared" si="7"/>
        <v>0 days 18:11:29</v>
      </c>
      <c r="U53" s="53" t="str">
        <f t="shared" si="8"/>
        <v/>
      </c>
      <c r="V53" s="52" t="str">
        <f t="shared" si="9"/>
        <v/>
      </c>
      <c r="W53" s="54" t="str">
        <f t="shared" si="10"/>
        <v/>
      </c>
      <c r="X53" s="52">
        <f t="shared" si="11"/>
        <v>10890</v>
      </c>
      <c r="Y53" s="54" t="str">
        <f t="shared" si="12"/>
        <v>00 days 03:01:30</v>
      </c>
      <c r="AC53" s="50" t="str">
        <f>IF(AB53="","",VLOOKUP(AB53,'Lookup Tables'!$A$75:$B$86,2,TRUE))</f>
        <v/>
      </c>
      <c r="AD53" s="54" t="str">
        <f t="shared" si="13"/>
        <v/>
      </c>
      <c r="AE53" s="49" t="s">
        <v>894</v>
      </c>
      <c r="AF53" s="55" t="str">
        <f t="shared" si="14"/>
        <v>Link</v>
      </c>
      <c r="AG53" s="49">
        <v>473</v>
      </c>
      <c r="AH53" s="50" t="str">
        <f>IF(AG53="","",VLOOKUP(AG53,'Lookup Tables'!$A$75:$B$86,2,TRUE))</f>
        <v>Level 2</v>
      </c>
      <c r="AI53" s="49">
        <v>12984060</v>
      </c>
      <c r="AJ53" s="49" t="s">
        <v>9</v>
      </c>
      <c r="AK53" s="49" t="s">
        <v>893</v>
      </c>
      <c r="AL53" s="49"/>
      <c r="AM53" s="50" t="s">
        <v>895</v>
      </c>
      <c r="AN53" s="50" t="s">
        <v>896</v>
      </c>
      <c r="AO53" s="55" t="str">
        <f t="shared" si="15"/>
        <v>Link</v>
      </c>
      <c r="AP53" s="49" t="b">
        <v>1</v>
      </c>
      <c r="AQ53" s="165">
        <v>154</v>
      </c>
      <c r="AR53" s="175" t="s">
        <v>3990</v>
      </c>
      <c r="AS53" s="225"/>
      <c r="AT53"/>
      <c r="AU53"/>
      <c r="AV53"/>
      <c r="AW53">
        <v>1</v>
      </c>
      <c r="AX53"/>
      <c r="AY53">
        <f t="shared" si="17"/>
        <v>1</v>
      </c>
      <c r="AZ53">
        <v>1</v>
      </c>
      <c r="BA53"/>
      <c r="BB53"/>
      <c r="BC53"/>
      <c r="BD53">
        <v>1</v>
      </c>
      <c r="BE53"/>
      <c r="BF53"/>
      <c r="BG53"/>
      <c r="BH53"/>
      <c r="BI53"/>
      <c r="BJ53"/>
      <c r="BK53"/>
      <c r="BL53"/>
      <c r="BM53"/>
      <c r="BN53"/>
      <c r="BO53"/>
      <c r="BP53"/>
      <c r="BQ53"/>
      <c r="BR53"/>
      <c r="BS53" s="50" t="s">
        <v>3991</v>
      </c>
      <c r="BT53" s="50" t="s">
        <v>3992</v>
      </c>
      <c r="BU53" s="56">
        <v>2</v>
      </c>
      <c r="BV53" s="56">
        <v>2</v>
      </c>
      <c r="BW53" s="56">
        <v>2</v>
      </c>
      <c r="BX53" s="56">
        <v>3</v>
      </c>
      <c r="BY53" s="56"/>
      <c r="BZ53" s="56">
        <v>1</v>
      </c>
      <c r="CA53" s="56"/>
      <c r="CB53" s="56"/>
      <c r="CC53" s="56"/>
      <c r="CD53" s="50" t="s">
        <v>2800</v>
      </c>
      <c r="CE53" s="50" t="s">
        <v>2818</v>
      </c>
      <c r="CF53" s="56">
        <v>3</v>
      </c>
      <c r="CG53" s="50" t="s">
        <v>3214</v>
      </c>
      <c r="CH53" s="50" t="s">
        <v>3208</v>
      </c>
      <c r="CI53" s="57" t="s">
        <v>2818</v>
      </c>
      <c r="CJ53" s="58" t="s">
        <v>3113</v>
      </c>
    </row>
    <row r="54" spans="1:88" s="50" customFormat="1" ht="28.8" x14ac:dyDescent="0.3">
      <c r="A54" s="49" t="s">
        <v>873</v>
      </c>
      <c r="B54" s="49">
        <v>63782028</v>
      </c>
      <c r="C54" s="49">
        <v>0</v>
      </c>
      <c r="D54" s="49">
        <v>184</v>
      </c>
      <c r="E54" s="49">
        <v>0</v>
      </c>
      <c r="G54" s="49" t="s">
        <v>874</v>
      </c>
      <c r="H54" s="51">
        <v>44091</v>
      </c>
      <c r="I54" s="49" t="b">
        <f t="shared" si="0"/>
        <v>0</v>
      </c>
      <c r="J54" s="52">
        <v>1599500307</v>
      </c>
      <c r="K54" s="53">
        <f t="shared" si="1"/>
        <v>44081.735034722224</v>
      </c>
      <c r="L54" s="52">
        <v>1600317335</v>
      </c>
      <c r="M54" s="53">
        <f t="shared" si="2"/>
        <v>44091.191377314812</v>
      </c>
      <c r="N54" s="52">
        <f t="shared" si="3"/>
        <v>817028</v>
      </c>
      <c r="O54" s="54" t="str">
        <f t="shared" si="4"/>
        <v>9 days 10:57:8</v>
      </c>
      <c r="P54" s="52"/>
      <c r="Q54" s="53" t="str">
        <f t="shared" si="5"/>
        <v/>
      </c>
      <c r="R54" s="52" t="str">
        <f t="shared" si="6"/>
        <v/>
      </c>
      <c r="S54" s="54" t="str">
        <f t="shared" si="7"/>
        <v/>
      </c>
      <c r="U54" s="53" t="str">
        <f t="shared" si="8"/>
        <v/>
      </c>
      <c r="V54" s="52" t="str">
        <f t="shared" si="9"/>
        <v/>
      </c>
      <c r="W54" s="54" t="str">
        <f t="shared" si="10"/>
        <v/>
      </c>
      <c r="X54" s="52">
        <f t="shared" si="11"/>
        <v>817028</v>
      </c>
      <c r="Y54" s="54" t="str">
        <f t="shared" si="12"/>
        <v>09 days 10:57:08</v>
      </c>
      <c r="AC54" s="50" t="str">
        <f>IF(AB54="","",VLOOKUP(AB54,'Lookup Tables'!$A$75:$B$86,2,TRUE))</f>
        <v/>
      </c>
      <c r="AD54" s="54" t="str">
        <f t="shared" si="13"/>
        <v/>
      </c>
      <c r="AE54" s="49" t="s">
        <v>876</v>
      </c>
      <c r="AF54" s="55" t="str">
        <f t="shared" si="14"/>
        <v>Link</v>
      </c>
      <c r="AG54" s="49">
        <v>503</v>
      </c>
      <c r="AH54" s="50" t="str">
        <f>IF(AG54="","",VLOOKUP(AG54,'Lookup Tables'!$A$75:$B$86,2,TRUE))</f>
        <v>Level 3</v>
      </c>
      <c r="AI54" s="49">
        <v>1464438</v>
      </c>
      <c r="AJ54" s="49" t="s">
        <v>9</v>
      </c>
      <c r="AK54" s="49" t="s">
        <v>875</v>
      </c>
      <c r="AL54" s="49">
        <v>92</v>
      </c>
      <c r="AM54" s="50" t="s">
        <v>877</v>
      </c>
      <c r="AN54" s="50" t="s">
        <v>878</v>
      </c>
      <c r="AO54" s="55" t="str">
        <f t="shared" si="15"/>
        <v>Link</v>
      </c>
      <c r="AP54" s="49" t="b">
        <v>0</v>
      </c>
      <c r="AQ54" s="165">
        <v>151</v>
      </c>
      <c r="AR54" s="176" t="s">
        <v>2990</v>
      </c>
      <c r="AS54" s="225"/>
      <c r="AT54"/>
      <c r="AU54"/>
      <c r="AV54"/>
      <c r="AW54">
        <v>1</v>
      </c>
      <c r="AX54"/>
      <c r="AY54">
        <f t="shared" si="17"/>
        <v>1</v>
      </c>
      <c r="AZ54">
        <v>1</v>
      </c>
      <c r="BA54"/>
      <c r="BB54"/>
      <c r="BC54"/>
      <c r="BD54"/>
      <c r="BE54">
        <v>1</v>
      </c>
      <c r="BF54"/>
      <c r="BG54"/>
      <c r="BH54"/>
      <c r="BI54"/>
      <c r="BJ54"/>
      <c r="BK54"/>
      <c r="BL54"/>
      <c r="BM54"/>
      <c r="BN54"/>
      <c r="BO54"/>
      <c r="BP54"/>
      <c r="BQ54"/>
      <c r="BR54"/>
      <c r="BS54" s="50" t="s">
        <v>2991</v>
      </c>
      <c r="BT54" s="50" t="s">
        <v>2992</v>
      </c>
      <c r="BU54" s="56">
        <v>2</v>
      </c>
      <c r="BV54" s="56"/>
      <c r="BW54" s="56"/>
      <c r="BX54" s="56">
        <v>3</v>
      </c>
      <c r="BY54" s="56">
        <v>2</v>
      </c>
      <c r="BZ54" s="56"/>
      <c r="CA54" s="56"/>
      <c r="CB54" s="56"/>
      <c r="CC54" s="56"/>
      <c r="CD54" s="50" t="s">
        <v>2800</v>
      </c>
      <c r="CE54" s="50" t="s">
        <v>2818</v>
      </c>
      <c r="CF54" s="56">
        <v>3</v>
      </c>
      <c r="CG54" s="50" t="s">
        <v>3214</v>
      </c>
      <c r="CH54" s="50" t="s">
        <v>3208</v>
      </c>
      <c r="CI54" s="57" t="s">
        <v>2818</v>
      </c>
      <c r="CJ54" s="58" t="s">
        <v>3113</v>
      </c>
    </row>
    <row r="55" spans="1:88" s="50" customFormat="1" x14ac:dyDescent="0.3">
      <c r="A55" s="49" t="s">
        <v>179</v>
      </c>
      <c r="B55" s="49">
        <v>65038989</v>
      </c>
      <c r="C55" s="49">
        <v>0</v>
      </c>
      <c r="D55" s="49">
        <v>95</v>
      </c>
      <c r="E55" s="49">
        <v>2</v>
      </c>
      <c r="F55" s="50">
        <v>65109794</v>
      </c>
      <c r="G55" s="49" t="s">
        <v>180</v>
      </c>
      <c r="H55" s="51">
        <v>44167</v>
      </c>
      <c r="I55" s="49" t="b">
        <f t="shared" si="0"/>
        <v>1</v>
      </c>
      <c r="J55" s="52">
        <v>1606487188</v>
      </c>
      <c r="K55" s="53">
        <f t="shared" si="1"/>
        <v>44162.601712962962</v>
      </c>
      <c r="L55" s="52">
        <v>1606493961</v>
      </c>
      <c r="M55" s="53">
        <f t="shared" si="2"/>
        <v>44162.680104166662</v>
      </c>
      <c r="N55" s="52">
        <f t="shared" si="3"/>
        <v>6773</v>
      </c>
      <c r="O55" s="54" t="str">
        <f t="shared" si="4"/>
        <v>0 days 1:52:53</v>
      </c>
      <c r="P55" s="52">
        <v>1606729364</v>
      </c>
      <c r="Q55" s="53">
        <f t="shared" si="5"/>
        <v>44165.404675925922</v>
      </c>
      <c r="R55" s="52">
        <f t="shared" si="6"/>
        <v>242176</v>
      </c>
      <c r="S55" s="54" t="str">
        <f t="shared" si="7"/>
        <v>2 days 19:16:16</v>
      </c>
      <c r="T55" s="50">
        <v>1606918402</v>
      </c>
      <c r="U55" s="53">
        <f t="shared" si="8"/>
        <v>44167.592615740738</v>
      </c>
      <c r="V55" s="52">
        <f t="shared" si="9"/>
        <v>431214</v>
      </c>
      <c r="W55" s="54" t="str">
        <f t="shared" si="10"/>
        <v>4 days 23:46:54</v>
      </c>
      <c r="X55" s="52">
        <f t="shared" si="11"/>
        <v>6773</v>
      </c>
      <c r="Y55" s="54" t="str">
        <f t="shared" si="12"/>
        <v>00 days 01:52:53</v>
      </c>
      <c r="Z55" s="50" t="s">
        <v>182</v>
      </c>
      <c r="AA55" s="50">
        <v>2663033</v>
      </c>
      <c r="AB55" s="50">
        <v>1332</v>
      </c>
      <c r="AC55" s="50" t="str">
        <f>IF(AB55="","",VLOOKUP(AB55,'Lookup Tables'!$A$75:$B$86,2,TRUE))</f>
        <v>Level 4</v>
      </c>
      <c r="AD55" s="54" t="str">
        <f t="shared" si="13"/>
        <v>Level 4-Level 4</v>
      </c>
      <c r="AE55" s="49" t="s">
        <v>182</v>
      </c>
      <c r="AF55" s="55" t="str">
        <f t="shared" si="14"/>
        <v>Link</v>
      </c>
      <c r="AG55" s="49">
        <v>1332</v>
      </c>
      <c r="AH55" s="50" t="str">
        <f>IF(AG55="","",VLOOKUP(AG55,'Lookup Tables'!$A$75:$B$86,2,TRUE))</f>
        <v>Level 4</v>
      </c>
      <c r="AI55" s="49">
        <v>2663033</v>
      </c>
      <c r="AJ55" s="49" t="s">
        <v>9</v>
      </c>
      <c r="AK55" s="49" t="s">
        <v>181</v>
      </c>
      <c r="AL55" s="49">
        <v>100</v>
      </c>
      <c r="AM55" s="50" t="s">
        <v>183</v>
      </c>
      <c r="AN55" s="50" t="s">
        <v>184</v>
      </c>
      <c r="AO55" s="55" t="str">
        <f t="shared" si="15"/>
        <v>Link</v>
      </c>
      <c r="AP55" s="49" t="b">
        <v>1</v>
      </c>
      <c r="AQ55" s="165">
        <v>30</v>
      </c>
      <c r="AR55" s="175" t="s">
        <v>3255</v>
      </c>
      <c r="AS55" s="225"/>
      <c r="AT55"/>
      <c r="AU55"/>
      <c r="AV55"/>
      <c r="AW55"/>
      <c r="AX55">
        <v>1</v>
      </c>
      <c r="AY55">
        <f t="shared" si="17"/>
        <v>1</v>
      </c>
      <c r="AZ55">
        <v>1</v>
      </c>
      <c r="BA55"/>
      <c r="BB55"/>
      <c r="BC55"/>
      <c r="BD55"/>
      <c r="BE55">
        <v>1</v>
      </c>
      <c r="BF55"/>
      <c r="BG55"/>
      <c r="BH55"/>
      <c r="BI55"/>
      <c r="BJ55"/>
      <c r="BK55"/>
      <c r="BL55"/>
      <c r="BM55"/>
      <c r="BN55"/>
      <c r="BO55"/>
      <c r="BP55"/>
      <c r="BQ55"/>
      <c r="BR55"/>
      <c r="BS55" s="50" t="s">
        <v>3253</v>
      </c>
      <c r="BT55" s="50" t="s">
        <v>3254</v>
      </c>
      <c r="BU55" s="56"/>
      <c r="BV55" s="56">
        <v>1</v>
      </c>
      <c r="BW55" s="56">
        <v>3</v>
      </c>
      <c r="BX55" s="56"/>
      <c r="BY55" s="56"/>
      <c r="BZ55" s="56"/>
      <c r="CA55" s="56"/>
      <c r="CB55" s="56"/>
      <c r="CC55" s="56"/>
      <c r="CD55" s="50" t="s">
        <v>2801</v>
      </c>
      <c r="CE55" s="50" t="s">
        <v>2818</v>
      </c>
      <c r="CF55" s="56">
        <v>3</v>
      </c>
      <c r="CG55" s="50" t="s">
        <v>3213</v>
      </c>
      <c r="CH55" s="50" t="s">
        <v>3208</v>
      </c>
      <c r="CI55" s="57" t="s">
        <v>2810</v>
      </c>
      <c r="CJ55" s="58" t="s">
        <v>3113</v>
      </c>
    </row>
    <row r="56" spans="1:88" s="50" customFormat="1" x14ac:dyDescent="0.3">
      <c r="A56" s="49" t="s">
        <v>29</v>
      </c>
      <c r="B56" s="49">
        <v>60726186</v>
      </c>
      <c r="C56" s="49">
        <v>0</v>
      </c>
      <c r="D56" s="49">
        <v>3597</v>
      </c>
      <c r="E56" s="49">
        <v>3</v>
      </c>
      <c r="G56" s="49" t="s">
        <v>30</v>
      </c>
      <c r="H56" s="51">
        <v>44272</v>
      </c>
      <c r="I56" s="49" t="b">
        <f t="shared" si="0"/>
        <v>0</v>
      </c>
      <c r="J56" s="52">
        <v>1584461659</v>
      </c>
      <c r="K56" s="53">
        <f t="shared" si="1"/>
        <v>43907.676608796297</v>
      </c>
      <c r="L56" s="52">
        <v>1584467107</v>
      </c>
      <c r="M56" s="53">
        <f t="shared" si="2"/>
        <v>43907.739664351851</v>
      </c>
      <c r="N56" s="52">
        <f t="shared" si="3"/>
        <v>5448</v>
      </c>
      <c r="O56" s="54" t="str">
        <f t="shared" si="4"/>
        <v>0 days 1:30:48</v>
      </c>
      <c r="P56" s="52">
        <v>1584471780</v>
      </c>
      <c r="Q56" s="53">
        <f t="shared" si="5"/>
        <v>43907.793749999997</v>
      </c>
      <c r="R56" s="52">
        <f t="shared" si="6"/>
        <v>10121</v>
      </c>
      <c r="S56" s="54" t="str">
        <f t="shared" si="7"/>
        <v>0 days 2:48:41</v>
      </c>
      <c r="U56" s="53" t="str">
        <f t="shared" si="8"/>
        <v/>
      </c>
      <c r="V56" s="52" t="str">
        <f t="shared" si="9"/>
        <v/>
      </c>
      <c r="W56" s="54" t="str">
        <f t="shared" si="10"/>
        <v/>
      </c>
      <c r="X56" s="52">
        <f t="shared" si="11"/>
        <v>5448</v>
      </c>
      <c r="Y56" s="54" t="str">
        <f t="shared" si="12"/>
        <v>00 days 01:30:48</v>
      </c>
      <c r="AC56" s="50" t="str">
        <f>IF(AB56="","",VLOOKUP(AB56,'Lookup Tables'!$A$75:$B$86,2,TRUE))</f>
        <v/>
      </c>
      <c r="AD56" s="54" t="str">
        <f t="shared" si="13"/>
        <v/>
      </c>
      <c r="AE56" s="49" t="s">
        <v>32</v>
      </c>
      <c r="AF56" s="55" t="str">
        <f t="shared" si="14"/>
        <v>Link</v>
      </c>
      <c r="AG56" s="49">
        <v>569</v>
      </c>
      <c r="AH56" s="50" t="str">
        <f>IF(AG56="","",VLOOKUP(AG56,'Lookup Tables'!$A$75:$B$86,2,TRUE))</f>
        <v>Level 3</v>
      </c>
      <c r="AI56" s="49">
        <v>4250126</v>
      </c>
      <c r="AJ56" s="49" t="s">
        <v>9</v>
      </c>
      <c r="AK56" s="49" t="s">
        <v>31</v>
      </c>
      <c r="AL56" s="49"/>
      <c r="AM56" s="50" t="s">
        <v>33</v>
      </c>
      <c r="AN56" s="50" t="s">
        <v>34</v>
      </c>
      <c r="AO56" s="55" t="str">
        <f t="shared" si="15"/>
        <v>Link</v>
      </c>
      <c r="AP56" s="49" t="b">
        <v>1</v>
      </c>
      <c r="AQ56" s="165">
        <v>5</v>
      </c>
      <c r="AR56" s="175" t="s">
        <v>2862</v>
      </c>
      <c r="AS56" s="225"/>
      <c r="AT56"/>
      <c r="AU56"/>
      <c r="AV56"/>
      <c r="AW56">
        <v>1</v>
      </c>
      <c r="AX56"/>
      <c r="AY56">
        <f t="shared" si="17"/>
        <v>1</v>
      </c>
      <c r="AZ56">
        <v>1</v>
      </c>
      <c r="BA56"/>
      <c r="BB56"/>
      <c r="BC56"/>
      <c r="BD56">
        <v>1</v>
      </c>
      <c r="BE56"/>
      <c r="BF56"/>
      <c r="BG56"/>
      <c r="BH56"/>
      <c r="BI56"/>
      <c r="BJ56"/>
      <c r="BK56"/>
      <c r="BL56"/>
      <c r="BM56"/>
      <c r="BN56"/>
      <c r="BO56"/>
      <c r="BP56"/>
      <c r="BQ56"/>
      <c r="BR56"/>
      <c r="BS56" s="50" t="s">
        <v>2853</v>
      </c>
      <c r="BT56" s="50" t="s">
        <v>2835</v>
      </c>
      <c r="BU56" s="56"/>
      <c r="BV56" s="56"/>
      <c r="BW56" s="56">
        <v>2</v>
      </c>
      <c r="BX56" s="56"/>
      <c r="BY56" s="56"/>
      <c r="BZ56" s="56"/>
      <c r="CA56" s="56">
        <v>3</v>
      </c>
      <c r="CB56" s="56"/>
      <c r="CC56" s="56"/>
      <c r="CD56" s="50" t="s">
        <v>2801</v>
      </c>
      <c r="CE56" s="50" t="s">
        <v>2818</v>
      </c>
      <c r="CF56" s="56">
        <v>3</v>
      </c>
      <c r="CG56" s="50" t="s">
        <v>3213</v>
      </c>
      <c r="CH56" s="50" t="s">
        <v>3208</v>
      </c>
      <c r="CI56" s="57" t="s">
        <v>2810</v>
      </c>
      <c r="CJ56" s="58" t="s">
        <v>3113</v>
      </c>
    </row>
    <row r="57" spans="1:88" s="50" customFormat="1" x14ac:dyDescent="0.3">
      <c r="A57" s="49" t="s">
        <v>480</v>
      </c>
      <c r="B57" s="49">
        <v>64521547</v>
      </c>
      <c r="C57" s="49">
        <v>0</v>
      </c>
      <c r="D57" s="49">
        <v>70</v>
      </c>
      <c r="E57" s="49">
        <v>0</v>
      </c>
      <c r="G57" s="49" t="s">
        <v>481</v>
      </c>
      <c r="H57" s="51">
        <v>44129</v>
      </c>
      <c r="I57" s="49" t="b">
        <f t="shared" si="0"/>
        <v>1</v>
      </c>
      <c r="J57" s="52">
        <v>1603612584</v>
      </c>
      <c r="K57" s="53">
        <f t="shared" si="1"/>
        <v>44129.330833333333</v>
      </c>
      <c r="L57" s="52">
        <v>1606949397</v>
      </c>
      <c r="M57" s="53">
        <f t="shared" si="2"/>
        <v>44167.951354166667</v>
      </c>
      <c r="N57" s="52">
        <f t="shared" si="3"/>
        <v>3336813</v>
      </c>
      <c r="O57" s="54" t="str">
        <f t="shared" si="4"/>
        <v>38 days 14:53:33</v>
      </c>
      <c r="P57" s="52"/>
      <c r="Q57" s="53" t="str">
        <f t="shared" si="5"/>
        <v/>
      </c>
      <c r="R57" s="52" t="str">
        <f t="shared" si="6"/>
        <v/>
      </c>
      <c r="S57" s="54" t="str">
        <f t="shared" si="7"/>
        <v/>
      </c>
      <c r="U57" s="53" t="str">
        <f t="shared" si="8"/>
        <v/>
      </c>
      <c r="V57" s="52" t="str">
        <f t="shared" si="9"/>
        <v/>
      </c>
      <c r="W57" s="54" t="str">
        <f t="shared" si="10"/>
        <v/>
      </c>
      <c r="X57" s="52">
        <f t="shared" si="11"/>
        <v>3336813</v>
      </c>
      <c r="Y57" s="54" t="str">
        <f t="shared" si="12"/>
        <v>07 days 14:53:33</v>
      </c>
      <c r="AC57" s="50" t="str">
        <f>IF(AB57="","",VLOOKUP(AB57,'Lookup Tables'!$A$75:$B$86,2,TRUE))</f>
        <v/>
      </c>
      <c r="AD57" s="54" t="str">
        <f t="shared" si="13"/>
        <v/>
      </c>
      <c r="AE57" s="49" t="s">
        <v>483</v>
      </c>
      <c r="AF57" s="55" t="str">
        <f t="shared" si="14"/>
        <v>Link</v>
      </c>
      <c r="AG57" s="49">
        <v>79</v>
      </c>
      <c r="AH57" s="50" t="str">
        <f>IF(AG57="","",VLOOKUP(AG57,'Lookup Tables'!$A$75:$B$86,2,TRUE))</f>
        <v>Level 1</v>
      </c>
      <c r="AI57" s="49">
        <v>819132</v>
      </c>
      <c r="AJ57" s="49" t="s">
        <v>9</v>
      </c>
      <c r="AK57" s="49" t="s">
        <v>482</v>
      </c>
      <c r="AL57" s="49"/>
      <c r="AM57" s="50" t="s">
        <v>484</v>
      </c>
      <c r="AN57" s="50" t="s">
        <v>485</v>
      </c>
      <c r="AO57" s="55" t="str">
        <f t="shared" si="15"/>
        <v>Link</v>
      </c>
      <c r="AP57" s="49" t="b">
        <v>0</v>
      </c>
      <c r="AQ57" s="165">
        <v>81</v>
      </c>
      <c r="AR57" s="175" t="s">
        <v>3949</v>
      </c>
      <c r="AS57" s="225"/>
      <c r="AT57"/>
      <c r="AU57"/>
      <c r="AV57"/>
      <c r="AW57">
        <v>1</v>
      </c>
      <c r="AX57"/>
      <c r="AY57">
        <f t="shared" si="17"/>
        <v>1</v>
      </c>
      <c r="AZ57">
        <v>1</v>
      </c>
      <c r="BA57"/>
      <c r="BB57"/>
      <c r="BC57"/>
      <c r="BD57"/>
      <c r="BE57"/>
      <c r="BF57"/>
      <c r="BG57"/>
      <c r="BH57"/>
      <c r="BI57"/>
      <c r="BJ57"/>
      <c r="BK57"/>
      <c r="BL57"/>
      <c r="BM57"/>
      <c r="BN57"/>
      <c r="BO57"/>
      <c r="BP57"/>
      <c r="BQ57"/>
      <c r="BR57"/>
      <c r="BS57" s="95" t="s">
        <v>3951</v>
      </c>
      <c r="BT57" s="50" t="s">
        <v>3950</v>
      </c>
      <c r="BU57" s="56"/>
      <c r="BV57" s="56">
        <v>2</v>
      </c>
      <c r="BW57" s="56">
        <v>3</v>
      </c>
      <c r="BX57" s="56"/>
      <c r="BY57" s="56"/>
      <c r="BZ57" s="56"/>
      <c r="CA57" s="56"/>
      <c r="CB57" s="56"/>
      <c r="CC57" s="56"/>
      <c r="CD57" s="50" t="s">
        <v>2801</v>
      </c>
      <c r="CE57" s="50" t="s">
        <v>2818</v>
      </c>
      <c r="CF57" s="56">
        <v>3</v>
      </c>
      <c r="CG57" s="50" t="s">
        <v>3214</v>
      </c>
      <c r="CH57" s="50" t="s">
        <v>3208</v>
      </c>
      <c r="CI57" s="57" t="s">
        <v>2818</v>
      </c>
      <c r="CJ57" s="58" t="s">
        <v>3113</v>
      </c>
    </row>
    <row r="58" spans="1:88" s="50" customFormat="1" x14ac:dyDescent="0.3">
      <c r="A58" s="49" t="s">
        <v>504</v>
      </c>
      <c r="B58" s="49">
        <v>63777257</v>
      </c>
      <c r="C58" s="49">
        <v>0</v>
      </c>
      <c r="D58" s="49">
        <v>201</v>
      </c>
      <c r="E58" s="49">
        <v>0</v>
      </c>
      <c r="G58" s="49" t="s">
        <v>505</v>
      </c>
      <c r="H58" s="51">
        <v>44081</v>
      </c>
      <c r="I58" s="49" t="b">
        <f t="shared" si="0"/>
        <v>1</v>
      </c>
      <c r="J58" s="52">
        <v>1599480179</v>
      </c>
      <c r="K58" s="53">
        <f t="shared" si="1"/>
        <v>44081.502071759256</v>
      </c>
      <c r="L58" s="52">
        <v>1599486038</v>
      </c>
      <c r="M58" s="53">
        <f t="shared" si="2"/>
        <v>44081.569884259254</v>
      </c>
      <c r="N58" s="52">
        <f t="shared" si="3"/>
        <v>5859</v>
      </c>
      <c r="O58" s="54" t="str">
        <f t="shared" si="4"/>
        <v>0 days 1:37:39</v>
      </c>
      <c r="P58" s="52"/>
      <c r="Q58" s="53" t="str">
        <f t="shared" si="5"/>
        <v/>
      </c>
      <c r="R58" s="52" t="str">
        <f t="shared" si="6"/>
        <v/>
      </c>
      <c r="S58" s="54" t="str">
        <f t="shared" si="7"/>
        <v/>
      </c>
      <c r="U58" s="53" t="str">
        <f t="shared" si="8"/>
        <v/>
      </c>
      <c r="V58" s="52" t="str">
        <f t="shared" si="9"/>
        <v/>
      </c>
      <c r="W58" s="54" t="str">
        <f t="shared" si="10"/>
        <v/>
      </c>
      <c r="X58" s="52">
        <f t="shared" si="11"/>
        <v>5859</v>
      </c>
      <c r="Y58" s="54" t="str">
        <f t="shared" si="12"/>
        <v>00 days 01:37:39</v>
      </c>
      <c r="AC58" s="50" t="str">
        <f>IF(AB58="","",VLOOKUP(AB58,'Lookup Tables'!$A$75:$B$86,2,TRUE))</f>
        <v/>
      </c>
      <c r="AD58" s="54" t="str">
        <f t="shared" si="13"/>
        <v/>
      </c>
      <c r="AE58" s="49" t="s">
        <v>507</v>
      </c>
      <c r="AF58" s="55" t="str">
        <f t="shared" si="14"/>
        <v>Link</v>
      </c>
      <c r="AG58" s="49">
        <v>21</v>
      </c>
      <c r="AH58" s="50" t="str">
        <f>IF(AG58="","",VLOOKUP(AG58,'Lookup Tables'!$A$75:$B$86,2,TRUE))</f>
        <v>Level 1</v>
      </c>
      <c r="AI58" s="49">
        <v>14066253</v>
      </c>
      <c r="AJ58" s="49" t="s">
        <v>9</v>
      </c>
      <c r="AK58" s="49" t="s">
        <v>506</v>
      </c>
      <c r="AL58" s="49"/>
      <c r="AM58" s="50" t="s">
        <v>508</v>
      </c>
      <c r="AN58" s="50" t="s">
        <v>509</v>
      </c>
      <c r="AO58" s="55" t="str">
        <f t="shared" si="15"/>
        <v>Link</v>
      </c>
      <c r="AP58" s="59" t="b">
        <v>1</v>
      </c>
      <c r="AQ58" s="165">
        <v>85</v>
      </c>
      <c r="AR58" s="175" t="s">
        <v>3959</v>
      </c>
      <c r="AS58" s="225"/>
      <c r="AT58"/>
      <c r="AU58"/>
      <c r="AV58"/>
      <c r="AW58">
        <v>1</v>
      </c>
      <c r="AX58"/>
      <c r="AY58">
        <f t="shared" si="17"/>
        <v>1</v>
      </c>
      <c r="AZ58">
        <v>1</v>
      </c>
      <c r="BA58"/>
      <c r="BB58"/>
      <c r="BC58"/>
      <c r="BD58">
        <v>1</v>
      </c>
      <c r="BE58"/>
      <c r="BF58"/>
      <c r="BG58"/>
      <c r="BH58"/>
      <c r="BI58"/>
      <c r="BJ58"/>
      <c r="BK58"/>
      <c r="BL58"/>
      <c r="BM58"/>
      <c r="BN58"/>
      <c r="BO58"/>
      <c r="BP58"/>
      <c r="BQ58"/>
      <c r="BR58"/>
      <c r="BS58" s="95" t="s">
        <v>3960</v>
      </c>
      <c r="BT58" s="50" t="s">
        <v>3961</v>
      </c>
      <c r="BU58" s="56"/>
      <c r="BV58" s="56">
        <v>2</v>
      </c>
      <c r="BW58" s="56">
        <v>3</v>
      </c>
      <c r="BX58" s="56"/>
      <c r="BY58" s="56"/>
      <c r="BZ58" s="56"/>
      <c r="CA58" s="56"/>
      <c r="CB58" s="56"/>
      <c r="CC58" s="56"/>
      <c r="CD58" s="50" t="s">
        <v>2801</v>
      </c>
      <c r="CE58" s="50" t="s">
        <v>2818</v>
      </c>
      <c r="CF58" s="56">
        <v>3</v>
      </c>
      <c r="CG58" s="50" t="s">
        <v>3213</v>
      </c>
      <c r="CH58" s="50" t="s">
        <v>3208</v>
      </c>
      <c r="CI58" s="57" t="s">
        <v>2818</v>
      </c>
      <c r="CJ58" s="58" t="s">
        <v>3113</v>
      </c>
    </row>
    <row r="59" spans="1:88" s="50" customFormat="1" x14ac:dyDescent="0.3">
      <c r="A59" s="49" t="s">
        <v>1730</v>
      </c>
      <c r="B59" s="49">
        <v>64980415</v>
      </c>
      <c r="C59" s="49">
        <v>0</v>
      </c>
      <c r="D59" s="49">
        <v>109</v>
      </c>
      <c r="E59" s="49">
        <v>0</v>
      </c>
      <c r="G59" s="49" t="s">
        <v>1731</v>
      </c>
      <c r="H59" s="51">
        <v>44159</v>
      </c>
      <c r="I59" s="49" t="b">
        <f t="shared" si="0"/>
        <v>1</v>
      </c>
      <c r="J59" s="52">
        <v>1606193275</v>
      </c>
      <c r="K59" s="53">
        <f t="shared" si="1"/>
        <v>44159.199942129635</v>
      </c>
      <c r="L59" s="52"/>
      <c r="M59" s="53" t="str">
        <f t="shared" si="2"/>
        <v/>
      </c>
      <c r="N59" s="52" t="str">
        <f t="shared" si="3"/>
        <v/>
      </c>
      <c r="O59" s="54" t="str">
        <f t="shared" si="4"/>
        <v/>
      </c>
      <c r="P59" s="52"/>
      <c r="Q59" s="53" t="str">
        <f t="shared" si="5"/>
        <v/>
      </c>
      <c r="R59" s="52" t="str">
        <f t="shared" si="6"/>
        <v/>
      </c>
      <c r="S59" s="54" t="str">
        <f t="shared" si="7"/>
        <v/>
      </c>
      <c r="U59" s="53" t="str">
        <f t="shared" si="8"/>
        <v/>
      </c>
      <c r="V59" s="52" t="str">
        <f t="shared" si="9"/>
        <v/>
      </c>
      <c r="W59" s="54" t="str">
        <f t="shared" si="10"/>
        <v/>
      </c>
      <c r="X59" s="52" t="str">
        <f t="shared" si="11"/>
        <v/>
      </c>
      <c r="Y59" s="54" t="str">
        <f t="shared" si="12"/>
        <v/>
      </c>
      <c r="AC59" s="50" t="str">
        <f>IF(AB59="","",VLOOKUP(AB59,'Lookup Tables'!$A$75:$B$86,2,TRUE))</f>
        <v/>
      </c>
      <c r="AD59" s="54" t="str">
        <f t="shared" si="13"/>
        <v/>
      </c>
      <c r="AE59" s="49" t="s">
        <v>1733</v>
      </c>
      <c r="AF59" s="55" t="str">
        <f t="shared" si="14"/>
        <v>Link</v>
      </c>
      <c r="AG59" s="49">
        <v>3074</v>
      </c>
      <c r="AH59" s="50" t="str">
        <f>IF(AG59="","",VLOOKUP(AG59,'Lookup Tables'!$A$75:$B$86,2,TRUE))</f>
        <v>Level 6</v>
      </c>
      <c r="AI59" s="49">
        <v>391918</v>
      </c>
      <c r="AJ59" s="49" t="s">
        <v>9</v>
      </c>
      <c r="AK59" s="49" t="s">
        <v>1732</v>
      </c>
      <c r="AL59" s="49">
        <v>50</v>
      </c>
      <c r="AM59" s="50" t="s">
        <v>1734</v>
      </c>
      <c r="AN59" s="50" t="s">
        <v>1735</v>
      </c>
      <c r="AO59" s="55" t="str">
        <f t="shared" si="15"/>
        <v>Link</v>
      </c>
      <c r="AP59" s="49" t="b">
        <v>0</v>
      </c>
      <c r="AQ59" s="165">
        <v>315</v>
      </c>
      <c r="AR59" s="175" t="s">
        <v>3856</v>
      </c>
      <c r="AS59" s="225"/>
      <c r="AT59"/>
      <c r="AU59"/>
      <c r="AV59"/>
      <c r="AW59"/>
      <c r="AX59">
        <v>1</v>
      </c>
      <c r="AY59">
        <f t="shared" si="17"/>
        <v>1</v>
      </c>
      <c r="AZ59">
        <v>1</v>
      </c>
      <c r="BA59"/>
      <c r="BB59"/>
      <c r="BC59"/>
      <c r="BD59"/>
      <c r="BE59"/>
      <c r="BF59"/>
      <c r="BG59"/>
      <c r="BH59"/>
      <c r="BI59"/>
      <c r="BJ59"/>
      <c r="BK59"/>
      <c r="BL59"/>
      <c r="BM59"/>
      <c r="BN59"/>
      <c r="BO59"/>
      <c r="BP59"/>
      <c r="BQ59"/>
      <c r="BR59"/>
      <c r="BS59" s="50" t="s">
        <v>3859</v>
      </c>
      <c r="BT59" s="50" t="s">
        <v>2561</v>
      </c>
      <c r="BU59" s="56"/>
      <c r="BV59" s="56"/>
      <c r="BW59" s="56">
        <v>3</v>
      </c>
      <c r="BX59" s="56"/>
      <c r="BY59" s="56"/>
      <c r="BZ59" s="56"/>
      <c r="CA59" s="56"/>
      <c r="CB59" s="56"/>
      <c r="CC59" s="56"/>
      <c r="CD59" s="50" t="s">
        <v>2801</v>
      </c>
      <c r="CE59" s="50" t="s">
        <v>2818</v>
      </c>
      <c r="CF59" s="56">
        <v>3</v>
      </c>
      <c r="CG59" s="50" t="s">
        <v>3214</v>
      </c>
      <c r="CH59" s="50" t="s">
        <v>3208</v>
      </c>
      <c r="CI59" s="57" t="s">
        <v>2810</v>
      </c>
      <c r="CJ59" s="58" t="s">
        <v>3113</v>
      </c>
    </row>
    <row r="60" spans="1:88" s="50" customFormat="1" x14ac:dyDescent="0.3">
      <c r="A60" s="49" t="s">
        <v>658</v>
      </c>
      <c r="B60" s="49">
        <v>66966873</v>
      </c>
      <c r="C60" s="49">
        <v>0</v>
      </c>
      <c r="D60" s="49">
        <v>7</v>
      </c>
      <c r="E60" s="49">
        <v>0</v>
      </c>
      <c r="G60" s="49" t="s">
        <v>659</v>
      </c>
      <c r="H60" s="51">
        <v>44292</v>
      </c>
      <c r="I60" s="49" t="b">
        <f t="shared" si="0"/>
        <v>1</v>
      </c>
      <c r="J60" s="52">
        <v>1617704734</v>
      </c>
      <c r="K60" s="53">
        <f t="shared" si="1"/>
        <v>44292.434421296297</v>
      </c>
      <c r="L60" s="52">
        <v>1617760442</v>
      </c>
      <c r="M60" s="53">
        <f t="shared" si="2"/>
        <v>44293.079189814816</v>
      </c>
      <c r="N60" s="52">
        <f t="shared" si="3"/>
        <v>55708</v>
      </c>
      <c r="O60" s="54" t="str">
        <f t="shared" si="4"/>
        <v>0 days 15:28:28</v>
      </c>
      <c r="P60" s="52"/>
      <c r="Q60" s="53" t="str">
        <f t="shared" si="5"/>
        <v/>
      </c>
      <c r="R60" s="52" t="str">
        <f t="shared" si="6"/>
        <v/>
      </c>
      <c r="S60" s="54" t="str">
        <f t="shared" si="7"/>
        <v/>
      </c>
      <c r="U60" s="53" t="str">
        <f t="shared" si="8"/>
        <v/>
      </c>
      <c r="V60" s="52" t="str">
        <f t="shared" si="9"/>
        <v/>
      </c>
      <c r="W60" s="54" t="str">
        <f t="shared" si="10"/>
        <v/>
      </c>
      <c r="X60" s="52">
        <f t="shared" si="11"/>
        <v>55708</v>
      </c>
      <c r="Y60" s="54" t="str">
        <f t="shared" si="12"/>
        <v>00 days 15:28:28</v>
      </c>
      <c r="AC60" s="50" t="str">
        <f>IF(AB60="","",VLOOKUP(AB60,'Lookup Tables'!$A$75:$B$86,2,TRUE))</f>
        <v/>
      </c>
      <c r="AD60" s="54" t="str">
        <f t="shared" si="13"/>
        <v/>
      </c>
      <c r="AE60" s="49" t="s">
        <v>661</v>
      </c>
      <c r="AF60" s="55" t="str">
        <f t="shared" si="14"/>
        <v>Link</v>
      </c>
      <c r="AG60" s="49">
        <v>137</v>
      </c>
      <c r="AH60" s="50" t="str">
        <f>IF(AG60="","",VLOOKUP(AG60,'Lookup Tables'!$A$75:$B$86,2,TRUE))</f>
        <v>Level 1</v>
      </c>
      <c r="AI60" s="49">
        <v>4299188</v>
      </c>
      <c r="AJ60" s="49" t="s">
        <v>9</v>
      </c>
      <c r="AK60" s="49" t="s">
        <v>660</v>
      </c>
      <c r="AL60" s="49">
        <v>75</v>
      </c>
      <c r="AM60" s="50" t="s">
        <v>662</v>
      </c>
      <c r="AN60" s="50" t="s">
        <v>663</v>
      </c>
      <c r="AO60" s="55" t="str">
        <f t="shared" si="15"/>
        <v>Link</v>
      </c>
      <c r="AP60" s="49" t="b">
        <v>0</v>
      </c>
      <c r="AQ60" s="165">
        <v>112</v>
      </c>
      <c r="AR60" s="175" t="s">
        <v>3647</v>
      </c>
      <c r="AS60" s="225"/>
      <c r="AT60"/>
      <c r="AU60"/>
      <c r="AV60"/>
      <c r="AW60">
        <v>1</v>
      </c>
      <c r="AX60"/>
      <c r="AY60">
        <f t="shared" si="17"/>
        <v>1</v>
      </c>
      <c r="AZ60">
        <v>1</v>
      </c>
      <c r="BA60"/>
      <c r="BB60"/>
      <c r="BC60"/>
      <c r="BD60"/>
      <c r="BE60"/>
      <c r="BF60"/>
      <c r="BG60">
        <v>1</v>
      </c>
      <c r="BH60"/>
      <c r="BI60"/>
      <c r="BJ60"/>
      <c r="BK60"/>
      <c r="BL60"/>
      <c r="BM60"/>
      <c r="BN60"/>
      <c r="BO60"/>
      <c r="BP60"/>
      <c r="BQ60"/>
      <c r="BR60"/>
      <c r="BS60" s="95" t="s">
        <v>3648</v>
      </c>
      <c r="BT60" s="95" t="s">
        <v>3389</v>
      </c>
      <c r="BU60" s="56"/>
      <c r="BV60" s="56"/>
      <c r="BW60" s="56">
        <v>3</v>
      </c>
      <c r="BX60" s="56"/>
      <c r="BY60" s="56"/>
      <c r="BZ60" s="56"/>
      <c r="CA60" s="56"/>
      <c r="CB60" s="56"/>
      <c r="CC60" s="56"/>
      <c r="CD60" s="50" t="s">
        <v>2801</v>
      </c>
      <c r="CE60" s="50" t="s">
        <v>2818</v>
      </c>
      <c r="CF60" s="56">
        <v>3</v>
      </c>
      <c r="CG60" s="50" t="s">
        <v>3214</v>
      </c>
      <c r="CH60" s="50" t="s">
        <v>3208</v>
      </c>
      <c r="CI60" s="57" t="s">
        <v>2810</v>
      </c>
      <c r="CJ60" s="58" t="s">
        <v>3113</v>
      </c>
    </row>
    <row r="61" spans="1:88" s="50" customFormat="1" x14ac:dyDescent="0.3">
      <c r="A61" s="49" t="s">
        <v>1576</v>
      </c>
      <c r="B61" s="49">
        <v>64473529</v>
      </c>
      <c r="C61" s="49">
        <v>1</v>
      </c>
      <c r="D61" s="49">
        <v>182</v>
      </c>
      <c r="E61" s="49">
        <v>1</v>
      </c>
      <c r="F61" s="50">
        <v>64538844</v>
      </c>
      <c r="G61" s="49" t="s">
        <v>1577</v>
      </c>
      <c r="H61" s="51">
        <v>44130</v>
      </c>
      <c r="I61" s="49" t="b">
        <f t="shared" si="0"/>
        <v>1</v>
      </c>
      <c r="J61" s="52">
        <v>1603326523</v>
      </c>
      <c r="K61" s="53">
        <f t="shared" si="1"/>
        <v>44126.019942129627</v>
      </c>
      <c r="L61" s="52"/>
      <c r="M61" s="53" t="str">
        <f t="shared" si="2"/>
        <v/>
      </c>
      <c r="N61" s="52" t="str">
        <f t="shared" si="3"/>
        <v/>
      </c>
      <c r="O61" s="54" t="str">
        <f t="shared" si="4"/>
        <v/>
      </c>
      <c r="P61" s="52">
        <v>1603721561</v>
      </c>
      <c r="Q61" s="53">
        <f t="shared" si="5"/>
        <v>44130.592141203699</v>
      </c>
      <c r="R61" s="52">
        <f t="shared" si="6"/>
        <v>395038</v>
      </c>
      <c r="S61" s="54" t="str">
        <f t="shared" si="7"/>
        <v>4 days 13:43:58</v>
      </c>
      <c r="T61" s="50">
        <v>1603721561</v>
      </c>
      <c r="U61" s="53">
        <f t="shared" si="8"/>
        <v>44130.592141203699</v>
      </c>
      <c r="V61" s="52">
        <f t="shared" si="9"/>
        <v>395038</v>
      </c>
      <c r="W61" s="54" t="str">
        <f t="shared" si="10"/>
        <v>4 days 13:43:58</v>
      </c>
      <c r="X61" s="52">
        <f t="shared" si="11"/>
        <v>395038</v>
      </c>
      <c r="Y61" s="54" t="str">
        <f t="shared" si="12"/>
        <v>04 days 13:43:58</v>
      </c>
      <c r="Z61" s="50" t="s">
        <v>3026</v>
      </c>
      <c r="AA61" s="50">
        <v>23354</v>
      </c>
      <c r="AB61" s="50">
        <v>918034</v>
      </c>
      <c r="AC61" s="50" t="str">
        <f>IF(AB61="","",VLOOKUP(AB61,'Lookup Tables'!$A$75:$B$86,2,TRUE))</f>
        <v>Level 11</v>
      </c>
      <c r="AD61" s="54" t="str">
        <f t="shared" si="13"/>
        <v>Level 1-Level 11</v>
      </c>
      <c r="AE61" s="49" t="s">
        <v>1579</v>
      </c>
      <c r="AF61" s="55" t="str">
        <f t="shared" si="14"/>
        <v>Link</v>
      </c>
      <c r="AG61" s="49">
        <v>179</v>
      </c>
      <c r="AH61" s="50" t="str">
        <f>IF(AG61="","",VLOOKUP(AG61,'Lookup Tables'!$A$75:$B$86,2,TRUE))</f>
        <v>Level 1</v>
      </c>
      <c r="AI61" s="49">
        <v>3443770</v>
      </c>
      <c r="AJ61" s="49" t="s">
        <v>9</v>
      </c>
      <c r="AK61" s="49" t="s">
        <v>1578</v>
      </c>
      <c r="AL61" s="49"/>
      <c r="AM61" s="50" t="s">
        <v>1580</v>
      </c>
      <c r="AN61" s="50" t="s">
        <v>1581</v>
      </c>
      <c r="AO61" s="55" t="str">
        <f t="shared" si="15"/>
        <v>Link</v>
      </c>
      <c r="AP61" s="49" t="b">
        <v>1</v>
      </c>
      <c r="AQ61" s="165">
        <v>282</v>
      </c>
      <c r="AR61" s="175" t="s">
        <v>3903</v>
      </c>
      <c r="AS61" s="225"/>
      <c r="AT61"/>
      <c r="AU61"/>
      <c r="AV61"/>
      <c r="AW61"/>
      <c r="AX61">
        <v>1</v>
      </c>
      <c r="AY61">
        <f t="shared" si="17"/>
        <v>1</v>
      </c>
      <c r="AZ61">
        <v>1</v>
      </c>
      <c r="BA61"/>
      <c r="BB61"/>
      <c r="BC61">
        <v>0</v>
      </c>
      <c r="BD61"/>
      <c r="BE61">
        <v>1</v>
      </c>
      <c r="BF61"/>
      <c r="BG61"/>
      <c r="BH61"/>
      <c r="BI61"/>
      <c r="BJ61"/>
      <c r="BK61"/>
      <c r="BL61"/>
      <c r="BM61"/>
      <c r="BN61"/>
      <c r="BO61"/>
      <c r="BP61"/>
      <c r="BQ61"/>
      <c r="BR61"/>
      <c r="BS61" s="95" t="s">
        <v>3904</v>
      </c>
      <c r="BT61" s="95" t="s">
        <v>3526</v>
      </c>
      <c r="BU61" s="56"/>
      <c r="BV61" s="56"/>
      <c r="BW61" s="56">
        <v>3</v>
      </c>
      <c r="BX61" s="56"/>
      <c r="BY61" s="56"/>
      <c r="BZ61" s="56"/>
      <c r="CA61" s="56"/>
      <c r="CB61" s="56"/>
      <c r="CC61" s="56"/>
      <c r="CD61" s="50" t="s">
        <v>2801</v>
      </c>
      <c r="CE61" s="50" t="s">
        <v>2818</v>
      </c>
      <c r="CF61" s="56">
        <v>3</v>
      </c>
      <c r="CG61" s="50" t="s">
        <v>3214</v>
      </c>
      <c r="CH61" s="50" t="s">
        <v>3208</v>
      </c>
      <c r="CI61" s="57" t="s">
        <v>2810</v>
      </c>
      <c r="CJ61" s="58" t="s">
        <v>3113</v>
      </c>
    </row>
    <row r="62" spans="1:88" s="50" customFormat="1" x14ac:dyDescent="0.3">
      <c r="A62" s="49" t="s">
        <v>200</v>
      </c>
      <c r="B62" s="49">
        <v>64799789</v>
      </c>
      <c r="C62" s="49">
        <v>0</v>
      </c>
      <c r="D62" s="49">
        <v>507</v>
      </c>
      <c r="E62" s="49">
        <v>1</v>
      </c>
      <c r="F62" s="50">
        <v>64828184</v>
      </c>
      <c r="G62" s="49" t="s">
        <v>201</v>
      </c>
      <c r="H62" s="51">
        <v>44148</v>
      </c>
      <c r="I62" s="49" t="b">
        <f t="shared" si="0"/>
        <v>1</v>
      </c>
      <c r="J62" s="52">
        <v>1605167113</v>
      </c>
      <c r="K62" s="53">
        <f t="shared" si="1"/>
        <v>44147.323067129633</v>
      </c>
      <c r="L62" s="52"/>
      <c r="M62" s="53" t="str">
        <f t="shared" si="2"/>
        <v/>
      </c>
      <c r="N62" s="52" t="str">
        <f t="shared" si="3"/>
        <v/>
      </c>
      <c r="O62" s="54" t="str">
        <f t="shared" si="4"/>
        <v/>
      </c>
      <c r="P62" s="52">
        <v>1605302486</v>
      </c>
      <c r="Q62" s="53">
        <f t="shared" si="5"/>
        <v>44148.889884259261</v>
      </c>
      <c r="R62" s="52">
        <f t="shared" si="6"/>
        <v>135373</v>
      </c>
      <c r="S62" s="54" t="str">
        <f t="shared" si="7"/>
        <v>1 days 13:36:13</v>
      </c>
      <c r="T62" s="50">
        <v>1605302486</v>
      </c>
      <c r="U62" s="53">
        <f t="shared" si="8"/>
        <v>44148.889884259261</v>
      </c>
      <c r="V62" s="52">
        <f t="shared" si="9"/>
        <v>135373</v>
      </c>
      <c r="W62" s="54" t="str">
        <f t="shared" si="10"/>
        <v>1 days 13:36:13</v>
      </c>
      <c r="X62" s="52">
        <f t="shared" si="11"/>
        <v>135373</v>
      </c>
      <c r="Y62" s="54" t="str">
        <f t="shared" si="12"/>
        <v>01 days 13:36:13</v>
      </c>
      <c r="Z62" s="50" t="s">
        <v>3024</v>
      </c>
      <c r="AA62" s="50">
        <v>1881667</v>
      </c>
      <c r="AB62" s="50">
        <v>26</v>
      </c>
      <c r="AC62" s="50" t="str">
        <f>IF(AB62="","",VLOOKUP(AB62,'Lookup Tables'!$A$75:$B$86,2,TRUE))</f>
        <v>Level 1</v>
      </c>
      <c r="AD62" s="54" t="str">
        <f t="shared" si="13"/>
        <v>Level 1-Level 1</v>
      </c>
      <c r="AE62" s="49" t="s">
        <v>203</v>
      </c>
      <c r="AF62" s="55" t="str">
        <f t="shared" si="14"/>
        <v>Link</v>
      </c>
      <c r="AG62" s="49">
        <v>5</v>
      </c>
      <c r="AH62" s="50" t="str">
        <f>IF(AG62="","",VLOOKUP(AG62,'Lookup Tables'!$A$75:$B$86,2,TRUE))</f>
        <v>Level 1</v>
      </c>
      <c r="AI62" s="49">
        <v>9100652</v>
      </c>
      <c r="AJ62" s="49" t="s">
        <v>9</v>
      </c>
      <c r="AK62" s="49" t="s">
        <v>202</v>
      </c>
      <c r="AL62" s="49"/>
      <c r="AM62" s="50" t="s">
        <v>204</v>
      </c>
      <c r="AN62" s="50" t="s">
        <v>205</v>
      </c>
      <c r="AO62" s="55" t="str">
        <f t="shared" si="15"/>
        <v>Link</v>
      </c>
      <c r="AP62" s="49" t="b">
        <v>1</v>
      </c>
      <c r="AQ62" s="165">
        <v>34</v>
      </c>
      <c r="AR62" s="175" t="s">
        <v>3262</v>
      </c>
      <c r="AS62" s="225"/>
      <c r="AT62"/>
      <c r="AU62"/>
      <c r="AV62"/>
      <c r="AW62"/>
      <c r="AX62">
        <v>1</v>
      </c>
      <c r="AY62">
        <f t="shared" si="17"/>
        <v>1</v>
      </c>
      <c r="AZ62">
        <v>1</v>
      </c>
      <c r="BA62"/>
      <c r="BB62"/>
      <c r="BC62"/>
      <c r="BD62"/>
      <c r="BE62">
        <v>1</v>
      </c>
      <c r="BF62"/>
      <c r="BG62"/>
      <c r="BH62"/>
      <c r="BI62"/>
      <c r="BJ62"/>
      <c r="BK62"/>
      <c r="BL62"/>
      <c r="BM62"/>
      <c r="BN62"/>
      <c r="BO62"/>
      <c r="BP62"/>
      <c r="BQ62"/>
      <c r="BR62"/>
      <c r="BS62" s="50" t="s">
        <v>3253</v>
      </c>
      <c r="BT62" s="50" t="s">
        <v>2849</v>
      </c>
      <c r="BU62" s="56"/>
      <c r="BV62" s="56">
        <v>2</v>
      </c>
      <c r="BW62" s="56">
        <v>3</v>
      </c>
      <c r="BX62" s="56"/>
      <c r="BY62" s="56"/>
      <c r="BZ62" s="56"/>
      <c r="CA62" s="56"/>
      <c r="CB62" s="56"/>
      <c r="CC62" s="56"/>
      <c r="CD62" s="50" t="s">
        <v>2801</v>
      </c>
      <c r="CE62" s="50" t="s">
        <v>2818</v>
      </c>
      <c r="CF62" s="56">
        <v>3</v>
      </c>
      <c r="CG62" s="50" t="s">
        <v>3214</v>
      </c>
      <c r="CH62" s="50" t="s">
        <v>3208</v>
      </c>
      <c r="CI62" s="57" t="s">
        <v>2818</v>
      </c>
      <c r="CJ62" s="58" t="s">
        <v>3113</v>
      </c>
    </row>
    <row r="63" spans="1:88" s="50" customFormat="1" x14ac:dyDescent="0.3">
      <c r="A63" s="49" t="s">
        <v>185</v>
      </c>
      <c r="B63" s="49">
        <v>65051414</v>
      </c>
      <c r="C63" s="49">
        <v>0</v>
      </c>
      <c r="D63" s="49">
        <v>69</v>
      </c>
      <c r="E63" s="49">
        <v>1</v>
      </c>
      <c r="F63" s="50">
        <v>65053193</v>
      </c>
      <c r="G63" s="49" t="s">
        <v>186</v>
      </c>
      <c r="H63" s="51">
        <v>44163</v>
      </c>
      <c r="I63" s="49" t="b">
        <f t="shared" si="0"/>
        <v>0</v>
      </c>
      <c r="J63" s="52">
        <v>1606578401</v>
      </c>
      <c r="K63" s="53">
        <f t="shared" si="1"/>
        <v>44163.657418981486</v>
      </c>
      <c r="L63" s="52"/>
      <c r="M63" s="53" t="str">
        <f t="shared" si="2"/>
        <v/>
      </c>
      <c r="N63" s="52" t="str">
        <f t="shared" si="3"/>
        <v/>
      </c>
      <c r="O63" s="54" t="str">
        <f t="shared" si="4"/>
        <v/>
      </c>
      <c r="P63" s="52">
        <v>1606588538</v>
      </c>
      <c r="Q63" s="53">
        <f t="shared" si="5"/>
        <v>44163.774745370371</v>
      </c>
      <c r="R63" s="52">
        <f t="shared" si="6"/>
        <v>10137</v>
      </c>
      <c r="S63" s="54" t="str">
        <f t="shared" si="7"/>
        <v>0 days 2:48:57</v>
      </c>
      <c r="T63" s="50">
        <v>1606588538</v>
      </c>
      <c r="U63" s="53">
        <f t="shared" si="8"/>
        <v>44163.774745370371</v>
      </c>
      <c r="V63" s="52">
        <f t="shared" si="9"/>
        <v>10137</v>
      </c>
      <c r="W63" s="54" t="str">
        <f t="shared" si="10"/>
        <v>0 days 2:48:57</v>
      </c>
      <c r="X63" s="52">
        <f t="shared" si="11"/>
        <v>10137</v>
      </c>
      <c r="Y63" s="54" t="str">
        <f t="shared" si="12"/>
        <v>00 days 02:48:57</v>
      </c>
      <c r="Z63" s="50" t="s">
        <v>188</v>
      </c>
      <c r="AA63" s="50">
        <v>13576115</v>
      </c>
      <c r="AB63" s="50">
        <v>11</v>
      </c>
      <c r="AC63" s="50" t="str">
        <f>IF(AB63="","",VLOOKUP(AB63,'Lookup Tables'!$A$75:$B$86,2,TRUE))</f>
        <v>Level 1</v>
      </c>
      <c r="AD63" s="54" t="str">
        <f t="shared" si="13"/>
        <v>Level 1-Level 1</v>
      </c>
      <c r="AE63" s="49" t="s">
        <v>188</v>
      </c>
      <c r="AF63" s="55" t="str">
        <f t="shared" si="14"/>
        <v>Link</v>
      </c>
      <c r="AG63" s="49">
        <v>11</v>
      </c>
      <c r="AH63" s="50" t="str">
        <f>IF(AG63="","",VLOOKUP(AG63,'Lookup Tables'!$A$75:$B$86,2,TRUE))</f>
        <v>Level 1</v>
      </c>
      <c r="AI63" s="49">
        <v>13576115</v>
      </c>
      <c r="AJ63" s="49" t="s">
        <v>9</v>
      </c>
      <c r="AK63" s="49" t="s">
        <v>187</v>
      </c>
      <c r="AL63" s="49"/>
      <c r="AM63" s="50" t="s">
        <v>189</v>
      </c>
      <c r="AN63" s="50" t="s">
        <v>190</v>
      </c>
      <c r="AO63" s="55" t="str">
        <f t="shared" si="15"/>
        <v>Link</v>
      </c>
      <c r="AP63" s="49" t="b">
        <v>1</v>
      </c>
      <c r="AQ63" s="165">
        <v>31</v>
      </c>
      <c r="AR63" s="175" t="s">
        <v>3256</v>
      </c>
      <c r="AS63" s="225"/>
      <c r="AT63"/>
      <c r="AU63"/>
      <c r="AV63">
        <v>1</v>
      </c>
      <c r="AW63"/>
      <c r="AX63">
        <v>1</v>
      </c>
      <c r="AY63">
        <f t="shared" si="17"/>
        <v>1</v>
      </c>
      <c r="AZ63">
        <v>1</v>
      </c>
      <c r="BA63"/>
      <c r="BB63"/>
      <c r="BC63"/>
      <c r="BD63"/>
      <c r="BE63"/>
      <c r="BF63"/>
      <c r="BG63"/>
      <c r="BH63"/>
      <c r="BI63"/>
      <c r="BJ63"/>
      <c r="BK63"/>
      <c r="BL63"/>
      <c r="BM63"/>
      <c r="BN63"/>
      <c r="BO63"/>
      <c r="BP63"/>
      <c r="BQ63"/>
      <c r="BR63"/>
      <c r="BS63" s="50" t="s">
        <v>3253</v>
      </c>
      <c r="BT63" s="50" t="s">
        <v>2849</v>
      </c>
      <c r="BU63" s="56"/>
      <c r="BV63" s="56">
        <v>2</v>
      </c>
      <c r="BW63" s="56">
        <v>3</v>
      </c>
      <c r="BX63" s="56"/>
      <c r="BY63" s="56"/>
      <c r="BZ63" s="56"/>
      <c r="CA63" s="56"/>
      <c r="CB63" s="56"/>
      <c r="CC63" s="56"/>
      <c r="CD63" s="50" t="s">
        <v>2801</v>
      </c>
      <c r="CE63" s="50" t="s">
        <v>2818</v>
      </c>
      <c r="CF63" s="56">
        <v>3</v>
      </c>
      <c r="CG63" s="50" t="s">
        <v>3213</v>
      </c>
      <c r="CH63" s="50" t="s">
        <v>3208</v>
      </c>
      <c r="CI63" s="57" t="s">
        <v>2810</v>
      </c>
      <c r="CJ63" s="58" t="s">
        <v>3113</v>
      </c>
    </row>
    <row r="64" spans="1:88" s="50" customFormat="1" x14ac:dyDescent="0.3">
      <c r="A64" s="49" t="s">
        <v>1736</v>
      </c>
      <c r="B64" s="49">
        <v>64962975</v>
      </c>
      <c r="C64" s="49">
        <v>0</v>
      </c>
      <c r="D64" s="49">
        <v>65</v>
      </c>
      <c r="E64" s="49">
        <v>0</v>
      </c>
      <c r="G64" s="49" t="s">
        <v>1737</v>
      </c>
      <c r="H64" s="51">
        <v>44158</v>
      </c>
      <c r="I64" s="49" t="b">
        <f t="shared" si="0"/>
        <v>0</v>
      </c>
      <c r="J64" s="52">
        <v>1606109270</v>
      </c>
      <c r="K64" s="53">
        <f t="shared" si="1"/>
        <v>44158.227662037039</v>
      </c>
      <c r="L64" s="52">
        <v>1606205626</v>
      </c>
      <c r="M64" s="53">
        <f t="shared" si="2"/>
        <v>44159.342893518522</v>
      </c>
      <c r="N64" s="52">
        <f t="shared" si="3"/>
        <v>96356</v>
      </c>
      <c r="O64" s="54" t="str">
        <f t="shared" si="4"/>
        <v>1 days 2:45:56</v>
      </c>
      <c r="P64" s="52"/>
      <c r="Q64" s="53" t="str">
        <f t="shared" si="5"/>
        <v/>
      </c>
      <c r="R64" s="52" t="str">
        <f t="shared" si="6"/>
        <v/>
      </c>
      <c r="S64" s="54" t="str">
        <f t="shared" si="7"/>
        <v/>
      </c>
      <c r="U64" s="53" t="str">
        <f t="shared" si="8"/>
        <v/>
      </c>
      <c r="V64" s="52" t="str">
        <f t="shared" si="9"/>
        <v/>
      </c>
      <c r="W64" s="54" t="str">
        <f t="shared" si="10"/>
        <v/>
      </c>
      <c r="X64" s="52">
        <f t="shared" si="11"/>
        <v>96356</v>
      </c>
      <c r="Y64" s="54" t="str">
        <f t="shared" si="12"/>
        <v>01 days 02:45:56</v>
      </c>
      <c r="AC64" s="50" t="str">
        <f>IF(AB64="","",VLOOKUP(AB64,'Lookup Tables'!$A$75:$B$86,2,TRUE))</f>
        <v/>
      </c>
      <c r="AD64" s="54" t="str">
        <f t="shared" si="13"/>
        <v/>
      </c>
      <c r="AE64" s="49" t="s">
        <v>1733</v>
      </c>
      <c r="AF64" s="55" t="str">
        <f t="shared" si="14"/>
        <v>Link</v>
      </c>
      <c r="AG64" s="49">
        <v>3074</v>
      </c>
      <c r="AH64" s="50" t="str">
        <f>IF(AG64="","",VLOOKUP(AG64,'Lookup Tables'!$A$75:$B$86,2,TRUE))</f>
        <v>Level 6</v>
      </c>
      <c r="AI64" s="49">
        <v>391918</v>
      </c>
      <c r="AJ64" s="49" t="s">
        <v>9</v>
      </c>
      <c r="AK64" s="49" t="s">
        <v>1732</v>
      </c>
      <c r="AL64" s="49">
        <v>50</v>
      </c>
      <c r="AM64" s="50" t="s">
        <v>1734</v>
      </c>
      <c r="AN64" s="50" t="s">
        <v>1738</v>
      </c>
      <c r="AO64" s="55" t="str">
        <f t="shared" si="15"/>
        <v>Link</v>
      </c>
      <c r="AP64" s="49" t="b">
        <v>0</v>
      </c>
      <c r="AQ64" s="165">
        <v>316</v>
      </c>
      <c r="AR64" s="175" t="s">
        <v>3857</v>
      </c>
      <c r="AS64" s="225"/>
      <c r="AT64"/>
      <c r="AU64"/>
      <c r="AV64"/>
      <c r="AW64">
        <v>1</v>
      </c>
      <c r="AX64"/>
      <c r="AY64">
        <f t="shared" si="17"/>
        <v>1</v>
      </c>
      <c r="AZ64">
        <v>1</v>
      </c>
      <c r="BA64"/>
      <c r="BB64"/>
      <c r="BC64"/>
      <c r="BD64"/>
      <c r="BE64"/>
      <c r="BF64"/>
      <c r="BG64">
        <v>1</v>
      </c>
      <c r="BH64"/>
      <c r="BI64"/>
      <c r="BJ64"/>
      <c r="BK64"/>
      <c r="BL64"/>
      <c r="BM64"/>
      <c r="BN64"/>
      <c r="BO64"/>
      <c r="BP64"/>
      <c r="BQ64"/>
      <c r="BR64"/>
      <c r="BS64" s="50" t="s">
        <v>3858</v>
      </c>
      <c r="BT64" s="50" t="s">
        <v>2561</v>
      </c>
      <c r="BU64" s="56"/>
      <c r="BV64" s="56"/>
      <c r="BW64" s="56">
        <v>3</v>
      </c>
      <c r="BX64" s="56"/>
      <c r="BY64" s="56"/>
      <c r="BZ64" s="56"/>
      <c r="CA64" s="56"/>
      <c r="CB64" s="56"/>
      <c r="CC64" s="56"/>
      <c r="CD64" s="50" t="s">
        <v>2801</v>
      </c>
      <c r="CE64" s="50" t="s">
        <v>2818</v>
      </c>
      <c r="CF64" s="56">
        <v>3</v>
      </c>
      <c r="CG64" s="50" t="s">
        <v>3214</v>
      </c>
      <c r="CH64" s="50" t="s">
        <v>3208</v>
      </c>
      <c r="CI64" s="57" t="s">
        <v>2810</v>
      </c>
      <c r="CJ64" s="58" t="s">
        <v>3113</v>
      </c>
    </row>
    <row r="65" spans="1:88" s="50" customFormat="1" x14ac:dyDescent="0.3">
      <c r="A65" s="49" t="s">
        <v>212</v>
      </c>
      <c r="B65" s="49">
        <v>64681013</v>
      </c>
      <c r="C65" s="49">
        <v>0</v>
      </c>
      <c r="D65" s="49">
        <v>25</v>
      </c>
      <c r="E65" s="49">
        <v>0</v>
      </c>
      <c r="G65" s="49" t="s">
        <v>213</v>
      </c>
      <c r="H65" s="51">
        <v>44139</v>
      </c>
      <c r="I65" s="49" t="b">
        <f t="shared" si="0"/>
        <v>1</v>
      </c>
      <c r="J65" s="52">
        <v>1604496445</v>
      </c>
      <c r="K65" s="53">
        <f t="shared" si="1"/>
        <v>44139.560706018514</v>
      </c>
      <c r="L65" s="52"/>
      <c r="M65" s="53" t="str">
        <f t="shared" si="2"/>
        <v/>
      </c>
      <c r="N65" s="52" t="str">
        <f t="shared" si="3"/>
        <v/>
      </c>
      <c r="O65" s="54" t="str">
        <f t="shared" si="4"/>
        <v/>
      </c>
      <c r="P65" s="52"/>
      <c r="Q65" s="53" t="str">
        <f t="shared" si="5"/>
        <v/>
      </c>
      <c r="R65" s="52" t="str">
        <f t="shared" si="6"/>
        <v/>
      </c>
      <c r="S65" s="54" t="str">
        <f t="shared" si="7"/>
        <v/>
      </c>
      <c r="U65" s="53" t="str">
        <f t="shared" si="8"/>
        <v/>
      </c>
      <c r="V65" s="52" t="str">
        <f t="shared" si="9"/>
        <v/>
      </c>
      <c r="W65" s="54" t="str">
        <f t="shared" si="10"/>
        <v/>
      </c>
      <c r="X65" s="52" t="str">
        <f t="shared" si="11"/>
        <v/>
      </c>
      <c r="Y65" s="54" t="str">
        <f t="shared" si="12"/>
        <v/>
      </c>
      <c r="AC65" s="50" t="str">
        <f>IF(AB65="","",VLOOKUP(AB65,'Lookup Tables'!$A$75:$B$86,2,TRUE))</f>
        <v/>
      </c>
      <c r="AD65" s="54" t="str">
        <f t="shared" si="13"/>
        <v/>
      </c>
      <c r="AE65" s="49" t="s">
        <v>215</v>
      </c>
      <c r="AF65" s="55" t="str">
        <f t="shared" si="14"/>
        <v>Link</v>
      </c>
      <c r="AG65" s="49">
        <v>153</v>
      </c>
      <c r="AH65" s="50" t="str">
        <f>IF(AG65="","",VLOOKUP(AG65,'Lookup Tables'!$A$75:$B$86,2,TRUE))</f>
        <v>Level 1</v>
      </c>
      <c r="AI65" s="49">
        <v>11476545</v>
      </c>
      <c r="AJ65" s="49" t="s">
        <v>9</v>
      </c>
      <c r="AK65" s="49" t="s">
        <v>214</v>
      </c>
      <c r="AL65" s="49"/>
      <c r="AM65" s="50" t="s">
        <v>216</v>
      </c>
      <c r="AN65" s="50" t="s">
        <v>217</v>
      </c>
      <c r="AO65" s="55" t="str">
        <f t="shared" si="15"/>
        <v>Link</v>
      </c>
      <c r="AP65" s="49" t="b">
        <v>0</v>
      </c>
      <c r="AQ65" s="165">
        <v>36</v>
      </c>
      <c r="AR65" s="175" t="s">
        <v>3267</v>
      </c>
      <c r="AS65" s="225"/>
      <c r="AT65"/>
      <c r="AU65"/>
      <c r="AV65"/>
      <c r="AW65">
        <v>1</v>
      </c>
      <c r="AX65"/>
      <c r="AY65">
        <f t="shared" si="17"/>
        <v>1</v>
      </c>
      <c r="AZ65">
        <v>1</v>
      </c>
      <c r="BA65"/>
      <c r="BB65"/>
      <c r="BC65"/>
      <c r="BD65"/>
      <c r="BE65"/>
      <c r="BF65"/>
      <c r="BG65"/>
      <c r="BH65"/>
      <c r="BI65"/>
      <c r="BJ65"/>
      <c r="BK65"/>
      <c r="BL65"/>
      <c r="BM65"/>
      <c r="BN65"/>
      <c r="BO65"/>
      <c r="BP65"/>
      <c r="BQ65"/>
      <c r="BR65"/>
      <c r="BS65" s="50" t="s">
        <v>3265</v>
      </c>
      <c r="BT65" s="50" t="s">
        <v>3266</v>
      </c>
      <c r="BU65" s="56"/>
      <c r="BV65" s="56"/>
      <c r="BW65" s="56">
        <v>3</v>
      </c>
      <c r="BX65" s="56"/>
      <c r="BY65" s="56"/>
      <c r="BZ65" s="56"/>
      <c r="CA65" s="56"/>
      <c r="CB65" s="56"/>
      <c r="CC65" s="56"/>
      <c r="CD65" s="50" t="s">
        <v>2801</v>
      </c>
      <c r="CE65" s="50" t="s">
        <v>2818</v>
      </c>
      <c r="CF65" s="56">
        <v>3</v>
      </c>
      <c r="CG65" s="50" t="s">
        <v>3214</v>
      </c>
      <c r="CH65" s="50" t="s">
        <v>3208</v>
      </c>
      <c r="CI65" s="57" t="s">
        <v>2810</v>
      </c>
      <c r="CJ65" s="58" t="s">
        <v>3113</v>
      </c>
    </row>
    <row r="66" spans="1:88" s="50" customFormat="1" x14ac:dyDescent="0.3">
      <c r="A66" s="49" t="s">
        <v>723</v>
      </c>
      <c r="B66" s="49">
        <v>66534753</v>
      </c>
      <c r="C66" s="49">
        <v>0</v>
      </c>
      <c r="D66" s="49">
        <v>30</v>
      </c>
      <c r="E66" s="49">
        <v>2</v>
      </c>
      <c r="F66" s="50">
        <v>66543229</v>
      </c>
      <c r="G66" s="49" t="s">
        <v>724</v>
      </c>
      <c r="H66" s="51">
        <v>44264</v>
      </c>
      <c r="I66" s="49" t="b">
        <f t="shared" si="0"/>
        <v>0</v>
      </c>
      <c r="J66" s="52">
        <v>1615225966</v>
      </c>
      <c r="K66" s="53">
        <f t="shared" si="1"/>
        <v>44263.744976851856</v>
      </c>
      <c r="L66" s="52">
        <v>1615226183</v>
      </c>
      <c r="M66" s="53">
        <f t="shared" si="2"/>
        <v>44263.747488425928</v>
      </c>
      <c r="N66" s="52">
        <f t="shared" si="3"/>
        <v>217</v>
      </c>
      <c r="O66" s="54" t="str">
        <f t="shared" si="4"/>
        <v>0 days 0:3:37</v>
      </c>
      <c r="P66" s="52">
        <v>1615278066</v>
      </c>
      <c r="Q66" s="53">
        <f t="shared" si="5"/>
        <v>44264.347986111112</v>
      </c>
      <c r="R66" s="52">
        <f t="shared" si="6"/>
        <v>52100</v>
      </c>
      <c r="S66" s="54" t="str">
        <f t="shared" si="7"/>
        <v>0 days 14:28:20</v>
      </c>
      <c r="T66" s="50">
        <v>1615278283</v>
      </c>
      <c r="U66" s="53">
        <f t="shared" si="8"/>
        <v>44264.350497685184</v>
      </c>
      <c r="V66" s="52">
        <f t="shared" si="9"/>
        <v>52317</v>
      </c>
      <c r="W66" s="54" t="str">
        <f t="shared" si="10"/>
        <v>0 days 14:31:57</v>
      </c>
      <c r="X66" s="52">
        <f t="shared" si="11"/>
        <v>217</v>
      </c>
      <c r="Y66" s="54" t="str">
        <f t="shared" si="12"/>
        <v>00 days 00:03:37</v>
      </c>
      <c r="Z66" s="50" t="s">
        <v>726</v>
      </c>
      <c r="AA66" s="50">
        <v>14201840</v>
      </c>
      <c r="AB66" s="50">
        <v>289</v>
      </c>
      <c r="AC66" s="50" t="str">
        <f>IF(AB66="","",VLOOKUP(AB66,'Lookup Tables'!$A$75:$B$86,2,TRUE))</f>
        <v>Level 2</v>
      </c>
      <c r="AD66" s="54" t="str">
        <f t="shared" si="13"/>
        <v>Level 2-Level 2</v>
      </c>
      <c r="AE66" s="49" t="s">
        <v>726</v>
      </c>
      <c r="AF66" s="55" t="str">
        <f t="shared" si="14"/>
        <v>Link</v>
      </c>
      <c r="AG66" s="49">
        <v>289</v>
      </c>
      <c r="AH66" s="50" t="str">
        <f>IF(AG66="","",VLOOKUP(AG66,'Lookup Tables'!$A$75:$B$86,2,TRUE))</f>
        <v>Level 2</v>
      </c>
      <c r="AI66" s="49">
        <v>14201840</v>
      </c>
      <c r="AJ66" s="49" t="s">
        <v>9</v>
      </c>
      <c r="AK66" s="49" t="s">
        <v>725</v>
      </c>
      <c r="AL66" s="49"/>
      <c r="AM66" s="50" t="s">
        <v>727</v>
      </c>
      <c r="AN66" s="50" t="s">
        <v>728</v>
      </c>
      <c r="AO66" s="55" t="str">
        <f t="shared" si="15"/>
        <v>Link</v>
      </c>
      <c r="AP66" s="49" t="b">
        <v>1</v>
      </c>
      <c r="AQ66" s="165">
        <v>124</v>
      </c>
      <c r="AR66" s="175" t="s">
        <v>3673</v>
      </c>
      <c r="AS66" s="225"/>
      <c r="AT66"/>
      <c r="AU66"/>
      <c r="AV66"/>
      <c r="AW66">
        <v>1</v>
      </c>
      <c r="AX66"/>
      <c r="AY66">
        <f t="shared" si="17"/>
        <v>1</v>
      </c>
      <c r="AZ66">
        <v>1</v>
      </c>
      <c r="BA66"/>
      <c r="BB66"/>
      <c r="BC66"/>
      <c r="BD66"/>
      <c r="BE66"/>
      <c r="BF66"/>
      <c r="BG66"/>
      <c r="BH66"/>
      <c r="BI66"/>
      <c r="BJ66"/>
      <c r="BK66"/>
      <c r="BL66"/>
      <c r="BM66"/>
      <c r="BN66"/>
      <c r="BO66"/>
      <c r="BP66"/>
      <c r="BQ66"/>
      <c r="BR66"/>
      <c r="BS66" s="95" t="s">
        <v>3674</v>
      </c>
      <c r="BT66" s="95" t="s">
        <v>3411</v>
      </c>
      <c r="BU66" s="56"/>
      <c r="BV66" s="56">
        <v>2</v>
      </c>
      <c r="BW66" s="56">
        <v>3</v>
      </c>
      <c r="BX66" s="56"/>
      <c r="BY66" s="56"/>
      <c r="BZ66" s="56"/>
      <c r="CA66" s="56"/>
      <c r="CB66" s="56"/>
      <c r="CC66" s="56"/>
      <c r="CD66" s="50" t="s">
        <v>2801</v>
      </c>
      <c r="CE66" s="50" t="s">
        <v>2818</v>
      </c>
      <c r="CF66" s="56">
        <v>3</v>
      </c>
      <c r="CG66" s="50" t="s">
        <v>3213</v>
      </c>
      <c r="CH66" s="50" t="s">
        <v>3208</v>
      </c>
      <c r="CI66" s="57" t="s">
        <v>2810</v>
      </c>
      <c r="CJ66" s="58" t="s">
        <v>3113</v>
      </c>
    </row>
    <row r="67" spans="1:88" s="50" customFormat="1" x14ac:dyDescent="0.3">
      <c r="A67" s="49" t="s">
        <v>1257</v>
      </c>
      <c r="B67" s="49">
        <v>62563174</v>
      </c>
      <c r="C67" s="49">
        <v>1</v>
      </c>
      <c r="D67" s="49">
        <v>493</v>
      </c>
      <c r="E67" s="49">
        <v>1</v>
      </c>
      <c r="G67" s="49" t="s">
        <v>1258</v>
      </c>
      <c r="H67" s="51">
        <v>44007</v>
      </c>
      <c r="I67" s="49" t="b">
        <f t="shared" si="0"/>
        <v>1</v>
      </c>
      <c r="J67" s="52">
        <v>1593028948</v>
      </c>
      <c r="K67" s="53">
        <f t="shared" si="1"/>
        <v>44006.835046296299</v>
      </c>
      <c r="L67" s="52">
        <v>1593031532</v>
      </c>
      <c r="M67" s="53">
        <f t="shared" si="2"/>
        <v>44006.864953703705</v>
      </c>
      <c r="N67" s="52">
        <f t="shared" si="3"/>
        <v>2584</v>
      </c>
      <c r="O67" s="54" t="str">
        <f t="shared" si="4"/>
        <v>0 days 0:43:4</v>
      </c>
      <c r="P67" s="52">
        <v>1593094239</v>
      </c>
      <c r="Q67" s="53">
        <f t="shared" si="5"/>
        <v>44007.590729166666</v>
      </c>
      <c r="R67" s="52">
        <f t="shared" si="6"/>
        <v>65291</v>
      </c>
      <c r="S67" s="54" t="str">
        <f t="shared" si="7"/>
        <v>0 days 18:8:11</v>
      </c>
      <c r="U67" s="53" t="str">
        <f t="shared" si="8"/>
        <v/>
      </c>
      <c r="V67" s="52" t="str">
        <f t="shared" si="9"/>
        <v/>
      </c>
      <c r="W67" s="54" t="str">
        <f t="shared" si="10"/>
        <v/>
      </c>
      <c r="X67" s="52">
        <f t="shared" si="11"/>
        <v>2584</v>
      </c>
      <c r="Y67" s="54" t="str">
        <f t="shared" si="12"/>
        <v>00 days 00:43:04</v>
      </c>
      <c r="AC67" s="50" t="str">
        <f>IF(AB67="","",VLOOKUP(AB67,'Lookup Tables'!$A$75:$B$86,2,TRUE))</f>
        <v/>
      </c>
      <c r="AD67" s="54" t="str">
        <f t="shared" si="13"/>
        <v/>
      </c>
      <c r="AE67" s="49" t="s">
        <v>1260</v>
      </c>
      <c r="AF67" s="55" t="str">
        <f t="shared" si="14"/>
        <v>Link</v>
      </c>
      <c r="AG67" s="49">
        <v>21</v>
      </c>
      <c r="AH67" s="50" t="str">
        <f>IF(AG67="","",VLOOKUP(AG67,'Lookup Tables'!$A$75:$B$86,2,TRUE))</f>
        <v>Level 1</v>
      </c>
      <c r="AI67" s="49">
        <v>13808181</v>
      </c>
      <c r="AJ67" s="49" t="s">
        <v>9</v>
      </c>
      <c r="AK67" s="49" t="s">
        <v>1259</v>
      </c>
      <c r="AL67" s="49"/>
      <c r="AM67" s="50" t="s">
        <v>1261</v>
      </c>
      <c r="AN67" s="50" t="s">
        <v>1262</v>
      </c>
      <c r="AO67" s="55" t="str">
        <f t="shared" si="15"/>
        <v>Link</v>
      </c>
      <c r="AP67" s="49" t="b">
        <v>1</v>
      </c>
      <c r="AQ67" s="165">
        <v>223</v>
      </c>
      <c r="AR67" s="175" t="s">
        <v>3587</v>
      </c>
      <c r="AS67" s="225"/>
      <c r="AT67"/>
      <c r="AU67"/>
      <c r="AV67"/>
      <c r="AW67">
        <v>1</v>
      </c>
      <c r="AX67"/>
      <c r="AY67">
        <f t="shared" si="17"/>
        <v>1</v>
      </c>
      <c r="AZ67">
        <v>1</v>
      </c>
      <c r="BA67"/>
      <c r="BB67"/>
      <c r="BC67"/>
      <c r="BD67"/>
      <c r="BE67"/>
      <c r="BF67"/>
      <c r="BG67"/>
      <c r="BH67"/>
      <c r="BI67"/>
      <c r="BJ67"/>
      <c r="BK67"/>
      <c r="BL67"/>
      <c r="BM67"/>
      <c r="BN67"/>
      <c r="BO67"/>
      <c r="BP67"/>
      <c r="BQ67"/>
      <c r="BR67"/>
      <c r="BS67" s="50" t="s">
        <v>3588</v>
      </c>
      <c r="BU67" s="56"/>
      <c r="BV67" s="56">
        <v>2</v>
      </c>
      <c r="BW67" s="56">
        <v>3</v>
      </c>
      <c r="BX67" s="56"/>
      <c r="BY67" s="56"/>
      <c r="BZ67" s="56"/>
      <c r="CA67" s="56"/>
      <c r="CB67" s="56"/>
      <c r="CC67" s="56"/>
      <c r="CD67" s="50" t="s">
        <v>2801</v>
      </c>
      <c r="CE67" s="50" t="s">
        <v>2818</v>
      </c>
      <c r="CF67" s="56">
        <v>3</v>
      </c>
      <c r="CG67" s="50" t="s">
        <v>3213</v>
      </c>
      <c r="CH67" s="50" t="s">
        <v>3208</v>
      </c>
      <c r="CI67" s="57" t="s">
        <v>2810</v>
      </c>
      <c r="CJ67" s="97" t="s">
        <v>3113</v>
      </c>
    </row>
    <row r="68" spans="1:88" s="50" customFormat="1" x14ac:dyDescent="0.3">
      <c r="A68" s="49" t="s">
        <v>1182</v>
      </c>
      <c r="B68" s="49">
        <v>64479243</v>
      </c>
      <c r="C68" s="49">
        <v>1</v>
      </c>
      <c r="D68" s="49">
        <v>173</v>
      </c>
      <c r="E68" s="49">
        <v>1</v>
      </c>
      <c r="F68" s="50">
        <v>64541531</v>
      </c>
      <c r="G68" s="49" t="s">
        <v>1183</v>
      </c>
      <c r="H68" s="51">
        <v>44130</v>
      </c>
      <c r="I68" s="49" t="b">
        <f t="shared" si="0"/>
        <v>1</v>
      </c>
      <c r="J68" s="52">
        <v>1603358808</v>
      </c>
      <c r="K68" s="53">
        <f t="shared" si="1"/>
        <v>44126.393611111111</v>
      </c>
      <c r="L68" s="52">
        <v>1603622326</v>
      </c>
      <c r="M68" s="53">
        <f t="shared" si="2"/>
        <v>44129.44358796296</v>
      </c>
      <c r="N68" s="52">
        <f t="shared" si="3"/>
        <v>263518</v>
      </c>
      <c r="O68" s="54" t="str">
        <f t="shared" si="4"/>
        <v>3 days 1:11:58</v>
      </c>
      <c r="P68" s="52">
        <v>1603731099</v>
      </c>
      <c r="Q68" s="53">
        <f t="shared" si="5"/>
        <v>44130.702534722222</v>
      </c>
      <c r="R68" s="52">
        <f t="shared" si="6"/>
        <v>372291</v>
      </c>
      <c r="S68" s="54" t="str">
        <f t="shared" si="7"/>
        <v>4 days 7:24:51</v>
      </c>
      <c r="T68" s="50">
        <v>1603731099</v>
      </c>
      <c r="U68" s="53">
        <f t="shared" si="8"/>
        <v>44130.702534722222</v>
      </c>
      <c r="V68" s="52">
        <f t="shared" si="9"/>
        <v>372291</v>
      </c>
      <c r="W68" s="54" t="str">
        <f t="shared" si="10"/>
        <v>4 days 7:24:51</v>
      </c>
      <c r="X68" s="52">
        <f t="shared" si="11"/>
        <v>263518</v>
      </c>
      <c r="Y68" s="54" t="str">
        <f t="shared" si="12"/>
        <v>03 days 01:11:58</v>
      </c>
      <c r="Z68" s="50" t="s">
        <v>1979</v>
      </c>
      <c r="AA68" s="50">
        <v>1584725</v>
      </c>
      <c r="AB68" s="50">
        <v>386</v>
      </c>
      <c r="AC68" s="50" t="str">
        <f>IF(AB68="","",VLOOKUP(AB68,'Lookup Tables'!$A$75:$B$86,2,TRUE))</f>
        <v>Level 2</v>
      </c>
      <c r="AD68" s="54" t="str">
        <f t="shared" si="13"/>
        <v>Level 1-Level 2</v>
      </c>
      <c r="AE68" s="49" t="s">
        <v>1185</v>
      </c>
      <c r="AF68" s="55" t="str">
        <f t="shared" si="14"/>
        <v>Link</v>
      </c>
      <c r="AG68" s="49">
        <v>106</v>
      </c>
      <c r="AH68" s="50" t="str">
        <f>IF(AG68="","",VLOOKUP(AG68,'Lookup Tables'!$A$75:$B$86,2,TRUE))</f>
        <v>Level 1</v>
      </c>
      <c r="AI68" s="49">
        <v>1333795</v>
      </c>
      <c r="AJ68" s="49" t="s">
        <v>9</v>
      </c>
      <c r="AK68" s="49" t="s">
        <v>1184</v>
      </c>
      <c r="AL68" s="49"/>
      <c r="AM68" s="50" t="s">
        <v>1186</v>
      </c>
      <c r="AN68" s="50" t="s">
        <v>1187</v>
      </c>
      <c r="AO68" s="55" t="str">
        <f t="shared" si="15"/>
        <v>Link</v>
      </c>
      <c r="AP68" s="49" t="b">
        <v>1</v>
      </c>
      <c r="AQ68" s="165">
        <v>208</v>
      </c>
      <c r="AR68" s="177" t="s">
        <v>3442</v>
      </c>
      <c r="AS68" s="225"/>
      <c r="AT68"/>
      <c r="AU68"/>
      <c r="AV68">
        <v>1</v>
      </c>
      <c r="AW68"/>
      <c r="AX68">
        <v>1</v>
      </c>
      <c r="AY68">
        <f t="shared" si="17"/>
        <v>1</v>
      </c>
      <c r="AZ68">
        <v>1</v>
      </c>
      <c r="BA68"/>
      <c r="BB68"/>
      <c r="BC68"/>
      <c r="BD68"/>
      <c r="BE68"/>
      <c r="BF68"/>
      <c r="BG68"/>
      <c r="BH68"/>
      <c r="BI68"/>
      <c r="BJ68"/>
      <c r="BK68"/>
      <c r="BL68"/>
      <c r="BM68"/>
      <c r="BN68"/>
      <c r="BO68"/>
      <c r="BP68"/>
      <c r="BQ68"/>
      <c r="BR68"/>
      <c r="BS68" s="50" t="s">
        <v>3443</v>
      </c>
      <c r="BT68" s="50" t="s">
        <v>3436</v>
      </c>
      <c r="BU68" s="56"/>
      <c r="BV68" s="56">
        <v>2</v>
      </c>
      <c r="BW68" s="56">
        <v>3</v>
      </c>
      <c r="BX68" s="56"/>
      <c r="BY68" s="56"/>
      <c r="BZ68" s="56"/>
      <c r="CA68" s="56"/>
      <c r="CB68" s="56"/>
      <c r="CC68" s="56"/>
      <c r="CD68" s="50" t="s">
        <v>2801</v>
      </c>
      <c r="CE68" s="50" t="s">
        <v>2818</v>
      </c>
      <c r="CF68" s="56">
        <v>3</v>
      </c>
      <c r="CG68" s="50" t="s">
        <v>3214</v>
      </c>
      <c r="CH68" s="50" t="s">
        <v>3208</v>
      </c>
      <c r="CI68" s="57" t="s">
        <v>2810</v>
      </c>
      <c r="CJ68" s="58" t="s">
        <v>3113</v>
      </c>
    </row>
    <row r="69" spans="1:88" s="50" customFormat="1" x14ac:dyDescent="0.3">
      <c r="A69" s="49" t="s">
        <v>119</v>
      </c>
      <c r="B69" s="49">
        <v>65599957</v>
      </c>
      <c r="C69" s="49">
        <v>0</v>
      </c>
      <c r="D69" s="49">
        <v>158</v>
      </c>
      <c r="E69" s="49">
        <v>2</v>
      </c>
      <c r="G69" s="49" t="s">
        <v>120</v>
      </c>
      <c r="H69" s="51">
        <v>44204</v>
      </c>
      <c r="I69" s="49" t="b">
        <f t="shared" ref="I69:I132" si="18">ISNUMBER(SEARCH("webassembly",G69))</f>
        <v>0</v>
      </c>
      <c r="J69" s="52">
        <v>1609952025</v>
      </c>
      <c r="K69" s="53">
        <f t="shared" ref="K69:K132" si="19">(((J69/60)/60)/24)+DATE(1970,1,1)</f>
        <v>44202.703993055555</v>
      </c>
      <c r="L69" s="52"/>
      <c r="M69" s="53" t="str">
        <f t="shared" ref="M69:M132" si="20">IF(ISBLANK(L69),"",(((L69/60)/60)/24)+DATE(1970,1,1))</f>
        <v/>
      </c>
      <c r="N69" s="52" t="str">
        <f t="shared" ref="N69:N132" si="21">IF(ISBLANK(L69),"",L69-J69)</f>
        <v/>
      </c>
      <c r="O69" s="54" t="str">
        <f t="shared" ref="O69:O132" si="22">IF(N69="","",INT(M69-K69)&amp;" days "&amp;TEXT(M69-K69,"h"":""m"":""s"""""))</f>
        <v/>
      </c>
      <c r="P69" s="52">
        <v>1609983882</v>
      </c>
      <c r="Q69" s="53">
        <f t="shared" ref="Q69:Q132" si="23">IF(ISBLANK(P69),"",(((P69/60)/60)/24)+DATE(1970,1,1))</f>
        <v>44203.072708333333</v>
      </c>
      <c r="R69" s="52">
        <f t="shared" ref="R69:R132" si="24">IF(ISBLANK(P69),"",P69-J69)</f>
        <v>31857</v>
      </c>
      <c r="S69" s="54" t="str">
        <f t="shared" ref="S69:S132" si="25">IF(R69="","",INT(Q69-K69)&amp;" days "&amp;TEXT(Q69-K69,"h"":""m"":""s"""""))</f>
        <v>0 days 8:50:57</v>
      </c>
      <c r="U69" s="53" t="str">
        <f t="shared" ref="U69:U132" si="26">IF(ISBLANK(T69),"",(((T69/60)/60)/24)+DATE(1970,1,1))</f>
        <v/>
      </c>
      <c r="V69" s="52" t="str">
        <f t="shared" ref="V69:V132" si="27">IF(ISBLANK(T69),"",T69-J69)</f>
        <v/>
      </c>
      <c r="W69" s="54" t="str">
        <f t="shared" ref="W69:W132" si="28">IF(V69="","",INT(U69-K69)&amp;" days "&amp;TEXT(U69-K69,"h"":""m"":""s"""""))</f>
        <v/>
      </c>
      <c r="X69" s="52">
        <f t="shared" ref="X69:X132" si="29">IF(MIN(N69,R69,V69)=0,"",MIN(N69,R69,V69))</f>
        <v>31857</v>
      </c>
      <c r="Y69" s="54" t="str">
        <f t="shared" ref="Y69:Y132" si="30">IF(X69="","",TEXT(X69/(24*60*60),"dd \d\a\y\s hh:mm:ss"))</f>
        <v>00 days 08:50:57</v>
      </c>
      <c r="AC69" s="50" t="str">
        <f>IF(AB69="","",VLOOKUP(AB69,'Lookup Tables'!$A$75:$B$86,2,TRUE))</f>
        <v/>
      </c>
      <c r="AD69" s="54" t="str">
        <f t="shared" ref="AD69:AD132" si="31">IF(AC69="","",_xlfn.CONCAT(AH69&amp;"-"&amp;AC69))</f>
        <v/>
      </c>
      <c r="AE69" s="49" t="s">
        <v>122</v>
      </c>
      <c r="AF69" s="55" t="str">
        <f t="shared" ref="AF69:AF132" si="32">HYPERLINK(AM69,"Link")</f>
        <v>Link</v>
      </c>
      <c r="AG69" s="49">
        <v>173</v>
      </c>
      <c r="AH69" s="50" t="str">
        <f>IF(AG69="","",VLOOKUP(AG69,'Lookup Tables'!$A$75:$B$86,2,TRUE))</f>
        <v>Level 1</v>
      </c>
      <c r="AI69" s="49">
        <v>848967</v>
      </c>
      <c r="AJ69" s="49" t="s">
        <v>9</v>
      </c>
      <c r="AK69" s="49" t="s">
        <v>121</v>
      </c>
      <c r="AL69" s="49">
        <v>40</v>
      </c>
      <c r="AM69" s="50" t="s">
        <v>123</v>
      </c>
      <c r="AN69" s="50" t="s">
        <v>124</v>
      </c>
      <c r="AO69" s="55" t="str">
        <f t="shared" ref="AO69:AO132" si="33">HYPERLINK(AN69,"Link")</f>
        <v>Link</v>
      </c>
      <c r="AP69" s="49" t="b">
        <v>1</v>
      </c>
      <c r="AQ69" s="165">
        <v>20</v>
      </c>
      <c r="AR69" s="175" t="s">
        <v>2870</v>
      </c>
      <c r="AS69" s="225"/>
      <c r="AT69"/>
      <c r="AU69"/>
      <c r="AV69"/>
      <c r="AW69"/>
      <c r="AX69"/>
      <c r="AY69">
        <f t="shared" ref="AY69:AY100" si="34">AW69+AX69</f>
        <v>0</v>
      </c>
      <c r="AZ69">
        <v>1</v>
      </c>
      <c r="BA69"/>
      <c r="BB69"/>
      <c r="BC69"/>
      <c r="BD69">
        <v>1</v>
      </c>
      <c r="BE69">
        <v>1</v>
      </c>
      <c r="BF69"/>
      <c r="BG69"/>
      <c r="BH69"/>
      <c r="BI69"/>
      <c r="BJ69"/>
      <c r="BK69"/>
      <c r="BL69"/>
      <c r="BM69"/>
      <c r="BN69"/>
      <c r="BO69"/>
      <c r="BP69"/>
      <c r="BQ69"/>
      <c r="BR69"/>
      <c r="BS69" s="50" t="s">
        <v>2871</v>
      </c>
      <c r="BT69" s="50" t="s">
        <v>2582</v>
      </c>
      <c r="BU69" s="56"/>
      <c r="BV69" s="56">
        <v>2</v>
      </c>
      <c r="BW69" s="56">
        <v>3</v>
      </c>
      <c r="BX69" s="56"/>
      <c r="BY69" s="56"/>
      <c r="BZ69" s="56"/>
      <c r="CA69" s="56"/>
      <c r="CB69" s="56"/>
      <c r="CC69" s="56"/>
      <c r="CD69" s="50" t="s">
        <v>2801</v>
      </c>
      <c r="CE69" s="50" t="s">
        <v>2869</v>
      </c>
      <c r="CF69" s="56">
        <v>3</v>
      </c>
      <c r="CG69" s="50" t="s">
        <v>3213</v>
      </c>
      <c r="CH69" s="50" t="s">
        <v>3208</v>
      </c>
      <c r="CI69" s="57" t="s">
        <v>2810</v>
      </c>
      <c r="CJ69" s="58" t="s">
        <v>3113</v>
      </c>
    </row>
    <row r="70" spans="1:88" s="50" customFormat="1" x14ac:dyDescent="0.3">
      <c r="A70" s="49" t="s">
        <v>125</v>
      </c>
      <c r="B70" s="49">
        <v>65532865</v>
      </c>
      <c r="C70" s="49">
        <v>0</v>
      </c>
      <c r="D70" s="49">
        <v>261</v>
      </c>
      <c r="E70" s="49">
        <v>1</v>
      </c>
      <c r="G70" s="49" t="s">
        <v>126</v>
      </c>
      <c r="H70" s="51">
        <v>44201</v>
      </c>
      <c r="I70" s="49" t="b">
        <f t="shared" si="18"/>
        <v>1</v>
      </c>
      <c r="J70" s="52">
        <v>1609528505</v>
      </c>
      <c r="K70" s="53">
        <f t="shared" si="19"/>
        <v>44197.802141203705</v>
      </c>
      <c r="L70" s="52"/>
      <c r="M70" s="53" t="str">
        <f t="shared" si="20"/>
        <v/>
      </c>
      <c r="N70" s="52" t="str">
        <f t="shared" si="21"/>
        <v/>
      </c>
      <c r="O70" s="54" t="str">
        <f t="shared" si="22"/>
        <v/>
      </c>
      <c r="P70" s="52">
        <v>1609828669</v>
      </c>
      <c r="Q70" s="53">
        <f t="shared" si="23"/>
        <v>44201.276261574079</v>
      </c>
      <c r="R70" s="52">
        <f t="shared" si="24"/>
        <v>300164</v>
      </c>
      <c r="S70" s="54" t="str">
        <f t="shared" si="25"/>
        <v>3 days 11:22:44</v>
      </c>
      <c r="U70" s="53" t="str">
        <f t="shared" si="26"/>
        <v/>
      </c>
      <c r="V70" s="52" t="str">
        <f t="shared" si="27"/>
        <v/>
      </c>
      <c r="W70" s="54" t="str">
        <f t="shared" si="28"/>
        <v/>
      </c>
      <c r="X70" s="52">
        <f t="shared" si="29"/>
        <v>300164</v>
      </c>
      <c r="Y70" s="54" t="str">
        <f t="shared" si="30"/>
        <v>03 days 11:22:44</v>
      </c>
      <c r="AC70" s="50" t="str">
        <f>IF(AB70="","",VLOOKUP(AB70,'Lookup Tables'!$A$75:$B$86,2,TRUE))</f>
        <v/>
      </c>
      <c r="AD70" s="54" t="str">
        <f t="shared" si="31"/>
        <v/>
      </c>
      <c r="AE70" s="49" t="s">
        <v>128</v>
      </c>
      <c r="AF70" s="55" t="str">
        <f t="shared" si="32"/>
        <v>Link</v>
      </c>
      <c r="AG70" s="49">
        <v>14705</v>
      </c>
      <c r="AH70" s="50" t="str">
        <f>IF(AG70="","",VLOOKUP(AG70,'Lookup Tables'!$A$75:$B$86,2,TRUE))</f>
        <v>Level 8</v>
      </c>
      <c r="AI70" s="49">
        <v>13442</v>
      </c>
      <c r="AJ70" s="49" t="s">
        <v>9</v>
      </c>
      <c r="AK70" s="49" t="s">
        <v>127</v>
      </c>
      <c r="AL70" s="49">
        <v>73</v>
      </c>
      <c r="AM70" s="50" t="s">
        <v>129</v>
      </c>
      <c r="AN70" s="50" t="s">
        <v>130</v>
      </c>
      <c r="AO70" s="55" t="str">
        <f t="shared" si="33"/>
        <v>Link</v>
      </c>
      <c r="AP70" s="49" t="b">
        <v>0</v>
      </c>
      <c r="AQ70" s="165">
        <v>21</v>
      </c>
      <c r="AR70" s="175" t="s">
        <v>3238</v>
      </c>
      <c r="AS70" s="225"/>
      <c r="AT70"/>
      <c r="AU70"/>
      <c r="AV70"/>
      <c r="AW70"/>
      <c r="AX70">
        <v>1</v>
      </c>
      <c r="AY70">
        <f t="shared" si="34"/>
        <v>1</v>
      </c>
      <c r="AZ70">
        <v>1</v>
      </c>
      <c r="BA70"/>
      <c r="BB70"/>
      <c r="BC70"/>
      <c r="BD70"/>
      <c r="BE70"/>
      <c r="BF70">
        <v>1</v>
      </c>
      <c r="BG70">
        <v>1</v>
      </c>
      <c r="BH70"/>
      <c r="BI70"/>
      <c r="BJ70"/>
      <c r="BK70"/>
      <c r="BL70"/>
      <c r="BM70"/>
      <c r="BN70"/>
      <c r="BO70"/>
      <c r="BP70"/>
      <c r="BQ70"/>
      <c r="BR70"/>
      <c r="BS70" s="50" t="s">
        <v>3237</v>
      </c>
      <c r="BT70" s="50" t="s">
        <v>2846</v>
      </c>
      <c r="BU70" s="56"/>
      <c r="BV70" s="56">
        <v>2</v>
      </c>
      <c r="BW70" s="56">
        <v>3</v>
      </c>
      <c r="BX70" s="56"/>
      <c r="BY70" s="56"/>
      <c r="BZ70" s="56"/>
      <c r="CA70" s="56"/>
      <c r="CB70" s="56"/>
      <c r="CC70" s="56"/>
      <c r="CD70" s="50" t="s">
        <v>2801</v>
      </c>
      <c r="CE70" s="50" t="s">
        <v>2818</v>
      </c>
      <c r="CF70" s="56">
        <v>3</v>
      </c>
      <c r="CG70" s="50" t="s">
        <v>3214</v>
      </c>
      <c r="CH70" s="50" t="s">
        <v>3208</v>
      </c>
      <c r="CI70" s="57" t="s">
        <v>2810</v>
      </c>
      <c r="CJ70" s="58" t="s">
        <v>3113</v>
      </c>
    </row>
    <row r="71" spans="1:88" s="50" customFormat="1" x14ac:dyDescent="0.3">
      <c r="A71" s="49" t="s">
        <v>236</v>
      </c>
      <c r="B71" s="49">
        <v>63973611</v>
      </c>
      <c r="C71" s="49">
        <v>0</v>
      </c>
      <c r="D71" s="49">
        <v>86</v>
      </c>
      <c r="E71" s="49">
        <v>1</v>
      </c>
      <c r="F71" s="50">
        <v>64025188</v>
      </c>
      <c r="G71" s="49" t="s">
        <v>237</v>
      </c>
      <c r="H71" s="51">
        <v>44097</v>
      </c>
      <c r="I71" s="49" t="b">
        <f t="shared" si="18"/>
        <v>1</v>
      </c>
      <c r="J71" s="52">
        <v>1600551637</v>
      </c>
      <c r="K71" s="53">
        <f t="shared" si="19"/>
        <v>44093.90320601852</v>
      </c>
      <c r="L71" s="52"/>
      <c r="M71" s="53" t="str">
        <f t="shared" si="20"/>
        <v/>
      </c>
      <c r="N71" s="52" t="str">
        <f t="shared" si="21"/>
        <v/>
      </c>
      <c r="O71" s="54" t="str">
        <f t="shared" si="22"/>
        <v/>
      </c>
      <c r="P71" s="52">
        <v>1600854162</v>
      </c>
      <c r="Q71" s="53">
        <f t="shared" si="23"/>
        <v>44097.404652777783</v>
      </c>
      <c r="R71" s="52">
        <f t="shared" si="24"/>
        <v>302525</v>
      </c>
      <c r="S71" s="54" t="str">
        <f t="shared" si="25"/>
        <v>3 days 12:2:5</v>
      </c>
      <c r="T71" s="50">
        <v>1600854162</v>
      </c>
      <c r="U71" s="53">
        <f t="shared" si="26"/>
        <v>44097.404652777783</v>
      </c>
      <c r="V71" s="52">
        <f t="shared" si="27"/>
        <v>302525</v>
      </c>
      <c r="W71" s="54" t="str">
        <f t="shared" si="28"/>
        <v>3 days 12:2:5</v>
      </c>
      <c r="X71" s="52">
        <f t="shared" si="29"/>
        <v>302525</v>
      </c>
      <c r="Y71" s="54" t="str">
        <f t="shared" si="30"/>
        <v>03 days 12:02:05</v>
      </c>
      <c r="Z71" s="50" t="s">
        <v>239</v>
      </c>
      <c r="AA71" s="50">
        <v>2396264</v>
      </c>
      <c r="AB71" s="50">
        <v>1684</v>
      </c>
      <c r="AC71" s="50" t="str">
        <f>IF(AB71="","",VLOOKUP(AB71,'Lookup Tables'!$A$75:$B$86,2,TRUE))</f>
        <v>Level 4</v>
      </c>
      <c r="AD71" s="54" t="str">
        <f t="shared" si="31"/>
        <v>Level 4-Level 4</v>
      </c>
      <c r="AE71" s="49" t="s">
        <v>239</v>
      </c>
      <c r="AF71" s="55" t="str">
        <f t="shared" si="32"/>
        <v>Link</v>
      </c>
      <c r="AG71" s="49">
        <v>1684</v>
      </c>
      <c r="AH71" s="50" t="str">
        <f>IF(AG71="","",VLOOKUP(AG71,'Lookup Tables'!$A$75:$B$86,2,TRUE))</f>
        <v>Level 4</v>
      </c>
      <c r="AI71" s="49">
        <v>2396264</v>
      </c>
      <c r="AJ71" s="49" t="s">
        <v>9</v>
      </c>
      <c r="AK71" s="49" t="s">
        <v>238</v>
      </c>
      <c r="AL71" s="49">
        <v>100</v>
      </c>
      <c r="AM71" s="50" t="s">
        <v>240</v>
      </c>
      <c r="AN71" s="50" t="s">
        <v>241</v>
      </c>
      <c r="AO71" s="55" t="str">
        <f t="shared" si="33"/>
        <v>Link</v>
      </c>
      <c r="AP71" s="49" t="b">
        <v>1</v>
      </c>
      <c r="AQ71" s="165">
        <v>40</v>
      </c>
      <c r="AR71" s="175" t="s">
        <v>3275</v>
      </c>
      <c r="AS71" s="225"/>
      <c r="AT71"/>
      <c r="AU71"/>
      <c r="AV71"/>
      <c r="AW71">
        <v>1</v>
      </c>
      <c r="AX71">
        <v>1</v>
      </c>
      <c r="AY71">
        <v>1</v>
      </c>
      <c r="AZ71">
        <v>1</v>
      </c>
      <c r="BA71"/>
      <c r="BB71"/>
      <c r="BC71"/>
      <c r="BD71"/>
      <c r="BE71"/>
      <c r="BF71"/>
      <c r="BG71">
        <v>1</v>
      </c>
      <c r="BH71">
        <v>1</v>
      </c>
      <c r="BI71"/>
      <c r="BJ71"/>
      <c r="BK71"/>
      <c r="BL71"/>
      <c r="BM71"/>
      <c r="BN71"/>
      <c r="BO71"/>
      <c r="BP71"/>
      <c r="BQ71"/>
      <c r="BR71"/>
      <c r="BS71" s="50" t="s">
        <v>3274</v>
      </c>
      <c r="BT71" s="50" t="s">
        <v>2846</v>
      </c>
      <c r="BU71" s="56"/>
      <c r="BV71" s="56"/>
      <c r="BW71" s="56">
        <v>3</v>
      </c>
      <c r="BX71" s="56"/>
      <c r="BY71" s="56"/>
      <c r="BZ71" s="56"/>
      <c r="CA71" s="56"/>
      <c r="CB71" s="56"/>
      <c r="CC71" s="56"/>
      <c r="CD71" s="50" t="s">
        <v>2801</v>
      </c>
      <c r="CE71" s="50" t="s">
        <v>2818</v>
      </c>
      <c r="CF71" s="56">
        <v>3</v>
      </c>
      <c r="CG71" s="50" t="s">
        <v>3213</v>
      </c>
      <c r="CH71" s="50" t="s">
        <v>3208</v>
      </c>
      <c r="CI71" s="57" t="s">
        <v>2810</v>
      </c>
      <c r="CJ71" s="58" t="s">
        <v>3113</v>
      </c>
    </row>
    <row r="72" spans="1:88" s="50" customFormat="1" x14ac:dyDescent="0.3">
      <c r="A72" s="49" t="s">
        <v>1727</v>
      </c>
      <c r="B72" s="49">
        <v>65396156</v>
      </c>
      <c r="C72" s="49">
        <v>0</v>
      </c>
      <c r="D72" s="49">
        <v>80</v>
      </c>
      <c r="E72" s="49">
        <v>1</v>
      </c>
      <c r="F72" s="50">
        <v>65469789</v>
      </c>
      <c r="G72" s="49" t="s">
        <v>1728</v>
      </c>
      <c r="H72" s="51">
        <v>44192</v>
      </c>
      <c r="I72" s="49" t="b">
        <f t="shared" si="18"/>
        <v>1</v>
      </c>
      <c r="J72" s="52">
        <v>1608567065</v>
      </c>
      <c r="K72" s="53">
        <f t="shared" si="19"/>
        <v>44186.674363425926</v>
      </c>
      <c r="L72" s="52">
        <v>1608570715</v>
      </c>
      <c r="M72" s="53">
        <f t="shared" si="20"/>
        <v>44186.716608796298</v>
      </c>
      <c r="N72" s="52">
        <f t="shared" si="21"/>
        <v>3650</v>
      </c>
      <c r="O72" s="54" t="str">
        <f t="shared" si="22"/>
        <v>0 days 1:0:50</v>
      </c>
      <c r="P72" s="52">
        <v>1609098452</v>
      </c>
      <c r="Q72" s="53">
        <f t="shared" si="23"/>
        <v>44192.824675925927</v>
      </c>
      <c r="R72" s="52">
        <f t="shared" si="24"/>
        <v>531387</v>
      </c>
      <c r="S72" s="54" t="str">
        <f t="shared" si="25"/>
        <v>6 days 3:36:27</v>
      </c>
      <c r="T72" s="50">
        <v>1609098452</v>
      </c>
      <c r="U72" s="53">
        <f t="shared" si="26"/>
        <v>44192.824675925927</v>
      </c>
      <c r="V72" s="52">
        <f t="shared" si="27"/>
        <v>531387</v>
      </c>
      <c r="W72" s="54" t="str">
        <f t="shared" si="28"/>
        <v>6 days 3:36:27</v>
      </c>
      <c r="X72" s="52">
        <f t="shared" si="29"/>
        <v>3650</v>
      </c>
      <c r="Y72" s="54" t="str">
        <f t="shared" si="30"/>
        <v>00 days 01:00:50</v>
      </c>
      <c r="Z72" s="50" t="s">
        <v>3073</v>
      </c>
      <c r="AA72" s="50">
        <v>1807542</v>
      </c>
      <c r="AB72" s="50">
        <v>468</v>
      </c>
      <c r="AC72" s="50" t="str">
        <f>IF(AB72="","",VLOOKUP(AB72,'Lookup Tables'!$A$75:$B$86,2,TRUE))</f>
        <v>Level 2</v>
      </c>
      <c r="AD72" s="54" t="str">
        <f t="shared" si="31"/>
        <v>Level 2-Level 2</v>
      </c>
      <c r="AE72" s="49" t="s">
        <v>794</v>
      </c>
      <c r="AF72" s="55" t="str">
        <f t="shared" si="32"/>
        <v>Link</v>
      </c>
      <c r="AG72" s="49">
        <v>224</v>
      </c>
      <c r="AH72" s="50" t="str">
        <f>IF(AG72="","",VLOOKUP(AG72,'Lookup Tables'!$A$75:$B$86,2,TRUE))</f>
        <v>Level 2</v>
      </c>
      <c r="AI72" s="49">
        <v>5141561</v>
      </c>
      <c r="AJ72" s="49" t="s">
        <v>9</v>
      </c>
      <c r="AK72" s="49" t="s">
        <v>793</v>
      </c>
      <c r="AL72" s="49">
        <v>80</v>
      </c>
      <c r="AM72" s="50" t="s">
        <v>795</v>
      </c>
      <c r="AN72" s="50" t="s">
        <v>1729</v>
      </c>
      <c r="AO72" s="55" t="str">
        <f t="shared" si="33"/>
        <v>Link</v>
      </c>
      <c r="AP72" s="49" t="b">
        <v>1</v>
      </c>
      <c r="AQ72" s="165">
        <v>314</v>
      </c>
      <c r="AR72" s="175" t="s">
        <v>3853</v>
      </c>
      <c r="AS72" s="225"/>
      <c r="AT72"/>
      <c r="AU72"/>
      <c r="AV72"/>
      <c r="AW72"/>
      <c r="AX72">
        <v>1</v>
      </c>
      <c r="AY72">
        <f t="shared" ref="AY72:AY100" si="35">AW72+AX72</f>
        <v>1</v>
      </c>
      <c r="AZ72">
        <v>1</v>
      </c>
      <c r="BA72"/>
      <c r="BB72"/>
      <c r="BC72"/>
      <c r="BD72"/>
      <c r="BE72"/>
      <c r="BF72">
        <v>1</v>
      </c>
      <c r="BG72"/>
      <c r="BH72"/>
      <c r="BI72"/>
      <c r="BJ72"/>
      <c r="BK72"/>
      <c r="BL72"/>
      <c r="BM72"/>
      <c r="BN72"/>
      <c r="BO72"/>
      <c r="BP72"/>
      <c r="BQ72"/>
      <c r="BR72"/>
      <c r="BS72" s="50" t="s">
        <v>3854</v>
      </c>
      <c r="BT72" s="50" t="s">
        <v>3855</v>
      </c>
      <c r="BU72" s="56"/>
      <c r="BV72" s="56">
        <v>2</v>
      </c>
      <c r="BW72" s="56">
        <v>3</v>
      </c>
      <c r="BX72" s="56"/>
      <c r="BY72" s="56"/>
      <c r="BZ72" s="56"/>
      <c r="CA72" s="56"/>
      <c r="CB72" s="56"/>
      <c r="CC72" s="56"/>
      <c r="CD72" s="50" t="s">
        <v>2801</v>
      </c>
      <c r="CE72" s="50" t="s">
        <v>2818</v>
      </c>
      <c r="CF72" s="56">
        <v>3</v>
      </c>
      <c r="CG72" s="50" t="s">
        <v>3214</v>
      </c>
      <c r="CH72" s="50" t="s">
        <v>3208</v>
      </c>
      <c r="CI72" s="57" t="s">
        <v>2810</v>
      </c>
      <c r="CJ72" s="58" t="s">
        <v>3113</v>
      </c>
    </row>
    <row r="73" spans="1:88" s="50" customFormat="1" x14ac:dyDescent="0.3">
      <c r="A73" s="49" t="s">
        <v>1251</v>
      </c>
      <c r="B73" s="49">
        <v>62784624</v>
      </c>
      <c r="C73" s="49">
        <v>0</v>
      </c>
      <c r="D73" s="49">
        <v>172</v>
      </c>
      <c r="E73" s="49">
        <v>0</v>
      </c>
      <c r="G73" s="49" t="s">
        <v>1252</v>
      </c>
      <c r="H73" s="51">
        <v>44020</v>
      </c>
      <c r="I73" s="49" t="b">
        <f t="shared" si="18"/>
        <v>1</v>
      </c>
      <c r="J73" s="52">
        <v>1594159549</v>
      </c>
      <c r="K73" s="53">
        <f t="shared" si="19"/>
        <v>44019.920706018514</v>
      </c>
      <c r="L73" s="52"/>
      <c r="M73" s="53" t="str">
        <f t="shared" si="20"/>
        <v/>
      </c>
      <c r="N73" s="52" t="str">
        <f t="shared" si="21"/>
        <v/>
      </c>
      <c r="O73" s="54" t="str">
        <f t="shared" si="22"/>
        <v/>
      </c>
      <c r="P73" s="52"/>
      <c r="Q73" s="53" t="str">
        <f t="shared" si="23"/>
        <v/>
      </c>
      <c r="R73" s="52" t="str">
        <f t="shared" si="24"/>
        <v/>
      </c>
      <c r="S73" s="54" t="str">
        <f t="shared" si="25"/>
        <v/>
      </c>
      <c r="U73" s="53" t="str">
        <f t="shared" si="26"/>
        <v/>
      </c>
      <c r="V73" s="52" t="str">
        <f t="shared" si="27"/>
        <v/>
      </c>
      <c r="W73" s="54" t="str">
        <f t="shared" si="28"/>
        <v/>
      </c>
      <c r="X73" s="52" t="str">
        <f t="shared" si="29"/>
        <v/>
      </c>
      <c r="Y73" s="54" t="str">
        <f t="shared" si="30"/>
        <v/>
      </c>
      <c r="AC73" s="50" t="str">
        <f>IF(AB73="","",VLOOKUP(AB73,'Lookup Tables'!$A$75:$B$86,2,TRUE))</f>
        <v/>
      </c>
      <c r="AD73" s="54" t="str">
        <f t="shared" si="31"/>
        <v/>
      </c>
      <c r="AE73" s="49" t="s">
        <v>1254</v>
      </c>
      <c r="AF73" s="55" t="str">
        <f t="shared" si="32"/>
        <v>Link</v>
      </c>
      <c r="AG73" s="49">
        <v>1</v>
      </c>
      <c r="AH73" s="50" t="str">
        <f>IF(AG73="","",VLOOKUP(AG73,'Lookup Tables'!$A$75:$B$86,2,TRUE))</f>
        <v>Level 1</v>
      </c>
      <c r="AI73" s="49">
        <v>7781794</v>
      </c>
      <c r="AJ73" s="49" t="s">
        <v>9</v>
      </c>
      <c r="AK73" s="49" t="s">
        <v>1253</v>
      </c>
      <c r="AL73" s="49"/>
      <c r="AM73" s="50" t="s">
        <v>1255</v>
      </c>
      <c r="AN73" s="50" t="s">
        <v>1256</v>
      </c>
      <c r="AO73" s="55" t="str">
        <f t="shared" si="33"/>
        <v>Link</v>
      </c>
      <c r="AP73" s="49" t="b">
        <v>0</v>
      </c>
      <c r="AQ73" s="165">
        <v>222</v>
      </c>
      <c r="AR73" s="177" t="s">
        <v>3585</v>
      </c>
      <c r="AS73" s="225"/>
      <c r="AT73"/>
      <c r="AU73"/>
      <c r="AV73"/>
      <c r="AW73">
        <v>1</v>
      </c>
      <c r="AX73"/>
      <c r="AY73">
        <f t="shared" si="35"/>
        <v>1</v>
      </c>
      <c r="AZ73">
        <v>1</v>
      </c>
      <c r="BA73"/>
      <c r="BB73"/>
      <c r="BC73"/>
      <c r="BD73"/>
      <c r="BE73">
        <v>1</v>
      </c>
      <c r="BF73"/>
      <c r="BG73"/>
      <c r="BH73"/>
      <c r="BI73"/>
      <c r="BJ73"/>
      <c r="BK73"/>
      <c r="BL73"/>
      <c r="BM73"/>
      <c r="BN73"/>
      <c r="BO73"/>
      <c r="BP73"/>
      <c r="BQ73"/>
      <c r="BR73"/>
      <c r="BS73" s="50" t="s">
        <v>3586</v>
      </c>
      <c r="BT73" s="50" t="s">
        <v>3436</v>
      </c>
      <c r="BU73" s="56"/>
      <c r="BV73" s="56"/>
      <c r="BW73" s="56">
        <v>3</v>
      </c>
      <c r="BX73" s="56"/>
      <c r="BY73" s="56"/>
      <c r="BZ73" s="56"/>
      <c r="CA73" s="56"/>
      <c r="CB73" s="56"/>
      <c r="CC73" s="56"/>
      <c r="CD73" s="50" t="s">
        <v>2801</v>
      </c>
      <c r="CE73" s="50" t="s">
        <v>2818</v>
      </c>
      <c r="CF73" s="56">
        <v>3</v>
      </c>
      <c r="CG73" s="50" t="s">
        <v>3214</v>
      </c>
      <c r="CH73" s="50" t="s">
        <v>3208</v>
      </c>
      <c r="CI73" s="57" t="s">
        <v>2818</v>
      </c>
      <c r="CJ73" s="97" t="s">
        <v>3113</v>
      </c>
    </row>
    <row r="74" spans="1:88" s="50" customFormat="1" x14ac:dyDescent="0.3">
      <c r="A74" s="49" t="s">
        <v>555</v>
      </c>
      <c r="B74" s="49">
        <v>60394109</v>
      </c>
      <c r="C74" s="49">
        <v>2</v>
      </c>
      <c r="D74" s="49">
        <v>714</v>
      </c>
      <c r="E74" s="49">
        <v>2</v>
      </c>
      <c r="G74" s="49" t="s">
        <v>556</v>
      </c>
      <c r="H74" s="51">
        <v>43992</v>
      </c>
      <c r="I74" s="49" t="b">
        <f t="shared" si="18"/>
        <v>1</v>
      </c>
      <c r="J74" s="52">
        <v>1582631863</v>
      </c>
      <c r="K74" s="53">
        <f t="shared" si="19"/>
        <v>43886.498414351852</v>
      </c>
      <c r="L74" s="52">
        <v>1584139515</v>
      </c>
      <c r="M74" s="53">
        <f t="shared" si="20"/>
        <v>43903.948090277772</v>
      </c>
      <c r="N74" s="52">
        <f t="shared" si="21"/>
        <v>1507652</v>
      </c>
      <c r="O74" s="54" t="str">
        <f t="shared" si="22"/>
        <v>17 days 10:47:32</v>
      </c>
      <c r="P74" s="52">
        <v>1584144693</v>
      </c>
      <c r="Q74" s="53">
        <f t="shared" si="23"/>
        <v>43904.008020833338</v>
      </c>
      <c r="R74" s="52">
        <f t="shared" si="24"/>
        <v>1512830</v>
      </c>
      <c r="S74" s="54" t="str">
        <f t="shared" si="25"/>
        <v>17 days 12:13:50</v>
      </c>
      <c r="U74" s="53" t="str">
        <f t="shared" si="26"/>
        <v/>
      </c>
      <c r="V74" s="52" t="str">
        <f t="shared" si="27"/>
        <v/>
      </c>
      <c r="W74" s="54" t="str">
        <f t="shared" si="28"/>
        <v/>
      </c>
      <c r="X74" s="52">
        <f t="shared" si="29"/>
        <v>1507652</v>
      </c>
      <c r="Y74" s="54" t="str">
        <f t="shared" si="30"/>
        <v>17 days 10:47:32</v>
      </c>
      <c r="AC74" s="50" t="str">
        <f>IF(AB74="","",VLOOKUP(AB74,'Lookup Tables'!$A$75:$B$86,2,TRUE))</f>
        <v/>
      </c>
      <c r="AD74" s="54" t="str">
        <f t="shared" si="31"/>
        <v/>
      </c>
      <c r="AE74" s="49" t="s">
        <v>558</v>
      </c>
      <c r="AF74" s="55" t="str">
        <f t="shared" si="32"/>
        <v>Link</v>
      </c>
      <c r="AG74" s="49">
        <v>61</v>
      </c>
      <c r="AH74" s="50" t="str">
        <f>IF(AG74="","",VLOOKUP(AG74,'Lookup Tables'!$A$75:$B$86,2,TRUE))</f>
        <v>Level 1</v>
      </c>
      <c r="AI74" s="49">
        <v>6525935</v>
      </c>
      <c r="AJ74" s="49" t="s">
        <v>9</v>
      </c>
      <c r="AK74" s="49" t="s">
        <v>557</v>
      </c>
      <c r="AL74" s="49"/>
      <c r="AM74" s="50" t="s">
        <v>559</v>
      </c>
      <c r="AN74" s="50" t="s">
        <v>560</v>
      </c>
      <c r="AO74" s="55" t="str">
        <f t="shared" si="33"/>
        <v>Link</v>
      </c>
      <c r="AP74" s="49" t="b">
        <v>1</v>
      </c>
      <c r="AQ74" s="165">
        <v>94</v>
      </c>
      <c r="AR74" s="175" t="s">
        <v>3632</v>
      </c>
      <c r="AS74" s="225"/>
      <c r="AT74"/>
      <c r="AU74"/>
      <c r="AV74"/>
      <c r="AW74"/>
      <c r="AX74">
        <v>1</v>
      </c>
      <c r="AY74">
        <f t="shared" si="35"/>
        <v>1</v>
      </c>
      <c r="AZ74">
        <v>1</v>
      </c>
      <c r="BA74"/>
      <c r="BB74"/>
      <c r="BC74"/>
      <c r="BD74"/>
      <c r="BE74"/>
      <c r="BF74"/>
      <c r="BG74">
        <v>1</v>
      </c>
      <c r="BH74"/>
      <c r="BI74"/>
      <c r="BJ74"/>
      <c r="BK74"/>
      <c r="BL74"/>
      <c r="BM74"/>
      <c r="BN74"/>
      <c r="BO74"/>
      <c r="BP74"/>
      <c r="BQ74"/>
      <c r="BR74"/>
      <c r="BS74" s="50" t="s">
        <v>3633</v>
      </c>
      <c r="BT74" s="50" t="s">
        <v>3621</v>
      </c>
      <c r="BU74" s="56"/>
      <c r="BV74" s="56"/>
      <c r="BW74" s="56">
        <v>3</v>
      </c>
      <c r="BX74" s="56"/>
      <c r="BY74" s="56"/>
      <c r="BZ74" s="56"/>
      <c r="CA74" s="56"/>
      <c r="CB74" s="56"/>
      <c r="CC74" s="56"/>
      <c r="CD74" s="50" t="s">
        <v>2801</v>
      </c>
      <c r="CE74" s="50" t="s">
        <v>2818</v>
      </c>
      <c r="CF74" s="56">
        <v>3</v>
      </c>
      <c r="CG74" s="50" t="s">
        <v>3214</v>
      </c>
      <c r="CH74" s="50" t="s">
        <v>3208</v>
      </c>
      <c r="CI74" s="57" t="s">
        <v>2810</v>
      </c>
      <c r="CJ74" s="58" t="s">
        <v>3113</v>
      </c>
    </row>
    <row r="75" spans="1:88" s="50" customFormat="1" x14ac:dyDescent="0.3">
      <c r="A75" s="49" t="s">
        <v>522</v>
      </c>
      <c r="B75" s="49">
        <v>62812702</v>
      </c>
      <c r="C75" s="49">
        <v>2</v>
      </c>
      <c r="D75" s="49">
        <v>519</v>
      </c>
      <c r="E75" s="49">
        <v>1</v>
      </c>
      <c r="F75" s="50">
        <v>63435794</v>
      </c>
      <c r="G75" s="49" t="s">
        <v>523</v>
      </c>
      <c r="H75" s="51">
        <v>44059</v>
      </c>
      <c r="I75" s="49" t="b">
        <f t="shared" si="18"/>
        <v>1</v>
      </c>
      <c r="J75" s="52">
        <v>1594290043</v>
      </c>
      <c r="K75" s="53">
        <f t="shared" si="19"/>
        <v>44021.43105324074</v>
      </c>
      <c r="L75" s="52"/>
      <c r="M75" s="53" t="str">
        <f t="shared" si="20"/>
        <v/>
      </c>
      <c r="N75" s="52" t="str">
        <f t="shared" si="21"/>
        <v/>
      </c>
      <c r="O75" s="54" t="str">
        <f t="shared" si="22"/>
        <v/>
      </c>
      <c r="P75" s="52">
        <v>1597573985</v>
      </c>
      <c r="Q75" s="53">
        <f t="shared" si="23"/>
        <v>44059.439641203702</v>
      </c>
      <c r="R75" s="52">
        <f t="shared" si="24"/>
        <v>3283942</v>
      </c>
      <c r="S75" s="54" t="str">
        <f t="shared" si="25"/>
        <v>38 days 0:12:22</v>
      </c>
      <c r="T75" s="50">
        <v>1597573985</v>
      </c>
      <c r="U75" s="53">
        <f t="shared" si="26"/>
        <v>44059.439641203702</v>
      </c>
      <c r="V75" s="52">
        <f t="shared" si="27"/>
        <v>3283942</v>
      </c>
      <c r="W75" s="54" t="str">
        <f t="shared" si="28"/>
        <v>38 days 0:12:22</v>
      </c>
      <c r="X75" s="52">
        <f t="shared" si="29"/>
        <v>3283942</v>
      </c>
      <c r="Y75" s="54" t="str">
        <f t="shared" si="30"/>
        <v>07 days 00:12:22</v>
      </c>
      <c r="Z75" s="50" t="s">
        <v>519</v>
      </c>
      <c r="AA75" s="50">
        <v>3175734</v>
      </c>
      <c r="AB75" s="50">
        <v>115</v>
      </c>
      <c r="AC75" s="50" t="str">
        <f>IF(AB75="","",VLOOKUP(AB75,'Lookup Tables'!$A$75:$B$86,2,TRUE))</f>
        <v>Level 1</v>
      </c>
      <c r="AD75" s="54" t="str">
        <f t="shared" si="31"/>
        <v>Level 1-Level 1</v>
      </c>
      <c r="AE75" s="49" t="s">
        <v>519</v>
      </c>
      <c r="AF75" s="55" t="str">
        <f t="shared" si="32"/>
        <v>Link</v>
      </c>
      <c r="AG75" s="49">
        <v>115</v>
      </c>
      <c r="AH75" s="50" t="str">
        <f>IF(AG75="","",VLOOKUP(AG75,'Lookup Tables'!$A$75:$B$86,2,TRUE))</f>
        <v>Level 1</v>
      </c>
      <c r="AI75" s="49">
        <v>3175734</v>
      </c>
      <c r="AJ75" s="49" t="s">
        <v>9</v>
      </c>
      <c r="AK75" s="49" t="s">
        <v>518</v>
      </c>
      <c r="AL75" s="49"/>
      <c r="AM75" s="50" t="s">
        <v>520</v>
      </c>
      <c r="AN75" s="50" t="s">
        <v>524</v>
      </c>
      <c r="AO75" s="55" t="str">
        <f t="shared" si="33"/>
        <v>Link</v>
      </c>
      <c r="AP75" s="49" t="b">
        <v>1</v>
      </c>
      <c r="AQ75" s="165">
        <v>88</v>
      </c>
      <c r="AR75" s="175" t="s">
        <v>3764</v>
      </c>
      <c r="AS75" s="225"/>
      <c r="AT75"/>
      <c r="AU75"/>
      <c r="AV75"/>
      <c r="AW75"/>
      <c r="AX75">
        <v>1</v>
      </c>
      <c r="AY75">
        <f t="shared" si="35"/>
        <v>1</v>
      </c>
      <c r="AZ75">
        <v>1</v>
      </c>
      <c r="BA75"/>
      <c r="BB75"/>
      <c r="BC75"/>
      <c r="BD75"/>
      <c r="BE75">
        <v>1</v>
      </c>
      <c r="BF75"/>
      <c r="BG75"/>
      <c r="BH75"/>
      <c r="BI75"/>
      <c r="BJ75"/>
      <c r="BK75"/>
      <c r="BL75"/>
      <c r="BM75"/>
      <c r="BN75"/>
      <c r="BO75"/>
      <c r="BP75"/>
      <c r="BQ75"/>
      <c r="BR75"/>
      <c r="BS75" s="95" t="s">
        <v>3765</v>
      </c>
      <c r="BT75" s="50" t="s">
        <v>3763</v>
      </c>
      <c r="BU75" s="56"/>
      <c r="BV75" s="56"/>
      <c r="BW75" s="56">
        <v>3</v>
      </c>
      <c r="BX75" s="56"/>
      <c r="BY75" s="56"/>
      <c r="BZ75" s="56"/>
      <c r="CA75" s="56"/>
      <c r="CB75" s="56"/>
      <c r="CC75" s="56"/>
      <c r="CD75" s="50" t="s">
        <v>2801</v>
      </c>
      <c r="CE75" s="50" t="s">
        <v>2818</v>
      </c>
      <c r="CF75" s="56">
        <v>3</v>
      </c>
      <c r="CG75" s="50" t="s">
        <v>3213</v>
      </c>
      <c r="CH75" s="50" t="s">
        <v>3208</v>
      </c>
      <c r="CI75" s="57" t="s">
        <v>2810</v>
      </c>
      <c r="CJ75" s="58" t="s">
        <v>3113</v>
      </c>
    </row>
    <row r="76" spans="1:88" s="50" customFormat="1" x14ac:dyDescent="0.3">
      <c r="A76" s="49" t="s">
        <v>1789</v>
      </c>
      <c r="B76" s="49">
        <v>62841969</v>
      </c>
      <c r="C76" s="49">
        <v>0</v>
      </c>
      <c r="D76" s="49">
        <v>1151</v>
      </c>
      <c r="E76" s="49">
        <v>1</v>
      </c>
      <c r="F76" s="50">
        <v>62842888</v>
      </c>
      <c r="G76" s="49" t="s">
        <v>1790</v>
      </c>
      <c r="H76" s="51">
        <v>44023</v>
      </c>
      <c r="I76" s="49" t="b">
        <f t="shared" si="18"/>
        <v>1</v>
      </c>
      <c r="J76" s="52">
        <v>1594413563</v>
      </c>
      <c r="K76" s="53">
        <f t="shared" si="19"/>
        <v>44022.860682870371</v>
      </c>
      <c r="L76" s="52">
        <v>1594415799</v>
      </c>
      <c r="M76" s="53">
        <f t="shared" si="20"/>
        <v>44022.886562500003</v>
      </c>
      <c r="N76" s="52">
        <f t="shared" si="21"/>
        <v>2236</v>
      </c>
      <c r="O76" s="54" t="str">
        <f t="shared" si="22"/>
        <v>0 days 0:37:16</v>
      </c>
      <c r="P76" s="52">
        <v>1594418476</v>
      </c>
      <c r="Q76" s="53">
        <f t="shared" si="23"/>
        <v>44022.917546296296</v>
      </c>
      <c r="R76" s="52">
        <f t="shared" si="24"/>
        <v>4913</v>
      </c>
      <c r="S76" s="54" t="str">
        <f t="shared" si="25"/>
        <v>0 days 1:21:53</v>
      </c>
      <c r="T76" s="50">
        <v>1594418476</v>
      </c>
      <c r="U76" s="53">
        <f t="shared" si="26"/>
        <v>44022.917546296296</v>
      </c>
      <c r="V76" s="52">
        <f t="shared" si="27"/>
        <v>4913</v>
      </c>
      <c r="W76" s="54" t="str">
        <f t="shared" si="28"/>
        <v>0 days 1:21:53</v>
      </c>
      <c r="X76" s="52">
        <f t="shared" si="29"/>
        <v>2236</v>
      </c>
      <c r="Y76" s="54" t="str">
        <f t="shared" si="30"/>
        <v>00 days 00:37:16</v>
      </c>
      <c r="Z76" s="50" t="s">
        <v>2075</v>
      </c>
      <c r="AA76" s="50">
        <v>6152891</v>
      </c>
      <c r="AB76" s="50">
        <v>25297</v>
      </c>
      <c r="AC76" s="50" t="str">
        <f>IF(AB76="","",VLOOKUP(AB76,'Lookup Tables'!$A$75:$B$86,2,TRUE))</f>
        <v>Level 9</v>
      </c>
      <c r="AD76" s="54" t="str">
        <f t="shared" si="31"/>
        <v>Level 2-Level 9</v>
      </c>
      <c r="AE76" s="49" t="s">
        <v>1792</v>
      </c>
      <c r="AF76" s="55" t="str">
        <f t="shared" si="32"/>
        <v>Link</v>
      </c>
      <c r="AG76" s="49">
        <v>261</v>
      </c>
      <c r="AH76" s="50" t="str">
        <f>IF(AG76="","",VLOOKUP(AG76,'Lookup Tables'!$A$75:$B$86,2,TRUE))</f>
        <v>Level 2</v>
      </c>
      <c r="AI76" s="49">
        <v>12393792</v>
      </c>
      <c r="AJ76" s="49" t="s">
        <v>9</v>
      </c>
      <c r="AK76" s="49" t="s">
        <v>1791</v>
      </c>
      <c r="AL76" s="49"/>
      <c r="AM76" s="50" t="s">
        <v>1793</v>
      </c>
      <c r="AN76" s="50" t="s">
        <v>1794</v>
      </c>
      <c r="AO76" s="55" t="str">
        <f t="shared" si="33"/>
        <v>Link</v>
      </c>
      <c r="AP76" s="49" t="b">
        <v>1</v>
      </c>
      <c r="AQ76" s="165">
        <v>326</v>
      </c>
      <c r="AR76" s="175" t="s">
        <v>3836</v>
      </c>
      <c r="AS76" s="225"/>
      <c r="AT76"/>
      <c r="AU76"/>
      <c r="AV76">
        <v>1</v>
      </c>
      <c r="AW76"/>
      <c r="AX76">
        <v>1</v>
      </c>
      <c r="AY76">
        <f t="shared" si="35"/>
        <v>1</v>
      </c>
      <c r="AZ76">
        <v>1</v>
      </c>
      <c r="BA76"/>
      <c r="BB76"/>
      <c r="BC76"/>
      <c r="BD76"/>
      <c r="BE76"/>
      <c r="BF76"/>
      <c r="BG76"/>
      <c r="BH76"/>
      <c r="BI76"/>
      <c r="BJ76"/>
      <c r="BK76"/>
      <c r="BL76"/>
      <c r="BM76"/>
      <c r="BN76"/>
      <c r="BO76"/>
      <c r="BP76"/>
      <c r="BQ76"/>
      <c r="BR76"/>
      <c r="BS76" s="50" t="s">
        <v>3837</v>
      </c>
      <c r="BT76" s="50" t="s">
        <v>3838</v>
      </c>
      <c r="BU76" s="56"/>
      <c r="BV76" s="56"/>
      <c r="BW76" s="56">
        <v>3</v>
      </c>
      <c r="BX76" s="56"/>
      <c r="BY76" s="56"/>
      <c r="BZ76" s="56"/>
      <c r="CA76" s="56"/>
      <c r="CB76" s="56"/>
      <c r="CC76" s="56"/>
      <c r="CD76" s="50" t="s">
        <v>2801</v>
      </c>
      <c r="CE76" s="50" t="s">
        <v>2818</v>
      </c>
      <c r="CF76" s="56">
        <v>3</v>
      </c>
      <c r="CG76" s="50" t="s">
        <v>3214</v>
      </c>
      <c r="CH76" s="50" t="s">
        <v>3208</v>
      </c>
      <c r="CI76" s="57" t="s">
        <v>2810</v>
      </c>
      <c r="CJ76" s="58" t="s">
        <v>3113</v>
      </c>
    </row>
    <row r="77" spans="1:88" s="50" customFormat="1" x14ac:dyDescent="0.3">
      <c r="A77" s="49" t="s">
        <v>1049</v>
      </c>
      <c r="B77" s="49">
        <v>66341554</v>
      </c>
      <c r="C77" s="49">
        <v>0</v>
      </c>
      <c r="D77" s="49">
        <v>31</v>
      </c>
      <c r="E77" s="49">
        <v>1</v>
      </c>
      <c r="G77" s="49" t="s">
        <v>1050</v>
      </c>
      <c r="H77" s="51">
        <v>44252</v>
      </c>
      <c r="I77" s="49" t="b">
        <f t="shared" si="18"/>
        <v>1</v>
      </c>
      <c r="J77" s="52">
        <v>1614116753</v>
      </c>
      <c r="K77" s="53">
        <f t="shared" si="19"/>
        <v>44250.906863425931</v>
      </c>
      <c r="L77" s="52">
        <v>1614133886</v>
      </c>
      <c r="M77" s="53">
        <f t="shared" si="20"/>
        <v>44251.105162037042</v>
      </c>
      <c r="N77" s="52">
        <f t="shared" si="21"/>
        <v>17133</v>
      </c>
      <c r="O77" s="54" t="str">
        <f t="shared" si="22"/>
        <v>0 days 4:45:33</v>
      </c>
      <c r="P77" s="52">
        <v>1614213630</v>
      </c>
      <c r="Q77" s="53">
        <f t="shared" si="23"/>
        <v>44252.028124999997</v>
      </c>
      <c r="R77" s="52">
        <f t="shared" si="24"/>
        <v>96877</v>
      </c>
      <c r="S77" s="54" t="str">
        <f t="shared" si="25"/>
        <v>1 days 2:54:37</v>
      </c>
      <c r="U77" s="53" t="str">
        <f t="shared" si="26"/>
        <v/>
      </c>
      <c r="V77" s="52" t="str">
        <f t="shared" si="27"/>
        <v/>
      </c>
      <c r="W77" s="54" t="str">
        <f t="shared" si="28"/>
        <v/>
      </c>
      <c r="X77" s="52">
        <f t="shared" si="29"/>
        <v>17133</v>
      </c>
      <c r="Y77" s="54" t="str">
        <f t="shared" si="30"/>
        <v>00 days 04:45:33</v>
      </c>
      <c r="AC77" s="50" t="str">
        <f>IF(AB77="","",VLOOKUP(AB77,'Lookup Tables'!$A$75:$B$86,2,TRUE))</f>
        <v/>
      </c>
      <c r="AD77" s="54" t="str">
        <f t="shared" si="31"/>
        <v/>
      </c>
      <c r="AE77" s="49" t="s">
        <v>1052</v>
      </c>
      <c r="AF77" s="55" t="str">
        <f t="shared" si="32"/>
        <v>Link</v>
      </c>
      <c r="AG77" s="49">
        <v>1</v>
      </c>
      <c r="AH77" s="50" t="str">
        <f>IF(AG77="","",VLOOKUP(AG77,'Lookup Tables'!$A$75:$B$86,2,TRUE))</f>
        <v>Level 1</v>
      </c>
      <c r="AI77" s="49">
        <v>13157126</v>
      </c>
      <c r="AJ77" s="49" t="s">
        <v>9</v>
      </c>
      <c r="AK77" s="49" t="s">
        <v>1051</v>
      </c>
      <c r="AL77" s="49"/>
      <c r="AM77" s="50" t="s">
        <v>1053</v>
      </c>
      <c r="AN77" s="50" t="s">
        <v>1054</v>
      </c>
      <c r="AO77" s="55" t="str">
        <f t="shared" si="33"/>
        <v>Link</v>
      </c>
      <c r="AP77" s="59" t="b">
        <v>1</v>
      </c>
      <c r="AQ77" s="165">
        <v>183</v>
      </c>
      <c r="AR77" s="175" t="s">
        <v>4012</v>
      </c>
      <c r="AS77" s="225"/>
      <c r="AT77"/>
      <c r="AU77"/>
      <c r="AV77"/>
      <c r="AW77">
        <v>1</v>
      </c>
      <c r="AX77"/>
      <c r="AY77">
        <f t="shared" si="35"/>
        <v>1</v>
      </c>
      <c r="AZ77">
        <v>1</v>
      </c>
      <c r="BA77"/>
      <c r="BB77"/>
      <c r="BC77"/>
      <c r="BD77"/>
      <c r="BE77"/>
      <c r="BF77"/>
      <c r="BG77"/>
      <c r="BH77"/>
      <c r="BI77"/>
      <c r="BJ77"/>
      <c r="BK77"/>
      <c r="BL77"/>
      <c r="BM77"/>
      <c r="BN77">
        <v>1</v>
      </c>
      <c r="BO77"/>
      <c r="BP77"/>
      <c r="BQ77"/>
      <c r="BR77"/>
      <c r="BS77" s="50" t="s">
        <v>4117</v>
      </c>
      <c r="BT77" s="50" t="s">
        <v>4013</v>
      </c>
      <c r="BU77" s="56"/>
      <c r="BV77" s="56">
        <v>2</v>
      </c>
      <c r="BW77" s="56">
        <v>3</v>
      </c>
      <c r="BX77" s="56"/>
      <c r="BY77" s="56"/>
      <c r="BZ77" s="56"/>
      <c r="CA77" s="56"/>
      <c r="CB77" s="56"/>
      <c r="CC77" s="56"/>
      <c r="CD77" s="50" t="s">
        <v>2801</v>
      </c>
      <c r="CE77" s="50" t="s">
        <v>2818</v>
      </c>
      <c r="CF77" s="56">
        <v>3</v>
      </c>
      <c r="CG77" s="50" t="s">
        <v>3213</v>
      </c>
      <c r="CH77" s="50" t="s">
        <v>3208</v>
      </c>
      <c r="CI77" s="57" t="s">
        <v>2810</v>
      </c>
      <c r="CJ77" s="58" t="s">
        <v>3113</v>
      </c>
    </row>
    <row r="78" spans="1:88" s="50" customFormat="1" x14ac:dyDescent="0.3">
      <c r="A78" s="49" t="s">
        <v>1795</v>
      </c>
      <c r="B78" s="49">
        <v>61736263</v>
      </c>
      <c r="C78" s="49">
        <v>1</v>
      </c>
      <c r="D78" s="49">
        <v>245</v>
      </c>
      <c r="E78" s="49">
        <v>1</v>
      </c>
      <c r="G78" s="49" t="s">
        <v>1796</v>
      </c>
      <c r="H78" s="51">
        <v>43963</v>
      </c>
      <c r="I78" s="49" t="b">
        <f t="shared" si="18"/>
        <v>1</v>
      </c>
      <c r="J78" s="52">
        <v>1589220261</v>
      </c>
      <c r="K78" s="53">
        <f t="shared" si="19"/>
        <v>43962.753020833334</v>
      </c>
      <c r="L78" s="52"/>
      <c r="M78" s="53" t="str">
        <f t="shared" si="20"/>
        <v/>
      </c>
      <c r="N78" s="52" t="str">
        <f t="shared" si="21"/>
        <v/>
      </c>
      <c r="O78" s="54" t="str">
        <f t="shared" si="22"/>
        <v/>
      </c>
      <c r="P78" s="52">
        <v>1589258707</v>
      </c>
      <c r="Q78" s="53">
        <f t="shared" si="23"/>
        <v>43963.197997685187</v>
      </c>
      <c r="R78" s="52">
        <f t="shared" si="24"/>
        <v>38446</v>
      </c>
      <c r="S78" s="54" t="str">
        <f t="shared" si="25"/>
        <v>0 days 10:40:46</v>
      </c>
      <c r="U78" s="53" t="str">
        <f t="shared" si="26"/>
        <v/>
      </c>
      <c r="V78" s="52" t="str">
        <f t="shared" si="27"/>
        <v/>
      </c>
      <c r="W78" s="54" t="str">
        <f t="shared" si="28"/>
        <v/>
      </c>
      <c r="X78" s="52">
        <f t="shared" si="29"/>
        <v>38446</v>
      </c>
      <c r="Y78" s="54" t="str">
        <f t="shared" si="30"/>
        <v>00 days 10:40:46</v>
      </c>
      <c r="AC78" s="50" t="str">
        <f>IF(AB78="","",VLOOKUP(AB78,'Lookup Tables'!$A$75:$B$86,2,TRUE))</f>
        <v/>
      </c>
      <c r="AD78" s="54" t="str">
        <f t="shared" si="31"/>
        <v/>
      </c>
      <c r="AE78" s="49" t="s">
        <v>1798</v>
      </c>
      <c r="AF78" s="55" t="str">
        <f t="shared" si="32"/>
        <v>Link</v>
      </c>
      <c r="AG78" s="49">
        <v>11</v>
      </c>
      <c r="AH78" s="50" t="str">
        <f>IF(AG78="","",VLOOKUP(AG78,'Lookup Tables'!$A$75:$B$86,2,TRUE))</f>
        <v>Level 1</v>
      </c>
      <c r="AI78" s="49">
        <v>8524938</v>
      </c>
      <c r="AJ78" s="49" t="s">
        <v>9</v>
      </c>
      <c r="AK78" s="49" t="s">
        <v>1797</v>
      </c>
      <c r="AL78" s="49"/>
      <c r="AM78" s="50" t="s">
        <v>1799</v>
      </c>
      <c r="AN78" s="50" t="s">
        <v>1800</v>
      </c>
      <c r="AO78" s="55" t="str">
        <f t="shared" si="33"/>
        <v>Link</v>
      </c>
      <c r="AP78" s="49" t="b">
        <v>0</v>
      </c>
      <c r="AQ78" s="165">
        <v>327</v>
      </c>
      <c r="AR78" s="175" t="s">
        <v>3833</v>
      </c>
      <c r="AS78" s="225"/>
      <c r="AT78"/>
      <c r="AU78"/>
      <c r="AV78"/>
      <c r="AW78">
        <v>1</v>
      </c>
      <c r="AX78"/>
      <c r="AY78">
        <f t="shared" si="35"/>
        <v>1</v>
      </c>
      <c r="AZ78">
        <v>1</v>
      </c>
      <c r="BA78"/>
      <c r="BB78"/>
      <c r="BC78"/>
      <c r="BD78"/>
      <c r="BE78"/>
      <c r="BF78"/>
      <c r="BG78"/>
      <c r="BH78"/>
      <c r="BI78"/>
      <c r="BJ78"/>
      <c r="BK78"/>
      <c r="BL78"/>
      <c r="BM78"/>
      <c r="BN78"/>
      <c r="BO78"/>
      <c r="BP78"/>
      <c r="BQ78"/>
      <c r="BR78">
        <v>1</v>
      </c>
      <c r="BS78" s="50" t="s">
        <v>3834</v>
      </c>
      <c r="BT78" s="50" t="s">
        <v>3835</v>
      </c>
      <c r="BU78" s="56"/>
      <c r="BV78" s="56"/>
      <c r="BW78" s="56">
        <v>3</v>
      </c>
      <c r="BX78" s="56"/>
      <c r="BY78" s="56"/>
      <c r="BZ78" s="56"/>
      <c r="CA78" s="56"/>
      <c r="CB78" s="56"/>
      <c r="CC78" s="56"/>
      <c r="CD78" s="50" t="s">
        <v>2801</v>
      </c>
      <c r="CE78" s="50" t="s">
        <v>2818</v>
      </c>
      <c r="CF78" s="56">
        <v>3</v>
      </c>
      <c r="CG78" s="50" t="s">
        <v>3214</v>
      </c>
      <c r="CH78" s="50" t="s">
        <v>3208</v>
      </c>
      <c r="CI78" s="57" t="s">
        <v>2810</v>
      </c>
      <c r="CJ78" s="58" t="s">
        <v>3113</v>
      </c>
    </row>
    <row r="79" spans="1:88" s="50" customFormat="1" x14ac:dyDescent="0.3">
      <c r="A79" s="49" t="s">
        <v>242</v>
      </c>
      <c r="B79" s="49">
        <v>63493496</v>
      </c>
      <c r="C79" s="49">
        <v>5</v>
      </c>
      <c r="D79" s="49">
        <v>617</v>
      </c>
      <c r="E79" s="49">
        <v>2</v>
      </c>
      <c r="F79" s="50">
        <v>63942983</v>
      </c>
      <c r="G79" s="49" t="s">
        <v>243</v>
      </c>
      <c r="H79" s="51">
        <v>44091</v>
      </c>
      <c r="I79" s="49" t="b">
        <f t="shared" si="18"/>
        <v>1</v>
      </c>
      <c r="J79" s="52">
        <v>1597864168</v>
      </c>
      <c r="K79" s="53">
        <f t="shared" si="19"/>
        <v>44062.79824074074</v>
      </c>
      <c r="L79" s="52">
        <v>1600012422</v>
      </c>
      <c r="M79" s="53">
        <f t="shared" si="20"/>
        <v>44087.662291666667</v>
      </c>
      <c r="N79" s="52">
        <f t="shared" si="21"/>
        <v>2148254</v>
      </c>
      <c r="O79" s="54" t="str">
        <f t="shared" si="22"/>
        <v>24 days 20:44:14</v>
      </c>
      <c r="P79" s="52">
        <v>1600300902</v>
      </c>
      <c r="Q79" s="53">
        <f t="shared" si="23"/>
        <v>44091.001180555555</v>
      </c>
      <c r="R79" s="52">
        <f t="shared" si="24"/>
        <v>2436734</v>
      </c>
      <c r="S79" s="54" t="str">
        <f t="shared" si="25"/>
        <v>28 days 4:52:14</v>
      </c>
      <c r="T79" s="50">
        <v>1600362496</v>
      </c>
      <c r="U79" s="53">
        <f t="shared" si="26"/>
        <v>44091.714074074072</v>
      </c>
      <c r="V79" s="52">
        <f t="shared" si="27"/>
        <v>2498328</v>
      </c>
      <c r="W79" s="54" t="str">
        <f t="shared" si="28"/>
        <v>28 days 21:58:48</v>
      </c>
      <c r="X79" s="52">
        <f t="shared" si="29"/>
        <v>2148254</v>
      </c>
      <c r="Y79" s="54" t="str">
        <f t="shared" si="30"/>
        <v>24 days 20:44:14</v>
      </c>
      <c r="Z79" s="50" t="s">
        <v>245</v>
      </c>
      <c r="AA79" s="50">
        <v>9028374</v>
      </c>
      <c r="AB79" s="50">
        <v>144</v>
      </c>
      <c r="AC79" s="50" t="str">
        <f>IF(AB79="","",VLOOKUP(AB79,'Lookup Tables'!$A$75:$B$86,2,TRUE))</f>
        <v>Level 1</v>
      </c>
      <c r="AD79" s="54" t="str">
        <f t="shared" si="31"/>
        <v>Level 1-Level 1</v>
      </c>
      <c r="AE79" s="49" t="s">
        <v>245</v>
      </c>
      <c r="AF79" s="55" t="str">
        <f t="shared" si="32"/>
        <v>Link</v>
      </c>
      <c r="AG79" s="49">
        <v>144</v>
      </c>
      <c r="AH79" s="50" t="str">
        <f>IF(AG79="","",VLOOKUP(AG79,'Lookup Tables'!$A$75:$B$86,2,TRUE))</f>
        <v>Level 1</v>
      </c>
      <c r="AI79" s="49">
        <v>9028374</v>
      </c>
      <c r="AJ79" s="49" t="s">
        <v>9</v>
      </c>
      <c r="AK79" s="49" t="s">
        <v>244</v>
      </c>
      <c r="AL79" s="49"/>
      <c r="AM79" s="50" t="s">
        <v>246</v>
      </c>
      <c r="AN79" s="50" t="s">
        <v>247</v>
      </c>
      <c r="AO79" s="55" t="str">
        <f t="shared" si="33"/>
        <v>Link</v>
      </c>
      <c r="AP79" s="49" t="b">
        <v>1</v>
      </c>
      <c r="AQ79" s="165">
        <v>41</v>
      </c>
      <c r="AR79" s="175" t="s">
        <v>3278</v>
      </c>
      <c r="AS79" s="225"/>
      <c r="AT79"/>
      <c r="AU79"/>
      <c r="AV79"/>
      <c r="AW79"/>
      <c r="AX79">
        <v>1</v>
      </c>
      <c r="AY79">
        <f t="shared" si="35"/>
        <v>1</v>
      </c>
      <c r="AZ79">
        <v>1</v>
      </c>
      <c r="BA79"/>
      <c r="BB79"/>
      <c r="BC79"/>
      <c r="BD79"/>
      <c r="BE79">
        <v>1</v>
      </c>
      <c r="BF79"/>
      <c r="BG79">
        <v>1</v>
      </c>
      <c r="BH79"/>
      <c r="BI79"/>
      <c r="BJ79"/>
      <c r="BK79"/>
      <c r="BL79"/>
      <c r="BM79"/>
      <c r="BN79"/>
      <c r="BO79"/>
      <c r="BP79"/>
      <c r="BQ79"/>
      <c r="BR79"/>
      <c r="BS79" s="50" t="s">
        <v>3277</v>
      </c>
      <c r="BT79" s="50" t="s">
        <v>3276</v>
      </c>
      <c r="BU79" s="56"/>
      <c r="BV79" s="56">
        <v>2</v>
      </c>
      <c r="BW79" s="56">
        <v>3</v>
      </c>
      <c r="BX79" s="56"/>
      <c r="BY79" s="56"/>
      <c r="BZ79" s="56"/>
      <c r="CA79" s="56"/>
      <c r="CB79" s="56"/>
      <c r="CC79" s="56"/>
      <c r="CD79" s="50" t="s">
        <v>2801</v>
      </c>
      <c r="CE79" s="50" t="s">
        <v>2818</v>
      </c>
      <c r="CF79" s="56">
        <v>3</v>
      </c>
      <c r="CG79" s="50" t="s">
        <v>3213</v>
      </c>
      <c r="CH79" s="50" t="s">
        <v>3208</v>
      </c>
      <c r="CI79" s="57" t="s">
        <v>2810</v>
      </c>
      <c r="CJ79" s="58" t="s">
        <v>3113</v>
      </c>
    </row>
    <row r="80" spans="1:88" s="50" customFormat="1" x14ac:dyDescent="0.3">
      <c r="A80" s="49" t="s">
        <v>218</v>
      </c>
      <c r="B80" s="49">
        <v>64543545</v>
      </c>
      <c r="C80" s="49">
        <v>0</v>
      </c>
      <c r="D80" s="49">
        <v>80</v>
      </c>
      <c r="E80" s="49">
        <v>1</v>
      </c>
      <c r="G80" s="49" t="s">
        <v>219</v>
      </c>
      <c r="H80" s="51">
        <v>44131</v>
      </c>
      <c r="I80" s="49" t="b">
        <f t="shared" si="18"/>
        <v>1</v>
      </c>
      <c r="J80" s="52">
        <v>1603739444</v>
      </c>
      <c r="K80" s="53">
        <f t="shared" si="19"/>
        <v>44130.799120370371</v>
      </c>
      <c r="L80" s="52"/>
      <c r="M80" s="53" t="str">
        <f t="shared" si="20"/>
        <v/>
      </c>
      <c r="N80" s="52" t="str">
        <f t="shared" si="21"/>
        <v/>
      </c>
      <c r="O80" s="54" t="str">
        <f t="shared" si="22"/>
        <v/>
      </c>
      <c r="P80" s="52">
        <v>1603790065</v>
      </c>
      <c r="Q80" s="53">
        <f t="shared" si="23"/>
        <v>44131.385011574079</v>
      </c>
      <c r="R80" s="52">
        <f t="shared" si="24"/>
        <v>50621</v>
      </c>
      <c r="S80" s="54" t="str">
        <f t="shared" si="25"/>
        <v>0 days 14:3:41</v>
      </c>
      <c r="U80" s="53" t="str">
        <f t="shared" si="26"/>
        <v/>
      </c>
      <c r="V80" s="52" t="str">
        <f t="shared" si="27"/>
        <v/>
      </c>
      <c r="W80" s="54" t="str">
        <f t="shared" si="28"/>
        <v/>
      </c>
      <c r="X80" s="52">
        <f t="shared" si="29"/>
        <v>50621</v>
      </c>
      <c r="Y80" s="54" t="str">
        <f t="shared" si="30"/>
        <v>00 days 14:03:41</v>
      </c>
      <c r="AC80" s="50" t="str">
        <f>IF(AB80="","",VLOOKUP(AB80,'Lookup Tables'!$A$75:$B$86,2,TRUE))</f>
        <v/>
      </c>
      <c r="AD80" s="54" t="str">
        <f t="shared" si="31"/>
        <v/>
      </c>
      <c r="AE80" s="49" t="s">
        <v>221</v>
      </c>
      <c r="AF80" s="55" t="str">
        <f t="shared" si="32"/>
        <v>Link</v>
      </c>
      <c r="AG80" s="49">
        <v>2627</v>
      </c>
      <c r="AH80" s="50" t="str">
        <f>IF(AG80="","",VLOOKUP(AG80,'Lookup Tables'!$A$75:$B$86,2,TRUE))</f>
        <v>Level 5</v>
      </c>
      <c r="AI80" s="49">
        <v>1435376</v>
      </c>
      <c r="AJ80" s="49" t="s">
        <v>9</v>
      </c>
      <c r="AK80" s="49" t="s">
        <v>220</v>
      </c>
      <c r="AL80" s="49">
        <v>60</v>
      </c>
      <c r="AM80" s="50" t="s">
        <v>222</v>
      </c>
      <c r="AN80" s="50" t="s">
        <v>223</v>
      </c>
      <c r="AO80" s="55" t="str">
        <f t="shared" si="33"/>
        <v>Link</v>
      </c>
      <c r="AP80" s="59" t="b">
        <v>1</v>
      </c>
      <c r="AQ80" s="165">
        <v>37</v>
      </c>
      <c r="AR80" s="175" t="s">
        <v>3269</v>
      </c>
      <c r="AS80" s="225"/>
      <c r="AT80"/>
      <c r="AU80"/>
      <c r="AV80"/>
      <c r="AW80">
        <v>1</v>
      </c>
      <c r="AX80"/>
      <c r="AY80">
        <f t="shared" si="35"/>
        <v>1</v>
      </c>
      <c r="AZ80">
        <v>1</v>
      </c>
      <c r="BA80"/>
      <c r="BB80"/>
      <c r="BC80"/>
      <c r="BD80">
        <v>1</v>
      </c>
      <c r="BE80"/>
      <c r="BF80"/>
      <c r="BG80">
        <v>1</v>
      </c>
      <c r="BH80"/>
      <c r="BI80"/>
      <c r="BJ80"/>
      <c r="BK80"/>
      <c r="BL80"/>
      <c r="BM80"/>
      <c r="BN80"/>
      <c r="BO80"/>
      <c r="BP80"/>
      <c r="BQ80"/>
      <c r="BR80"/>
      <c r="BS80" s="50" t="s">
        <v>3268</v>
      </c>
      <c r="BT80" s="50" t="s">
        <v>2963</v>
      </c>
      <c r="BU80" s="56"/>
      <c r="BV80" s="56"/>
      <c r="BW80" s="56">
        <v>3</v>
      </c>
      <c r="BX80" s="56"/>
      <c r="BY80" s="56"/>
      <c r="BZ80" s="56"/>
      <c r="CA80" s="56"/>
      <c r="CB80" s="56">
        <v>2</v>
      </c>
      <c r="CC80" s="56"/>
      <c r="CD80" s="50" t="s">
        <v>2801</v>
      </c>
      <c r="CE80" s="50" t="s">
        <v>2818</v>
      </c>
      <c r="CF80" s="56">
        <v>3</v>
      </c>
      <c r="CG80" s="50" t="s">
        <v>3213</v>
      </c>
      <c r="CH80" s="50" t="s">
        <v>3208</v>
      </c>
      <c r="CI80" s="57" t="s">
        <v>2810</v>
      </c>
      <c r="CJ80" s="58" t="s">
        <v>3113</v>
      </c>
    </row>
    <row r="81" spans="1:88" s="50" customFormat="1" x14ac:dyDescent="0.3">
      <c r="A81" s="49" t="s">
        <v>1603</v>
      </c>
      <c r="B81" s="49">
        <v>63651738</v>
      </c>
      <c r="C81" s="49">
        <v>4</v>
      </c>
      <c r="D81" s="49">
        <v>384</v>
      </c>
      <c r="E81" s="49">
        <v>2</v>
      </c>
      <c r="F81" s="50">
        <v>63662595</v>
      </c>
      <c r="G81" s="49" t="s">
        <v>1604</v>
      </c>
      <c r="H81" s="51">
        <v>44077</v>
      </c>
      <c r="I81" s="49" t="b">
        <f t="shared" si="18"/>
        <v>0</v>
      </c>
      <c r="J81" s="52">
        <v>1598734683</v>
      </c>
      <c r="K81" s="53">
        <f t="shared" si="19"/>
        <v>44072.87364583333</v>
      </c>
      <c r="L81" s="52"/>
      <c r="M81" s="53" t="str">
        <f t="shared" si="20"/>
        <v/>
      </c>
      <c r="N81" s="52" t="str">
        <f t="shared" si="21"/>
        <v/>
      </c>
      <c r="O81" s="54" t="str">
        <f t="shared" si="22"/>
        <v/>
      </c>
      <c r="P81" s="52">
        <v>1598825153</v>
      </c>
      <c r="Q81" s="53">
        <f t="shared" si="23"/>
        <v>44073.920752314814</v>
      </c>
      <c r="R81" s="52">
        <f t="shared" si="24"/>
        <v>90470</v>
      </c>
      <c r="S81" s="54" t="str">
        <f t="shared" si="25"/>
        <v>1 days 1:7:50</v>
      </c>
      <c r="T81" s="50">
        <v>1598825153</v>
      </c>
      <c r="U81" s="53">
        <f t="shared" si="26"/>
        <v>44073.920752314814</v>
      </c>
      <c r="V81" s="52">
        <f t="shared" si="27"/>
        <v>90470</v>
      </c>
      <c r="W81" s="54" t="str">
        <f t="shared" si="28"/>
        <v>1 days 1:7:50</v>
      </c>
      <c r="X81" s="52">
        <f t="shared" si="29"/>
        <v>90470</v>
      </c>
      <c r="Y81" s="54" t="str">
        <f t="shared" si="30"/>
        <v>01 days 01:07:50</v>
      </c>
      <c r="Z81" s="50" t="s">
        <v>1606</v>
      </c>
      <c r="AA81" s="50">
        <v>9733925</v>
      </c>
      <c r="AB81" s="50">
        <v>155</v>
      </c>
      <c r="AC81" s="50" t="str">
        <f>IF(AB81="","",VLOOKUP(AB81,'Lookup Tables'!$A$75:$B$86,2,TRUE))</f>
        <v>Level 1</v>
      </c>
      <c r="AD81" s="54" t="str">
        <f t="shared" si="31"/>
        <v>Level 1-Level 1</v>
      </c>
      <c r="AE81" s="49" t="s">
        <v>1606</v>
      </c>
      <c r="AF81" s="55" t="str">
        <f t="shared" si="32"/>
        <v>Link</v>
      </c>
      <c r="AG81" s="49">
        <v>155</v>
      </c>
      <c r="AH81" s="50" t="str">
        <f>IF(AG81="","",VLOOKUP(AG81,'Lookup Tables'!$A$75:$B$86,2,TRUE))</f>
        <v>Level 1</v>
      </c>
      <c r="AI81" s="49">
        <v>9733925</v>
      </c>
      <c r="AJ81" s="49" t="s">
        <v>9</v>
      </c>
      <c r="AK81" s="49" t="s">
        <v>1605</v>
      </c>
      <c r="AL81" s="49"/>
      <c r="AM81" s="50" t="s">
        <v>1607</v>
      </c>
      <c r="AN81" s="50" t="s">
        <v>1608</v>
      </c>
      <c r="AO81" s="55" t="str">
        <f t="shared" si="33"/>
        <v>Link</v>
      </c>
      <c r="AP81" s="49" t="b">
        <v>1</v>
      </c>
      <c r="AQ81" s="165">
        <v>288</v>
      </c>
      <c r="AR81" s="175" t="s">
        <v>3915</v>
      </c>
      <c r="AS81" s="225"/>
      <c r="AT81"/>
      <c r="AU81"/>
      <c r="AV81">
        <v>1</v>
      </c>
      <c r="AW81"/>
      <c r="AX81"/>
      <c r="AY81">
        <f t="shared" si="35"/>
        <v>0</v>
      </c>
      <c r="AZ81">
        <v>1</v>
      </c>
      <c r="BA81"/>
      <c r="BB81"/>
      <c r="BC81"/>
      <c r="BD81"/>
      <c r="BE81"/>
      <c r="BF81"/>
      <c r="BG81"/>
      <c r="BH81"/>
      <c r="BI81"/>
      <c r="BJ81"/>
      <c r="BK81"/>
      <c r="BL81"/>
      <c r="BM81"/>
      <c r="BN81"/>
      <c r="BO81">
        <v>1</v>
      </c>
      <c r="BP81"/>
      <c r="BQ81"/>
      <c r="BR81"/>
      <c r="BS81" s="95" t="s">
        <v>3916</v>
      </c>
      <c r="BT81" s="95" t="s">
        <v>2561</v>
      </c>
      <c r="BU81" s="56"/>
      <c r="BV81" s="56">
        <v>2</v>
      </c>
      <c r="BW81" s="56">
        <v>3</v>
      </c>
      <c r="BX81" s="56"/>
      <c r="BY81" s="56"/>
      <c r="BZ81" s="56"/>
      <c r="CA81" s="56"/>
      <c r="CB81" s="56">
        <v>2</v>
      </c>
      <c r="CC81" s="56"/>
      <c r="CD81" s="50" t="s">
        <v>2801</v>
      </c>
      <c r="CE81" s="50" t="s">
        <v>2818</v>
      </c>
      <c r="CF81" s="56">
        <v>3</v>
      </c>
      <c r="CG81" s="50" t="s">
        <v>3213</v>
      </c>
      <c r="CH81" s="50" t="s">
        <v>3208</v>
      </c>
      <c r="CI81" s="57" t="s">
        <v>2810</v>
      </c>
      <c r="CJ81" s="58" t="s">
        <v>3113</v>
      </c>
    </row>
    <row r="82" spans="1:88" s="50" customFormat="1" x14ac:dyDescent="0.3">
      <c r="A82" s="49" t="s">
        <v>463</v>
      </c>
      <c r="B82" s="49">
        <v>65366286</v>
      </c>
      <c r="C82" s="49">
        <v>0</v>
      </c>
      <c r="D82" s="49">
        <v>93</v>
      </c>
      <c r="E82" s="49">
        <v>1</v>
      </c>
      <c r="F82" s="50">
        <v>65393938</v>
      </c>
      <c r="G82" s="49" t="s">
        <v>464</v>
      </c>
      <c r="H82" s="51">
        <v>44186</v>
      </c>
      <c r="I82" s="49" t="b">
        <f t="shared" si="18"/>
        <v>1</v>
      </c>
      <c r="J82" s="52">
        <v>1608346912</v>
      </c>
      <c r="K82" s="53">
        <f t="shared" si="19"/>
        <v>44184.126296296294</v>
      </c>
      <c r="L82" s="52"/>
      <c r="M82" s="53" t="str">
        <f t="shared" si="20"/>
        <v/>
      </c>
      <c r="N82" s="52" t="str">
        <f t="shared" si="21"/>
        <v/>
      </c>
      <c r="O82" s="54" t="str">
        <f t="shared" si="22"/>
        <v/>
      </c>
      <c r="P82" s="52">
        <v>1608558571</v>
      </c>
      <c r="Q82" s="53">
        <f t="shared" si="23"/>
        <v>44186.576053240744</v>
      </c>
      <c r="R82" s="52">
        <f t="shared" si="24"/>
        <v>211659</v>
      </c>
      <c r="S82" s="54" t="str">
        <f t="shared" si="25"/>
        <v>2 days 10:47:39</v>
      </c>
      <c r="T82" s="50">
        <v>1608558571</v>
      </c>
      <c r="U82" s="53">
        <f t="shared" si="26"/>
        <v>44186.576053240744</v>
      </c>
      <c r="V82" s="52">
        <f t="shared" si="27"/>
        <v>211659</v>
      </c>
      <c r="W82" s="54" t="str">
        <f t="shared" si="28"/>
        <v>2 days 10:47:39</v>
      </c>
      <c r="X82" s="52">
        <f t="shared" si="29"/>
        <v>211659</v>
      </c>
      <c r="Y82" s="54" t="str">
        <f t="shared" si="30"/>
        <v>02 days 10:47:39</v>
      </c>
      <c r="Z82" s="50" t="s">
        <v>466</v>
      </c>
      <c r="AA82" s="50">
        <v>1930728</v>
      </c>
      <c r="AB82" s="50">
        <v>161</v>
      </c>
      <c r="AC82" s="50" t="str">
        <f>IF(AB82="","",VLOOKUP(AB82,'Lookup Tables'!$A$75:$B$86,2,TRUE))</f>
        <v>Level 1</v>
      </c>
      <c r="AD82" s="54" t="str">
        <f t="shared" si="31"/>
        <v>Level 1-Level 1</v>
      </c>
      <c r="AE82" s="49" t="s">
        <v>466</v>
      </c>
      <c r="AF82" s="55" t="str">
        <f t="shared" si="32"/>
        <v>Link</v>
      </c>
      <c r="AG82" s="49">
        <v>161</v>
      </c>
      <c r="AH82" s="50" t="str">
        <f>IF(AG82="","",VLOOKUP(AG82,'Lookup Tables'!$A$75:$B$86,2,TRUE))</f>
        <v>Level 1</v>
      </c>
      <c r="AI82" s="49">
        <v>1930728</v>
      </c>
      <c r="AJ82" s="49" t="s">
        <v>9</v>
      </c>
      <c r="AK82" s="49" t="s">
        <v>465</v>
      </c>
      <c r="AL82" s="49">
        <v>100</v>
      </c>
      <c r="AM82" s="50" t="s">
        <v>467</v>
      </c>
      <c r="AN82" s="50" t="s">
        <v>468</v>
      </c>
      <c r="AO82" s="55" t="str">
        <f t="shared" si="33"/>
        <v>Link</v>
      </c>
      <c r="AP82" s="49" t="b">
        <v>1</v>
      </c>
      <c r="AQ82" s="165">
        <v>78</v>
      </c>
      <c r="AR82" s="175" t="s">
        <v>3760</v>
      </c>
      <c r="AS82" s="225"/>
      <c r="AT82"/>
      <c r="AU82"/>
      <c r="AV82">
        <v>1</v>
      </c>
      <c r="AW82">
        <v>1</v>
      </c>
      <c r="AX82"/>
      <c r="AY82">
        <f t="shared" si="35"/>
        <v>1</v>
      </c>
      <c r="AZ82">
        <v>1</v>
      </c>
      <c r="BA82"/>
      <c r="BB82"/>
      <c r="BC82"/>
      <c r="BD82">
        <v>1</v>
      </c>
      <c r="BE82">
        <v>1</v>
      </c>
      <c r="BF82"/>
      <c r="BG82"/>
      <c r="BH82"/>
      <c r="BI82"/>
      <c r="BJ82"/>
      <c r="BK82"/>
      <c r="BL82"/>
      <c r="BM82"/>
      <c r="BN82"/>
      <c r="BO82"/>
      <c r="BP82"/>
      <c r="BQ82"/>
      <c r="BR82"/>
      <c r="BS82" s="95" t="s">
        <v>3758</v>
      </c>
      <c r="BT82" s="50" t="s">
        <v>3759</v>
      </c>
      <c r="BU82" s="56"/>
      <c r="BV82" s="56">
        <v>2</v>
      </c>
      <c r="BW82" s="56">
        <v>3</v>
      </c>
      <c r="BX82" s="56"/>
      <c r="BY82" s="56"/>
      <c r="BZ82" s="56"/>
      <c r="CA82" s="56"/>
      <c r="CB82" s="56"/>
      <c r="CC82" s="56"/>
      <c r="CD82" s="50" t="s">
        <v>2801</v>
      </c>
      <c r="CE82" s="50" t="s">
        <v>2818</v>
      </c>
      <c r="CF82" s="56">
        <v>3</v>
      </c>
      <c r="CG82" s="50" t="s">
        <v>3213</v>
      </c>
      <c r="CH82" s="50" t="s">
        <v>3208</v>
      </c>
      <c r="CI82" s="57" t="s">
        <v>2818</v>
      </c>
      <c r="CJ82" s="58" t="s">
        <v>3113</v>
      </c>
    </row>
    <row r="83" spans="1:88" s="50" customFormat="1" x14ac:dyDescent="0.3">
      <c r="A83" s="49" t="s">
        <v>903</v>
      </c>
      <c r="B83" s="49">
        <v>63443588</v>
      </c>
      <c r="C83" s="49">
        <v>0</v>
      </c>
      <c r="D83" s="49">
        <v>125</v>
      </c>
      <c r="E83" s="49">
        <v>0</v>
      </c>
      <c r="G83" s="49" t="s">
        <v>904</v>
      </c>
      <c r="H83" s="51">
        <v>44060</v>
      </c>
      <c r="I83" s="49" t="b">
        <f t="shared" si="18"/>
        <v>1</v>
      </c>
      <c r="J83" s="52">
        <v>1597628759</v>
      </c>
      <c r="K83" s="53">
        <f t="shared" si="19"/>
        <v>44060.073599537034</v>
      </c>
      <c r="L83" s="52">
        <v>1597645264</v>
      </c>
      <c r="M83" s="53">
        <f t="shared" si="20"/>
        <v>44060.26462962963</v>
      </c>
      <c r="N83" s="52">
        <f t="shared" si="21"/>
        <v>16505</v>
      </c>
      <c r="O83" s="54" t="str">
        <f t="shared" si="22"/>
        <v>0 days 4:35:5</v>
      </c>
      <c r="P83" s="52"/>
      <c r="Q83" s="53" t="str">
        <f t="shared" si="23"/>
        <v/>
      </c>
      <c r="R83" s="52" t="str">
        <f t="shared" si="24"/>
        <v/>
      </c>
      <c r="S83" s="54" t="str">
        <f t="shared" si="25"/>
        <v/>
      </c>
      <c r="U83" s="53" t="str">
        <f t="shared" si="26"/>
        <v/>
      </c>
      <c r="V83" s="52" t="str">
        <f t="shared" si="27"/>
        <v/>
      </c>
      <c r="W83" s="54" t="str">
        <f t="shared" si="28"/>
        <v/>
      </c>
      <c r="X83" s="52">
        <f t="shared" si="29"/>
        <v>16505</v>
      </c>
      <c r="Y83" s="54" t="str">
        <f t="shared" si="30"/>
        <v>00 days 04:35:05</v>
      </c>
      <c r="AC83" s="50" t="str">
        <f>IF(AB83="","",VLOOKUP(AB83,'Lookup Tables'!$A$75:$B$86,2,TRUE))</f>
        <v/>
      </c>
      <c r="AD83" s="54" t="str">
        <f t="shared" si="31"/>
        <v/>
      </c>
      <c r="AE83" s="49" t="s">
        <v>906</v>
      </c>
      <c r="AF83" s="55" t="str">
        <f t="shared" si="32"/>
        <v>Link</v>
      </c>
      <c r="AG83" s="49">
        <v>13</v>
      </c>
      <c r="AH83" s="50" t="str">
        <f>IF(AG83="","",VLOOKUP(AG83,'Lookup Tables'!$A$75:$B$86,2,TRUE))</f>
        <v>Level 1</v>
      </c>
      <c r="AI83" s="49">
        <v>3505417</v>
      </c>
      <c r="AJ83" s="49" t="s">
        <v>9</v>
      </c>
      <c r="AK83" s="49" t="s">
        <v>905</v>
      </c>
      <c r="AL83" s="49"/>
      <c r="AM83" s="50" t="s">
        <v>907</v>
      </c>
      <c r="AN83" s="50" t="s">
        <v>908</v>
      </c>
      <c r="AO83" s="55" t="str">
        <f t="shared" si="33"/>
        <v>Link</v>
      </c>
      <c r="AP83" s="49" t="b">
        <v>0</v>
      </c>
      <c r="AQ83" s="165">
        <v>156</v>
      </c>
      <c r="AR83" s="175" t="s">
        <v>3985</v>
      </c>
      <c r="AS83" s="225"/>
      <c r="AT83"/>
      <c r="AU83"/>
      <c r="AV83"/>
      <c r="AW83">
        <v>1</v>
      </c>
      <c r="AX83"/>
      <c r="AY83">
        <f t="shared" si="35"/>
        <v>1</v>
      </c>
      <c r="AZ83">
        <v>1</v>
      </c>
      <c r="BA83"/>
      <c r="BB83"/>
      <c r="BC83"/>
      <c r="BD83"/>
      <c r="BE83"/>
      <c r="BF83"/>
      <c r="BG83"/>
      <c r="BH83"/>
      <c r="BI83"/>
      <c r="BJ83"/>
      <c r="BK83">
        <v>1</v>
      </c>
      <c r="BL83"/>
      <c r="BM83"/>
      <c r="BN83">
        <v>1</v>
      </c>
      <c r="BO83"/>
      <c r="BP83"/>
      <c r="BQ83"/>
      <c r="BR83"/>
      <c r="BS83" s="50" t="s">
        <v>3986</v>
      </c>
      <c r="BT83" s="50" t="s">
        <v>3672</v>
      </c>
      <c r="BU83" s="56">
        <v>2</v>
      </c>
      <c r="BV83" s="56"/>
      <c r="BW83" s="56">
        <v>3</v>
      </c>
      <c r="BX83" s="56"/>
      <c r="BY83" s="56"/>
      <c r="BZ83" s="56"/>
      <c r="CA83" s="56"/>
      <c r="CB83" s="56"/>
      <c r="CC83" s="56"/>
      <c r="CD83" s="50" t="s">
        <v>2801</v>
      </c>
      <c r="CE83" s="50" t="s">
        <v>2818</v>
      </c>
      <c r="CF83" s="56">
        <v>3</v>
      </c>
      <c r="CG83" s="50" t="s">
        <v>3214</v>
      </c>
      <c r="CH83" s="50" t="s">
        <v>3208</v>
      </c>
      <c r="CI83" s="57" t="s">
        <v>2818</v>
      </c>
      <c r="CJ83" s="58" t="s">
        <v>3113</v>
      </c>
    </row>
    <row r="84" spans="1:88" s="50" customFormat="1" x14ac:dyDescent="0.3">
      <c r="A84" s="49" t="s">
        <v>1245</v>
      </c>
      <c r="B84" s="49">
        <v>62829453</v>
      </c>
      <c r="C84" s="49">
        <v>0</v>
      </c>
      <c r="D84" s="49">
        <v>488</v>
      </c>
      <c r="E84" s="49">
        <v>0</v>
      </c>
      <c r="G84" s="49" t="s">
        <v>1246</v>
      </c>
      <c r="H84" s="51">
        <v>44025</v>
      </c>
      <c r="I84" s="49" t="b">
        <f t="shared" si="18"/>
        <v>0</v>
      </c>
      <c r="J84" s="52">
        <v>1594366807</v>
      </c>
      <c r="K84" s="53">
        <f t="shared" si="19"/>
        <v>44022.319525462968</v>
      </c>
      <c r="L84" s="52"/>
      <c r="M84" s="53" t="str">
        <f t="shared" si="20"/>
        <v/>
      </c>
      <c r="N84" s="52" t="str">
        <f t="shared" si="21"/>
        <v/>
      </c>
      <c r="O84" s="54" t="str">
        <f t="shared" si="22"/>
        <v/>
      </c>
      <c r="P84" s="52"/>
      <c r="Q84" s="53" t="str">
        <f t="shared" si="23"/>
        <v/>
      </c>
      <c r="R84" s="52" t="str">
        <f t="shared" si="24"/>
        <v/>
      </c>
      <c r="S84" s="54" t="str">
        <f t="shared" si="25"/>
        <v/>
      </c>
      <c r="U84" s="53" t="str">
        <f t="shared" si="26"/>
        <v/>
      </c>
      <c r="V84" s="52" t="str">
        <f t="shared" si="27"/>
        <v/>
      </c>
      <c r="W84" s="54" t="str">
        <f t="shared" si="28"/>
        <v/>
      </c>
      <c r="X84" s="52" t="str">
        <f t="shared" si="29"/>
        <v/>
      </c>
      <c r="Y84" s="54" t="str">
        <f t="shared" si="30"/>
        <v/>
      </c>
      <c r="AC84" s="50" t="str">
        <f>IF(AB84="","",VLOOKUP(AB84,'Lookup Tables'!$A$75:$B$86,2,TRUE))</f>
        <v/>
      </c>
      <c r="AD84" s="54" t="str">
        <f t="shared" si="31"/>
        <v/>
      </c>
      <c r="AE84" s="49" t="s">
        <v>1248</v>
      </c>
      <c r="AF84" s="55" t="str">
        <f t="shared" si="32"/>
        <v>Link</v>
      </c>
      <c r="AG84" s="49">
        <v>339</v>
      </c>
      <c r="AH84" s="50" t="str">
        <f>IF(AG84="","",VLOOKUP(AG84,'Lookup Tables'!$A$75:$B$86,2,TRUE))</f>
        <v>Level 2</v>
      </c>
      <c r="AI84" s="49">
        <v>3178347</v>
      </c>
      <c r="AJ84" s="49" t="s">
        <v>9</v>
      </c>
      <c r="AK84" s="49" t="s">
        <v>1247</v>
      </c>
      <c r="AL84" s="49">
        <v>0</v>
      </c>
      <c r="AM84" s="50" t="s">
        <v>1249</v>
      </c>
      <c r="AN84" s="50" t="s">
        <v>1250</v>
      </c>
      <c r="AO84" s="55" t="str">
        <f t="shared" si="33"/>
        <v>Link</v>
      </c>
      <c r="AP84" s="49" t="b">
        <v>0</v>
      </c>
      <c r="AQ84" s="165">
        <v>221</v>
      </c>
      <c r="AR84" s="177" t="s">
        <v>3583</v>
      </c>
      <c r="AS84" s="225"/>
      <c r="AT84"/>
      <c r="AU84"/>
      <c r="AV84"/>
      <c r="AW84">
        <v>1</v>
      </c>
      <c r="AX84"/>
      <c r="AY84">
        <f t="shared" si="35"/>
        <v>1</v>
      </c>
      <c r="AZ84">
        <v>1</v>
      </c>
      <c r="BA84"/>
      <c r="BB84"/>
      <c r="BC84"/>
      <c r="BD84"/>
      <c r="BE84"/>
      <c r="BF84"/>
      <c r="BG84"/>
      <c r="BH84"/>
      <c r="BI84"/>
      <c r="BJ84"/>
      <c r="BK84"/>
      <c r="BL84"/>
      <c r="BM84"/>
      <c r="BN84"/>
      <c r="BO84"/>
      <c r="BP84"/>
      <c r="BQ84"/>
      <c r="BR84"/>
      <c r="BS84" s="50" t="s">
        <v>3584</v>
      </c>
      <c r="BT84" s="50" t="s">
        <v>3389</v>
      </c>
      <c r="BU84" s="56"/>
      <c r="BV84" s="56"/>
      <c r="BW84" s="56">
        <v>3</v>
      </c>
      <c r="BX84" s="56"/>
      <c r="BY84" s="56"/>
      <c r="BZ84" s="56"/>
      <c r="CA84" s="56"/>
      <c r="CB84" s="56"/>
      <c r="CC84" s="56"/>
      <c r="CD84" s="50" t="s">
        <v>2801</v>
      </c>
      <c r="CE84" s="50" t="s">
        <v>2818</v>
      </c>
      <c r="CF84" s="56">
        <v>3</v>
      </c>
      <c r="CG84" s="50" t="s">
        <v>3214</v>
      </c>
      <c r="CH84" s="50" t="s">
        <v>3208</v>
      </c>
      <c r="CI84" s="57" t="s">
        <v>2810</v>
      </c>
      <c r="CJ84" s="97" t="s">
        <v>3113</v>
      </c>
    </row>
    <row r="85" spans="1:88" s="50" customFormat="1" x14ac:dyDescent="0.3">
      <c r="A85" s="49" t="s">
        <v>230</v>
      </c>
      <c r="B85" s="49">
        <v>64291881</v>
      </c>
      <c r="C85" s="49">
        <v>0</v>
      </c>
      <c r="D85" s="49">
        <v>228</v>
      </c>
      <c r="E85" s="49">
        <v>1</v>
      </c>
      <c r="G85" s="49" t="s">
        <v>231</v>
      </c>
      <c r="H85" s="51">
        <v>44114</v>
      </c>
      <c r="I85" s="49" t="b">
        <f t="shared" si="18"/>
        <v>0</v>
      </c>
      <c r="J85" s="52">
        <v>1602321540</v>
      </c>
      <c r="K85" s="53">
        <f t="shared" si="19"/>
        <v>44114.388194444444</v>
      </c>
      <c r="L85" s="52">
        <v>1602324948</v>
      </c>
      <c r="M85" s="53">
        <f t="shared" si="20"/>
        <v>44114.42763888889</v>
      </c>
      <c r="N85" s="52">
        <f t="shared" si="21"/>
        <v>3408</v>
      </c>
      <c r="O85" s="54" t="str">
        <f t="shared" si="22"/>
        <v>0 days 0:56:48</v>
      </c>
      <c r="P85" s="52">
        <v>1602333201</v>
      </c>
      <c r="Q85" s="53">
        <f t="shared" si="23"/>
        <v>44114.523159722223</v>
      </c>
      <c r="R85" s="52">
        <f t="shared" si="24"/>
        <v>11661</v>
      </c>
      <c r="S85" s="54" t="str">
        <f t="shared" si="25"/>
        <v>0 days 3:14:21</v>
      </c>
      <c r="U85" s="53" t="str">
        <f t="shared" si="26"/>
        <v/>
      </c>
      <c r="V85" s="52" t="str">
        <f t="shared" si="27"/>
        <v/>
      </c>
      <c r="W85" s="54" t="str">
        <f t="shared" si="28"/>
        <v/>
      </c>
      <c r="X85" s="52">
        <f t="shared" si="29"/>
        <v>3408</v>
      </c>
      <c r="Y85" s="54" t="str">
        <f t="shared" si="30"/>
        <v>00 days 00:56:48</v>
      </c>
      <c r="AC85" s="50" t="str">
        <f>IF(AB85="","",VLOOKUP(AB85,'Lookup Tables'!$A$75:$B$86,2,TRUE))</f>
        <v/>
      </c>
      <c r="AD85" s="54" t="str">
        <f t="shared" si="31"/>
        <v/>
      </c>
      <c r="AE85" s="49" t="s">
        <v>233</v>
      </c>
      <c r="AF85" s="55" t="str">
        <f t="shared" si="32"/>
        <v>Link</v>
      </c>
      <c r="AG85" s="49">
        <v>1955</v>
      </c>
      <c r="AH85" s="50" t="str">
        <f>IF(AG85="","",VLOOKUP(AG85,'Lookup Tables'!$A$75:$B$86,2,TRUE))</f>
        <v>Level 4</v>
      </c>
      <c r="AI85" s="49">
        <v>2137483</v>
      </c>
      <c r="AJ85" s="49" t="s">
        <v>9</v>
      </c>
      <c r="AK85" s="49" t="s">
        <v>232</v>
      </c>
      <c r="AL85" s="49">
        <v>91</v>
      </c>
      <c r="AM85" s="50" t="s">
        <v>234</v>
      </c>
      <c r="AN85" s="50" t="s">
        <v>235</v>
      </c>
      <c r="AO85" s="55" t="str">
        <f t="shared" si="33"/>
        <v>Link</v>
      </c>
      <c r="AP85" s="59" t="b">
        <v>1</v>
      </c>
      <c r="AQ85" s="165">
        <v>39</v>
      </c>
      <c r="AR85" s="175" t="s">
        <v>3273</v>
      </c>
      <c r="AS85" s="225"/>
      <c r="AT85"/>
      <c r="AU85"/>
      <c r="AV85">
        <v>1</v>
      </c>
      <c r="AW85"/>
      <c r="AX85"/>
      <c r="AY85">
        <f t="shared" si="35"/>
        <v>0</v>
      </c>
      <c r="AZ85">
        <v>1</v>
      </c>
      <c r="BA85"/>
      <c r="BB85"/>
      <c r="BC85"/>
      <c r="BD85"/>
      <c r="BE85"/>
      <c r="BF85"/>
      <c r="BG85"/>
      <c r="BH85">
        <v>1</v>
      </c>
      <c r="BI85"/>
      <c r="BJ85"/>
      <c r="BK85"/>
      <c r="BL85"/>
      <c r="BM85"/>
      <c r="BN85"/>
      <c r="BO85"/>
      <c r="BP85"/>
      <c r="BQ85"/>
      <c r="BR85"/>
      <c r="BS85" s="50" t="s">
        <v>3272</v>
      </c>
      <c r="BT85" s="50" t="s">
        <v>3254</v>
      </c>
      <c r="BU85" s="56"/>
      <c r="BV85" s="56"/>
      <c r="BW85" s="56">
        <v>3</v>
      </c>
      <c r="BX85" s="56"/>
      <c r="BY85" s="56"/>
      <c r="BZ85" s="56"/>
      <c r="CA85" s="56"/>
      <c r="CB85" s="56"/>
      <c r="CC85" s="56"/>
      <c r="CD85" s="50" t="s">
        <v>2801</v>
      </c>
      <c r="CE85" s="50" t="s">
        <v>2818</v>
      </c>
      <c r="CF85" s="56">
        <v>3</v>
      </c>
      <c r="CG85" s="50" t="s">
        <v>3213</v>
      </c>
      <c r="CH85" s="50" t="s">
        <v>3208</v>
      </c>
      <c r="CI85" s="57" t="s">
        <v>2810</v>
      </c>
      <c r="CJ85" s="58" t="s">
        <v>3113</v>
      </c>
    </row>
    <row r="86" spans="1:88" s="50" customFormat="1" x14ac:dyDescent="0.3">
      <c r="A86" s="49" t="s">
        <v>1765</v>
      </c>
      <c r="B86" s="49">
        <v>65799627</v>
      </c>
      <c r="C86" s="49">
        <v>0</v>
      </c>
      <c r="D86" s="49">
        <v>47</v>
      </c>
      <c r="E86" s="49">
        <v>0</v>
      </c>
      <c r="G86" s="49" t="s">
        <v>1766</v>
      </c>
      <c r="H86" s="51">
        <v>44215</v>
      </c>
      <c r="I86" s="49" t="b">
        <f t="shared" si="18"/>
        <v>1</v>
      </c>
      <c r="J86" s="52">
        <v>1611090889</v>
      </c>
      <c r="K86" s="53">
        <f t="shared" si="19"/>
        <v>44215.885289351849</v>
      </c>
      <c r="L86" s="52">
        <v>1611097211</v>
      </c>
      <c r="M86" s="53">
        <f t="shared" si="20"/>
        <v>44215.958460648151</v>
      </c>
      <c r="N86" s="52">
        <f t="shared" si="21"/>
        <v>6322</v>
      </c>
      <c r="O86" s="54" t="str">
        <f t="shared" si="22"/>
        <v>0 days 1:45:22</v>
      </c>
      <c r="P86" s="52"/>
      <c r="Q86" s="53" t="str">
        <f t="shared" si="23"/>
        <v/>
      </c>
      <c r="R86" s="52" t="str">
        <f t="shared" si="24"/>
        <v/>
      </c>
      <c r="S86" s="54" t="str">
        <f t="shared" si="25"/>
        <v/>
      </c>
      <c r="U86" s="53" t="str">
        <f t="shared" si="26"/>
        <v/>
      </c>
      <c r="V86" s="52" t="str">
        <f t="shared" si="27"/>
        <v/>
      </c>
      <c r="W86" s="54" t="str">
        <f t="shared" si="28"/>
        <v/>
      </c>
      <c r="X86" s="52">
        <f t="shared" si="29"/>
        <v>6322</v>
      </c>
      <c r="Y86" s="54" t="str">
        <f t="shared" si="30"/>
        <v>00 days 01:45:22</v>
      </c>
      <c r="AC86" s="50" t="str">
        <f>IF(AB86="","",VLOOKUP(AB86,'Lookup Tables'!$A$75:$B$86,2,TRUE))</f>
        <v/>
      </c>
      <c r="AD86" s="54" t="str">
        <f t="shared" si="31"/>
        <v/>
      </c>
      <c r="AE86" s="49" t="s">
        <v>1768</v>
      </c>
      <c r="AF86" s="55" t="str">
        <f t="shared" si="32"/>
        <v>Link</v>
      </c>
      <c r="AG86" s="49">
        <v>1</v>
      </c>
      <c r="AH86" s="50" t="str">
        <f>IF(AG86="","",VLOOKUP(AG86,'Lookup Tables'!$A$75:$B$86,2,TRUE))</f>
        <v>Level 1</v>
      </c>
      <c r="AI86" s="49">
        <v>15039170</v>
      </c>
      <c r="AJ86" s="49" t="s">
        <v>9</v>
      </c>
      <c r="AK86" s="49" t="s">
        <v>1767</v>
      </c>
      <c r="AL86" s="49"/>
      <c r="AM86" s="50" t="s">
        <v>1769</v>
      </c>
      <c r="AN86" s="50" t="s">
        <v>1770</v>
      </c>
      <c r="AO86" s="55" t="str">
        <f t="shared" si="33"/>
        <v>Link</v>
      </c>
      <c r="AP86" s="49" t="b">
        <v>0</v>
      </c>
      <c r="AQ86" s="165">
        <v>322</v>
      </c>
      <c r="AR86" s="175" t="s">
        <v>3934</v>
      </c>
      <c r="AS86" s="225"/>
      <c r="AT86"/>
      <c r="AU86"/>
      <c r="AV86"/>
      <c r="AW86"/>
      <c r="AX86">
        <v>1</v>
      </c>
      <c r="AY86">
        <f t="shared" si="35"/>
        <v>1</v>
      </c>
      <c r="AZ86">
        <v>1</v>
      </c>
      <c r="BA86"/>
      <c r="BB86"/>
      <c r="BC86">
        <v>1</v>
      </c>
      <c r="BD86"/>
      <c r="BE86"/>
      <c r="BF86"/>
      <c r="BG86"/>
      <c r="BH86"/>
      <c r="BI86"/>
      <c r="BJ86"/>
      <c r="BK86"/>
      <c r="BL86"/>
      <c r="BM86"/>
      <c r="BN86"/>
      <c r="BO86"/>
      <c r="BP86"/>
      <c r="BQ86"/>
      <c r="BR86"/>
      <c r="BS86" s="50" t="s">
        <v>3933</v>
      </c>
      <c r="BT86" s="50" t="s">
        <v>2561</v>
      </c>
      <c r="BU86" s="56"/>
      <c r="BV86" s="56"/>
      <c r="BW86" s="56">
        <v>3</v>
      </c>
      <c r="BX86" s="56"/>
      <c r="BY86" s="56"/>
      <c r="BZ86" s="56"/>
      <c r="CA86" s="56"/>
      <c r="CB86" s="56"/>
      <c r="CC86" s="56"/>
      <c r="CD86" s="50" t="s">
        <v>2801</v>
      </c>
      <c r="CE86" s="50" t="s">
        <v>2818</v>
      </c>
      <c r="CF86" s="56">
        <v>3</v>
      </c>
      <c r="CG86" s="50" t="s">
        <v>3214</v>
      </c>
      <c r="CH86" s="50" t="s">
        <v>3208</v>
      </c>
      <c r="CI86" s="57" t="s">
        <v>2810</v>
      </c>
      <c r="CJ86" s="58" t="s">
        <v>3113</v>
      </c>
    </row>
    <row r="87" spans="1:88" s="50" customFormat="1" x14ac:dyDescent="0.3">
      <c r="A87" s="49" t="s">
        <v>248</v>
      </c>
      <c r="B87" s="49">
        <v>63818789</v>
      </c>
      <c r="C87" s="49">
        <v>0</v>
      </c>
      <c r="D87" s="49">
        <v>63</v>
      </c>
      <c r="E87" s="49">
        <v>1</v>
      </c>
      <c r="F87" s="50">
        <v>63827348</v>
      </c>
      <c r="G87" s="49" t="s">
        <v>249</v>
      </c>
      <c r="H87" s="51">
        <v>44084</v>
      </c>
      <c r="I87" s="49" t="b">
        <f t="shared" si="18"/>
        <v>1</v>
      </c>
      <c r="J87" s="52">
        <v>1599681781</v>
      </c>
      <c r="K87" s="53">
        <f t="shared" si="19"/>
        <v>44083.835428240738</v>
      </c>
      <c r="L87" s="52"/>
      <c r="M87" s="53" t="str">
        <f t="shared" si="20"/>
        <v/>
      </c>
      <c r="N87" s="52" t="str">
        <f t="shared" si="21"/>
        <v/>
      </c>
      <c r="O87" s="54" t="str">
        <f t="shared" si="22"/>
        <v/>
      </c>
      <c r="P87" s="52">
        <v>1599732321</v>
      </c>
      <c r="Q87" s="53">
        <f t="shared" si="23"/>
        <v>44084.420381944445</v>
      </c>
      <c r="R87" s="52">
        <f t="shared" si="24"/>
        <v>50540</v>
      </c>
      <c r="S87" s="54" t="str">
        <f t="shared" si="25"/>
        <v>0 days 14:2:20</v>
      </c>
      <c r="T87" s="50">
        <v>1599732321</v>
      </c>
      <c r="U87" s="53">
        <f t="shared" si="26"/>
        <v>44084.420381944445</v>
      </c>
      <c r="V87" s="52">
        <f t="shared" si="27"/>
        <v>50540</v>
      </c>
      <c r="W87" s="54" t="str">
        <f t="shared" si="28"/>
        <v>0 days 14:2:20</v>
      </c>
      <c r="X87" s="52">
        <f t="shared" si="29"/>
        <v>50540</v>
      </c>
      <c r="Y87" s="54" t="str">
        <f t="shared" si="30"/>
        <v>00 days 14:02:20</v>
      </c>
      <c r="Z87" s="50" t="s">
        <v>3025</v>
      </c>
      <c r="AA87" s="50">
        <v>68490</v>
      </c>
      <c r="AB87" s="50">
        <v>5283</v>
      </c>
      <c r="AC87" s="50" t="str">
        <f>IF(AB87="","",VLOOKUP(AB87,'Lookup Tables'!$A$75:$B$86,2,TRUE))</f>
        <v>Level 7</v>
      </c>
      <c r="AD87" s="54" t="str">
        <f t="shared" si="31"/>
        <v>Level 3-Level 7</v>
      </c>
      <c r="AE87" s="49" t="s">
        <v>251</v>
      </c>
      <c r="AF87" s="55" t="str">
        <f t="shared" si="32"/>
        <v>Link</v>
      </c>
      <c r="AG87" s="49">
        <v>511</v>
      </c>
      <c r="AH87" s="50" t="str">
        <f>IF(AG87="","",VLOOKUP(AG87,'Lookup Tables'!$A$75:$B$86,2,TRUE))</f>
        <v>Level 3</v>
      </c>
      <c r="AI87" s="49">
        <v>583523</v>
      </c>
      <c r="AJ87" s="49" t="s">
        <v>9</v>
      </c>
      <c r="AK87" s="49" t="s">
        <v>250</v>
      </c>
      <c r="AL87" s="49">
        <v>40</v>
      </c>
      <c r="AM87" s="50" t="s">
        <v>252</v>
      </c>
      <c r="AN87" s="50" t="s">
        <v>253</v>
      </c>
      <c r="AO87" s="55" t="str">
        <f t="shared" si="33"/>
        <v>Link</v>
      </c>
      <c r="AP87" s="49" t="b">
        <v>1</v>
      </c>
      <c r="AQ87" s="165">
        <v>42</v>
      </c>
      <c r="AR87" s="175" t="s">
        <v>3279</v>
      </c>
      <c r="AS87" s="225"/>
      <c r="AT87"/>
      <c r="AU87"/>
      <c r="AV87"/>
      <c r="AW87"/>
      <c r="AX87">
        <v>1</v>
      </c>
      <c r="AY87">
        <f t="shared" si="35"/>
        <v>1</v>
      </c>
      <c r="AZ87">
        <v>1</v>
      </c>
      <c r="BA87"/>
      <c r="BB87"/>
      <c r="BC87"/>
      <c r="BD87">
        <v>1</v>
      </c>
      <c r="BE87"/>
      <c r="BF87"/>
      <c r="BG87"/>
      <c r="BH87"/>
      <c r="BI87"/>
      <c r="BJ87"/>
      <c r="BK87">
        <v>1</v>
      </c>
      <c r="BL87"/>
      <c r="BM87"/>
      <c r="BN87"/>
      <c r="BO87"/>
      <c r="BP87"/>
      <c r="BQ87"/>
      <c r="BR87"/>
      <c r="BS87" s="50" t="s">
        <v>3280</v>
      </c>
      <c r="BT87" s="50" t="s">
        <v>2849</v>
      </c>
      <c r="BU87" s="56"/>
      <c r="BV87" s="56"/>
      <c r="BW87" s="56">
        <v>3</v>
      </c>
      <c r="BX87" s="56"/>
      <c r="BY87" s="56"/>
      <c r="BZ87" s="56"/>
      <c r="CA87" s="56"/>
      <c r="CB87" s="56"/>
      <c r="CC87" s="56"/>
      <c r="CD87" s="50" t="s">
        <v>2801</v>
      </c>
      <c r="CE87" s="50" t="s">
        <v>2818</v>
      </c>
      <c r="CF87" s="56">
        <v>3</v>
      </c>
      <c r="CG87" s="50" t="s">
        <v>3214</v>
      </c>
      <c r="CH87" s="50" t="s">
        <v>3208</v>
      </c>
      <c r="CI87" s="57" t="s">
        <v>2810</v>
      </c>
      <c r="CJ87" s="58" t="s">
        <v>3113</v>
      </c>
    </row>
    <row r="88" spans="1:88" s="50" customFormat="1" x14ac:dyDescent="0.3">
      <c r="A88" s="49" t="s">
        <v>1044</v>
      </c>
      <c r="B88" s="49">
        <v>65001011</v>
      </c>
      <c r="C88" s="49">
        <v>3</v>
      </c>
      <c r="D88" s="49">
        <v>150</v>
      </c>
      <c r="E88" s="49">
        <v>3</v>
      </c>
      <c r="F88" s="50">
        <v>65515496</v>
      </c>
      <c r="G88" s="49" t="s">
        <v>544</v>
      </c>
      <c r="H88" s="51">
        <v>44259</v>
      </c>
      <c r="I88" s="49" t="b">
        <f t="shared" si="18"/>
        <v>1</v>
      </c>
      <c r="J88" s="52">
        <v>1606293124</v>
      </c>
      <c r="K88" s="53">
        <f t="shared" si="19"/>
        <v>44160.355601851858</v>
      </c>
      <c r="L88" s="52">
        <v>1606338911</v>
      </c>
      <c r="M88" s="53">
        <f t="shared" si="20"/>
        <v>44160.88554398148</v>
      </c>
      <c r="N88" s="52">
        <f t="shared" si="21"/>
        <v>45787</v>
      </c>
      <c r="O88" s="54" t="str">
        <f t="shared" si="22"/>
        <v>0 days 12:43:7</v>
      </c>
      <c r="P88" s="52">
        <v>1609376879</v>
      </c>
      <c r="Q88" s="53">
        <f t="shared" si="23"/>
        <v>44196.047210648147</v>
      </c>
      <c r="R88" s="52">
        <f t="shared" si="24"/>
        <v>3083755</v>
      </c>
      <c r="S88" s="54" t="str">
        <f t="shared" si="25"/>
        <v>35 days 16:35:55</v>
      </c>
      <c r="T88" s="50">
        <v>1609376879</v>
      </c>
      <c r="U88" s="53">
        <f t="shared" si="26"/>
        <v>44196.047210648147</v>
      </c>
      <c r="V88" s="52">
        <f t="shared" si="27"/>
        <v>3083755</v>
      </c>
      <c r="W88" s="54" t="str">
        <f t="shared" si="28"/>
        <v>35 days 16:35:55</v>
      </c>
      <c r="X88" s="52">
        <f t="shared" si="29"/>
        <v>45787</v>
      </c>
      <c r="Y88" s="54" t="str">
        <f t="shared" si="30"/>
        <v>00 days 12:43:07</v>
      </c>
      <c r="Z88" s="50" t="s">
        <v>3045</v>
      </c>
      <c r="AA88" s="50">
        <v>14916173</v>
      </c>
      <c r="AB88" s="50">
        <v>36</v>
      </c>
      <c r="AC88" s="50" t="str">
        <f>IF(AB88="","",VLOOKUP(AB88,'Lookup Tables'!$A$75:$B$86,2,TRUE))</f>
        <v>Level 1</v>
      </c>
      <c r="AD88" s="54" t="str">
        <f t="shared" si="31"/>
        <v>Level 1-Level 1</v>
      </c>
      <c r="AE88" s="49" t="s">
        <v>1046</v>
      </c>
      <c r="AF88" s="55" t="str">
        <f t="shared" si="32"/>
        <v>Link</v>
      </c>
      <c r="AG88" s="49">
        <v>154</v>
      </c>
      <c r="AH88" s="50" t="str">
        <f>IF(AG88="","",VLOOKUP(AG88,'Lookup Tables'!$A$75:$B$86,2,TRUE))</f>
        <v>Level 1</v>
      </c>
      <c r="AI88" s="49">
        <v>11205109</v>
      </c>
      <c r="AJ88" s="49" t="s">
        <v>9</v>
      </c>
      <c r="AK88" s="49" t="s">
        <v>1045</v>
      </c>
      <c r="AL88" s="49"/>
      <c r="AM88" s="50" t="s">
        <v>1047</v>
      </c>
      <c r="AN88" s="50" t="s">
        <v>1048</v>
      </c>
      <c r="AO88" s="55" t="str">
        <f t="shared" si="33"/>
        <v>Link</v>
      </c>
      <c r="AP88" s="49" t="b">
        <v>1</v>
      </c>
      <c r="AQ88" s="165">
        <v>182</v>
      </c>
      <c r="AR88" s="175" t="s">
        <v>4009</v>
      </c>
      <c r="AS88" s="225"/>
      <c r="AT88"/>
      <c r="AU88"/>
      <c r="AV88"/>
      <c r="AW88"/>
      <c r="AX88">
        <v>1</v>
      </c>
      <c r="AY88">
        <f t="shared" si="35"/>
        <v>1</v>
      </c>
      <c r="AZ88">
        <v>1</v>
      </c>
      <c r="BA88"/>
      <c r="BB88"/>
      <c r="BC88"/>
      <c r="BD88"/>
      <c r="BE88"/>
      <c r="BF88"/>
      <c r="BG88"/>
      <c r="BH88"/>
      <c r="BI88"/>
      <c r="BJ88"/>
      <c r="BK88"/>
      <c r="BL88"/>
      <c r="BM88"/>
      <c r="BN88"/>
      <c r="BO88"/>
      <c r="BP88"/>
      <c r="BQ88"/>
      <c r="BR88"/>
      <c r="BS88" s="50" t="s">
        <v>4010</v>
      </c>
      <c r="BT88" s="50" t="s">
        <v>4011</v>
      </c>
      <c r="BU88" s="56"/>
      <c r="BV88" s="56">
        <v>2</v>
      </c>
      <c r="BW88" s="56">
        <v>3</v>
      </c>
      <c r="BX88" s="56"/>
      <c r="BY88" s="56"/>
      <c r="BZ88" s="56"/>
      <c r="CA88" s="56"/>
      <c r="CB88" s="56"/>
      <c r="CC88" s="56"/>
      <c r="CD88" s="50" t="s">
        <v>2800</v>
      </c>
      <c r="CE88" s="50" t="s">
        <v>2818</v>
      </c>
      <c r="CF88" s="56">
        <v>3</v>
      </c>
      <c r="CG88" s="50" t="s">
        <v>3214</v>
      </c>
      <c r="CH88" s="50" t="s">
        <v>3208</v>
      </c>
      <c r="CI88" s="57" t="s">
        <v>2810</v>
      </c>
      <c r="CJ88" s="58" t="s">
        <v>3113</v>
      </c>
    </row>
    <row r="89" spans="1:88" s="50" customFormat="1" x14ac:dyDescent="0.3">
      <c r="A89" s="49" t="s">
        <v>1061</v>
      </c>
      <c r="B89" s="49">
        <v>66286744</v>
      </c>
      <c r="C89" s="49">
        <v>1</v>
      </c>
      <c r="D89" s="49">
        <v>41</v>
      </c>
      <c r="E89" s="49">
        <v>1</v>
      </c>
      <c r="F89" s="50">
        <v>66287332</v>
      </c>
      <c r="G89" s="49" t="s">
        <v>1062</v>
      </c>
      <c r="H89" s="51">
        <v>44247</v>
      </c>
      <c r="I89" s="49" t="b">
        <f t="shared" si="18"/>
        <v>1</v>
      </c>
      <c r="J89" s="52">
        <v>1613781211</v>
      </c>
      <c r="K89" s="53">
        <f t="shared" si="19"/>
        <v>44247.023275462961</v>
      </c>
      <c r="L89" s="52">
        <v>1613782414</v>
      </c>
      <c r="M89" s="53">
        <f t="shared" si="20"/>
        <v>44247.037199074075</v>
      </c>
      <c r="N89" s="52">
        <f t="shared" si="21"/>
        <v>1203</v>
      </c>
      <c r="O89" s="54" t="str">
        <f t="shared" si="22"/>
        <v>0 days 0:20:3</v>
      </c>
      <c r="P89" s="52">
        <v>1613787170</v>
      </c>
      <c r="Q89" s="53">
        <f t="shared" si="23"/>
        <v>44247.092245370368</v>
      </c>
      <c r="R89" s="52">
        <f t="shared" si="24"/>
        <v>5959</v>
      </c>
      <c r="S89" s="54" t="str">
        <f t="shared" si="25"/>
        <v>0 days 1:39:19</v>
      </c>
      <c r="T89" s="50">
        <v>1613787170</v>
      </c>
      <c r="U89" s="53">
        <f t="shared" si="26"/>
        <v>44247.092245370368</v>
      </c>
      <c r="V89" s="52">
        <f t="shared" si="27"/>
        <v>5959</v>
      </c>
      <c r="W89" s="54" t="str">
        <f t="shared" si="28"/>
        <v>0 days 1:39:19</v>
      </c>
      <c r="X89" s="52">
        <f t="shared" si="29"/>
        <v>1203</v>
      </c>
      <c r="Y89" s="54" t="str">
        <f t="shared" si="30"/>
        <v>00 days 00:20:03</v>
      </c>
      <c r="Z89" s="50" t="s">
        <v>513</v>
      </c>
      <c r="AA89" s="50">
        <v>1227445</v>
      </c>
      <c r="AB89" s="50">
        <v>174</v>
      </c>
      <c r="AC89" s="50" t="str">
        <f>IF(AB89="","",VLOOKUP(AB89,'Lookup Tables'!$A$75:$B$86,2,TRUE))</f>
        <v>Level 1</v>
      </c>
      <c r="AD89" s="54" t="str">
        <f t="shared" si="31"/>
        <v>Level 1-Level 1</v>
      </c>
      <c r="AE89" s="49" t="s">
        <v>513</v>
      </c>
      <c r="AF89" s="55" t="str">
        <f t="shared" si="32"/>
        <v>Link</v>
      </c>
      <c r="AG89" s="49">
        <v>174</v>
      </c>
      <c r="AH89" s="50" t="str">
        <f>IF(AG89="","",VLOOKUP(AG89,'Lookup Tables'!$A$75:$B$86,2,TRUE))</f>
        <v>Level 1</v>
      </c>
      <c r="AI89" s="49">
        <v>1227445</v>
      </c>
      <c r="AJ89" s="49" t="s">
        <v>9</v>
      </c>
      <c r="AK89" s="49" t="s">
        <v>512</v>
      </c>
      <c r="AL89" s="49">
        <v>50</v>
      </c>
      <c r="AM89" s="50" t="s">
        <v>514</v>
      </c>
      <c r="AN89" s="50" t="s">
        <v>1063</v>
      </c>
      <c r="AO89" s="55" t="str">
        <f t="shared" si="33"/>
        <v>Link</v>
      </c>
      <c r="AP89" s="49" t="b">
        <v>1</v>
      </c>
      <c r="AQ89" s="165">
        <v>185</v>
      </c>
      <c r="AR89" s="175" t="s">
        <v>4016</v>
      </c>
      <c r="AS89" s="225"/>
      <c r="AT89"/>
      <c r="AU89"/>
      <c r="AV89"/>
      <c r="AW89"/>
      <c r="AX89"/>
      <c r="AY89">
        <f t="shared" si="35"/>
        <v>0</v>
      </c>
      <c r="AZ89">
        <v>1</v>
      </c>
      <c r="BA89"/>
      <c r="BB89"/>
      <c r="BC89"/>
      <c r="BD89">
        <v>1</v>
      </c>
      <c r="BE89">
        <v>1</v>
      </c>
      <c r="BF89">
        <v>1</v>
      </c>
      <c r="BG89"/>
      <c r="BH89"/>
      <c r="BI89"/>
      <c r="BJ89"/>
      <c r="BK89"/>
      <c r="BL89"/>
      <c r="BM89"/>
      <c r="BN89"/>
      <c r="BO89"/>
      <c r="BP89"/>
      <c r="BQ89"/>
      <c r="BR89"/>
      <c r="BS89" s="50" t="s">
        <v>4017</v>
      </c>
      <c r="BT89" s="50" t="s">
        <v>3433</v>
      </c>
      <c r="BU89" s="56">
        <v>2</v>
      </c>
      <c r="BV89" s="56">
        <v>2</v>
      </c>
      <c r="BW89" s="56">
        <v>3</v>
      </c>
      <c r="BX89" s="56"/>
      <c r="BY89" s="56"/>
      <c r="BZ89" s="56"/>
      <c r="CA89" s="56"/>
      <c r="CB89" s="56"/>
      <c r="CC89" s="56"/>
      <c r="CD89" s="50" t="s">
        <v>2801</v>
      </c>
      <c r="CE89" s="50" t="s">
        <v>2818</v>
      </c>
      <c r="CF89" s="56">
        <v>3</v>
      </c>
      <c r="CG89" s="50" t="s">
        <v>3213</v>
      </c>
      <c r="CH89" s="50" t="s">
        <v>3208</v>
      </c>
      <c r="CI89" s="57" t="s">
        <v>2810</v>
      </c>
      <c r="CJ89" s="58" t="s">
        <v>3113</v>
      </c>
    </row>
    <row r="90" spans="1:88" s="50" customFormat="1" x14ac:dyDescent="0.3">
      <c r="A90" s="49" t="s">
        <v>1112</v>
      </c>
      <c r="B90" s="49">
        <v>65512890</v>
      </c>
      <c r="C90" s="49">
        <v>0</v>
      </c>
      <c r="D90" s="49">
        <v>178</v>
      </c>
      <c r="E90" s="49">
        <v>1</v>
      </c>
      <c r="G90" s="49" t="s">
        <v>544</v>
      </c>
      <c r="H90" s="51">
        <v>44195</v>
      </c>
      <c r="I90" s="49" t="b">
        <f t="shared" si="18"/>
        <v>1</v>
      </c>
      <c r="J90" s="52">
        <v>1609358375</v>
      </c>
      <c r="K90" s="53">
        <f t="shared" si="19"/>
        <v>44195.833043981482</v>
      </c>
      <c r="L90" s="52"/>
      <c r="M90" s="53" t="str">
        <f t="shared" si="20"/>
        <v/>
      </c>
      <c r="N90" s="52" t="str">
        <f t="shared" si="21"/>
        <v/>
      </c>
      <c r="O90" s="54" t="str">
        <f t="shared" si="22"/>
        <v/>
      </c>
      <c r="P90" s="52">
        <v>1609358752</v>
      </c>
      <c r="Q90" s="53">
        <f t="shared" si="23"/>
        <v>44195.837407407409</v>
      </c>
      <c r="R90" s="52">
        <f t="shared" si="24"/>
        <v>377</v>
      </c>
      <c r="S90" s="54" t="str">
        <f t="shared" si="25"/>
        <v>0 days 0:6:17</v>
      </c>
      <c r="U90" s="53" t="str">
        <f t="shared" si="26"/>
        <v/>
      </c>
      <c r="V90" s="52" t="str">
        <f t="shared" si="27"/>
        <v/>
      </c>
      <c r="W90" s="54" t="str">
        <f t="shared" si="28"/>
        <v/>
      </c>
      <c r="X90" s="52">
        <f t="shared" si="29"/>
        <v>377</v>
      </c>
      <c r="Y90" s="54" t="str">
        <f t="shared" si="30"/>
        <v>00 days 00:06:17</v>
      </c>
      <c r="AC90" s="50" t="str">
        <f>IF(AB90="","",VLOOKUP(AB90,'Lookup Tables'!$A$75:$B$86,2,TRUE))</f>
        <v/>
      </c>
      <c r="AD90" s="54" t="str">
        <f t="shared" si="31"/>
        <v/>
      </c>
      <c r="AE90" s="49" t="s">
        <v>1114</v>
      </c>
      <c r="AF90" s="55" t="str">
        <f t="shared" si="32"/>
        <v>Link</v>
      </c>
      <c r="AG90" s="49">
        <v>1255</v>
      </c>
      <c r="AH90" s="50" t="str">
        <f>IF(AG90="","",VLOOKUP(AG90,'Lookup Tables'!$A$75:$B$86,2,TRUE))</f>
        <v>Level 4</v>
      </c>
      <c r="AI90" s="49">
        <v>675203</v>
      </c>
      <c r="AJ90" s="49" t="s">
        <v>9</v>
      </c>
      <c r="AK90" s="49" t="s">
        <v>1113</v>
      </c>
      <c r="AL90" s="49">
        <v>42</v>
      </c>
      <c r="AM90" s="50" t="s">
        <v>1115</v>
      </c>
      <c r="AN90" s="50" t="s">
        <v>1116</v>
      </c>
      <c r="AO90" s="55" t="str">
        <f t="shared" si="33"/>
        <v>Link</v>
      </c>
      <c r="AP90" s="49" t="b">
        <v>0</v>
      </c>
      <c r="AQ90" s="165">
        <v>195</v>
      </c>
      <c r="AR90" s="175" t="s">
        <v>4038</v>
      </c>
      <c r="AS90" s="225"/>
      <c r="AT90"/>
      <c r="AU90"/>
      <c r="AV90"/>
      <c r="AW90">
        <v>1</v>
      </c>
      <c r="AX90"/>
      <c r="AY90">
        <f t="shared" si="35"/>
        <v>1</v>
      </c>
      <c r="AZ90">
        <v>1</v>
      </c>
      <c r="BA90"/>
      <c r="BB90"/>
      <c r="BC90"/>
      <c r="BD90"/>
      <c r="BE90"/>
      <c r="BF90"/>
      <c r="BG90"/>
      <c r="BH90"/>
      <c r="BI90"/>
      <c r="BJ90"/>
      <c r="BK90"/>
      <c r="BL90"/>
      <c r="BM90"/>
      <c r="BN90"/>
      <c r="BO90"/>
      <c r="BP90"/>
      <c r="BQ90"/>
      <c r="BR90"/>
      <c r="BS90" s="50" t="s">
        <v>4039</v>
      </c>
      <c r="BT90" s="50" t="s">
        <v>3389</v>
      </c>
      <c r="BU90" s="56"/>
      <c r="BV90" s="56"/>
      <c r="BW90" s="56">
        <v>3</v>
      </c>
      <c r="BX90" s="56"/>
      <c r="BY90" s="56"/>
      <c r="BZ90" s="56"/>
      <c r="CA90" s="56"/>
      <c r="CB90" s="56"/>
      <c r="CC90" s="56"/>
      <c r="CD90" s="50" t="s">
        <v>2801</v>
      </c>
      <c r="CE90" s="50" t="s">
        <v>2818</v>
      </c>
      <c r="CF90" s="56">
        <v>3</v>
      </c>
      <c r="CG90" s="50" t="s">
        <v>3214</v>
      </c>
      <c r="CH90" s="50" t="s">
        <v>3208</v>
      </c>
      <c r="CI90" s="57" t="s">
        <v>2810</v>
      </c>
      <c r="CJ90" s="58" t="s">
        <v>3113</v>
      </c>
    </row>
    <row r="91" spans="1:88" s="50" customFormat="1" x14ac:dyDescent="0.3">
      <c r="A91" s="49" t="s">
        <v>1005</v>
      </c>
      <c r="B91" s="49">
        <v>61567836</v>
      </c>
      <c r="C91" s="49">
        <v>5</v>
      </c>
      <c r="D91" s="49">
        <v>522</v>
      </c>
      <c r="E91" s="49">
        <v>0</v>
      </c>
      <c r="G91" s="49" t="s">
        <v>1006</v>
      </c>
      <c r="H91" s="51">
        <v>43956</v>
      </c>
      <c r="I91" s="49" t="b">
        <f t="shared" si="18"/>
        <v>0</v>
      </c>
      <c r="J91" s="52">
        <v>1588463349</v>
      </c>
      <c r="K91" s="53">
        <f t="shared" si="19"/>
        <v>43953.992465277777</v>
      </c>
      <c r="L91" s="52">
        <v>1588473611</v>
      </c>
      <c r="M91" s="53">
        <f t="shared" si="20"/>
        <v>43954.111238425925</v>
      </c>
      <c r="N91" s="52">
        <f t="shared" si="21"/>
        <v>10262</v>
      </c>
      <c r="O91" s="54" t="str">
        <f t="shared" si="22"/>
        <v>0 days 2:51:2</v>
      </c>
      <c r="P91" s="52"/>
      <c r="Q91" s="53" t="str">
        <f t="shared" si="23"/>
        <v/>
      </c>
      <c r="R91" s="52" t="str">
        <f t="shared" si="24"/>
        <v/>
      </c>
      <c r="S91" s="54" t="str">
        <f t="shared" si="25"/>
        <v/>
      </c>
      <c r="U91" s="53" t="str">
        <f t="shared" si="26"/>
        <v/>
      </c>
      <c r="V91" s="52" t="str">
        <f t="shared" si="27"/>
        <v/>
      </c>
      <c r="W91" s="54" t="str">
        <f t="shared" si="28"/>
        <v/>
      </c>
      <c r="X91" s="52">
        <f t="shared" si="29"/>
        <v>10262</v>
      </c>
      <c r="Y91" s="54" t="str">
        <f t="shared" si="30"/>
        <v>00 days 02:51:02</v>
      </c>
      <c r="AC91" s="50" t="str">
        <f>IF(AB91="","",VLOOKUP(AB91,'Lookup Tables'!$A$75:$B$86,2,TRUE))</f>
        <v/>
      </c>
      <c r="AD91" s="54" t="str">
        <f t="shared" si="31"/>
        <v/>
      </c>
      <c r="AE91" s="49" t="s">
        <v>1008</v>
      </c>
      <c r="AF91" s="55" t="str">
        <f t="shared" si="32"/>
        <v>Link</v>
      </c>
      <c r="AG91" s="49">
        <v>3024</v>
      </c>
      <c r="AH91" s="50" t="str">
        <f>IF(AG91="","",VLOOKUP(AG91,'Lookup Tables'!$A$75:$B$86,2,TRUE))</f>
        <v>Level 6</v>
      </c>
      <c r="AI91" s="49">
        <v>3546760</v>
      </c>
      <c r="AJ91" s="49" t="s">
        <v>9</v>
      </c>
      <c r="AK91" s="49" t="s">
        <v>1007</v>
      </c>
      <c r="AL91" s="49">
        <v>91</v>
      </c>
      <c r="AM91" s="50" t="s">
        <v>1009</v>
      </c>
      <c r="AN91" s="50" t="s">
        <v>1010</v>
      </c>
      <c r="AO91" s="55" t="str">
        <f t="shared" si="33"/>
        <v>Link</v>
      </c>
      <c r="AP91" s="49" t="b">
        <v>0</v>
      </c>
      <c r="AQ91" s="165">
        <v>175</v>
      </c>
      <c r="AR91" s="175" t="s">
        <v>3977</v>
      </c>
      <c r="AS91" s="225"/>
      <c r="AT91"/>
      <c r="AU91"/>
      <c r="AV91"/>
      <c r="AW91"/>
      <c r="AX91">
        <v>1</v>
      </c>
      <c r="AY91">
        <f t="shared" si="35"/>
        <v>1</v>
      </c>
      <c r="AZ91">
        <v>1</v>
      </c>
      <c r="BA91"/>
      <c r="BB91"/>
      <c r="BC91"/>
      <c r="BD91"/>
      <c r="BE91">
        <v>1</v>
      </c>
      <c r="BF91"/>
      <c r="BG91"/>
      <c r="BH91"/>
      <c r="BI91"/>
      <c r="BJ91"/>
      <c r="BK91"/>
      <c r="BL91"/>
      <c r="BM91"/>
      <c r="BN91"/>
      <c r="BO91"/>
      <c r="BP91"/>
      <c r="BQ91"/>
      <c r="BR91"/>
      <c r="BS91" s="50" t="s">
        <v>3978</v>
      </c>
      <c r="BT91" s="50" t="s">
        <v>3924</v>
      </c>
      <c r="BU91" s="56"/>
      <c r="BV91" s="56">
        <v>2</v>
      </c>
      <c r="BW91" s="56">
        <v>3</v>
      </c>
      <c r="BX91" s="56"/>
      <c r="BY91" s="56"/>
      <c r="BZ91" s="56"/>
      <c r="CA91" s="56"/>
      <c r="CB91" s="56"/>
      <c r="CC91" s="56"/>
      <c r="CD91" s="50" t="s">
        <v>2801</v>
      </c>
      <c r="CE91" s="50" t="s">
        <v>2818</v>
      </c>
      <c r="CF91" s="56">
        <v>3</v>
      </c>
      <c r="CG91" s="50" t="s">
        <v>3214</v>
      </c>
      <c r="CH91" s="50" t="s">
        <v>3208</v>
      </c>
      <c r="CI91" s="57" t="s">
        <v>2810</v>
      </c>
      <c r="CJ91" s="58" t="s">
        <v>3113</v>
      </c>
    </row>
    <row r="92" spans="1:88" s="50" customFormat="1" x14ac:dyDescent="0.3">
      <c r="A92" s="49" t="s">
        <v>1570</v>
      </c>
      <c r="B92" s="49">
        <v>64611990</v>
      </c>
      <c r="C92" s="49">
        <v>0</v>
      </c>
      <c r="D92" s="49">
        <v>119</v>
      </c>
      <c r="E92" s="49">
        <v>1</v>
      </c>
      <c r="G92" s="49" t="s">
        <v>1571</v>
      </c>
      <c r="H92" s="51">
        <v>44140</v>
      </c>
      <c r="I92" s="49" t="b">
        <f t="shared" si="18"/>
        <v>1</v>
      </c>
      <c r="J92" s="52">
        <v>1604074301</v>
      </c>
      <c r="K92" s="53">
        <f t="shared" si="19"/>
        <v>44134.674780092595</v>
      </c>
      <c r="L92" s="52"/>
      <c r="M92" s="53" t="str">
        <f t="shared" si="20"/>
        <v/>
      </c>
      <c r="N92" s="52" t="str">
        <f t="shared" si="21"/>
        <v/>
      </c>
      <c r="O92" s="54" t="str">
        <f t="shared" si="22"/>
        <v/>
      </c>
      <c r="P92" s="52">
        <v>1604086422</v>
      </c>
      <c r="Q92" s="53">
        <f t="shared" si="23"/>
        <v>44134.815069444448</v>
      </c>
      <c r="R92" s="52">
        <f t="shared" si="24"/>
        <v>12121</v>
      </c>
      <c r="S92" s="54" t="str">
        <f t="shared" si="25"/>
        <v>0 days 3:22:1</v>
      </c>
      <c r="U92" s="53" t="str">
        <f t="shared" si="26"/>
        <v/>
      </c>
      <c r="V92" s="52" t="str">
        <f t="shared" si="27"/>
        <v/>
      </c>
      <c r="W92" s="54" t="str">
        <f t="shared" si="28"/>
        <v/>
      </c>
      <c r="X92" s="52">
        <f t="shared" si="29"/>
        <v>12121</v>
      </c>
      <c r="Y92" s="54" t="str">
        <f t="shared" si="30"/>
        <v>00 days 03:22:01</v>
      </c>
      <c r="AC92" s="50" t="str">
        <f>IF(AB92="","",VLOOKUP(AB92,'Lookup Tables'!$A$75:$B$86,2,TRUE))</f>
        <v/>
      </c>
      <c r="AD92" s="54" t="str">
        <f t="shared" si="31"/>
        <v/>
      </c>
      <c r="AE92" s="49" t="s">
        <v>1573</v>
      </c>
      <c r="AF92" s="55" t="str">
        <f t="shared" si="32"/>
        <v>Link</v>
      </c>
      <c r="AG92" s="49">
        <v>93</v>
      </c>
      <c r="AH92" s="50" t="str">
        <f>IF(AG92="","",VLOOKUP(AG92,'Lookup Tables'!$A$75:$B$86,2,TRUE))</f>
        <v>Level 1</v>
      </c>
      <c r="AI92" s="49">
        <v>5493993</v>
      </c>
      <c r="AJ92" s="49" t="s">
        <v>9</v>
      </c>
      <c r="AK92" s="49" t="s">
        <v>1572</v>
      </c>
      <c r="AL92" s="49"/>
      <c r="AM92" s="50" t="s">
        <v>1574</v>
      </c>
      <c r="AN92" s="50" t="s">
        <v>1575</v>
      </c>
      <c r="AO92" s="55" t="str">
        <f t="shared" si="33"/>
        <v>Link</v>
      </c>
      <c r="AP92" s="49" t="b">
        <v>1</v>
      </c>
      <c r="AQ92" s="165">
        <v>281</v>
      </c>
      <c r="AR92" s="175" t="s">
        <v>3900</v>
      </c>
      <c r="AS92" s="225"/>
      <c r="AT92"/>
      <c r="AU92"/>
      <c r="AV92"/>
      <c r="AW92"/>
      <c r="AX92">
        <v>1</v>
      </c>
      <c r="AY92">
        <f t="shared" si="35"/>
        <v>1</v>
      </c>
      <c r="AZ92">
        <v>1</v>
      </c>
      <c r="BA92"/>
      <c r="BB92"/>
      <c r="BC92"/>
      <c r="BD92"/>
      <c r="BE92"/>
      <c r="BF92"/>
      <c r="BG92"/>
      <c r="BH92"/>
      <c r="BI92"/>
      <c r="BJ92"/>
      <c r="BK92"/>
      <c r="BL92"/>
      <c r="BM92"/>
      <c r="BN92"/>
      <c r="BO92"/>
      <c r="BP92"/>
      <c r="BQ92"/>
      <c r="BR92"/>
      <c r="BS92" s="95" t="s">
        <v>3901</v>
      </c>
      <c r="BT92" s="95" t="s">
        <v>3902</v>
      </c>
      <c r="BU92" s="56"/>
      <c r="BV92" s="56">
        <v>2</v>
      </c>
      <c r="BW92" s="56">
        <v>3</v>
      </c>
      <c r="BX92" s="56"/>
      <c r="BY92" s="56"/>
      <c r="BZ92" s="56"/>
      <c r="CA92" s="56"/>
      <c r="CB92" s="56"/>
      <c r="CC92" s="56"/>
      <c r="CD92" s="50" t="s">
        <v>2801</v>
      </c>
      <c r="CE92" s="50" t="s">
        <v>2818</v>
      </c>
      <c r="CF92" s="56">
        <v>3</v>
      </c>
      <c r="CG92" s="50" t="s">
        <v>3214</v>
      </c>
      <c r="CH92" s="50" t="s">
        <v>3208</v>
      </c>
      <c r="CI92" s="57" t="s">
        <v>2810</v>
      </c>
      <c r="CJ92" s="58" t="s">
        <v>3113</v>
      </c>
    </row>
    <row r="93" spans="1:88" s="50" customFormat="1" x14ac:dyDescent="0.3">
      <c r="A93" s="49" t="s">
        <v>712</v>
      </c>
      <c r="B93" s="49">
        <v>66626979</v>
      </c>
      <c r="C93" s="49">
        <v>1</v>
      </c>
      <c r="D93" s="49">
        <v>39</v>
      </c>
      <c r="E93" s="49">
        <v>1</v>
      </c>
      <c r="F93" s="50">
        <v>66631463</v>
      </c>
      <c r="G93" s="49" t="s">
        <v>315</v>
      </c>
      <c r="H93" s="51">
        <v>44270</v>
      </c>
      <c r="I93" s="49" t="b">
        <f t="shared" si="18"/>
        <v>1</v>
      </c>
      <c r="J93" s="52">
        <v>1615739916</v>
      </c>
      <c r="K93" s="53">
        <f t="shared" si="19"/>
        <v>44269.693472222221</v>
      </c>
      <c r="L93" s="52"/>
      <c r="M93" s="53" t="str">
        <f t="shared" si="20"/>
        <v/>
      </c>
      <c r="N93" s="52" t="str">
        <f t="shared" si="21"/>
        <v/>
      </c>
      <c r="O93" s="54" t="str">
        <f t="shared" si="22"/>
        <v/>
      </c>
      <c r="P93" s="52">
        <v>1615773547</v>
      </c>
      <c r="Q93" s="53">
        <f t="shared" si="23"/>
        <v>44270.082719907412</v>
      </c>
      <c r="R93" s="52">
        <f t="shared" si="24"/>
        <v>33631</v>
      </c>
      <c r="S93" s="54" t="str">
        <f t="shared" si="25"/>
        <v>0 days 9:20:31</v>
      </c>
      <c r="T93" s="50">
        <v>1615773547</v>
      </c>
      <c r="U93" s="53">
        <f t="shared" si="26"/>
        <v>44270.082719907412</v>
      </c>
      <c r="V93" s="52">
        <f t="shared" si="27"/>
        <v>33631</v>
      </c>
      <c r="W93" s="54" t="str">
        <f t="shared" si="28"/>
        <v>0 days 9:20:31</v>
      </c>
      <c r="X93" s="52">
        <f t="shared" si="29"/>
        <v>33631</v>
      </c>
      <c r="Y93" s="54" t="str">
        <f t="shared" si="30"/>
        <v>00 days 09:20:31</v>
      </c>
      <c r="Z93" s="50" t="s">
        <v>3023</v>
      </c>
      <c r="AA93" s="50">
        <v>2658697</v>
      </c>
      <c r="AB93" s="50">
        <v>2723</v>
      </c>
      <c r="AC93" s="50" t="str">
        <f>IF(AB93="","",VLOOKUP(AB93,'Lookup Tables'!$A$75:$B$86,2,TRUE))</f>
        <v>Level 5</v>
      </c>
      <c r="AD93" s="54" t="str">
        <f t="shared" si="31"/>
        <v>Level 2-Level 5</v>
      </c>
      <c r="AE93" s="49" t="s">
        <v>317</v>
      </c>
      <c r="AF93" s="55" t="str">
        <f t="shared" si="32"/>
        <v>Link</v>
      </c>
      <c r="AG93" s="49">
        <v>203</v>
      </c>
      <c r="AH93" s="50" t="str">
        <f>IF(AG93="","",VLOOKUP(AG93,'Lookup Tables'!$A$75:$B$86,2,TRUE))</f>
        <v>Level 2</v>
      </c>
      <c r="AI93" s="49">
        <v>5004920</v>
      </c>
      <c r="AJ93" s="49" t="s">
        <v>9</v>
      </c>
      <c r="AK93" s="49" t="s">
        <v>316</v>
      </c>
      <c r="AL93" s="49"/>
      <c r="AM93" s="50" t="s">
        <v>318</v>
      </c>
      <c r="AN93" s="50" t="s">
        <v>713</v>
      </c>
      <c r="AO93" s="55" t="str">
        <f t="shared" si="33"/>
        <v>Link</v>
      </c>
      <c r="AP93" s="49" t="b">
        <v>1</v>
      </c>
      <c r="AQ93" s="165">
        <v>121</v>
      </c>
      <c r="AR93" s="175" t="s">
        <v>3667</v>
      </c>
      <c r="AS93" s="225"/>
      <c r="AT93"/>
      <c r="AU93"/>
      <c r="AV93"/>
      <c r="AW93"/>
      <c r="AX93">
        <v>1</v>
      </c>
      <c r="AY93">
        <f t="shared" si="35"/>
        <v>1</v>
      </c>
      <c r="AZ93">
        <v>1</v>
      </c>
      <c r="BA93"/>
      <c r="BB93"/>
      <c r="BC93"/>
      <c r="BD93"/>
      <c r="BE93">
        <v>1</v>
      </c>
      <c r="BF93"/>
      <c r="BG93"/>
      <c r="BH93"/>
      <c r="BI93"/>
      <c r="BJ93"/>
      <c r="BK93">
        <v>1</v>
      </c>
      <c r="BL93"/>
      <c r="BM93"/>
      <c r="BN93"/>
      <c r="BO93"/>
      <c r="BP93"/>
      <c r="BQ93"/>
      <c r="BR93"/>
      <c r="BS93" s="95" t="s">
        <v>3668</v>
      </c>
      <c r="BT93" s="95" t="s">
        <v>3669</v>
      </c>
      <c r="BU93" s="56"/>
      <c r="BV93" s="56"/>
      <c r="BW93" s="56">
        <v>3</v>
      </c>
      <c r="BX93" s="56"/>
      <c r="BY93" s="56"/>
      <c r="BZ93" s="56"/>
      <c r="CA93" s="56"/>
      <c r="CB93" s="56"/>
      <c r="CC93" s="56"/>
      <c r="CD93" s="50" t="s">
        <v>2801</v>
      </c>
      <c r="CE93" s="50" t="s">
        <v>2818</v>
      </c>
      <c r="CF93" s="56">
        <v>3</v>
      </c>
      <c r="CG93" s="50" t="s">
        <v>3214</v>
      </c>
      <c r="CH93" s="50" t="s">
        <v>3208</v>
      </c>
      <c r="CI93" s="57" t="s">
        <v>2818</v>
      </c>
      <c r="CJ93" s="58" t="s">
        <v>3113</v>
      </c>
    </row>
    <row r="94" spans="1:88" s="50" customFormat="1" x14ac:dyDescent="0.3">
      <c r="A94" s="49" t="s">
        <v>927</v>
      </c>
      <c r="B94" s="49">
        <v>62868998</v>
      </c>
      <c r="C94" s="49">
        <v>1</v>
      </c>
      <c r="D94" s="49">
        <v>1638</v>
      </c>
      <c r="E94" s="49">
        <v>2</v>
      </c>
      <c r="F94" s="50">
        <v>62985357</v>
      </c>
      <c r="G94" s="49" t="s">
        <v>928</v>
      </c>
      <c r="H94" s="51">
        <v>44031</v>
      </c>
      <c r="I94" s="49" t="b">
        <f t="shared" si="18"/>
        <v>1</v>
      </c>
      <c r="J94" s="52">
        <v>1594612332</v>
      </c>
      <c r="K94" s="53">
        <f t="shared" si="19"/>
        <v>44025.161250000005</v>
      </c>
      <c r="L94" s="52"/>
      <c r="M94" s="53" t="str">
        <f t="shared" si="20"/>
        <v/>
      </c>
      <c r="N94" s="52" t="str">
        <f t="shared" si="21"/>
        <v/>
      </c>
      <c r="O94" s="54" t="str">
        <f t="shared" si="22"/>
        <v/>
      </c>
      <c r="P94" s="52">
        <v>1594621741</v>
      </c>
      <c r="Q94" s="53">
        <f t="shared" si="23"/>
        <v>44025.270150462966</v>
      </c>
      <c r="R94" s="52">
        <f t="shared" si="24"/>
        <v>9409</v>
      </c>
      <c r="S94" s="54" t="str">
        <f t="shared" si="25"/>
        <v>0 days 2:36:49</v>
      </c>
      <c r="T94" s="50">
        <v>1595190787</v>
      </c>
      <c r="U94" s="53">
        <f t="shared" si="26"/>
        <v>44031.85633101852</v>
      </c>
      <c r="V94" s="52">
        <f t="shared" si="27"/>
        <v>578455</v>
      </c>
      <c r="W94" s="54" t="str">
        <f t="shared" si="28"/>
        <v>6 days 16:40:55</v>
      </c>
      <c r="X94" s="52">
        <f t="shared" si="29"/>
        <v>9409</v>
      </c>
      <c r="Y94" s="54" t="str">
        <f t="shared" si="30"/>
        <v>00 days 02:36:49</v>
      </c>
      <c r="Z94" s="50" t="s">
        <v>930</v>
      </c>
      <c r="AA94" s="50">
        <v>1206480</v>
      </c>
      <c r="AB94" s="50">
        <v>1596</v>
      </c>
      <c r="AC94" s="50" t="str">
        <f>IF(AB94="","",VLOOKUP(AB94,'Lookup Tables'!$A$75:$B$86,2,TRUE))</f>
        <v>Level 4</v>
      </c>
      <c r="AD94" s="54" t="str">
        <f t="shared" si="31"/>
        <v>Level 4-Level 4</v>
      </c>
      <c r="AE94" s="49" t="s">
        <v>930</v>
      </c>
      <c r="AF94" s="55" t="str">
        <f t="shared" si="32"/>
        <v>Link</v>
      </c>
      <c r="AG94" s="49">
        <v>1596</v>
      </c>
      <c r="AH94" s="50" t="str">
        <f>IF(AG94="","",VLOOKUP(AG94,'Lookup Tables'!$A$75:$B$86,2,TRUE))</f>
        <v>Level 4</v>
      </c>
      <c r="AI94" s="49">
        <v>1206480</v>
      </c>
      <c r="AJ94" s="49" t="s">
        <v>9</v>
      </c>
      <c r="AK94" s="49" t="s">
        <v>929</v>
      </c>
      <c r="AL94" s="49">
        <v>76</v>
      </c>
      <c r="AM94" s="50" t="s">
        <v>931</v>
      </c>
      <c r="AN94" s="50" t="s">
        <v>932</v>
      </c>
      <c r="AO94" s="55" t="str">
        <f t="shared" si="33"/>
        <v>Link</v>
      </c>
      <c r="AP94" s="49" t="b">
        <v>1</v>
      </c>
      <c r="AQ94" s="165">
        <v>161</v>
      </c>
      <c r="AR94" s="175" t="s">
        <v>3767</v>
      </c>
      <c r="AS94" s="225"/>
      <c r="AT94"/>
      <c r="AU94"/>
      <c r="AV94"/>
      <c r="AW94">
        <v>1</v>
      </c>
      <c r="AX94"/>
      <c r="AY94">
        <f t="shared" si="35"/>
        <v>1</v>
      </c>
      <c r="AZ94">
        <v>1</v>
      </c>
      <c r="BA94"/>
      <c r="BB94"/>
      <c r="BC94"/>
      <c r="BD94"/>
      <c r="BE94"/>
      <c r="BF94"/>
      <c r="BG94"/>
      <c r="BH94"/>
      <c r="BI94"/>
      <c r="BJ94"/>
      <c r="BK94"/>
      <c r="BL94"/>
      <c r="BM94"/>
      <c r="BN94"/>
      <c r="BO94"/>
      <c r="BP94"/>
      <c r="BQ94">
        <v>0</v>
      </c>
      <c r="BR94"/>
      <c r="BS94" s="50" t="s">
        <v>3768</v>
      </c>
      <c r="BT94" s="50" t="s">
        <v>3389</v>
      </c>
      <c r="BU94" s="56"/>
      <c r="BV94" s="56">
        <v>2</v>
      </c>
      <c r="BW94" s="56">
        <v>3</v>
      </c>
      <c r="BX94" s="56"/>
      <c r="BY94" s="56"/>
      <c r="BZ94" s="56"/>
      <c r="CA94" s="56"/>
      <c r="CB94" s="56"/>
      <c r="CC94" s="56"/>
      <c r="CD94" s="50" t="s">
        <v>2801</v>
      </c>
      <c r="CE94" s="50" t="s">
        <v>2818</v>
      </c>
      <c r="CF94" s="56">
        <v>3</v>
      </c>
      <c r="CG94" s="50" t="s">
        <v>3214</v>
      </c>
      <c r="CH94" s="50" t="s">
        <v>3208</v>
      </c>
      <c r="CI94" s="57" t="s">
        <v>2810</v>
      </c>
      <c r="CJ94" s="58" t="s">
        <v>3113</v>
      </c>
    </row>
    <row r="95" spans="1:88" s="50" customFormat="1" x14ac:dyDescent="0.3">
      <c r="A95" s="49" t="s">
        <v>688</v>
      </c>
      <c r="B95" s="49">
        <v>64480491</v>
      </c>
      <c r="C95" s="49">
        <v>0</v>
      </c>
      <c r="D95" s="49">
        <v>37</v>
      </c>
      <c r="E95" s="49">
        <v>2</v>
      </c>
      <c r="G95" s="49" t="s">
        <v>689</v>
      </c>
      <c r="H95" s="51">
        <v>44286</v>
      </c>
      <c r="I95" s="49" t="b">
        <f t="shared" si="18"/>
        <v>0</v>
      </c>
      <c r="J95" s="52">
        <v>1603363067</v>
      </c>
      <c r="K95" s="53">
        <f t="shared" si="19"/>
        <v>44126.442905092597</v>
      </c>
      <c r="L95" s="52"/>
      <c r="M95" s="53" t="str">
        <f t="shared" si="20"/>
        <v/>
      </c>
      <c r="N95" s="52" t="str">
        <f t="shared" si="21"/>
        <v/>
      </c>
      <c r="O95" s="54" t="str">
        <f t="shared" si="22"/>
        <v/>
      </c>
      <c r="P95" s="52">
        <v>1616029196</v>
      </c>
      <c r="Q95" s="53">
        <f t="shared" si="23"/>
        <v>44273.041620370372</v>
      </c>
      <c r="R95" s="52">
        <f t="shared" si="24"/>
        <v>12666129</v>
      </c>
      <c r="S95" s="54" t="str">
        <f t="shared" si="25"/>
        <v>146 days 14:22:9</v>
      </c>
      <c r="U95" s="53" t="str">
        <f t="shared" si="26"/>
        <v/>
      </c>
      <c r="V95" s="52" t="str">
        <f t="shared" si="27"/>
        <v/>
      </c>
      <c r="W95" s="54" t="str">
        <f t="shared" si="28"/>
        <v/>
      </c>
      <c r="X95" s="52">
        <f t="shared" si="29"/>
        <v>12666129</v>
      </c>
      <c r="Y95" s="54" t="str">
        <f t="shared" si="30"/>
        <v>25 days 14:22:09</v>
      </c>
      <c r="AC95" s="50" t="str">
        <f>IF(AB95="","",VLOOKUP(AB95,'Lookup Tables'!$A$75:$B$86,2,TRUE))</f>
        <v/>
      </c>
      <c r="AD95" s="54" t="str">
        <f t="shared" si="31"/>
        <v/>
      </c>
      <c r="AE95" s="49" t="s">
        <v>691</v>
      </c>
      <c r="AF95" s="55" t="str">
        <f t="shared" si="32"/>
        <v>Link</v>
      </c>
      <c r="AG95" s="49">
        <v>194</v>
      </c>
      <c r="AH95" s="50" t="str">
        <f>IF(AG95="","",VLOOKUP(AG95,'Lookup Tables'!$A$75:$B$86,2,TRUE))</f>
        <v>Level 1</v>
      </c>
      <c r="AI95" s="49">
        <v>445150</v>
      </c>
      <c r="AJ95" s="49" t="s">
        <v>9</v>
      </c>
      <c r="AK95" s="49" t="s">
        <v>690</v>
      </c>
      <c r="AL95" s="49">
        <v>60</v>
      </c>
      <c r="AM95" s="50" t="s">
        <v>692</v>
      </c>
      <c r="AN95" s="50" t="s">
        <v>693</v>
      </c>
      <c r="AO95" s="55" t="str">
        <f t="shared" si="33"/>
        <v>Link</v>
      </c>
      <c r="AP95" s="49" t="b">
        <v>0</v>
      </c>
      <c r="AQ95" s="165">
        <v>117</v>
      </c>
      <c r="AR95" s="175" t="s">
        <v>3660</v>
      </c>
      <c r="AS95" s="225"/>
      <c r="AT95"/>
      <c r="AU95"/>
      <c r="AV95"/>
      <c r="AW95"/>
      <c r="AX95">
        <v>1</v>
      </c>
      <c r="AY95">
        <f t="shared" si="35"/>
        <v>1</v>
      </c>
      <c r="AZ95">
        <v>1</v>
      </c>
      <c r="BA95"/>
      <c r="BB95"/>
      <c r="BC95"/>
      <c r="BD95"/>
      <c r="BE95"/>
      <c r="BF95"/>
      <c r="BG95"/>
      <c r="BH95"/>
      <c r="BI95"/>
      <c r="BJ95"/>
      <c r="BK95"/>
      <c r="BL95"/>
      <c r="BM95"/>
      <c r="BN95"/>
      <c r="BO95"/>
      <c r="BP95"/>
      <c r="BQ95"/>
      <c r="BR95"/>
      <c r="BS95" s="95" t="s">
        <v>3661</v>
      </c>
      <c r="BT95" s="95" t="s">
        <v>3385</v>
      </c>
      <c r="BU95" s="56"/>
      <c r="BV95" s="56"/>
      <c r="BW95" s="56">
        <v>3</v>
      </c>
      <c r="BX95" s="56"/>
      <c r="BY95" s="56"/>
      <c r="BZ95" s="56"/>
      <c r="CA95" s="56"/>
      <c r="CB95" s="56"/>
      <c r="CC95" s="56"/>
      <c r="CD95" s="50" t="s">
        <v>2801</v>
      </c>
      <c r="CE95" s="50" t="s">
        <v>2818</v>
      </c>
      <c r="CF95" s="56">
        <v>3</v>
      </c>
      <c r="CG95" s="50" t="s">
        <v>3214</v>
      </c>
      <c r="CH95" s="50" t="s">
        <v>3208</v>
      </c>
      <c r="CI95" s="57" t="s">
        <v>2818</v>
      </c>
      <c r="CJ95" s="58" t="s">
        <v>3113</v>
      </c>
    </row>
    <row r="96" spans="1:88" s="50" customFormat="1" x14ac:dyDescent="0.3">
      <c r="A96" s="49" t="s">
        <v>1644</v>
      </c>
      <c r="B96" s="49">
        <v>63105618</v>
      </c>
      <c r="C96" s="49">
        <v>1</v>
      </c>
      <c r="D96" s="49">
        <v>617</v>
      </c>
      <c r="E96" s="49">
        <v>3</v>
      </c>
      <c r="G96" s="49" t="s">
        <v>1645</v>
      </c>
      <c r="H96" s="51">
        <v>44040</v>
      </c>
      <c r="I96" s="49" t="b">
        <f t="shared" si="18"/>
        <v>1</v>
      </c>
      <c r="J96" s="52">
        <v>1595797020</v>
      </c>
      <c r="K96" s="53">
        <f t="shared" si="19"/>
        <v>44038.872916666667</v>
      </c>
      <c r="L96" s="52">
        <v>1596194594</v>
      </c>
      <c r="M96" s="53">
        <f t="shared" si="20"/>
        <v>44043.47446759259</v>
      </c>
      <c r="N96" s="52">
        <f t="shared" si="21"/>
        <v>397574</v>
      </c>
      <c r="O96" s="54" t="str">
        <f t="shared" si="22"/>
        <v>4 days 14:26:14</v>
      </c>
      <c r="P96" s="52">
        <v>1595831757</v>
      </c>
      <c r="Q96" s="53">
        <f t="shared" si="23"/>
        <v>44039.274965277778</v>
      </c>
      <c r="R96" s="52">
        <f t="shared" si="24"/>
        <v>34737</v>
      </c>
      <c r="S96" s="54" t="str">
        <f t="shared" si="25"/>
        <v>0 days 9:38:57</v>
      </c>
      <c r="U96" s="53" t="str">
        <f t="shared" si="26"/>
        <v/>
      </c>
      <c r="V96" s="52" t="str">
        <f t="shared" si="27"/>
        <v/>
      </c>
      <c r="W96" s="54" t="str">
        <f t="shared" si="28"/>
        <v/>
      </c>
      <c r="X96" s="52">
        <f t="shared" si="29"/>
        <v>34737</v>
      </c>
      <c r="Y96" s="54" t="str">
        <f t="shared" si="30"/>
        <v>00 days 09:38:57</v>
      </c>
      <c r="AC96" s="50" t="str">
        <f>IF(AB96="","",VLOOKUP(AB96,'Lookup Tables'!$A$75:$B$86,2,TRUE))</f>
        <v/>
      </c>
      <c r="AD96" s="54" t="str">
        <f t="shared" si="31"/>
        <v/>
      </c>
      <c r="AE96" s="49" t="s">
        <v>50</v>
      </c>
      <c r="AF96" s="55" t="str">
        <f t="shared" si="32"/>
        <v>Link</v>
      </c>
      <c r="AG96" s="49">
        <v>197</v>
      </c>
      <c r="AH96" s="50" t="str">
        <f>IF(AG96="","",VLOOKUP(AG96,'Lookup Tables'!$A$75:$B$86,2,TRUE))</f>
        <v>Level 1</v>
      </c>
      <c r="AI96" s="49">
        <v>215015</v>
      </c>
      <c r="AJ96" s="49" t="s">
        <v>9</v>
      </c>
      <c r="AK96" s="49" t="s">
        <v>49</v>
      </c>
      <c r="AL96" s="49">
        <v>75</v>
      </c>
      <c r="AM96" s="50" t="s">
        <v>51</v>
      </c>
      <c r="AN96" s="50" t="s">
        <v>1646</v>
      </c>
      <c r="AO96" s="55" t="str">
        <f t="shared" si="33"/>
        <v>Link</v>
      </c>
      <c r="AP96" s="49" t="b">
        <v>1</v>
      </c>
      <c r="AQ96" s="165">
        <v>297</v>
      </c>
      <c r="AR96" s="175" t="s">
        <v>3877</v>
      </c>
      <c r="AS96" s="225"/>
      <c r="AT96"/>
      <c r="AU96"/>
      <c r="AV96"/>
      <c r="AW96">
        <v>1</v>
      </c>
      <c r="AX96"/>
      <c r="AY96">
        <f t="shared" si="35"/>
        <v>1</v>
      </c>
      <c r="AZ96">
        <v>1</v>
      </c>
      <c r="BA96"/>
      <c r="BB96"/>
      <c r="BC96"/>
      <c r="BD96"/>
      <c r="BE96"/>
      <c r="BF96"/>
      <c r="BG96">
        <v>1</v>
      </c>
      <c r="BH96"/>
      <c r="BI96"/>
      <c r="BJ96"/>
      <c r="BK96"/>
      <c r="BL96"/>
      <c r="BM96"/>
      <c r="BN96"/>
      <c r="BO96"/>
      <c r="BP96"/>
      <c r="BQ96"/>
      <c r="BR96"/>
      <c r="BS96" s="50" t="s">
        <v>3878</v>
      </c>
      <c r="BT96" s="50" t="s">
        <v>2561</v>
      </c>
      <c r="BU96" s="56"/>
      <c r="BV96" s="56"/>
      <c r="BW96" s="56"/>
      <c r="BX96" s="56">
        <v>3</v>
      </c>
      <c r="BY96" s="56">
        <v>2</v>
      </c>
      <c r="BZ96" s="56"/>
      <c r="CA96" s="56"/>
      <c r="CB96" s="56"/>
      <c r="CC96" s="56"/>
      <c r="CD96" s="50" t="s">
        <v>2800</v>
      </c>
      <c r="CE96" s="50" t="s">
        <v>2818</v>
      </c>
      <c r="CF96" s="56">
        <v>3</v>
      </c>
      <c r="CG96" s="50" t="s">
        <v>3214</v>
      </c>
      <c r="CH96" s="50" t="s">
        <v>3208</v>
      </c>
      <c r="CI96" s="57" t="s">
        <v>2810</v>
      </c>
      <c r="CJ96" s="58" t="s">
        <v>3113</v>
      </c>
    </row>
    <row r="97" spans="1:89" s="50" customFormat="1" x14ac:dyDescent="0.3">
      <c r="A97" s="49" t="s">
        <v>1690</v>
      </c>
      <c r="B97" s="49">
        <v>61830255</v>
      </c>
      <c r="C97" s="49">
        <v>1</v>
      </c>
      <c r="D97" s="49">
        <v>71</v>
      </c>
      <c r="E97" s="49">
        <v>1</v>
      </c>
      <c r="G97" s="49" t="s">
        <v>1691</v>
      </c>
      <c r="H97" s="51">
        <v>43967</v>
      </c>
      <c r="I97" s="49" t="b">
        <f t="shared" si="18"/>
        <v>0</v>
      </c>
      <c r="J97" s="52">
        <v>1589587792</v>
      </c>
      <c r="K97" s="53">
        <f t="shared" si="19"/>
        <v>43967.006851851853</v>
      </c>
      <c r="L97" s="52"/>
      <c r="M97" s="53" t="str">
        <f t="shared" si="20"/>
        <v/>
      </c>
      <c r="N97" s="52" t="str">
        <f t="shared" si="21"/>
        <v/>
      </c>
      <c r="O97" s="54" t="str">
        <f t="shared" si="22"/>
        <v/>
      </c>
      <c r="P97" s="52">
        <v>1589627154</v>
      </c>
      <c r="Q97" s="53">
        <f t="shared" si="23"/>
        <v>43967.462430555555</v>
      </c>
      <c r="R97" s="52">
        <f t="shared" si="24"/>
        <v>39362</v>
      </c>
      <c r="S97" s="54" t="str">
        <f t="shared" si="25"/>
        <v>0 days 10:56:2</v>
      </c>
      <c r="U97" s="53" t="str">
        <f t="shared" si="26"/>
        <v/>
      </c>
      <c r="V97" s="52" t="str">
        <f t="shared" si="27"/>
        <v/>
      </c>
      <c r="W97" s="54" t="str">
        <f t="shared" si="28"/>
        <v/>
      </c>
      <c r="X97" s="52">
        <f t="shared" si="29"/>
        <v>39362</v>
      </c>
      <c r="Y97" s="54" t="str">
        <f t="shared" si="30"/>
        <v>00 days 10:56:02</v>
      </c>
      <c r="AC97" s="50" t="str">
        <f>IF(AB97="","",VLOOKUP(AB97,'Lookup Tables'!$A$75:$B$86,2,TRUE))</f>
        <v/>
      </c>
      <c r="AD97" s="54" t="str">
        <f t="shared" si="31"/>
        <v/>
      </c>
      <c r="AE97" s="49" t="s">
        <v>1693</v>
      </c>
      <c r="AF97" s="55" t="str">
        <f t="shared" si="32"/>
        <v>Link</v>
      </c>
      <c r="AG97" s="49">
        <v>2459</v>
      </c>
      <c r="AH97" s="50" t="str">
        <f>IF(AG97="","",VLOOKUP(AG97,'Lookup Tables'!$A$75:$B$86,2,TRUE))</f>
        <v>Level 5</v>
      </c>
      <c r="AI97" s="49">
        <v>1721898</v>
      </c>
      <c r="AJ97" s="49" t="s">
        <v>9</v>
      </c>
      <c r="AK97" s="49" t="s">
        <v>1692</v>
      </c>
      <c r="AL97" s="49"/>
      <c r="AM97" s="50" t="s">
        <v>1694</v>
      </c>
      <c r="AN97" s="50" t="s">
        <v>1695</v>
      </c>
      <c r="AO97" s="55" t="str">
        <f t="shared" si="33"/>
        <v>Link</v>
      </c>
      <c r="AP97" s="49" t="b">
        <v>1</v>
      </c>
      <c r="AQ97" s="165">
        <v>307</v>
      </c>
      <c r="AR97" s="175" t="s">
        <v>3868</v>
      </c>
      <c r="AS97" s="225"/>
      <c r="AT97"/>
      <c r="AU97"/>
      <c r="AV97"/>
      <c r="AW97">
        <v>1</v>
      </c>
      <c r="AX97"/>
      <c r="AY97">
        <f t="shared" si="35"/>
        <v>1</v>
      </c>
      <c r="AZ97">
        <v>1</v>
      </c>
      <c r="BA97"/>
      <c r="BB97"/>
      <c r="BC97"/>
      <c r="BD97"/>
      <c r="BE97"/>
      <c r="BF97"/>
      <c r="BG97">
        <v>1</v>
      </c>
      <c r="BH97"/>
      <c r="BI97"/>
      <c r="BJ97"/>
      <c r="BK97"/>
      <c r="BL97"/>
      <c r="BM97"/>
      <c r="BN97"/>
      <c r="BO97"/>
      <c r="BP97"/>
      <c r="BQ97"/>
      <c r="BR97"/>
      <c r="BS97" s="50" t="s">
        <v>3869</v>
      </c>
      <c r="BT97" s="50" t="s">
        <v>2561</v>
      </c>
      <c r="BU97" s="56"/>
      <c r="BV97" s="56"/>
      <c r="BW97" s="56"/>
      <c r="BX97" s="56">
        <v>3</v>
      </c>
      <c r="BY97" s="56"/>
      <c r="BZ97" s="56"/>
      <c r="CA97" s="56"/>
      <c r="CB97" s="56"/>
      <c r="CC97" s="56"/>
      <c r="CD97" s="50" t="s">
        <v>2800</v>
      </c>
      <c r="CE97" s="50" t="s">
        <v>2818</v>
      </c>
      <c r="CF97" s="56">
        <v>3</v>
      </c>
      <c r="CG97" s="50" t="s">
        <v>3214</v>
      </c>
      <c r="CH97" s="50" t="s">
        <v>3208</v>
      </c>
      <c r="CI97" s="57" t="s">
        <v>2810</v>
      </c>
      <c r="CJ97" s="58" t="s">
        <v>3113</v>
      </c>
    </row>
    <row r="98" spans="1:89" s="50" customFormat="1" x14ac:dyDescent="0.3">
      <c r="A98" s="49" t="s">
        <v>1489</v>
      </c>
      <c r="B98" s="49">
        <v>66009663</v>
      </c>
      <c r="C98" s="49">
        <v>0</v>
      </c>
      <c r="D98" s="49">
        <v>69</v>
      </c>
      <c r="E98" s="49">
        <v>1</v>
      </c>
      <c r="F98" s="50">
        <v>66222248</v>
      </c>
      <c r="G98" s="49" t="s">
        <v>1490</v>
      </c>
      <c r="H98" s="51">
        <v>44243</v>
      </c>
      <c r="I98" s="49" t="b">
        <f t="shared" si="18"/>
        <v>1</v>
      </c>
      <c r="J98" s="52">
        <v>1612268624</v>
      </c>
      <c r="K98" s="53">
        <f t="shared" si="19"/>
        <v>44229.516481481478</v>
      </c>
      <c r="L98" s="52">
        <v>1612269631</v>
      </c>
      <c r="M98" s="53">
        <f t="shared" si="20"/>
        <v>44229.528136574074</v>
      </c>
      <c r="N98" s="52">
        <f t="shared" si="21"/>
        <v>1007</v>
      </c>
      <c r="O98" s="54" t="str">
        <f t="shared" si="22"/>
        <v>0 days 0:16:47</v>
      </c>
      <c r="P98" s="52">
        <v>1613469616</v>
      </c>
      <c r="Q98" s="53">
        <f t="shared" si="23"/>
        <v>44243.416851851856</v>
      </c>
      <c r="R98" s="52">
        <f t="shared" si="24"/>
        <v>1200992</v>
      </c>
      <c r="S98" s="54" t="str">
        <f t="shared" si="25"/>
        <v>13 days 21:36:32</v>
      </c>
      <c r="T98" s="50">
        <v>1613469616</v>
      </c>
      <c r="U98" s="53">
        <f t="shared" si="26"/>
        <v>44243.416851851856</v>
      </c>
      <c r="V98" s="52">
        <f t="shared" si="27"/>
        <v>1200992</v>
      </c>
      <c r="W98" s="54" t="str">
        <f t="shared" si="28"/>
        <v>13 days 21:36:32</v>
      </c>
      <c r="X98" s="52">
        <f t="shared" si="29"/>
        <v>1007</v>
      </c>
      <c r="Y98" s="54" t="str">
        <f t="shared" si="30"/>
        <v>00 days 00:16:47</v>
      </c>
      <c r="Z98" s="50" t="s">
        <v>1492</v>
      </c>
      <c r="AA98" s="50">
        <v>11305308</v>
      </c>
      <c r="AB98" s="50">
        <v>191</v>
      </c>
      <c r="AC98" s="50" t="str">
        <f>IF(AB98="","",VLOOKUP(AB98,'Lookup Tables'!$A$75:$B$86,2,TRUE))</f>
        <v>Level 1</v>
      </c>
      <c r="AD98" s="54" t="str">
        <f t="shared" si="31"/>
        <v>Level 1-Level 1</v>
      </c>
      <c r="AE98" s="49" t="s">
        <v>1492</v>
      </c>
      <c r="AF98" s="55" t="str">
        <f t="shared" si="32"/>
        <v>Link</v>
      </c>
      <c r="AG98" s="49">
        <v>191</v>
      </c>
      <c r="AH98" s="50" t="str">
        <f>IF(AG98="","",VLOOKUP(AG98,'Lookup Tables'!$A$75:$B$86,2,TRUE))</f>
        <v>Level 1</v>
      </c>
      <c r="AI98" s="49">
        <v>11305308</v>
      </c>
      <c r="AJ98" s="49" t="s">
        <v>9</v>
      </c>
      <c r="AK98" s="49" t="s">
        <v>1491</v>
      </c>
      <c r="AL98" s="49"/>
      <c r="AM98" s="50" t="s">
        <v>1493</v>
      </c>
      <c r="AN98" s="50" t="s">
        <v>1494</v>
      </c>
      <c r="AO98" s="55" t="str">
        <f t="shared" si="33"/>
        <v>Link</v>
      </c>
      <c r="AP98" s="49" t="b">
        <v>1</v>
      </c>
      <c r="AQ98" s="165">
        <v>265</v>
      </c>
      <c r="AR98" s="175" t="s">
        <v>3539</v>
      </c>
      <c r="AS98" s="225"/>
      <c r="AT98"/>
      <c r="AU98"/>
      <c r="AV98"/>
      <c r="AW98">
        <v>1</v>
      </c>
      <c r="AX98"/>
      <c r="AY98">
        <f t="shared" si="35"/>
        <v>1</v>
      </c>
      <c r="AZ98">
        <v>1</v>
      </c>
      <c r="BA98"/>
      <c r="BB98"/>
      <c r="BC98"/>
      <c r="BD98"/>
      <c r="BE98"/>
      <c r="BF98"/>
      <c r="BG98"/>
      <c r="BH98"/>
      <c r="BI98"/>
      <c r="BJ98"/>
      <c r="BK98"/>
      <c r="BL98"/>
      <c r="BM98"/>
      <c r="BN98"/>
      <c r="BO98"/>
      <c r="BP98"/>
      <c r="BQ98"/>
      <c r="BR98"/>
      <c r="BS98" s="95" t="s">
        <v>3538</v>
      </c>
      <c r="BT98" s="95" t="s">
        <v>3379</v>
      </c>
      <c r="BU98" s="56">
        <v>2</v>
      </c>
      <c r="BV98" s="56"/>
      <c r="BW98" s="56"/>
      <c r="BX98" s="56">
        <v>3</v>
      </c>
      <c r="BY98" s="56"/>
      <c r="BZ98" s="56"/>
      <c r="CA98" s="56"/>
      <c r="CB98" s="56"/>
      <c r="CC98" s="56"/>
      <c r="CD98" s="50" t="s">
        <v>2800</v>
      </c>
      <c r="CE98" s="50" t="s">
        <v>2818</v>
      </c>
      <c r="CF98" s="56">
        <v>3</v>
      </c>
      <c r="CG98" s="50" t="s">
        <v>3213</v>
      </c>
      <c r="CH98" s="50" t="s">
        <v>3208</v>
      </c>
      <c r="CI98" s="57" t="s">
        <v>2810</v>
      </c>
      <c r="CJ98" s="58" t="s">
        <v>3113</v>
      </c>
    </row>
    <row r="99" spans="1:89" s="50" customFormat="1" x14ac:dyDescent="0.3">
      <c r="A99" s="49" t="s">
        <v>833</v>
      </c>
      <c r="B99" s="49">
        <v>64507804</v>
      </c>
      <c r="C99" s="49">
        <v>0</v>
      </c>
      <c r="D99" s="49">
        <v>107</v>
      </c>
      <c r="E99" s="49">
        <v>1</v>
      </c>
      <c r="F99" s="50">
        <v>64508457</v>
      </c>
      <c r="G99" s="49" t="s">
        <v>544</v>
      </c>
      <c r="H99" s="51">
        <v>44128</v>
      </c>
      <c r="I99" s="49" t="b">
        <f t="shared" si="18"/>
        <v>1</v>
      </c>
      <c r="J99" s="52">
        <v>1603490503</v>
      </c>
      <c r="K99" s="53">
        <f t="shared" si="19"/>
        <v>44127.917858796296</v>
      </c>
      <c r="L99" s="52">
        <v>1603523276</v>
      </c>
      <c r="M99" s="53">
        <f t="shared" si="20"/>
        <v>44128.297175925924</v>
      </c>
      <c r="N99" s="52">
        <f t="shared" si="21"/>
        <v>32773</v>
      </c>
      <c r="O99" s="54" t="str">
        <f t="shared" si="22"/>
        <v>0 days 9:6:13</v>
      </c>
      <c r="P99" s="52">
        <v>1603495753</v>
      </c>
      <c r="Q99" s="53">
        <f t="shared" si="23"/>
        <v>44127.978622685187</v>
      </c>
      <c r="R99" s="52">
        <f t="shared" si="24"/>
        <v>5250</v>
      </c>
      <c r="S99" s="54" t="str">
        <f t="shared" si="25"/>
        <v>0 days 1:27:30</v>
      </c>
      <c r="T99" s="50">
        <v>1603495753</v>
      </c>
      <c r="U99" s="53">
        <f t="shared" si="26"/>
        <v>44127.978622685187</v>
      </c>
      <c r="V99" s="52">
        <f t="shared" si="27"/>
        <v>5250</v>
      </c>
      <c r="W99" s="54" t="str">
        <f t="shared" si="28"/>
        <v>0 days 1:27:30</v>
      </c>
      <c r="X99" s="52">
        <f t="shared" si="29"/>
        <v>5250</v>
      </c>
      <c r="Y99" s="54" t="str">
        <f t="shared" si="30"/>
        <v>00 days 01:27:30</v>
      </c>
      <c r="Z99" s="50" t="s">
        <v>3022</v>
      </c>
      <c r="AA99" s="50">
        <v>1492496</v>
      </c>
      <c r="AB99" s="50">
        <v>4004</v>
      </c>
      <c r="AC99" s="50" t="str">
        <f>IF(AB99="","",VLOOKUP(AB99,'Lookup Tables'!$A$75:$B$86,2,TRUE))</f>
        <v>Level 6</v>
      </c>
      <c r="AD99" s="54" t="str">
        <f t="shared" si="31"/>
        <v>Level 1-Level 6</v>
      </c>
      <c r="AE99" s="49" t="s">
        <v>835</v>
      </c>
      <c r="AF99" s="55" t="str">
        <f t="shared" si="32"/>
        <v>Link</v>
      </c>
      <c r="AG99" s="49">
        <v>37</v>
      </c>
      <c r="AH99" s="50" t="str">
        <f>IF(AG99="","",VLOOKUP(AG99,'Lookup Tables'!$A$75:$B$86,2,TRUE))</f>
        <v>Level 1</v>
      </c>
      <c r="AI99" s="49">
        <v>2870553</v>
      </c>
      <c r="AJ99" s="49" t="s">
        <v>9</v>
      </c>
      <c r="AK99" s="49" t="s">
        <v>834</v>
      </c>
      <c r="AL99" s="49"/>
      <c r="AM99" s="50" t="s">
        <v>836</v>
      </c>
      <c r="AN99" s="50" t="s">
        <v>837</v>
      </c>
      <c r="AO99" s="55" t="str">
        <f t="shared" si="33"/>
        <v>Link</v>
      </c>
      <c r="AP99" s="49" t="b">
        <v>1</v>
      </c>
      <c r="AQ99" s="165">
        <v>143</v>
      </c>
      <c r="AR99" s="175" t="s">
        <v>3406</v>
      </c>
      <c r="AS99" s="225"/>
      <c r="AT99"/>
      <c r="AU99"/>
      <c r="AV99"/>
      <c r="AW99">
        <v>1</v>
      </c>
      <c r="AX99"/>
      <c r="AY99">
        <f t="shared" si="35"/>
        <v>1</v>
      </c>
      <c r="AZ99">
        <v>1</v>
      </c>
      <c r="BA99"/>
      <c r="BB99"/>
      <c r="BC99"/>
      <c r="BD99"/>
      <c r="BE99"/>
      <c r="BF99"/>
      <c r="BG99"/>
      <c r="BH99"/>
      <c r="BI99"/>
      <c r="BJ99"/>
      <c r="BK99"/>
      <c r="BL99"/>
      <c r="BM99"/>
      <c r="BN99"/>
      <c r="BO99"/>
      <c r="BP99"/>
      <c r="BQ99"/>
      <c r="BR99"/>
      <c r="BS99" s="50" t="s">
        <v>3407</v>
      </c>
      <c r="BT99" s="50" t="s">
        <v>3408</v>
      </c>
      <c r="BU99" s="56"/>
      <c r="BV99" s="56"/>
      <c r="BW99" s="56"/>
      <c r="BX99" s="56">
        <v>3</v>
      </c>
      <c r="BY99" s="56"/>
      <c r="BZ99" s="56"/>
      <c r="CA99" s="56"/>
      <c r="CB99" s="56"/>
      <c r="CC99" s="56"/>
      <c r="CD99" s="50" t="s">
        <v>2800</v>
      </c>
      <c r="CE99" s="50" t="s">
        <v>2818</v>
      </c>
      <c r="CF99" s="56">
        <v>3</v>
      </c>
      <c r="CG99" s="50" t="s">
        <v>3214</v>
      </c>
      <c r="CH99" s="50" t="s">
        <v>3208</v>
      </c>
      <c r="CI99" s="57" t="s">
        <v>2818</v>
      </c>
      <c r="CJ99" s="58" t="s">
        <v>3113</v>
      </c>
    </row>
    <row r="100" spans="1:89" s="50" customFormat="1" x14ac:dyDescent="0.3">
      <c r="A100" s="49" t="s">
        <v>1751</v>
      </c>
      <c r="B100" s="49">
        <v>62199777</v>
      </c>
      <c r="C100" s="49">
        <v>0</v>
      </c>
      <c r="D100" s="49">
        <v>198</v>
      </c>
      <c r="E100" s="49">
        <v>1</v>
      </c>
      <c r="F100" s="50">
        <v>62209206</v>
      </c>
      <c r="G100" s="49" t="s">
        <v>1752</v>
      </c>
      <c r="H100" s="51">
        <v>43987</v>
      </c>
      <c r="I100" s="49" t="b">
        <f t="shared" si="18"/>
        <v>1</v>
      </c>
      <c r="J100" s="52">
        <v>1591288589</v>
      </c>
      <c r="K100" s="53">
        <f t="shared" si="19"/>
        <v>43986.692002314812</v>
      </c>
      <c r="L100" s="52">
        <v>1591297935</v>
      </c>
      <c r="M100" s="53">
        <f t="shared" si="20"/>
        <v>43986.800173611111</v>
      </c>
      <c r="N100" s="52">
        <f t="shared" si="21"/>
        <v>9346</v>
      </c>
      <c r="O100" s="54" t="str">
        <f t="shared" si="22"/>
        <v>0 days 2:35:46</v>
      </c>
      <c r="P100" s="52">
        <v>1591337680</v>
      </c>
      <c r="Q100" s="53">
        <f t="shared" si="23"/>
        <v>43987.260185185187</v>
      </c>
      <c r="R100" s="52">
        <f t="shared" si="24"/>
        <v>49091</v>
      </c>
      <c r="S100" s="54" t="str">
        <f t="shared" si="25"/>
        <v>0 days 13:38:11</v>
      </c>
      <c r="T100" s="50">
        <v>1591337680</v>
      </c>
      <c r="U100" s="53">
        <f t="shared" si="26"/>
        <v>43987.260185185187</v>
      </c>
      <c r="V100" s="52">
        <f t="shared" si="27"/>
        <v>49091</v>
      </c>
      <c r="W100" s="54" t="str">
        <f t="shared" si="28"/>
        <v>0 days 13:38:11</v>
      </c>
      <c r="X100" s="52">
        <f t="shared" si="29"/>
        <v>9346</v>
      </c>
      <c r="Y100" s="54" t="str">
        <f t="shared" si="30"/>
        <v>00 days 02:35:46</v>
      </c>
      <c r="Z100" s="50" t="s">
        <v>3035</v>
      </c>
      <c r="AA100" s="50">
        <v>2940908</v>
      </c>
      <c r="AB100" s="50">
        <v>12588</v>
      </c>
      <c r="AC100" s="50" t="str">
        <f>IF(AB100="","",VLOOKUP(AB100,'Lookup Tables'!$A$75:$B$86,2,TRUE))</f>
        <v>Level 8</v>
      </c>
      <c r="AD100" s="54" t="str">
        <f t="shared" si="31"/>
        <v>Level 1-Level 8</v>
      </c>
      <c r="AE100" s="49" t="s">
        <v>1549</v>
      </c>
      <c r="AF100" s="55" t="str">
        <f t="shared" si="32"/>
        <v>Link</v>
      </c>
      <c r="AG100" s="49">
        <v>13</v>
      </c>
      <c r="AH100" s="50" t="str">
        <f>IF(AG100="","",VLOOKUP(AG100,'Lookup Tables'!$A$75:$B$86,2,TRUE))</f>
        <v>Level 1</v>
      </c>
      <c r="AI100" s="49">
        <v>13681455</v>
      </c>
      <c r="AJ100" s="49" t="s">
        <v>9</v>
      </c>
      <c r="AK100" s="49" t="s">
        <v>1548</v>
      </c>
      <c r="AL100" s="49"/>
      <c r="AM100" s="50" t="s">
        <v>1550</v>
      </c>
      <c r="AN100" s="50" t="s">
        <v>1753</v>
      </c>
      <c r="AO100" s="55" t="str">
        <f t="shared" si="33"/>
        <v>Link</v>
      </c>
      <c r="AP100" s="49" t="b">
        <v>1</v>
      </c>
      <c r="AQ100" s="165">
        <v>319</v>
      </c>
      <c r="AR100" s="175" t="s">
        <v>3927</v>
      </c>
      <c r="AS100" s="225"/>
      <c r="AT100"/>
      <c r="AU100"/>
      <c r="AV100"/>
      <c r="AW100"/>
      <c r="AX100">
        <v>1</v>
      </c>
      <c r="AY100">
        <f t="shared" si="35"/>
        <v>1</v>
      </c>
      <c r="AZ100">
        <v>1</v>
      </c>
      <c r="BA100"/>
      <c r="BB100"/>
      <c r="BC100"/>
      <c r="BD100"/>
      <c r="BE100"/>
      <c r="BF100"/>
      <c r="BG100"/>
      <c r="BH100"/>
      <c r="BI100"/>
      <c r="BJ100"/>
      <c r="BK100"/>
      <c r="BL100"/>
      <c r="BM100"/>
      <c r="BN100"/>
      <c r="BO100"/>
      <c r="BP100"/>
      <c r="BQ100"/>
      <c r="BR100"/>
      <c r="BS100" s="50" t="s">
        <v>3928</v>
      </c>
      <c r="BT100" s="50" t="s">
        <v>2561</v>
      </c>
      <c r="BU100" s="56"/>
      <c r="BV100" s="56"/>
      <c r="BW100" s="56">
        <v>2</v>
      </c>
      <c r="BX100" s="56">
        <v>3</v>
      </c>
      <c r="BY100" s="56"/>
      <c r="BZ100" s="56"/>
      <c r="CA100" s="56"/>
      <c r="CB100" s="56"/>
      <c r="CC100" s="56"/>
      <c r="CD100" s="50" t="s">
        <v>2800</v>
      </c>
      <c r="CE100" s="50" t="s">
        <v>2818</v>
      </c>
      <c r="CF100" s="56">
        <v>3</v>
      </c>
      <c r="CG100" s="50" t="s">
        <v>3214</v>
      </c>
      <c r="CH100" s="50" t="s">
        <v>3208</v>
      </c>
      <c r="CI100" s="57" t="s">
        <v>2810</v>
      </c>
      <c r="CJ100" s="58" t="s">
        <v>3113</v>
      </c>
    </row>
    <row r="101" spans="1:89" s="50" customFormat="1" x14ac:dyDescent="0.3">
      <c r="A101" s="49" t="s">
        <v>1600</v>
      </c>
      <c r="B101" s="49">
        <v>63763449</v>
      </c>
      <c r="C101" s="49">
        <v>2</v>
      </c>
      <c r="D101" s="49">
        <v>72</v>
      </c>
      <c r="E101" s="49">
        <v>0</v>
      </c>
      <c r="G101" s="49" t="s">
        <v>1601</v>
      </c>
      <c r="H101" s="51">
        <v>44080</v>
      </c>
      <c r="I101" s="49" t="b">
        <f t="shared" si="18"/>
        <v>1</v>
      </c>
      <c r="J101" s="52">
        <v>1599390506</v>
      </c>
      <c r="K101" s="53">
        <f t="shared" si="19"/>
        <v>44080.464189814811</v>
      </c>
      <c r="L101" s="52">
        <v>1606073704</v>
      </c>
      <c r="M101" s="53">
        <f t="shared" si="20"/>
        <v>44157.816018518519</v>
      </c>
      <c r="N101" s="52">
        <f t="shared" si="21"/>
        <v>6683198</v>
      </c>
      <c r="O101" s="54" t="str">
        <f t="shared" si="22"/>
        <v>77 days 8:26:38</v>
      </c>
      <c r="P101" s="52"/>
      <c r="Q101" s="53" t="str">
        <f t="shared" si="23"/>
        <v/>
      </c>
      <c r="R101" s="52" t="str">
        <f t="shared" si="24"/>
        <v/>
      </c>
      <c r="S101" s="54" t="str">
        <f t="shared" si="25"/>
        <v/>
      </c>
      <c r="U101" s="53" t="str">
        <f t="shared" si="26"/>
        <v/>
      </c>
      <c r="V101" s="52" t="str">
        <f t="shared" si="27"/>
        <v/>
      </c>
      <c r="W101" s="54" t="str">
        <f t="shared" si="28"/>
        <v/>
      </c>
      <c r="X101" s="52">
        <f t="shared" si="29"/>
        <v>6683198</v>
      </c>
      <c r="Y101" s="54" t="str">
        <f t="shared" si="30"/>
        <v>17 days 08:26:38</v>
      </c>
      <c r="AC101" s="50" t="str">
        <f>IF(AB101="","",VLOOKUP(AB101,'Lookup Tables'!$A$75:$B$86,2,TRUE))</f>
        <v/>
      </c>
      <c r="AD101" s="54" t="str">
        <f t="shared" si="31"/>
        <v/>
      </c>
      <c r="AE101" s="49" t="s">
        <v>23</v>
      </c>
      <c r="AF101" s="55" t="str">
        <f t="shared" si="32"/>
        <v>Link</v>
      </c>
      <c r="AG101" s="49">
        <v>161</v>
      </c>
      <c r="AH101" s="50" t="str">
        <f>IF(AG101="","",VLOOKUP(AG101,'Lookup Tables'!$A$75:$B$86,2,TRUE))</f>
        <v>Level 1</v>
      </c>
      <c r="AI101" s="49">
        <v>13621424</v>
      </c>
      <c r="AJ101" s="49" t="s">
        <v>9</v>
      </c>
      <c r="AK101" s="49" t="s">
        <v>22</v>
      </c>
      <c r="AL101" s="49"/>
      <c r="AM101" s="50" t="s">
        <v>24</v>
      </c>
      <c r="AN101" s="50" t="s">
        <v>1602</v>
      </c>
      <c r="AO101" s="55" t="str">
        <f t="shared" si="33"/>
        <v>Link</v>
      </c>
      <c r="AP101" s="49" t="b">
        <v>0</v>
      </c>
      <c r="AQ101" s="165">
        <v>287</v>
      </c>
      <c r="AR101" s="175" t="s">
        <v>3913</v>
      </c>
      <c r="AS101" s="225"/>
      <c r="AT101"/>
      <c r="AU101"/>
      <c r="AV101"/>
      <c r="AW101">
        <v>1</v>
      </c>
      <c r="AX101">
        <v>1</v>
      </c>
      <c r="AY101">
        <v>1</v>
      </c>
      <c r="AZ101">
        <v>1</v>
      </c>
      <c r="BA101"/>
      <c r="BB101"/>
      <c r="BC101"/>
      <c r="BD101"/>
      <c r="BE101"/>
      <c r="BF101"/>
      <c r="BG101"/>
      <c r="BH101"/>
      <c r="BI101"/>
      <c r="BJ101"/>
      <c r="BK101"/>
      <c r="BL101"/>
      <c r="BM101"/>
      <c r="BN101"/>
      <c r="BO101"/>
      <c r="BP101"/>
      <c r="BQ101"/>
      <c r="BR101"/>
      <c r="BS101" s="95" t="s">
        <v>3914</v>
      </c>
      <c r="BT101" s="95" t="s">
        <v>2561</v>
      </c>
      <c r="BU101" s="56">
        <v>2</v>
      </c>
      <c r="BV101" s="56"/>
      <c r="BW101" s="56"/>
      <c r="BX101" s="56">
        <v>3</v>
      </c>
      <c r="BY101" s="56">
        <v>2</v>
      </c>
      <c r="BZ101" s="56"/>
      <c r="CA101" s="56"/>
      <c r="CB101" s="56"/>
      <c r="CC101" s="56"/>
      <c r="CD101" s="50" t="s">
        <v>2800</v>
      </c>
      <c r="CE101" s="50" t="s">
        <v>2818</v>
      </c>
      <c r="CF101" s="56">
        <v>3</v>
      </c>
      <c r="CG101" s="50" t="s">
        <v>3214</v>
      </c>
      <c r="CH101" s="50" t="s">
        <v>3208</v>
      </c>
      <c r="CI101" s="57" t="s">
        <v>2818</v>
      </c>
      <c r="CJ101" s="58" t="s">
        <v>3113</v>
      </c>
    </row>
    <row r="102" spans="1:89" s="50" customFormat="1" x14ac:dyDescent="0.3">
      <c r="A102" s="49" t="s">
        <v>915</v>
      </c>
      <c r="B102" s="49">
        <v>63154426</v>
      </c>
      <c r="C102" s="49">
        <v>0</v>
      </c>
      <c r="D102" s="49">
        <v>33</v>
      </c>
      <c r="E102" s="49">
        <v>0</v>
      </c>
      <c r="G102" s="49" t="s">
        <v>916</v>
      </c>
      <c r="H102" s="51">
        <v>44041</v>
      </c>
      <c r="I102" s="49" t="b">
        <f t="shared" si="18"/>
        <v>1</v>
      </c>
      <c r="J102" s="52">
        <v>1596028332</v>
      </c>
      <c r="K102" s="53">
        <f t="shared" si="19"/>
        <v>44041.550138888888</v>
      </c>
      <c r="L102" s="52"/>
      <c r="M102" s="53" t="str">
        <f t="shared" si="20"/>
        <v/>
      </c>
      <c r="N102" s="52" t="str">
        <f t="shared" si="21"/>
        <v/>
      </c>
      <c r="O102" s="54" t="str">
        <f t="shared" si="22"/>
        <v/>
      </c>
      <c r="P102" s="52"/>
      <c r="Q102" s="53" t="str">
        <f t="shared" si="23"/>
        <v/>
      </c>
      <c r="R102" s="52" t="str">
        <f t="shared" si="24"/>
        <v/>
      </c>
      <c r="S102" s="54" t="str">
        <f t="shared" si="25"/>
        <v/>
      </c>
      <c r="U102" s="53" t="str">
        <f t="shared" si="26"/>
        <v/>
      </c>
      <c r="V102" s="52" t="str">
        <f t="shared" si="27"/>
        <v/>
      </c>
      <c r="W102" s="54" t="str">
        <f t="shared" si="28"/>
        <v/>
      </c>
      <c r="X102" s="52" t="str">
        <f t="shared" si="29"/>
        <v/>
      </c>
      <c r="Y102" s="54" t="str">
        <f t="shared" si="30"/>
        <v/>
      </c>
      <c r="AC102" s="50" t="str">
        <f>IF(AB102="","",VLOOKUP(AB102,'Lookup Tables'!$A$75:$B$86,2,TRUE))</f>
        <v/>
      </c>
      <c r="AD102" s="54" t="str">
        <f t="shared" si="31"/>
        <v/>
      </c>
      <c r="AE102" s="49" t="s">
        <v>912</v>
      </c>
      <c r="AF102" s="55" t="str">
        <f t="shared" si="32"/>
        <v>Link</v>
      </c>
      <c r="AG102" s="49">
        <v>2935</v>
      </c>
      <c r="AH102" s="50" t="str">
        <f>IF(AG102="","",VLOOKUP(AG102,'Lookup Tables'!$A$75:$B$86,2,TRUE))</f>
        <v>Level 5</v>
      </c>
      <c r="AI102" s="49">
        <v>2427359</v>
      </c>
      <c r="AJ102" s="49" t="s">
        <v>9</v>
      </c>
      <c r="AK102" s="49" t="s">
        <v>911</v>
      </c>
      <c r="AL102" s="49">
        <v>62</v>
      </c>
      <c r="AM102" s="50" t="s">
        <v>913</v>
      </c>
      <c r="AN102" s="50" t="s">
        <v>917</v>
      </c>
      <c r="AO102" s="55" t="str">
        <f t="shared" si="33"/>
        <v>Link</v>
      </c>
      <c r="AP102" s="49" t="b">
        <v>0</v>
      </c>
      <c r="AQ102" s="165">
        <v>158</v>
      </c>
      <c r="AR102" s="175" t="s">
        <v>915</v>
      </c>
      <c r="AS102" s="225"/>
      <c r="AT102"/>
      <c r="AU102"/>
      <c r="AV102"/>
      <c r="AW102"/>
      <c r="AX102">
        <v>1</v>
      </c>
      <c r="AY102">
        <f t="shared" ref="AY102:AY133" si="36">AW102+AX102</f>
        <v>1</v>
      </c>
      <c r="AZ102">
        <v>1</v>
      </c>
      <c r="BA102"/>
      <c r="BB102"/>
      <c r="BC102"/>
      <c r="BD102"/>
      <c r="BE102"/>
      <c r="BF102"/>
      <c r="BG102"/>
      <c r="BH102"/>
      <c r="BI102"/>
      <c r="BJ102"/>
      <c r="BK102"/>
      <c r="BL102"/>
      <c r="BM102"/>
      <c r="BN102"/>
      <c r="BO102"/>
      <c r="BP102"/>
      <c r="BQ102"/>
      <c r="BR102"/>
      <c r="BS102" s="50" t="s">
        <v>3982</v>
      </c>
      <c r="BT102" s="50" t="s">
        <v>3972</v>
      </c>
      <c r="BU102" s="56"/>
      <c r="BV102" s="56"/>
      <c r="BW102" s="56"/>
      <c r="BX102" s="56">
        <v>3</v>
      </c>
      <c r="BY102" s="56"/>
      <c r="BZ102" s="56"/>
      <c r="CA102" s="56"/>
      <c r="CB102" s="56"/>
      <c r="CC102" s="56"/>
      <c r="CD102" s="50" t="s">
        <v>2800</v>
      </c>
      <c r="CE102" s="50" t="s">
        <v>2818</v>
      </c>
      <c r="CF102" s="56">
        <v>3</v>
      </c>
      <c r="CG102" s="50" t="s">
        <v>3214</v>
      </c>
      <c r="CH102" s="50" t="s">
        <v>3208</v>
      </c>
      <c r="CI102" s="57" t="s">
        <v>2810</v>
      </c>
      <c r="CJ102" s="58" t="s">
        <v>3113</v>
      </c>
    </row>
    <row r="103" spans="1:89" s="50" customFormat="1" x14ac:dyDescent="0.3">
      <c r="A103" s="49" t="s">
        <v>1777</v>
      </c>
      <c r="B103" s="49">
        <v>63573877</v>
      </c>
      <c r="C103" s="49">
        <v>0</v>
      </c>
      <c r="D103" s="49">
        <v>113</v>
      </c>
      <c r="E103" s="49">
        <v>0</v>
      </c>
      <c r="G103" s="49" t="s">
        <v>1778</v>
      </c>
      <c r="H103" s="51">
        <v>44068</v>
      </c>
      <c r="I103" s="49" t="b">
        <f t="shared" si="18"/>
        <v>0</v>
      </c>
      <c r="J103" s="52">
        <v>1598340092</v>
      </c>
      <c r="K103" s="53">
        <f t="shared" si="19"/>
        <v>44068.306620370371</v>
      </c>
      <c r="L103" s="52">
        <v>1598342307</v>
      </c>
      <c r="M103" s="53">
        <f t="shared" si="20"/>
        <v>44068.332256944443</v>
      </c>
      <c r="N103" s="52">
        <f t="shared" si="21"/>
        <v>2215</v>
      </c>
      <c r="O103" s="54" t="str">
        <f t="shared" si="22"/>
        <v>0 days 0:36:55</v>
      </c>
      <c r="P103" s="52"/>
      <c r="Q103" s="53" t="str">
        <f t="shared" si="23"/>
        <v/>
      </c>
      <c r="R103" s="52" t="str">
        <f t="shared" si="24"/>
        <v/>
      </c>
      <c r="S103" s="54" t="str">
        <f t="shared" si="25"/>
        <v/>
      </c>
      <c r="U103" s="53" t="str">
        <f t="shared" si="26"/>
        <v/>
      </c>
      <c r="V103" s="52" t="str">
        <f t="shared" si="27"/>
        <v/>
      </c>
      <c r="W103" s="54" t="str">
        <f t="shared" si="28"/>
        <v/>
      </c>
      <c r="X103" s="52">
        <f t="shared" si="29"/>
        <v>2215</v>
      </c>
      <c r="Y103" s="54" t="str">
        <f t="shared" si="30"/>
        <v>00 days 00:36:55</v>
      </c>
      <c r="AC103" s="50" t="str">
        <f>IF(AB103="","",VLOOKUP(AB103,'Lookup Tables'!$A$75:$B$86,2,TRUE))</f>
        <v/>
      </c>
      <c r="AD103" s="54" t="str">
        <f t="shared" si="31"/>
        <v/>
      </c>
      <c r="AE103" s="49" t="s">
        <v>1780</v>
      </c>
      <c r="AF103" s="55" t="str">
        <f t="shared" si="32"/>
        <v>Link</v>
      </c>
      <c r="AG103" s="49">
        <v>1</v>
      </c>
      <c r="AH103" s="50" t="str">
        <f>IF(AG103="","",VLOOKUP(AG103,'Lookup Tables'!$A$75:$B$86,2,TRUE))</f>
        <v>Level 1</v>
      </c>
      <c r="AI103" s="49">
        <v>12311336</v>
      </c>
      <c r="AJ103" s="49" t="s">
        <v>9</v>
      </c>
      <c r="AK103" s="49" t="s">
        <v>1779</v>
      </c>
      <c r="AL103" s="49"/>
      <c r="AM103" s="50" t="s">
        <v>1781</v>
      </c>
      <c r="AN103" s="50" t="s">
        <v>1782</v>
      </c>
      <c r="AO103" s="55" t="str">
        <f t="shared" si="33"/>
        <v>Link</v>
      </c>
      <c r="AP103" s="49" t="b">
        <v>0</v>
      </c>
      <c r="AQ103" s="165">
        <v>324</v>
      </c>
      <c r="AR103" s="175" t="s">
        <v>3842</v>
      </c>
      <c r="AS103" s="225"/>
      <c r="AT103"/>
      <c r="AU103"/>
      <c r="AV103"/>
      <c r="AW103"/>
      <c r="AX103">
        <v>1</v>
      </c>
      <c r="AY103">
        <f t="shared" si="36"/>
        <v>1</v>
      </c>
      <c r="AZ103">
        <v>1</v>
      </c>
      <c r="BA103"/>
      <c r="BB103"/>
      <c r="BC103"/>
      <c r="BD103"/>
      <c r="BE103"/>
      <c r="BF103">
        <v>1</v>
      </c>
      <c r="BG103"/>
      <c r="BH103"/>
      <c r="BI103"/>
      <c r="BJ103"/>
      <c r="BK103"/>
      <c r="BL103"/>
      <c r="BM103"/>
      <c r="BN103"/>
      <c r="BO103"/>
      <c r="BP103"/>
      <c r="BQ103"/>
      <c r="BR103"/>
      <c r="BS103" s="50" t="s">
        <v>3843</v>
      </c>
      <c r="BT103" s="50" t="s">
        <v>2561</v>
      </c>
      <c r="BU103" s="56"/>
      <c r="BV103" s="56"/>
      <c r="BW103" s="56"/>
      <c r="BX103" s="56">
        <v>3</v>
      </c>
      <c r="BY103" s="56"/>
      <c r="BZ103" s="56"/>
      <c r="CA103" s="56"/>
      <c r="CB103" s="56"/>
      <c r="CC103" s="56"/>
      <c r="CD103" s="50" t="s">
        <v>2800</v>
      </c>
      <c r="CE103" s="50" t="s">
        <v>2818</v>
      </c>
      <c r="CF103" s="56">
        <v>3</v>
      </c>
      <c r="CG103" s="50" t="s">
        <v>3214</v>
      </c>
      <c r="CH103" s="50" t="s">
        <v>3208</v>
      </c>
      <c r="CI103" s="57" t="s">
        <v>2810</v>
      </c>
      <c r="CJ103" s="58" t="s">
        <v>3113</v>
      </c>
    </row>
    <row r="104" spans="1:89" s="50" customFormat="1" x14ac:dyDescent="0.3">
      <c r="A104" s="49" t="s">
        <v>1841</v>
      </c>
      <c r="B104" s="49">
        <v>64872824</v>
      </c>
      <c r="C104" s="49">
        <v>0</v>
      </c>
      <c r="D104" s="49">
        <v>67</v>
      </c>
      <c r="E104" s="49">
        <v>1</v>
      </c>
      <c r="F104" s="50">
        <v>64873624</v>
      </c>
      <c r="G104" s="49" t="s">
        <v>1842</v>
      </c>
      <c r="H104" s="51">
        <v>44152</v>
      </c>
      <c r="I104" s="49" t="b">
        <f t="shared" si="18"/>
        <v>0</v>
      </c>
      <c r="J104" s="52">
        <v>1605606478</v>
      </c>
      <c r="K104" s="53">
        <f t="shared" si="19"/>
        <v>44152.408310185187</v>
      </c>
      <c r="L104" s="52">
        <v>1605607553</v>
      </c>
      <c r="M104" s="53">
        <f t="shared" si="20"/>
        <v>44152.420752314814</v>
      </c>
      <c r="N104" s="52">
        <f t="shared" si="21"/>
        <v>1075</v>
      </c>
      <c r="O104" s="54" t="str">
        <f t="shared" si="22"/>
        <v>0 days 0:17:55</v>
      </c>
      <c r="P104" s="52">
        <v>1605609608</v>
      </c>
      <c r="Q104" s="53">
        <f t="shared" si="23"/>
        <v>44152.444537037038</v>
      </c>
      <c r="R104" s="52">
        <f t="shared" si="24"/>
        <v>3130</v>
      </c>
      <c r="S104" s="54" t="str">
        <f t="shared" si="25"/>
        <v>0 days 0:52:10</v>
      </c>
      <c r="T104" s="50">
        <v>1605609608</v>
      </c>
      <c r="U104" s="53">
        <f t="shared" si="26"/>
        <v>44152.444537037038</v>
      </c>
      <c r="V104" s="52">
        <f t="shared" si="27"/>
        <v>3130</v>
      </c>
      <c r="W104" s="54" t="str">
        <f t="shared" si="28"/>
        <v>0 days 0:52:10</v>
      </c>
      <c r="X104" s="52">
        <f t="shared" si="29"/>
        <v>1075</v>
      </c>
      <c r="Y104" s="54" t="str">
        <f t="shared" si="30"/>
        <v>00 days 00:17:55</v>
      </c>
      <c r="Z104" s="50" t="s">
        <v>3018</v>
      </c>
      <c r="AA104" s="50">
        <v>14625593</v>
      </c>
      <c r="AB104" s="50">
        <v>868</v>
      </c>
      <c r="AC104" s="50" t="str">
        <f>IF(AB104="","",VLOOKUP(AB104,'Lookup Tables'!$A$75:$B$86,2,TRUE))</f>
        <v>Level 3</v>
      </c>
      <c r="AD104" s="54" t="str">
        <f t="shared" si="31"/>
        <v>Level 6-Level 3</v>
      </c>
      <c r="AE104" s="49" t="s">
        <v>1844</v>
      </c>
      <c r="AF104" s="55" t="str">
        <f t="shared" si="32"/>
        <v>Link</v>
      </c>
      <c r="AG104" s="49">
        <v>4308</v>
      </c>
      <c r="AH104" s="50" t="str">
        <f>IF(AG104="","",VLOOKUP(AG104,'Lookup Tables'!$A$75:$B$86,2,TRUE))</f>
        <v>Level 6</v>
      </c>
      <c r="AI104" s="49">
        <v>1104820</v>
      </c>
      <c r="AJ104" s="49" t="s">
        <v>9</v>
      </c>
      <c r="AK104" s="49" t="s">
        <v>1843</v>
      </c>
      <c r="AL104" s="49">
        <v>66</v>
      </c>
      <c r="AM104" s="50" t="s">
        <v>1845</v>
      </c>
      <c r="AN104" s="50" t="s">
        <v>1846</v>
      </c>
      <c r="AO104" s="55" t="str">
        <f t="shared" si="33"/>
        <v>Link</v>
      </c>
      <c r="AP104" s="49" t="b">
        <v>1</v>
      </c>
      <c r="AQ104" s="165">
        <v>336</v>
      </c>
      <c r="AR104" s="175" t="s">
        <v>3943</v>
      </c>
      <c r="AS104" s="225"/>
      <c r="AT104"/>
      <c r="AU104"/>
      <c r="AV104">
        <v>1</v>
      </c>
      <c r="AW104"/>
      <c r="AX104">
        <v>1</v>
      </c>
      <c r="AY104">
        <f t="shared" si="36"/>
        <v>1</v>
      </c>
      <c r="AZ104">
        <v>1</v>
      </c>
      <c r="BA104"/>
      <c r="BB104"/>
      <c r="BC104"/>
      <c r="BD104"/>
      <c r="BE104"/>
      <c r="BF104"/>
      <c r="BG104"/>
      <c r="BH104"/>
      <c r="BI104"/>
      <c r="BJ104"/>
      <c r="BK104"/>
      <c r="BL104"/>
      <c r="BM104"/>
      <c r="BN104"/>
      <c r="BO104"/>
      <c r="BP104"/>
      <c r="BQ104"/>
      <c r="BR104"/>
      <c r="BS104" s="50" t="s">
        <v>3944</v>
      </c>
      <c r="BT104" s="50" t="s">
        <v>3801</v>
      </c>
      <c r="BU104" s="56">
        <v>2</v>
      </c>
      <c r="BV104" s="56"/>
      <c r="BW104" s="56">
        <v>2</v>
      </c>
      <c r="BX104" s="56">
        <v>3</v>
      </c>
      <c r="BY104" s="56"/>
      <c r="BZ104" s="56"/>
      <c r="CA104" s="56"/>
      <c r="CB104" s="56"/>
      <c r="CC104" s="56"/>
      <c r="CD104" s="50" t="s">
        <v>2800</v>
      </c>
      <c r="CE104" s="50" t="s">
        <v>2818</v>
      </c>
      <c r="CF104" s="56">
        <v>3</v>
      </c>
      <c r="CG104" s="50" t="s">
        <v>3214</v>
      </c>
      <c r="CH104" s="50" t="s">
        <v>3208</v>
      </c>
      <c r="CI104" s="57" t="s">
        <v>2810</v>
      </c>
      <c r="CJ104" s="58" t="s">
        <v>3113</v>
      </c>
    </row>
    <row r="105" spans="1:89" s="50" customFormat="1" x14ac:dyDescent="0.3">
      <c r="A105" s="49" t="s">
        <v>1281</v>
      </c>
      <c r="B105" s="49">
        <v>61973708</v>
      </c>
      <c r="C105" s="49">
        <v>0</v>
      </c>
      <c r="D105" s="49">
        <v>371</v>
      </c>
      <c r="E105" s="49">
        <v>1</v>
      </c>
      <c r="G105" s="49" t="s">
        <v>327</v>
      </c>
      <c r="H105" s="51">
        <v>43979</v>
      </c>
      <c r="I105" s="49" t="b">
        <f t="shared" si="18"/>
        <v>0</v>
      </c>
      <c r="J105" s="52">
        <v>1590244740</v>
      </c>
      <c r="K105" s="53">
        <f t="shared" si="19"/>
        <v>43974.610416666663</v>
      </c>
      <c r="L105" s="52">
        <v>1590252331</v>
      </c>
      <c r="M105" s="53">
        <f t="shared" si="20"/>
        <v>43974.698275462957</v>
      </c>
      <c r="N105" s="52">
        <f t="shared" si="21"/>
        <v>7591</v>
      </c>
      <c r="O105" s="54" t="str">
        <f t="shared" si="22"/>
        <v>0 days 2:6:31</v>
      </c>
      <c r="P105" s="52">
        <v>1590691562</v>
      </c>
      <c r="Q105" s="53">
        <f t="shared" si="23"/>
        <v>43979.781967592593</v>
      </c>
      <c r="R105" s="52">
        <f t="shared" si="24"/>
        <v>446822</v>
      </c>
      <c r="S105" s="54" t="str">
        <f t="shared" si="25"/>
        <v>5 days 4:7:2</v>
      </c>
      <c r="U105" s="53" t="str">
        <f t="shared" si="26"/>
        <v/>
      </c>
      <c r="V105" s="52" t="str">
        <f t="shared" si="27"/>
        <v/>
      </c>
      <c r="W105" s="54" t="str">
        <f t="shared" si="28"/>
        <v/>
      </c>
      <c r="X105" s="52">
        <f t="shared" si="29"/>
        <v>7591</v>
      </c>
      <c r="Y105" s="54" t="str">
        <f t="shared" si="30"/>
        <v>00 days 02:06:31</v>
      </c>
      <c r="AC105" s="50" t="str">
        <f>IF(AB105="","",VLOOKUP(AB105,'Lookup Tables'!$A$75:$B$86,2,TRUE))</f>
        <v/>
      </c>
      <c r="AD105" s="54" t="str">
        <f t="shared" si="31"/>
        <v/>
      </c>
      <c r="AE105" s="49" t="s">
        <v>1283</v>
      </c>
      <c r="AF105" s="55" t="str">
        <f t="shared" si="32"/>
        <v>Link</v>
      </c>
      <c r="AG105" s="49">
        <v>43</v>
      </c>
      <c r="AH105" s="50" t="str">
        <f>IF(AG105="","",VLOOKUP(AG105,'Lookup Tables'!$A$75:$B$86,2,TRUE))</f>
        <v>Level 1</v>
      </c>
      <c r="AI105" s="49">
        <v>10291195</v>
      </c>
      <c r="AJ105" s="49" t="s">
        <v>9</v>
      </c>
      <c r="AK105" s="49" t="s">
        <v>1282</v>
      </c>
      <c r="AL105" s="49"/>
      <c r="AM105" s="50" t="s">
        <v>1284</v>
      </c>
      <c r="AN105" s="50" t="s">
        <v>1285</v>
      </c>
      <c r="AO105" s="55" t="str">
        <f t="shared" si="33"/>
        <v>Link</v>
      </c>
      <c r="AP105" s="49" t="b">
        <v>1</v>
      </c>
      <c r="AQ105" s="165">
        <v>227</v>
      </c>
      <c r="AR105" s="175" t="s">
        <v>3500</v>
      </c>
      <c r="AS105" s="225"/>
      <c r="AT105"/>
      <c r="AU105"/>
      <c r="AV105"/>
      <c r="AW105">
        <v>1</v>
      </c>
      <c r="AX105"/>
      <c r="AY105">
        <f t="shared" si="36"/>
        <v>1</v>
      </c>
      <c r="AZ105">
        <v>1</v>
      </c>
      <c r="BA105"/>
      <c r="BB105"/>
      <c r="BC105"/>
      <c r="BD105"/>
      <c r="BE105">
        <v>1</v>
      </c>
      <c r="BF105"/>
      <c r="BG105"/>
      <c r="BH105"/>
      <c r="BI105"/>
      <c r="BJ105"/>
      <c r="BK105"/>
      <c r="BL105"/>
      <c r="BM105"/>
      <c r="BN105"/>
      <c r="BO105"/>
      <c r="BP105"/>
      <c r="BQ105"/>
      <c r="BR105"/>
      <c r="BS105" s="50" t="s">
        <v>3501</v>
      </c>
      <c r="BT105" s="50" t="s">
        <v>3426</v>
      </c>
      <c r="BU105" s="56"/>
      <c r="BV105" s="56"/>
      <c r="BW105" s="56">
        <v>2</v>
      </c>
      <c r="BX105" s="56">
        <v>3</v>
      </c>
      <c r="BY105" s="56"/>
      <c r="BZ105" s="56"/>
      <c r="CA105" s="56"/>
      <c r="CB105" s="56"/>
      <c r="CC105" s="56"/>
      <c r="CD105" s="50" t="s">
        <v>2800</v>
      </c>
      <c r="CE105" s="50" t="s">
        <v>2818</v>
      </c>
      <c r="CF105" s="56">
        <v>3</v>
      </c>
      <c r="CG105" s="50" t="s">
        <v>3214</v>
      </c>
      <c r="CH105" s="50" t="s">
        <v>3208</v>
      </c>
      <c r="CI105" s="57" t="s">
        <v>2818</v>
      </c>
      <c r="CJ105" s="58" t="s">
        <v>3113</v>
      </c>
    </row>
    <row r="106" spans="1:89" s="50" customFormat="1" x14ac:dyDescent="0.3">
      <c r="A106" s="49" t="s">
        <v>2195</v>
      </c>
      <c r="B106" s="49">
        <v>64060709</v>
      </c>
      <c r="C106" s="49">
        <v>0</v>
      </c>
      <c r="D106" s="49">
        <v>53</v>
      </c>
      <c r="E106" s="49">
        <v>1</v>
      </c>
      <c r="G106" s="49" t="s">
        <v>2196</v>
      </c>
      <c r="H106" s="51">
        <v>44099</v>
      </c>
      <c r="I106" s="49" t="b">
        <f t="shared" si="18"/>
        <v>1</v>
      </c>
      <c r="J106" s="52">
        <v>1601023255</v>
      </c>
      <c r="K106" s="53">
        <f t="shared" si="19"/>
        <v>44099.361747685187</v>
      </c>
      <c r="L106" s="52">
        <v>1601024091</v>
      </c>
      <c r="M106" s="53">
        <f t="shared" si="20"/>
        <v>44099.371423611112</v>
      </c>
      <c r="N106" s="52">
        <f t="shared" si="21"/>
        <v>836</v>
      </c>
      <c r="O106" s="54" t="str">
        <f t="shared" si="22"/>
        <v>0 days 0:13:56</v>
      </c>
      <c r="P106" s="52">
        <v>1601033506</v>
      </c>
      <c r="Q106" s="53">
        <f t="shared" si="23"/>
        <v>44099.480393518519</v>
      </c>
      <c r="R106" s="52">
        <f t="shared" si="24"/>
        <v>10251</v>
      </c>
      <c r="S106" s="54" t="str">
        <f t="shared" si="25"/>
        <v>0 days 2:50:51</v>
      </c>
      <c r="U106" s="53" t="str">
        <f t="shared" si="26"/>
        <v/>
      </c>
      <c r="V106" s="52" t="str">
        <f t="shared" si="27"/>
        <v/>
      </c>
      <c r="W106" s="54" t="str">
        <f t="shared" si="28"/>
        <v/>
      </c>
      <c r="X106" s="52">
        <f t="shared" si="29"/>
        <v>836</v>
      </c>
      <c r="Y106" s="54" t="str">
        <f t="shared" si="30"/>
        <v>00 days 00:13:56</v>
      </c>
      <c r="AC106" s="50" t="str">
        <f>IF(AB106="","",VLOOKUP(AB106,'Lookup Tables'!$A$75:$B$86,2,TRUE))</f>
        <v/>
      </c>
      <c r="AD106" s="54" t="str">
        <f t="shared" si="31"/>
        <v/>
      </c>
      <c r="AE106" s="49" t="s">
        <v>2198</v>
      </c>
      <c r="AF106" s="55" t="str">
        <f t="shared" si="32"/>
        <v>Link</v>
      </c>
      <c r="AG106" s="49">
        <v>51</v>
      </c>
      <c r="AH106" s="50" t="str">
        <f>IF(AG106="","",VLOOKUP(AG106,'Lookup Tables'!$A$75:$B$86,2,TRUE))</f>
        <v>Level 1</v>
      </c>
      <c r="AI106" s="49">
        <v>12084336</v>
      </c>
      <c r="AJ106" s="49" t="s">
        <v>9</v>
      </c>
      <c r="AK106" s="49" t="s">
        <v>2197</v>
      </c>
      <c r="AL106" s="49"/>
      <c r="AM106" s="50" t="s">
        <v>2199</v>
      </c>
      <c r="AN106" s="50" t="s">
        <v>2200</v>
      </c>
      <c r="AO106" s="55" t="str">
        <f t="shared" si="33"/>
        <v>Link</v>
      </c>
      <c r="AP106" s="49" t="b">
        <v>1</v>
      </c>
      <c r="AQ106" s="165">
        <v>404</v>
      </c>
      <c r="AR106" s="175" t="s">
        <v>3093</v>
      </c>
      <c r="AS106" s="225"/>
      <c r="AT106"/>
      <c r="AU106"/>
      <c r="AV106">
        <v>1</v>
      </c>
      <c r="AW106"/>
      <c r="AX106"/>
      <c r="AY106">
        <f t="shared" si="36"/>
        <v>0</v>
      </c>
      <c r="AZ106">
        <v>1</v>
      </c>
      <c r="BA106"/>
      <c r="BB106"/>
      <c r="BC106"/>
      <c r="BD106"/>
      <c r="BE106"/>
      <c r="BF106"/>
      <c r="BG106"/>
      <c r="BH106"/>
      <c r="BI106"/>
      <c r="BJ106"/>
      <c r="BK106"/>
      <c r="BL106"/>
      <c r="BM106"/>
      <c r="BN106"/>
      <c r="BO106"/>
      <c r="BP106"/>
      <c r="BQ106"/>
      <c r="BR106"/>
      <c r="BS106" s="50" t="s">
        <v>3094</v>
      </c>
      <c r="BT106" s="50" t="s">
        <v>3095</v>
      </c>
      <c r="BU106" s="56">
        <v>2</v>
      </c>
      <c r="BV106" s="56"/>
      <c r="BW106" s="56"/>
      <c r="BX106" s="56">
        <v>3</v>
      </c>
      <c r="BY106" s="56"/>
      <c r="BZ106" s="56"/>
      <c r="CA106" s="56"/>
      <c r="CB106" s="56"/>
      <c r="CC106" s="56"/>
      <c r="CD106" s="50" t="s">
        <v>2800</v>
      </c>
      <c r="CE106" s="50" t="s">
        <v>2818</v>
      </c>
      <c r="CF106" s="56">
        <v>3</v>
      </c>
      <c r="CG106" s="50" t="s">
        <v>3214</v>
      </c>
      <c r="CH106" s="50" t="s">
        <v>3208</v>
      </c>
      <c r="CI106" s="57" t="s">
        <v>2818</v>
      </c>
      <c r="CJ106" s="58" t="s">
        <v>3113</v>
      </c>
    </row>
    <row r="107" spans="1:89" s="50" customFormat="1" x14ac:dyDescent="0.3">
      <c r="A107" s="74" t="s">
        <v>1904</v>
      </c>
      <c r="B107" s="74">
        <v>62787148</v>
      </c>
      <c r="C107" s="74">
        <v>1</v>
      </c>
      <c r="D107" s="74">
        <v>888</v>
      </c>
      <c r="E107" s="74">
        <v>0</v>
      </c>
      <c r="F107" s="75"/>
      <c r="G107" s="74" t="s">
        <v>1905</v>
      </c>
      <c r="H107" s="76">
        <v>44076</v>
      </c>
      <c r="I107" s="49" t="b">
        <f t="shared" si="18"/>
        <v>1</v>
      </c>
      <c r="J107" s="77">
        <v>1594179361</v>
      </c>
      <c r="K107" s="78">
        <f t="shared" si="19"/>
        <v>44020.150011574078</v>
      </c>
      <c r="L107" s="77">
        <v>1594180168</v>
      </c>
      <c r="M107" s="78">
        <f t="shared" si="20"/>
        <v>44020.159351851849</v>
      </c>
      <c r="N107" s="77">
        <f t="shared" si="21"/>
        <v>807</v>
      </c>
      <c r="O107" s="79" t="str">
        <f t="shared" si="22"/>
        <v>0 days 0:13:27</v>
      </c>
      <c r="P107" s="77"/>
      <c r="Q107" s="78" t="str">
        <f t="shared" si="23"/>
        <v/>
      </c>
      <c r="R107" s="77" t="str">
        <f t="shared" si="24"/>
        <v/>
      </c>
      <c r="S107" s="79" t="str">
        <f t="shared" si="25"/>
        <v/>
      </c>
      <c r="T107" s="75"/>
      <c r="U107" s="78" t="str">
        <f t="shared" si="26"/>
        <v/>
      </c>
      <c r="V107" s="77" t="str">
        <f t="shared" si="27"/>
        <v/>
      </c>
      <c r="W107" s="79" t="str">
        <f t="shared" si="28"/>
        <v/>
      </c>
      <c r="X107" s="77">
        <f t="shared" si="29"/>
        <v>807</v>
      </c>
      <c r="Y107" s="79" t="str">
        <f t="shared" si="30"/>
        <v>00 days 00:13:27</v>
      </c>
      <c r="Z107" s="75"/>
      <c r="AA107" s="75"/>
      <c r="AB107" s="75"/>
      <c r="AC107" s="75" t="str">
        <f>IF(AB107="","",VLOOKUP(AB107,'Lookup Tables'!$A$75:$B$86,2,TRUE))</f>
        <v/>
      </c>
      <c r="AD107" s="79" t="str">
        <f t="shared" si="31"/>
        <v/>
      </c>
      <c r="AE107" s="74" t="s">
        <v>1907</v>
      </c>
      <c r="AF107" s="74" t="str">
        <f t="shared" si="32"/>
        <v>Link</v>
      </c>
      <c r="AG107" s="74">
        <v>1347</v>
      </c>
      <c r="AH107" s="75" t="str">
        <f>IF(AG107="","",VLOOKUP(AG107,'Lookup Tables'!$A$75:$B$86,2,TRUE))</f>
        <v>Level 4</v>
      </c>
      <c r="AI107" s="74">
        <v>1764116</v>
      </c>
      <c r="AJ107" s="74" t="s">
        <v>9</v>
      </c>
      <c r="AK107" s="74" t="s">
        <v>1906</v>
      </c>
      <c r="AL107" s="74">
        <v>42</v>
      </c>
      <c r="AM107" s="75" t="s">
        <v>1908</v>
      </c>
      <c r="AN107" s="75" t="s">
        <v>1909</v>
      </c>
      <c r="AO107" s="74" t="str">
        <f t="shared" si="33"/>
        <v>Link</v>
      </c>
      <c r="AP107" s="74" t="b">
        <v>0</v>
      </c>
      <c r="AQ107" s="166">
        <v>347</v>
      </c>
      <c r="AR107" s="178" t="s">
        <v>3320</v>
      </c>
      <c r="AS107" s="225"/>
      <c r="AT107"/>
      <c r="AU107"/>
      <c r="AV107"/>
      <c r="AW107"/>
      <c r="AX107"/>
      <c r="AY107">
        <f t="shared" si="36"/>
        <v>0</v>
      </c>
      <c r="AZ107">
        <v>1</v>
      </c>
      <c r="BA107"/>
      <c r="BB107"/>
      <c r="BC107"/>
      <c r="BD107"/>
      <c r="BE107"/>
      <c r="BF107"/>
      <c r="BG107"/>
      <c r="BH107"/>
      <c r="BI107"/>
      <c r="BJ107">
        <v>1</v>
      </c>
      <c r="BK107"/>
      <c r="BL107"/>
      <c r="BM107"/>
      <c r="BN107"/>
      <c r="BO107"/>
      <c r="BP107"/>
      <c r="BQ107"/>
      <c r="BR107"/>
      <c r="BS107" s="75" t="s">
        <v>3321</v>
      </c>
      <c r="BT107" s="75" t="s">
        <v>3322</v>
      </c>
      <c r="BU107" s="80"/>
      <c r="BV107" s="80"/>
      <c r="BW107" s="80"/>
      <c r="BX107" s="80">
        <v>3</v>
      </c>
      <c r="BY107" s="80"/>
      <c r="BZ107" s="80"/>
      <c r="CA107" s="80"/>
      <c r="CB107" s="80"/>
      <c r="CC107" s="80"/>
      <c r="CD107" s="75" t="s">
        <v>2800</v>
      </c>
      <c r="CE107" s="75" t="s">
        <v>2818</v>
      </c>
      <c r="CF107" s="80">
        <v>3</v>
      </c>
      <c r="CG107" s="75" t="s">
        <v>3214</v>
      </c>
      <c r="CH107" s="75" t="s">
        <v>3208</v>
      </c>
      <c r="CI107" s="81" t="s">
        <v>2818</v>
      </c>
      <c r="CJ107" s="58" t="s">
        <v>3113</v>
      </c>
      <c r="CK107" s="75"/>
    </row>
    <row r="108" spans="1:89" s="50" customFormat="1" x14ac:dyDescent="0.3">
      <c r="A108" s="49" t="s">
        <v>194</v>
      </c>
      <c r="B108" s="49">
        <v>64947553</v>
      </c>
      <c r="C108" s="49">
        <v>0</v>
      </c>
      <c r="D108" s="49">
        <v>95</v>
      </c>
      <c r="E108" s="49">
        <v>1</v>
      </c>
      <c r="F108" s="50">
        <v>64950072</v>
      </c>
      <c r="G108" s="49" t="s">
        <v>195</v>
      </c>
      <c r="H108" s="51">
        <v>44157</v>
      </c>
      <c r="I108" s="49" t="b">
        <f t="shared" si="18"/>
        <v>1</v>
      </c>
      <c r="J108" s="52">
        <v>1605989258</v>
      </c>
      <c r="K108" s="53">
        <f t="shared" si="19"/>
        <v>44156.838634259257</v>
      </c>
      <c r="L108" s="52"/>
      <c r="M108" s="53" t="str">
        <f t="shared" si="20"/>
        <v/>
      </c>
      <c r="N108" s="52" t="str">
        <f t="shared" si="21"/>
        <v/>
      </c>
      <c r="O108" s="54" t="str">
        <f t="shared" si="22"/>
        <v/>
      </c>
      <c r="P108" s="52">
        <v>1606011587</v>
      </c>
      <c r="Q108" s="53">
        <f t="shared" si="23"/>
        <v>44157.097071759257</v>
      </c>
      <c r="R108" s="52">
        <f t="shared" si="24"/>
        <v>22329</v>
      </c>
      <c r="S108" s="54" t="str">
        <f t="shared" si="25"/>
        <v>0 days 6:12:9</v>
      </c>
      <c r="T108" s="50">
        <v>1606011587</v>
      </c>
      <c r="U108" s="53">
        <f t="shared" si="26"/>
        <v>44157.097071759257</v>
      </c>
      <c r="V108" s="52">
        <f t="shared" si="27"/>
        <v>22329</v>
      </c>
      <c r="W108" s="54" t="str">
        <f t="shared" si="28"/>
        <v>0 days 6:12:9</v>
      </c>
      <c r="X108" s="52">
        <f t="shared" si="29"/>
        <v>22329</v>
      </c>
      <c r="Y108" s="54" t="str">
        <f t="shared" si="30"/>
        <v>00 days 06:12:09</v>
      </c>
      <c r="Z108" s="50" t="s">
        <v>3023</v>
      </c>
      <c r="AA108" s="50">
        <v>2658697</v>
      </c>
      <c r="AB108" s="50">
        <v>2723</v>
      </c>
      <c r="AC108" s="50" t="str">
        <f>IF(AB108="","",VLOOKUP(AB108,'Lookup Tables'!$A$75:$B$86,2,TRUE))</f>
        <v>Level 5</v>
      </c>
      <c r="AD108" s="54" t="str">
        <f t="shared" si="31"/>
        <v>Level 1-Level 5</v>
      </c>
      <c r="AE108" s="49" t="s">
        <v>197</v>
      </c>
      <c r="AF108" s="55" t="str">
        <f t="shared" si="32"/>
        <v>Link</v>
      </c>
      <c r="AG108" s="49">
        <v>103</v>
      </c>
      <c r="AH108" s="50" t="str">
        <f>IF(AG108="","",VLOOKUP(AG108,'Lookup Tables'!$A$75:$B$86,2,TRUE))</f>
        <v>Level 1</v>
      </c>
      <c r="AI108" s="49">
        <v>2631623</v>
      </c>
      <c r="AJ108" s="49" t="s">
        <v>9</v>
      </c>
      <c r="AK108" s="49" t="s">
        <v>196</v>
      </c>
      <c r="AL108" s="49"/>
      <c r="AM108" s="50" t="s">
        <v>198</v>
      </c>
      <c r="AN108" s="50" t="s">
        <v>199</v>
      </c>
      <c r="AO108" s="55" t="str">
        <f t="shared" si="33"/>
        <v>Link</v>
      </c>
      <c r="AP108" s="49" t="b">
        <v>1</v>
      </c>
      <c r="AQ108" s="165">
        <v>33</v>
      </c>
      <c r="AR108" s="175" t="s">
        <v>3260</v>
      </c>
      <c r="AS108" s="225"/>
      <c r="AT108"/>
      <c r="AU108"/>
      <c r="AV108"/>
      <c r="AW108"/>
      <c r="AX108">
        <v>1</v>
      </c>
      <c r="AY108">
        <f t="shared" si="36"/>
        <v>1</v>
      </c>
      <c r="AZ108">
        <v>1</v>
      </c>
      <c r="BA108"/>
      <c r="BB108"/>
      <c r="BC108"/>
      <c r="BD108"/>
      <c r="BE108">
        <v>1</v>
      </c>
      <c r="BF108"/>
      <c r="BG108"/>
      <c r="BH108"/>
      <c r="BI108"/>
      <c r="BJ108"/>
      <c r="BK108">
        <v>1</v>
      </c>
      <c r="BL108"/>
      <c r="BM108"/>
      <c r="BN108"/>
      <c r="BO108"/>
      <c r="BP108"/>
      <c r="BQ108"/>
      <c r="BR108"/>
      <c r="BS108" s="50" t="s">
        <v>3261</v>
      </c>
      <c r="BT108" s="50" t="s">
        <v>2849</v>
      </c>
      <c r="BU108" s="56"/>
      <c r="BV108" s="56"/>
      <c r="BW108" s="56"/>
      <c r="BX108" s="56">
        <v>3</v>
      </c>
      <c r="BY108" s="56"/>
      <c r="BZ108" s="56"/>
      <c r="CA108" s="56"/>
      <c r="CB108" s="56"/>
      <c r="CC108" s="56"/>
      <c r="CD108" s="50" t="s">
        <v>2800</v>
      </c>
      <c r="CE108" s="50" t="s">
        <v>2818</v>
      </c>
      <c r="CF108" s="56">
        <v>3</v>
      </c>
      <c r="CG108" s="50" t="s">
        <v>3214</v>
      </c>
      <c r="CH108" s="50" t="s">
        <v>3208</v>
      </c>
      <c r="CI108" s="57" t="s">
        <v>2818</v>
      </c>
      <c r="CJ108" s="58" t="s">
        <v>3113</v>
      </c>
    </row>
    <row r="109" spans="1:89" s="50" customFormat="1" x14ac:dyDescent="0.3">
      <c r="A109" s="49" t="s">
        <v>745</v>
      </c>
      <c r="B109" s="49">
        <v>60840986</v>
      </c>
      <c r="C109" s="49">
        <v>9</v>
      </c>
      <c r="D109" s="49">
        <v>7905</v>
      </c>
      <c r="E109" s="49">
        <v>5</v>
      </c>
      <c r="G109" s="49" t="s">
        <v>333</v>
      </c>
      <c r="H109" s="51">
        <v>44219</v>
      </c>
      <c r="I109" s="49" t="b">
        <f t="shared" si="18"/>
        <v>0</v>
      </c>
      <c r="J109" s="52">
        <v>1585093346</v>
      </c>
      <c r="K109" s="53">
        <f t="shared" si="19"/>
        <v>43914.987800925926</v>
      </c>
      <c r="L109" s="52"/>
      <c r="M109" s="53" t="str">
        <f t="shared" si="20"/>
        <v/>
      </c>
      <c r="N109" s="52" t="str">
        <f t="shared" si="21"/>
        <v/>
      </c>
      <c r="O109" s="54" t="str">
        <f t="shared" si="22"/>
        <v/>
      </c>
      <c r="P109" s="52">
        <v>1591884554</v>
      </c>
      <c r="Q109" s="53">
        <f t="shared" si="23"/>
        <v>43993.589745370366</v>
      </c>
      <c r="R109" s="52">
        <f t="shared" si="24"/>
        <v>6791208</v>
      </c>
      <c r="S109" s="54" t="str">
        <f t="shared" si="25"/>
        <v>78 days 14:26:48</v>
      </c>
      <c r="U109" s="53" t="str">
        <f t="shared" si="26"/>
        <v/>
      </c>
      <c r="V109" s="52" t="str">
        <f t="shared" si="27"/>
        <v/>
      </c>
      <c r="W109" s="54" t="str">
        <f t="shared" si="28"/>
        <v/>
      </c>
      <c r="X109" s="52">
        <f t="shared" si="29"/>
        <v>6791208</v>
      </c>
      <c r="Y109" s="54" t="str">
        <f t="shared" si="30"/>
        <v>18 days 14:26:48</v>
      </c>
      <c r="AC109" s="50" t="str">
        <f>IF(AB109="","",VLOOKUP(AB109,'Lookup Tables'!$A$75:$B$86,2,TRUE))</f>
        <v/>
      </c>
      <c r="AD109" s="54" t="str">
        <f t="shared" si="31"/>
        <v/>
      </c>
      <c r="AE109" s="49" t="s">
        <v>747</v>
      </c>
      <c r="AF109" s="55" t="str">
        <f t="shared" si="32"/>
        <v>Link</v>
      </c>
      <c r="AG109" s="49">
        <v>1019</v>
      </c>
      <c r="AH109" s="50" t="str">
        <f>IF(AG109="","",VLOOKUP(AG109,'Lookup Tables'!$A$75:$B$86,2,TRUE))</f>
        <v>Level 4</v>
      </c>
      <c r="AI109" s="49">
        <v>11084254</v>
      </c>
      <c r="AJ109" s="49" t="s">
        <v>9</v>
      </c>
      <c r="AK109" s="49" t="s">
        <v>746</v>
      </c>
      <c r="AL109" s="49"/>
      <c r="AM109" s="50" t="s">
        <v>748</v>
      </c>
      <c r="AN109" s="50" t="s">
        <v>749</v>
      </c>
      <c r="AO109" s="55" t="str">
        <f t="shared" si="33"/>
        <v>Link</v>
      </c>
      <c r="AP109" s="49" t="b">
        <v>1</v>
      </c>
      <c r="AQ109" s="165">
        <v>128</v>
      </c>
      <c r="AR109" s="175" t="s">
        <v>3377</v>
      </c>
      <c r="AS109" s="225"/>
      <c r="AT109"/>
      <c r="AU109"/>
      <c r="AV109"/>
      <c r="AW109">
        <v>1</v>
      </c>
      <c r="AX109"/>
      <c r="AY109">
        <f t="shared" si="36"/>
        <v>1</v>
      </c>
      <c r="AZ109">
        <v>1</v>
      </c>
      <c r="BA109"/>
      <c r="BB109"/>
      <c r="BC109"/>
      <c r="BD109"/>
      <c r="BE109"/>
      <c r="BF109"/>
      <c r="BG109"/>
      <c r="BH109"/>
      <c r="BI109"/>
      <c r="BJ109"/>
      <c r="BK109"/>
      <c r="BL109"/>
      <c r="BM109"/>
      <c r="BN109"/>
      <c r="BO109"/>
      <c r="BP109"/>
      <c r="BQ109"/>
      <c r="BR109"/>
      <c r="BS109" s="50" t="s">
        <v>3378</v>
      </c>
      <c r="BT109" s="50" t="s">
        <v>3379</v>
      </c>
      <c r="BU109" s="56"/>
      <c r="BV109" s="56"/>
      <c r="BW109" s="56"/>
      <c r="BX109" s="56">
        <v>3</v>
      </c>
      <c r="BY109" s="56">
        <v>2</v>
      </c>
      <c r="BZ109" s="56"/>
      <c r="CA109" s="56"/>
      <c r="CB109" s="56"/>
      <c r="CC109" s="56"/>
      <c r="CD109" s="50" t="s">
        <v>2800</v>
      </c>
      <c r="CE109" s="50" t="s">
        <v>2818</v>
      </c>
      <c r="CF109" s="56">
        <v>3</v>
      </c>
      <c r="CG109" s="50" t="s">
        <v>3214</v>
      </c>
      <c r="CH109" s="50" t="s">
        <v>3208</v>
      </c>
      <c r="CI109" s="57" t="s">
        <v>2818</v>
      </c>
      <c r="CJ109" s="58" t="s">
        <v>3113</v>
      </c>
    </row>
    <row r="110" spans="1:89" s="50" customFormat="1" x14ac:dyDescent="0.3">
      <c r="A110" s="49" t="s">
        <v>2532</v>
      </c>
      <c r="B110" s="49">
        <v>61956919</v>
      </c>
      <c r="C110" s="49">
        <v>2</v>
      </c>
      <c r="D110" s="49">
        <v>2086</v>
      </c>
      <c r="E110" s="49">
        <v>1</v>
      </c>
      <c r="G110" s="49" t="s">
        <v>333</v>
      </c>
      <c r="H110" s="51">
        <v>43973</v>
      </c>
      <c r="I110" s="49" t="b">
        <f t="shared" si="18"/>
        <v>0</v>
      </c>
      <c r="J110" s="52">
        <v>1590156599</v>
      </c>
      <c r="K110" s="53">
        <f t="shared" si="19"/>
        <v>43973.590266203704</v>
      </c>
      <c r="L110" s="52">
        <v>1590163694</v>
      </c>
      <c r="M110" s="53">
        <f t="shared" si="20"/>
        <v>43973.672384259262</v>
      </c>
      <c r="N110" s="52">
        <f t="shared" si="21"/>
        <v>7095</v>
      </c>
      <c r="O110" s="54" t="str">
        <f t="shared" si="22"/>
        <v>0 days 1:58:15</v>
      </c>
      <c r="P110" s="52">
        <v>1590160451</v>
      </c>
      <c r="Q110" s="53">
        <f t="shared" si="23"/>
        <v>43973.634849537033</v>
      </c>
      <c r="R110" s="52">
        <f t="shared" si="24"/>
        <v>3852</v>
      </c>
      <c r="S110" s="54" t="str">
        <f t="shared" si="25"/>
        <v>0 days 1:4:12</v>
      </c>
      <c r="U110" s="53" t="str">
        <f t="shared" si="26"/>
        <v/>
      </c>
      <c r="V110" s="52" t="str">
        <f t="shared" si="27"/>
        <v/>
      </c>
      <c r="W110" s="54" t="str">
        <f t="shared" si="28"/>
        <v/>
      </c>
      <c r="X110" s="52">
        <f t="shared" si="29"/>
        <v>3852</v>
      </c>
      <c r="Y110" s="54" t="str">
        <f t="shared" si="30"/>
        <v>00 days 01:04:12</v>
      </c>
      <c r="AD110" s="54" t="str">
        <f t="shared" si="31"/>
        <v/>
      </c>
      <c r="AE110" s="49" t="s">
        <v>2534</v>
      </c>
      <c r="AF110" s="55" t="str">
        <f t="shared" si="32"/>
        <v>Link</v>
      </c>
      <c r="AG110" s="49">
        <v>1070</v>
      </c>
      <c r="AH110" s="50" t="str">
        <f>IF(AG110="","",VLOOKUP(AG110,'Lookup Tables'!$A$75:$B$86,2,TRUE))</f>
        <v>Level 4</v>
      </c>
      <c r="AI110" s="49">
        <v>2202062</v>
      </c>
      <c r="AJ110" s="49" t="s">
        <v>9</v>
      </c>
      <c r="AK110" s="49" t="s">
        <v>2533</v>
      </c>
      <c r="AL110" s="49">
        <v>68</v>
      </c>
      <c r="AM110" s="50" t="s">
        <v>2535</v>
      </c>
      <c r="AN110" s="50" t="s">
        <v>2536</v>
      </c>
      <c r="AO110" s="55" t="str">
        <f t="shared" si="33"/>
        <v>Link</v>
      </c>
      <c r="AP110" s="49" t="b">
        <v>1</v>
      </c>
      <c r="AQ110" s="165">
        <v>467</v>
      </c>
      <c r="AR110" s="175" t="s">
        <v>2895</v>
      </c>
      <c r="AS110" s="225"/>
      <c r="AT110"/>
      <c r="AU110"/>
      <c r="AV110"/>
      <c r="AW110"/>
      <c r="AX110"/>
      <c r="AY110">
        <f t="shared" si="36"/>
        <v>0</v>
      </c>
      <c r="AZ110">
        <v>1</v>
      </c>
      <c r="BA110"/>
      <c r="BB110"/>
      <c r="BC110"/>
      <c r="BD110">
        <v>1</v>
      </c>
      <c r="BE110"/>
      <c r="BF110"/>
      <c r="BG110"/>
      <c r="BH110"/>
      <c r="BI110"/>
      <c r="BJ110"/>
      <c r="BK110"/>
      <c r="BL110"/>
      <c r="BM110"/>
      <c r="BN110"/>
      <c r="BO110"/>
      <c r="BP110"/>
      <c r="BQ110"/>
      <c r="BR110"/>
      <c r="BS110" s="50" t="s">
        <v>2896</v>
      </c>
      <c r="BT110" s="50" t="s">
        <v>2897</v>
      </c>
      <c r="BU110" s="56"/>
      <c r="BV110" s="56">
        <v>2</v>
      </c>
      <c r="BW110" s="56"/>
      <c r="BX110" s="56">
        <v>3</v>
      </c>
      <c r="BY110" s="56"/>
      <c r="BZ110" s="56"/>
      <c r="CA110" s="56"/>
      <c r="CB110" s="56"/>
      <c r="CC110" s="56"/>
      <c r="CD110" s="50" t="s">
        <v>2800</v>
      </c>
      <c r="CE110" s="50" t="s">
        <v>2818</v>
      </c>
      <c r="CF110" s="56">
        <v>3</v>
      </c>
      <c r="CG110" s="50" t="s">
        <v>3214</v>
      </c>
      <c r="CH110" s="50" t="s">
        <v>3208</v>
      </c>
      <c r="CI110" s="57" t="s">
        <v>2818</v>
      </c>
      <c r="CJ110" s="58" t="s">
        <v>3113</v>
      </c>
    </row>
    <row r="111" spans="1:89" s="50" customFormat="1" x14ac:dyDescent="0.3">
      <c r="A111" s="49" t="s">
        <v>137</v>
      </c>
      <c r="B111" s="49">
        <v>65365508</v>
      </c>
      <c r="C111" s="49">
        <v>1</v>
      </c>
      <c r="D111" s="49">
        <v>36</v>
      </c>
      <c r="E111" s="49">
        <v>0</v>
      </c>
      <c r="G111" s="49" t="s">
        <v>138</v>
      </c>
      <c r="H111" s="51">
        <v>44184</v>
      </c>
      <c r="I111" s="49" t="b">
        <f t="shared" si="18"/>
        <v>1</v>
      </c>
      <c r="J111" s="52">
        <v>1608337134</v>
      </c>
      <c r="K111" s="53">
        <f t="shared" si="19"/>
        <v>44184.013124999998</v>
      </c>
      <c r="L111" s="52"/>
      <c r="M111" s="53" t="str">
        <f t="shared" si="20"/>
        <v/>
      </c>
      <c r="N111" s="52" t="str">
        <f t="shared" si="21"/>
        <v/>
      </c>
      <c r="O111" s="54" t="str">
        <f t="shared" si="22"/>
        <v/>
      </c>
      <c r="P111" s="52"/>
      <c r="Q111" s="53" t="str">
        <f t="shared" si="23"/>
        <v/>
      </c>
      <c r="R111" s="52" t="str">
        <f t="shared" si="24"/>
        <v/>
      </c>
      <c r="S111" s="54" t="str">
        <f t="shared" si="25"/>
        <v/>
      </c>
      <c r="U111" s="53" t="str">
        <f t="shared" si="26"/>
        <v/>
      </c>
      <c r="V111" s="52" t="str">
        <f t="shared" si="27"/>
        <v/>
      </c>
      <c r="W111" s="54" t="str">
        <f t="shared" si="28"/>
        <v/>
      </c>
      <c r="X111" s="52" t="str">
        <f t="shared" si="29"/>
        <v/>
      </c>
      <c r="Y111" s="54" t="str">
        <f t="shared" si="30"/>
        <v/>
      </c>
      <c r="AC111" s="50" t="str">
        <f>IF(AB111="","",VLOOKUP(AB111,'Lookup Tables'!$A$75:$B$86,2,TRUE))</f>
        <v/>
      </c>
      <c r="AD111" s="54" t="str">
        <f t="shared" si="31"/>
        <v/>
      </c>
      <c r="AE111" s="49" t="s">
        <v>140</v>
      </c>
      <c r="AF111" s="55" t="str">
        <f t="shared" si="32"/>
        <v>Link</v>
      </c>
      <c r="AG111" s="49">
        <v>11</v>
      </c>
      <c r="AH111" s="50" t="str">
        <f>IF(AG111="","",VLOOKUP(AG111,'Lookup Tables'!$A$75:$B$86,2,TRUE))</f>
        <v>Level 1</v>
      </c>
      <c r="AI111" s="49">
        <v>11042434</v>
      </c>
      <c r="AJ111" s="49" t="s">
        <v>9</v>
      </c>
      <c r="AK111" s="49" t="s">
        <v>139</v>
      </c>
      <c r="AL111" s="49"/>
      <c r="AM111" s="50" t="s">
        <v>141</v>
      </c>
      <c r="AN111" s="50" t="s">
        <v>142</v>
      </c>
      <c r="AO111" s="55" t="str">
        <f t="shared" si="33"/>
        <v>Link</v>
      </c>
      <c r="AP111" s="49" t="b">
        <v>0</v>
      </c>
      <c r="AQ111" s="165">
        <v>23</v>
      </c>
      <c r="AR111" s="175" t="s">
        <v>3242</v>
      </c>
      <c r="AS111" s="225"/>
      <c r="AT111"/>
      <c r="AU111"/>
      <c r="AV111">
        <v>1</v>
      </c>
      <c r="AW111">
        <v>1</v>
      </c>
      <c r="AX111"/>
      <c r="AY111">
        <f t="shared" si="36"/>
        <v>1</v>
      </c>
      <c r="AZ111">
        <v>1</v>
      </c>
      <c r="BA111"/>
      <c r="BB111"/>
      <c r="BC111"/>
      <c r="BD111"/>
      <c r="BE111"/>
      <c r="BF111">
        <v>1</v>
      </c>
      <c r="BG111"/>
      <c r="BH111"/>
      <c r="BI111"/>
      <c r="BJ111"/>
      <c r="BK111"/>
      <c r="BL111"/>
      <c r="BM111"/>
      <c r="BN111"/>
      <c r="BO111"/>
      <c r="BP111"/>
      <c r="BQ111"/>
      <c r="BR111"/>
      <c r="BS111" s="50" t="s">
        <v>3243</v>
      </c>
      <c r="BT111" s="50" t="s">
        <v>3244</v>
      </c>
      <c r="BU111" s="56"/>
      <c r="BV111" s="56"/>
      <c r="BW111" s="56"/>
      <c r="BX111" s="56">
        <v>3</v>
      </c>
      <c r="BY111" s="56"/>
      <c r="BZ111" s="56"/>
      <c r="CA111" s="56"/>
      <c r="CB111" s="56"/>
      <c r="CC111" s="56"/>
      <c r="CD111" s="50" t="s">
        <v>2800</v>
      </c>
      <c r="CE111" s="50" t="s">
        <v>2818</v>
      </c>
      <c r="CF111" s="56">
        <v>3</v>
      </c>
      <c r="CG111" s="50" t="s">
        <v>3214</v>
      </c>
      <c r="CH111" s="50" t="s">
        <v>3208</v>
      </c>
      <c r="CI111" s="57" t="s">
        <v>2818</v>
      </c>
      <c r="CJ111" s="58" t="s">
        <v>3113</v>
      </c>
    </row>
    <row r="112" spans="1:89" s="50" customFormat="1" x14ac:dyDescent="0.3">
      <c r="A112" s="49" t="s">
        <v>77</v>
      </c>
      <c r="B112" s="49">
        <v>65960547</v>
      </c>
      <c r="C112" s="49">
        <v>0</v>
      </c>
      <c r="D112" s="49">
        <v>35</v>
      </c>
      <c r="E112" s="49">
        <v>1</v>
      </c>
      <c r="F112" s="50">
        <v>65986234</v>
      </c>
      <c r="G112" s="49" t="s">
        <v>78</v>
      </c>
      <c r="H112" s="51">
        <v>44228</v>
      </c>
      <c r="I112" s="49" t="b">
        <f t="shared" si="18"/>
        <v>1</v>
      </c>
      <c r="J112" s="52">
        <v>1611948179</v>
      </c>
      <c r="K112" s="53">
        <f t="shared" si="19"/>
        <v>44225.807627314818</v>
      </c>
      <c r="L112" s="52">
        <v>1612366604</v>
      </c>
      <c r="M112" s="53">
        <f t="shared" si="20"/>
        <v>44230.650509259256</v>
      </c>
      <c r="N112" s="52">
        <f t="shared" si="21"/>
        <v>418425</v>
      </c>
      <c r="O112" s="54" t="str">
        <f t="shared" si="22"/>
        <v>4 days 20:13:45</v>
      </c>
      <c r="P112" s="52">
        <v>1612144666</v>
      </c>
      <c r="Q112" s="53">
        <f t="shared" si="23"/>
        <v>44228.081782407404</v>
      </c>
      <c r="R112" s="52">
        <f t="shared" si="24"/>
        <v>196487</v>
      </c>
      <c r="S112" s="54" t="str">
        <f t="shared" si="25"/>
        <v>2 days 6:34:47</v>
      </c>
      <c r="T112" s="50">
        <v>1612144666</v>
      </c>
      <c r="U112" s="53">
        <f t="shared" si="26"/>
        <v>44228.081782407404</v>
      </c>
      <c r="V112" s="52">
        <f t="shared" si="27"/>
        <v>196487</v>
      </c>
      <c r="W112" s="54" t="str">
        <f t="shared" si="28"/>
        <v>2 days 6:34:47</v>
      </c>
      <c r="X112" s="52">
        <f t="shared" si="29"/>
        <v>196487</v>
      </c>
      <c r="Y112" s="54" t="str">
        <f t="shared" si="30"/>
        <v>02 days 06:34:47</v>
      </c>
      <c r="Z112" s="50" t="s">
        <v>3017</v>
      </c>
      <c r="AA112" s="50">
        <v>10521739</v>
      </c>
      <c r="AB112" s="50">
        <v>10331</v>
      </c>
      <c r="AC112" s="50" t="str">
        <f>IF(AB112="","",VLOOKUP(AB112,'Lookup Tables'!$A$75:$B$86,2,TRUE))</f>
        <v>Level 8</v>
      </c>
      <c r="AD112" s="54" t="str">
        <f t="shared" si="31"/>
        <v>Level 1-Level 8</v>
      </c>
      <c r="AE112" s="49" t="s">
        <v>80</v>
      </c>
      <c r="AF112" s="55" t="str">
        <f t="shared" si="32"/>
        <v>Link</v>
      </c>
      <c r="AG112" s="49">
        <v>21</v>
      </c>
      <c r="AH112" s="50" t="str">
        <f>IF(AG112="","",VLOOKUP(AG112,'Lookup Tables'!$A$75:$B$86,2,TRUE))</f>
        <v>Level 1</v>
      </c>
      <c r="AI112" s="49">
        <v>10723369</v>
      </c>
      <c r="AJ112" s="49" t="s">
        <v>9</v>
      </c>
      <c r="AK112" s="49" t="s">
        <v>79</v>
      </c>
      <c r="AL112" s="49"/>
      <c r="AM112" s="50" t="s">
        <v>81</v>
      </c>
      <c r="AN112" s="50" t="s">
        <v>82</v>
      </c>
      <c r="AO112" s="55" t="str">
        <f t="shared" si="33"/>
        <v>Link</v>
      </c>
      <c r="AP112" s="49" t="b">
        <v>1</v>
      </c>
      <c r="AQ112" s="165">
        <v>13</v>
      </c>
      <c r="AR112" s="175" t="s">
        <v>2881</v>
      </c>
      <c r="AS112" s="225"/>
      <c r="AT112"/>
      <c r="AU112"/>
      <c r="AV112"/>
      <c r="AW112"/>
      <c r="AX112"/>
      <c r="AY112">
        <f t="shared" si="36"/>
        <v>0</v>
      </c>
      <c r="AZ112">
        <v>1</v>
      </c>
      <c r="BA112"/>
      <c r="BB112"/>
      <c r="BC112"/>
      <c r="BD112"/>
      <c r="BE112">
        <v>1</v>
      </c>
      <c r="BF112">
        <v>1</v>
      </c>
      <c r="BG112"/>
      <c r="BH112"/>
      <c r="BI112"/>
      <c r="BJ112"/>
      <c r="BK112"/>
      <c r="BL112"/>
      <c r="BM112"/>
      <c r="BN112"/>
      <c r="BO112"/>
      <c r="BP112"/>
      <c r="BQ112"/>
      <c r="BR112"/>
      <c r="BS112" s="50" t="s">
        <v>2880</v>
      </c>
      <c r="BT112" s="50" t="s">
        <v>2879</v>
      </c>
      <c r="BU112" s="56"/>
      <c r="BV112" s="56">
        <v>3</v>
      </c>
      <c r="BW112" s="56"/>
      <c r="BX112" s="56">
        <v>2</v>
      </c>
      <c r="BY112" s="56">
        <v>2</v>
      </c>
      <c r="BZ112" s="56"/>
      <c r="CA112" s="56"/>
      <c r="CB112" s="56"/>
      <c r="CC112" s="56"/>
      <c r="CD112" s="50" t="s">
        <v>2803</v>
      </c>
      <c r="CE112" s="50" t="s">
        <v>2818</v>
      </c>
      <c r="CF112" s="56">
        <v>3</v>
      </c>
      <c r="CG112" s="50" t="s">
        <v>3214</v>
      </c>
      <c r="CH112" s="50" t="s">
        <v>3208</v>
      </c>
      <c r="CI112" s="57" t="s">
        <v>2818</v>
      </c>
      <c r="CJ112" s="58" t="s">
        <v>3113</v>
      </c>
    </row>
    <row r="113" spans="1:88" s="50" customFormat="1" x14ac:dyDescent="0.3">
      <c r="A113" s="49" t="s">
        <v>577</v>
      </c>
      <c r="B113" s="49">
        <v>61675872</v>
      </c>
      <c r="C113" s="49">
        <v>0</v>
      </c>
      <c r="D113" s="49">
        <v>87</v>
      </c>
      <c r="E113" s="49">
        <v>0</v>
      </c>
      <c r="G113" s="49" t="s">
        <v>578</v>
      </c>
      <c r="H113" s="51">
        <v>43959</v>
      </c>
      <c r="I113" s="49" t="b">
        <f t="shared" si="18"/>
        <v>1</v>
      </c>
      <c r="J113" s="52">
        <v>1588929458</v>
      </c>
      <c r="K113" s="53">
        <f t="shared" si="19"/>
        <v>43959.387245370366</v>
      </c>
      <c r="L113" s="52">
        <v>1588929870</v>
      </c>
      <c r="M113" s="53">
        <f t="shared" si="20"/>
        <v>43959.392013888893</v>
      </c>
      <c r="N113" s="52">
        <f t="shared" si="21"/>
        <v>412</v>
      </c>
      <c r="O113" s="54" t="str">
        <f t="shared" si="22"/>
        <v>0 days 0:6:52</v>
      </c>
      <c r="P113" s="52"/>
      <c r="Q113" s="53" t="str">
        <f t="shared" si="23"/>
        <v/>
      </c>
      <c r="R113" s="52" t="str">
        <f t="shared" si="24"/>
        <v/>
      </c>
      <c r="S113" s="54" t="str">
        <f t="shared" si="25"/>
        <v/>
      </c>
      <c r="U113" s="53" t="str">
        <f t="shared" si="26"/>
        <v/>
      </c>
      <c r="V113" s="52" t="str">
        <f t="shared" si="27"/>
        <v/>
      </c>
      <c r="W113" s="54" t="str">
        <f t="shared" si="28"/>
        <v/>
      </c>
      <c r="X113" s="52">
        <f t="shared" si="29"/>
        <v>412</v>
      </c>
      <c r="Y113" s="54" t="str">
        <f t="shared" si="30"/>
        <v>00 days 00:06:52</v>
      </c>
      <c r="AC113" s="50" t="str">
        <f>IF(AB113="","",VLOOKUP(AB113,'Lookup Tables'!$A$75:$B$86,2,TRUE))</f>
        <v/>
      </c>
      <c r="AD113" s="54" t="str">
        <f t="shared" si="31"/>
        <v/>
      </c>
      <c r="AE113" s="49" t="s">
        <v>580</v>
      </c>
      <c r="AF113" s="55" t="str">
        <f t="shared" si="32"/>
        <v>Link</v>
      </c>
      <c r="AG113" s="49">
        <v>118</v>
      </c>
      <c r="AH113" s="50" t="str">
        <f>IF(AG113="","",VLOOKUP(AG113,'Lookup Tables'!$A$75:$B$86,2,TRUE))</f>
        <v>Level 1</v>
      </c>
      <c r="AI113" s="49">
        <v>8344623</v>
      </c>
      <c r="AJ113" s="49" t="s">
        <v>9</v>
      </c>
      <c r="AK113" s="49" t="s">
        <v>579</v>
      </c>
      <c r="AL113" s="49"/>
      <c r="AM113" s="50" t="s">
        <v>581</v>
      </c>
      <c r="AN113" s="50" t="s">
        <v>582</v>
      </c>
      <c r="AO113" s="55" t="str">
        <f t="shared" si="33"/>
        <v>Link</v>
      </c>
      <c r="AP113" s="49" t="b">
        <v>0</v>
      </c>
      <c r="AQ113" s="165">
        <v>98</v>
      </c>
      <c r="AR113" s="175" t="s">
        <v>3286</v>
      </c>
      <c r="AS113" s="225">
        <v>1</v>
      </c>
      <c r="AT113"/>
      <c r="AU113"/>
      <c r="AV113"/>
      <c r="AW113"/>
      <c r="AX113">
        <v>1</v>
      </c>
      <c r="AY113">
        <f t="shared" si="36"/>
        <v>1</v>
      </c>
      <c r="AZ113">
        <v>1</v>
      </c>
      <c r="BA113"/>
      <c r="BB113"/>
      <c r="BC113"/>
      <c r="BD113"/>
      <c r="BE113"/>
      <c r="BF113"/>
      <c r="BG113"/>
      <c r="BH113"/>
      <c r="BI113"/>
      <c r="BJ113"/>
      <c r="BK113"/>
      <c r="BL113"/>
      <c r="BM113"/>
      <c r="BN113"/>
      <c r="BO113"/>
      <c r="BP113"/>
      <c r="BQ113"/>
      <c r="BR113"/>
      <c r="BS113" s="50" t="s">
        <v>3287</v>
      </c>
      <c r="BT113" s="50" t="s">
        <v>2582</v>
      </c>
      <c r="BU113" s="56"/>
      <c r="BV113" s="56"/>
      <c r="BW113" s="56"/>
      <c r="BX113" s="56">
        <v>3</v>
      </c>
      <c r="BY113" s="56">
        <v>2</v>
      </c>
      <c r="BZ113" s="56">
        <v>2</v>
      </c>
      <c r="CA113" s="56"/>
      <c r="CB113" s="56"/>
      <c r="CC113" s="56"/>
      <c r="CD113" s="50" t="s">
        <v>2800</v>
      </c>
      <c r="CE113" s="50" t="s">
        <v>2818</v>
      </c>
      <c r="CF113" s="56">
        <v>3</v>
      </c>
      <c r="CG113" s="50" t="s">
        <v>3214</v>
      </c>
      <c r="CH113" s="50" t="s">
        <v>3208</v>
      </c>
      <c r="CI113" s="57" t="s">
        <v>2810</v>
      </c>
      <c r="CJ113" s="58" t="s">
        <v>3113</v>
      </c>
    </row>
    <row r="114" spans="1:88" s="50" customFormat="1" x14ac:dyDescent="0.3">
      <c r="A114" s="49" t="s">
        <v>1076</v>
      </c>
      <c r="B114" s="49">
        <v>65979821</v>
      </c>
      <c r="C114" s="49">
        <v>0</v>
      </c>
      <c r="D114" s="49">
        <v>37</v>
      </c>
      <c r="E114" s="49">
        <v>1</v>
      </c>
      <c r="F114" s="50">
        <v>65982570</v>
      </c>
      <c r="G114" s="49" t="s">
        <v>1077</v>
      </c>
      <c r="H114" s="51">
        <v>44227</v>
      </c>
      <c r="I114" s="49" t="b">
        <f t="shared" si="18"/>
        <v>1</v>
      </c>
      <c r="J114" s="52">
        <v>1612100803</v>
      </c>
      <c r="K114" s="53">
        <f t="shared" si="19"/>
        <v>44227.574108796296</v>
      </c>
      <c r="L114" s="52"/>
      <c r="M114" s="53" t="str">
        <f t="shared" si="20"/>
        <v/>
      </c>
      <c r="N114" s="52" t="str">
        <f t="shared" si="21"/>
        <v/>
      </c>
      <c r="O114" s="54" t="str">
        <f t="shared" si="22"/>
        <v/>
      </c>
      <c r="P114" s="52">
        <v>1612116523</v>
      </c>
      <c r="Q114" s="53">
        <f t="shared" si="23"/>
        <v>44227.756053240737</v>
      </c>
      <c r="R114" s="52">
        <f t="shared" si="24"/>
        <v>15720</v>
      </c>
      <c r="S114" s="54" t="str">
        <f t="shared" si="25"/>
        <v>0 days 4:22:0</v>
      </c>
      <c r="T114" s="50">
        <v>1612116523</v>
      </c>
      <c r="U114" s="53">
        <f t="shared" si="26"/>
        <v>44227.756053240737</v>
      </c>
      <c r="V114" s="52">
        <f t="shared" si="27"/>
        <v>15720</v>
      </c>
      <c r="W114" s="54" t="str">
        <f t="shared" si="28"/>
        <v>0 days 4:22:0</v>
      </c>
      <c r="X114" s="52">
        <f t="shared" si="29"/>
        <v>15720</v>
      </c>
      <c r="Y114" s="54" t="str">
        <f t="shared" si="30"/>
        <v>00 days 04:22:00</v>
      </c>
      <c r="Z114" s="50" t="s">
        <v>3048</v>
      </c>
      <c r="AA114" s="50">
        <v>842935</v>
      </c>
      <c r="AB114" s="50">
        <v>38965</v>
      </c>
      <c r="AC114" s="50" t="str">
        <f>IF(AB114="","",VLOOKUP(AB114,'Lookup Tables'!$A$75:$B$86,2,TRUE))</f>
        <v>Level 9</v>
      </c>
      <c r="AD114" s="54" t="str">
        <f t="shared" si="31"/>
        <v>Level 4-Level 9</v>
      </c>
      <c r="AE114" s="49" t="s">
        <v>1079</v>
      </c>
      <c r="AF114" s="55" t="str">
        <f t="shared" si="32"/>
        <v>Link</v>
      </c>
      <c r="AG114" s="49">
        <v>1701</v>
      </c>
      <c r="AH114" s="50" t="str">
        <f>IF(AG114="","",VLOOKUP(AG114,'Lookup Tables'!$A$75:$B$86,2,TRUE))</f>
        <v>Level 4</v>
      </c>
      <c r="AI114" s="49">
        <v>826402</v>
      </c>
      <c r="AJ114" s="49" t="s">
        <v>9</v>
      </c>
      <c r="AK114" s="49" t="s">
        <v>1078</v>
      </c>
      <c r="AL114" s="49">
        <v>80</v>
      </c>
      <c r="AM114" s="50" t="s">
        <v>1080</v>
      </c>
      <c r="AN114" s="50" t="s">
        <v>1081</v>
      </c>
      <c r="AO114" s="55" t="str">
        <f t="shared" si="33"/>
        <v>Link</v>
      </c>
      <c r="AP114" s="49" t="b">
        <v>1</v>
      </c>
      <c r="AQ114" s="165">
        <v>188</v>
      </c>
      <c r="AR114" s="175" t="s">
        <v>4023</v>
      </c>
      <c r="AS114" s="225"/>
      <c r="AT114"/>
      <c r="AU114"/>
      <c r="AV114"/>
      <c r="AW114"/>
      <c r="AX114">
        <v>1</v>
      </c>
      <c r="AY114">
        <f t="shared" si="36"/>
        <v>1</v>
      </c>
      <c r="AZ114">
        <v>1</v>
      </c>
      <c r="BA114"/>
      <c r="BB114"/>
      <c r="BC114"/>
      <c r="BD114"/>
      <c r="BE114"/>
      <c r="BF114"/>
      <c r="BG114"/>
      <c r="BH114"/>
      <c r="BI114"/>
      <c r="BJ114"/>
      <c r="BK114"/>
      <c r="BL114"/>
      <c r="BM114"/>
      <c r="BN114"/>
      <c r="BO114"/>
      <c r="BP114"/>
      <c r="BQ114">
        <v>1</v>
      </c>
      <c r="BR114"/>
      <c r="BS114" s="50" t="s">
        <v>4024</v>
      </c>
      <c r="BT114" s="50" t="s">
        <v>3389</v>
      </c>
      <c r="BU114" s="56"/>
      <c r="BV114" s="56"/>
      <c r="BW114" s="56"/>
      <c r="BX114" s="56">
        <v>3</v>
      </c>
      <c r="BY114" s="56"/>
      <c r="BZ114" s="56"/>
      <c r="CA114" s="56"/>
      <c r="CB114" s="56"/>
      <c r="CC114" s="56"/>
      <c r="CD114" s="50" t="s">
        <v>2800</v>
      </c>
      <c r="CE114" s="50" t="s">
        <v>2818</v>
      </c>
      <c r="CF114" s="56">
        <v>3</v>
      </c>
      <c r="CG114" s="50" t="s">
        <v>3214</v>
      </c>
      <c r="CH114" s="50" t="s">
        <v>3208</v>
      </c>
      <c r="CI114" s="57" t="s">
        <v>2810</v>
      </c>
      <c r="CJ114" s="58" t="s">
        <v>3113</v>
      </c>
    </row>
    <row r="115" spans="1:88" s="50" customFormat="1" x14ac:dyDescent="0.3">
      <c r="A115" s="49" t="s">
        <v>89</v>
      </c>
      <c r="B115" s="49">
        <v>65808332</v>
      </c>
      <c r="C115" s="49">
        <v>0</v>
      </c>
      <c r="D115" s="49">
        <v>327</v>
      </c>
      <c r="E115" s="49">
        <v>2</v>
      </c>
      <c r="F115" s="50">
        <v>65822497</v>
      </c>
      <c r="G115" s="49" t="s">
        <v>90</v>
      </c>
      <c r="H115" s="51">
        <v>44217</v>
      </c>
      <c r="I115" s="49" t="b">
        <f t="shared" si="18"/>
        <v>0</v>
      </c>
      <c r="J115" s="52">
        <v>1611140874</v>
      </c>
      <c r="K115" s="53">
        <f t="shared" si="19"/>
        <v>44216.463819444441</v>
      </c>
      <c r="L115" s="52">
        <v>1611828287</v>
      </c>
      <c r="M115" s="53">
        <f t="shared" si="20"/>
        <v>44224.419988425929</v>
      </c>
      <c r="N115" s="52">
        <f t="shared" si="21"/>
        <v>687413</v>
      </c>
      <c r="O115" s="54" t="str">
        <f t="shared" si="22"/>
        <v>7 days 22:56:53</v>
      </c>
      <c r="P115" s="52">
        <v>1611212427</v>
      </c>
      <c r="Q115" s="53">
        <f t="shared" si="23"/>
        <v>44217.291979166665</v>
      </c>
      <c r="R115" s="52">
        <f t="shared" si="24"/>
        <v>71553</v>
      </c>
      <c r="S115" s="54" t="str">
        <f t="shared" si="25"/>
        <v>0 days 19:52:33</v>
      </c>
      <c r="T115" s="50">
        <v>1611212427</v>
      </c>
      <c r="U115" s="53">
        <f t="shared" si="26"/>
        <v>44217.291979166665</v>
      </c>
      <c r="V115" s="52">
        <f t="shared" si="27"/>
        <v>71553</v>
      </c>
      <c r="W115" s="54" t="str">
        <f t="shared" si="28"/>
        <v>0 days 19:52:33</v>
      </c>
      <c r="X115" s="52">
        <f t="shared" si="29"/>
        <v>71553</v>
      </c>
      <c r="Y115" s="54" t="str">
        <f t="shared" si="30"/>
        <v>00 days 19:52:33</v>
      </c>
      <c r="Z115" s="50" t="s">
        <v>3018</v>
      </c>
      <c r="AA115" s="50">
        <v>14625593</v>
      </c>
      <c r="AB115" s="50">
        <v>868</v>
      </c>
      <c r="AC115" s="50" t="str">
        <f>IF(AB115="","",VLOOKUP(AB115,'Lookup Tables'!$A$75:$B$86,2,TRUE))</f>
        <v>Level 3</v>
      </c>
      <c r="AD115" s="54" t="str">
        <f t="shared" si="31"/>
        <v>Level 2-Level 3</v>
      </c>
      <c r="AE115" s="49" t="s">
        <v>92</v>
      </c>
      <c r="AF115" s="55" t="str">
        <f t="shared" si="32"/>
        <v>Link</v>
      </c>
      <c r="AG115" s="49">
        <v>314</v>
      </c>
      <c r="AH115" s="50" t="str">
        <f>IF(AG115="","",VLOOKUP(AG115,'Lookup Tables'!$A$75:$B$86,2,TRUE))</f>
        <v>Level 2</v>
      </c>
      <c r="AI115" s="49">
        <v>9492526</v>
      </c>
      <c r="AJ115" s="49" t="s">
        <v>9</v>
      </c>
      <c r="AK115" s="49" t="s">
        <v>91</v>
      </c>
      <c r="AL115" s="49"/>
      <c r="AM115" s="50" t="s">
        <v>93</v>
      </c>
      <c r="AN115" s="50" t="s">
        <v>94</v>
      </c>
      <c r="AO115" s="55" t="str">
        <f t="shared" si="33"/>
        <v>Link</v>
      </c>
      <c r="AP115" s="49" t="b">
        <v>1</v>
      </c>
      <c r="AQ115" s="165">
        <v>15</v>
      </c>
      <c r="AR115" s="175" t="s">
        <v>2887</v>
      </c>
      <c r="AS115" s="225"/>
      <c r="AT115"/>
      <c r="AU115"/>
      <c r="AV115"/>
      <c r="AW115"/>
      <c r="AX115"/>
      <c r="AY115">
        <f t="shared" si="36"/>
        <v>0</v>
      </c>
      <c r="AZ115">
        <v>1</v>
      </c>
      <c r="BA115"/>
      <c r="BB115"/>
      <c r="BC115"/>
      <c r="BD115"/>
      <c r="BE115">
        <v>1</v>
      </c>
      <c r="BF115"/>
      <c r="BG115"/>
      <c r="BH115"/>
      <c r="BI115"/>
      <c r="BJ115">
        <v>1</v>
      </c>
      <c r="BK115"/>
      <c r="BL115"/>
      <c r="BM115"/>
      <c r="BN115"/>
      <c r="BO115"/>
      <c r="BP115"/>
      <c r="BQ115"/>
      <c r="BR115"/>
      <c r="BS115" s="50" t="s">
        <v>2886</v>
      </c>
      <c r="BT115" s="50" t="s">
        <v>2846</v>
      </c>
      <c r="BU115" s="56">
        <v>3</v>
      </c>
      <c r="BV115" s="56">
        <v>2</v>
      </c>
      <c r="BW115" s="56">
        <v>2</v>
      </c>
      <c r="BX115" s="56">
        <v>2</v>
      </c>
      <c r="BY115" s="56"/>
      <c r="BZ115" s="56">
        <v>1</v>
      </c>
      <c r="CA115" s="56"/>
      <c r="CB115" s="56"/>
      <c r="CC115" s="56"/>
      <c r="CD115" s="50" t="s">
        <v>2801</v>
      </c>
      <c r="CE115" s="50" t="s">
        <v>2818</v>
      </c>
      <c r="CF115" s="56">
        <v>3</v>
      </c>
      <c r="CG115" s="50" t="s">
        <v>3214</v>
      </c>
      <c r="CH115" s="50" t="s">
        <v>3208</v>
      </c>
      <c r="CI115" s="57" t="s">
        <v>2810</v>
      </c>
      <c r="CJ115" s="58" t="s">
        <v>3113</v>
      </c>
    </row>
    <row r="116" spans="1:88" s="50" customFormat="1" x14ac:dyDescent="0.3">
      <c r="A116" s="49" t="s">
        <v>1516</v>
      </c>
      <c r="B116" s="49">
        <v>65578438</v>
      </c>
      <c r="C116" s="49">
        <v>0</v>
      </c>
      <c r="D116" s="49">
        <v>38</v>
      </c>
      <c r="E116" s="49">
        <v>0</v>
      </c>
      <c r="G116" s="49" t="s">
        <v>1517</v>
      </c>
      <c r="H116" s="51">
        <v>44201</v>
      </c>
      <c r="I116" s="49" t="b">
        <f t="shared" si="18"/>
        <v>1</v>
      </c>
      <c r="J116" s="52">
        <v>1609847904</v>
      </c>
      <c r="K116" s="53">
        <f t="shared" si="19"/>
        <v>44201.498888888891</v>
      </c>
      <c r="L116" s="52"/>
      <c r="M116" s="53" t="str">
        <f t="shared" si="20"/>
        <v/>
      </c>
      <c r="N116" s="52" t="str">
        <f t="shared" si="21"/>
        <v/>
      </c>
      <c r="O116" s="54" t="str">
        <f t="shared" si="22"/>
        <v/>
      </c>
      <c r="P116" s="52"/>
      <c r="Q116" s="53" t="str">
        <f t="shared" si="23"/>
        <v/>
      </c>
      <c r="R116" s="52" t="str">
        <f t="shared" si="24"/>
        <v/>
      </c>
      <c r="S116" s="54" t="str">
        <f t="shared" si="25"/>
        <v/>
      </c>
      <c r="U116" s="53" t="str">
        <f t="shared" si="26"/>
        <v/>
      </c>
      <c r="V116" s="52" t="str">
        <f t="shared" si="27"/>
        <v/>
      </c>
      <c r="W116" s="54" t="str">
        <f t="shared" si="28"/>
        <v/>
      </c>
      <c r="X116" s="52" t="str">
        <f t="shared" si="29"/>
        <v/>
      </c>
      <c r="Y116" s="54" t="str">
        <f t="shared" si="30"/>
        <v/>
      </c>
      <c r="AC116" s="50" t="str">
        <f>IF(AB116="","",VLOOKUP(AB116,'Lookup Tables'!$A$75:$B$86,2,TRUE))</f>
        <v/>
      </c>
      <c r="AD116" s="54" t="str">
        <f t="shared" si="31"/>
        <v/>
      </c>
      <c r="AE116" s="49" t="s">
        <v>1519</v>
      </c>
      <c r="AF116" s="55" t="str">
        <f t="shared" si="32"/>
        <v>Link</v>
      </c>
      <c r="AG116" s="49">
        <v>67</v>
      </c>
      <c r="AH116" s="50" t="str">
        <f>IF(AG116="","",VLOOKUP(AG116,'Lookup Tables'!$A$75:$B$86,2,TRUE))</f>
        <v>Level 1</v>
      </c>
      <c r="AI116" s="49">
        <v>11571138</v>
      </c>
      <c r="AJ116" s="49" t="s">
        <v>9</v>
      </c>
      <c r="AK116" s="49" t="s">
        <v>1518</v>
      </c>
      <c r="AL116" s="49"/>
      <c r="AM116" s="50" t="s">
        <v>1520</v>
      </c>
      <c r="AN116" s="50" t="s">
        <v>1521</v>
      </c>
      <c r="AO116" s="55" t="str">
        <f t="shared" si="33"/>
        <v>Link</v>
      </c>
      <c r="AP116" s="49" t="b">
        <v>0</v>
      </c>
      <c r="AQ116" s="165">
        <v>270</v>
      </c>
      <c r="AR116" s="175" t="s">
        <v>3550</v>
      </c>
      <c r="AS116" s="225"/>
      <c r="AT116"/>
      <c r="AU116"/>
      <c r="AV116"/>
      <c r="AW116"/>
      <c r="AX116">
        <v>1</v>
      </c>
      <c r="AY116">
        <f t="shared" si="36"/>
        <v>1</v>
      </c>
      <c r="AZ116">
        <v>1</v>
      </c>
      <c r="BA116"/>
      <c r="BB116"/>
      <c r="BC116"/>
      <c r="BD116"/>
      <c r="BE116"/>
      <c r="BF116"/>
      <c r="BG116"/>
      <c r="BH116"/>
      <c r="BI116"/>
      <c r="BJ116"/>
      <c r="BK116"/>
      <c r="BL116"/>
      <c r="BM116"/>
      <c r="BN116"/>
      <c r="BO116"/>
      <c r="BP116"/>
      <c r="BQ116"/>
      <c r="BR116"/>
      <c r="BS116" s="95" t="s">
        <v>3551</v>
      </c>
      <c r="BT116" s="95" t="s">
        <v>3549</v>
      </c>
      <c r="BU116" s="56"/>
      <c r="BV116" s="56"/>
      <c r="BW116" s="56"/>
      <c r="BX116" s="56">
        <v>3</v>
      </c>
      <c r="BY116" s="56"/>
      <c r="BZ116" s="56"/>
      <c r="CA116" s="56"/>
      <c r="CB116" s="56"/>
      <c r="CC116" s="56"/>
      <c r="CD116" s="50" t="s">
        <v>2800</v>
      </c>
      <c r="CE116" s="50" t="s">
        <v>2818</v>
      </c>
      <c r="CF116" s="56">
        <v>3</v>
      </c>
      <c r="CG116" s="50" t="s">
        <v>3214</v>
      </c>
      <c r="CH116" s="50" t="s">
        <v>3208</v>
      </c>
      <c r="CI116" s="57" t="s">
        <v>2810</v>
      </c>
      <c r="CJ116" s="58" t="s">
        <v>3113</v>
      </c>
    </row>
    <row r="117" spans="1:88" s="50" customFormat="1" x14ac:dyDescent="0.3">
      <c r="A117" s="49" t="s">
        <v>1017</v>
      </c>
      <c r="B117" s="49">
        <v>61116803</v>
      </c>
      <c r="C117" s="49">
        <v>2</v>
      </c>
      <c r="D117" s="49">
        <v>287</v>
      </c>
      <c r="E117" s="49">
        <v>0</v>
      </c>
      <c r="G117" s="49" t="s">
        <v>1018</v>
      </c>
      <c r="H117" s="51">
        <v>43930</v>
      </c>
      <c r="I117" s="49" t="b">
        <f t="shared" si="18"/>
        <v>0</v>
      </c>
      <c r="J117" s="52">
        <v>1586420381</v>
      </c>
      <c r="K117" s="53">
        <f t="shared" si="19"/>
        <v>43930.347002314811</v>
      </c>
      <c r="L117" s="52"/>
      <c r="M117" s="53" t="str">
        <f t="shared" si="20"/>
        <v/>
      </c>
      <c r="N117" s="52" t="str">
        <f t="shared" si="21"/>
        <v/>
      </c>
      <c r="O117" s="54" t="str">
        <f t="shared" si="22"/>
        <v/>
      </c>
      <c r="P117" s="52"/>
      <c r="Q117" s="53" t="str">
        <f t="shared" si="23"/>
        <v/>
      </c>
      <c r="R117" s="52" t="str">
        <f t="shared" si="24"/>
        <v/>
      </c>
      <c r="S117" s="54" t="str">
        <f t="shared" si="25"/>
        <v/>
      </c>
      <c r="U117" s="53" t="str">
        <f t="shared" si="26"/>
        <v/>
      </c>
      <c r="V117" s="52" t="str">
        <f t="shared" si="27"/>
        <v/>
      </c>
      <c r="W117" s="54" t="str">
        <f t="shared" si="28"/>
        <v/>
      </c>
      <c r="X117" s="52" t="str">
        <f t="shared" si="29"/>
        <v/>
      </c>
      <c r="Y117" s="54" t="str">
        <f t="shared" si="30"/>
        <v/>
      </c>
      <c r="AC117" s="50" t="str">
        <f>IF(AB117="","",VLOOKUP(AB117,'Lookup Tables'!$A$75:$B$86,2,TRUE))</f>
        <v/>
      </c>
      <c r="AD117" s="54" t="str">
        <f t="shared" si="31"/>
        <v/>
      </c>
      <c r="AE117" s="49" t="s">
        <v>1020</v>
      </c>
      <c r="AF117" s="55" t="str">
        <f t="shared" si="32"/>
        <v>Link</v>
      </c>
      <c r="AG117" s="49">
        <v>801</v>
      </c>
      <c r="AH117" s="50" t="str">
        <f>IF(AG117="","",VLOOKUP(AG117,'Lookup Tables'!$A$75:$B$86,2,TRUE))</f>
        <v>Level 3</v>
      </c>
      <c r="AI117" s="49">
        <v>4362292</v>
      </c>
      <c r="AJ117" s="49" t="s">
        <v>9</v>
      </c>
      <c r="AK117" s="49" t="s">
        <v>1019</v>
      </c>
      <c r="AL117" s="49">
        <v>16</v>
      </c>
      <c r="AM117" s="50" t="s">
        <v>1021</v>
      </c>
      <c r="AN117" s="50" t="s">
        <v>1022</v>
      </c>
      <c r="AO117" s="55" t="str">
        <f t="shared" si="33"/>
        <v>Link</v>
      </c>
      <c r="AP117" s="49" t="b">
        <v>0</v>
      </c>
      <c r="AQ117" s="165">
        <v>177</v>
      </c>
      <c r="AR117" s="175" t="s">
        <v>3998</v>
      </c>
      <c r="AS117" s="225"/>
      <c r="AT117"/>
      <c r="AU117"/>
      <c r="AV117"/>
      <c r="AW117">
        <v>1</v>
      </c>
      <c r="AX117"/>
      <c r="AY117">
        <f t="shared" si="36"/>
        <v>1</v>
      </c>
      <c r="AZ117">
        <v>1</v>
      </c>
      <c r="BA117"/>
      <c r="BB117"/>
      <c r="BC117"/>
      <c r="BD117"/>
      <c r="BE117"/>
      <c r="BF117"/>
      <c r="BG117">
        <v>1</v>
      </c>
      <c r="BH117"/>
      <c r="BI117"/>
      <c r="BJ117"/>
      <c r="BK117"/>
      <c r="BL117"/>
      <c r="BM117"/>
      <c r="BN117"/>
      <c r="BO117"/>
      <c r="BP117"/>
      <c r="BQ117"/>
      <c r="BR117"/>
      <c r="BS117" s="50" t="s">
        <v>3999</v>
      </c>
      <c r="BT117" s="50" t="s">
        <v>2919</v>
      </c>
      <c r="BU117" s="56">
        <v>2</v>
      </c>
      <c r="BV117" s="56"/>
      <c r="BW117" s="56"/>
      <c r="BX117" s="56">
        <v>3</v>
      </c>
      <c r="BY117" s="56"/>
      <c r="BZ117" s="56">
        <v>2</v>
      </c>
      <c r="CA117" s="56"/>
      <c r="CB117" s="56"/>
      <c r="CC117" s="56"/>
      <c r="CD117" s="50" t="s">
        <v>2800</v>
      </c>
      <c r="CE117" s="50" t="s">
        <v>2818</v>
      </c>
      <c r="CF117" s="56">
        <v>3</v>
      </c>
      <c r="CG117" s="50" t="s">
        <v>3214</v>
      </c>
      <c r="CH117" s="50" t="s">
        <v>3208</v>
      </c>
      <c r="CI117" s="57" t="s">
        <v>2818</v>
      </c>
      <c r="CJ117" s="58" t="s">
        <v>3113</v>
      </c>
    </row>
    <row r="118" spans="1:88" s="50" customFormat="1" x14ac:dyDescent="0.3">
      <c r="A118" s="49" t="s">
        <v>1011</v>
      </c>
      <c r="B118" s="49">
        <v>61565364</v>
      </c>
      <c r="C118" s="49">
        <v>1</v>
      </c>
      <c r="D118" s="49">
        <v>618</v>
      </c>
      <c r="E118" s="49">
        <v>2</v>
      </c>
      <c r="F118" s="50">
        <v>61565996</v>
      </c>
      <c r="G118" s="49" t="s">
        <v>1012</v>
      </c>
      <c r="H118" s="51">
        <v>43954</v>
      </c>
      <c r="I118" s="49" t="b">
        <f t="shared" si="18"/>
        <v>0</v>
      </c>
      <c r="J118" s="52">
        <v>1588448813</v>
      </c>
      <c r="K118" s="53">
        <f t="shared" si="19"/>
        <v>43953.824224537035</v>
      </c>
      <c r="L118" s="52"/>
      <c r="M118" s="53" t="str">
        <f t="shared" si="20"/>
        <v/>
      </c>
      <c r="N118" s="52" t="str">
        <f t="shared" si="21"/>
        <v/>
      </c>
      <c r="O118" s="54" t="str">
        <f t="shared" si="22"/>
        <v/>
      </c>
      <c r="P118" s="52">
        <v>1588451978</v>
      </c>
      <c r="Q118" s="53">
        <f t="shared" si="23"/>
        <v>43953.860856481479</v>
      </c>
      <c r="R118" s="52">
        <f t="shared" si="24"/>
        <v>3165</v>
      </c>
      <c r="S118" s="54" t="str">
        <f t="shared" si="25"/>
        <v>0 days 0:52:45</v>
      </c>
      <c r="T118" s="50">
        <v>1588451978</v>
      </c>
      <c r="U118" s="53">
        <f t="shared" si="26"/>
        <v>43953.860856481479</v>
      </c>
      <c r="V118" s="52">
        <f t="shared" si="27"/>
        <v>3165</v>
      </c>
      <c r="W118" s="54" t="str">
        <f t="shared" si="28"/>
        <v>0 days 0:52:45</v>
      </c>
      <c r="X118" s="52">
        <f t="shared" si="29"/>
        <v>3165</v>
      </c>
      <c r="Y118" s="54" t="str">
        <f t="shared" si="30"/>
        <v>00 days 00:52:45</v>
      </c>
      <c r="Z118" s="50" t="s">
        <v>3043</v>
      </c>
      <c r="AA118" s="50">
        <v>11144591</v>
      </c>
      <c r="AB118" s="50">
        <v>523</v>
      </c>
      <c r="AC118" s="50" t="str">
        <f>IF(AB118="","",VLOOKUP(AB118,'Lookup Tables'!$A$75:$B$86,2,TRUE))</f>
        <v>Level 3</v>
      </c>
      <c r="AD118" s="54" t="str">
        <f t="shared" si="31"/>
        <v>Level 1-Level 3</v>
      </c>
      <c r="AE118" s="49" t="s">
        <v>1014</v>
      </c>
      <c r="AF118" s="55" t="str">
        <f t="shared" si="32"/>
        <v>Link</v>
      </c>
      <c r="AG118" s="49">
        <v>45</v>
      </c>
      <c r="AH118" s="50" t="str">
        <f>IF(AG118="","",VLOOKUP(AG118,'Lookup Tables'!$A$75:$B$86,2,TRUE))</f>
        <v>Level 1</v>
      </c>
      <c r="AI118" s="49">
        <v>13253887</v>
      </c>
      <c r="AJ118" s="49" t="s">
        <v>9</v>
      </c>
      <c r="AK118" s="49" t="s">
        <v>1013</v>
      </c>
      <c r="AL118" s="49"/>
      <c r="AM118" s="50" t="s">
        <v>1015</v>
      </c>
      <c r="AN118" s="50" t="s">
        <v>1016</v>
      </c>
      <c r="AO118" s="55" t="str">
        <f t="shared" si="33"/>
        <v>Link</v>
      </c>
      <c r="AP118" s="49" t="b">
        <v>1</v>
      </c>
      <c r="AQ118" s="165">
        <v>176</v>
      </c>
      <c r="AR118" s="175" t="s">
        <v>3996</v>
      </c>
      <c r="AS118" s="225"/>
      <c r="AT118"/>
      <c r="AU118"/>
      <c r="AV118"/>
      <c r="AW118"/>
      <c r="AX118">
        <v>1</v>
      </c>
      <c r="AY118">
        <f t="shared" si="36"/>
        <v>1</v>
      </c>
      <c r="AZ118">
        <v>1</v>
      </c>
      <c r="BA118"/>
      <c r="BB118"/>
      <c r="BC118"/>
      <c r="BD118"/>
      <c r="BE118"/>
      <c r="BF118"/>
      <c r="BG118"/>
      <c r="BH118"/>
      <c r="BI118"/>
      <c r="BJ118"/>
      <c r="BK118"/>
      <c r="BL118"/>
      <c r="BM118"/>
      <c r="BN118"/>
      <c r="BO118"/>
      <c r="BP118"/>
      <c r="BQ118">
        <v>0</v>
      </c>
      <c r="BR118"/>
      <c r="BS118" s="50" t="s">
        <v>3997</v>
      </c>
      <c r="BT118" s="50" t="s">
        <v>2919</v>
      </c>
      <c r="BU118" s="56"/>
      <c r="BV118" s="56"/>
      <c r="BW118" s="56"/>
      <c r="BX118" s="56">
        <v>3</v>
      </c>
      <c r="BY118" s="56"/>
      <c r="BZ118" s="56"/>
      <c r="CA118" s="56"/>
      <c r="CB118" s="56"/>
      <c r="CC118" s="56"/>
      <c r="CD118" s="50" t="s">
        <v>2800</v>
      </c>
      <c r="CE118" s="50" t="s">
        <v>2818</v>
      </c>
      <c r="CF118" s="56">
        <v>3</v>
      </c>
      <c r="CG118" s="50" t="s">
        <v>3214</v>
      </c>
      <c r="CH118" s="50" t="s">
        <v>3208</v>
      </c>
      <c r="CI118" s="57" t="s">
        <v>2818</v>
      </c>
      <c r="CJ118" s="58" t="s">
        <v>3113</v>
      </c>
    </row>
    <row r="119" spans="1:88" s="50" customFormat="1" x14ac:dyDescent="0.3">
      <c r="A119" s="49" t="s">
        <v>999</v>
      </c>
      <c r="B119" s="49">
        <v>61742609</v>
      </c>
      <c r="C119" s="49">
        <v>1</v>
      </c>
      <c r="D119" s="49">
        <v>1540</v>
      </c>
      <c r="E119" s="49">
        <v>1</v>
      </c>
      <c r="G119" s="49" t="s">
        <v>1000</v>
      </c>
      <c r="H119" s="51">
        <v>43963</v>
      </c>
      <c r="I119" s="49" t="b">
        <f t="shared" si="18"/>
        <v>0</v>
      </c>
      <c r="J119" s="52">
        <v>1589249625</v>
      </c>
      <c r="K119" s="53">
        <f t="shared" si="19"/>
        <v>43963.092881944445</v>
      </c>
      <c r="L119" s="52">
        <v>1589263360</v>
      </c>
      <c r="M119" s="53">
        <f t="shared" si="20"/>
        <v>43963.251851851848</v>
      </c>
      <c r="N119" s="52">
        <f t="shared" si="21"/>
        <v>13735</v>
      </c>
      <c r="O119" s="54" t="str">
        <f t="shared" si="22"/>
        <v>0 days 3:48:55</v>
      </c>
      <c r="P119" s="52">
        <v>1589275793</v>
      </c>
      <c r="Q119" s="53">
        <f t="shared" si="23"/>
        <v>43963.395752314813</v>
      </c>
      <c r="R119" s="52">
        <f t="shared" si="24"/>
        <v>26168</v>
      </c>
      <c r="S119" s="54" t="str">
        <f t="shared" si="25"/>
        <v>0 days 7:16:8</v>
      </c>
      <c r="U119" s="53" t="str">
        <f t="shared" si="26"/>
        <v/>
      </c>
      <c r="V119" s="52" t="str">
        <f t="shared" si="27"/>
        <v/>
      </c>
      <c r="W119" s="54" t="str">
        <f t="shared" si="28"/>
        <v/>
      </c>
      <c r="X119" s="52">
        <f t="shared" si="29"/>
        <v>13735</v>
      </c>
      <c r="Y119" s="54" t="str">
        <f t="shared" si="30"/>
        <v>00 days 03:48:55</v>
      </c>
      <c r="AC119" s="50" t="str">
        <f>IF(AB119="","",VLOOKUP(AB119,'Lookup Tables'!$A$75:$B$86,2,TRUE))</f>
        <v/>
      </c>
      <c r="AD119" s="54" t="str">
        <f t="shared" si="31"/>
        <v/>
      </c>
      <c r="AE119" s="49" t="s">
        <v>1002</v>
      </c>
      <c r="AF119" s="55" t="str">
        <f t="shared" si="32"/>
        <v>Link</v>
      </c>
      <c r="AG119" s="49">
        <v>153</v>
      </c>
      <c r="AH119" s="50" t="str">
        <f>IF(AG119="","",VLOOKUP(AG119,'Lookup Tables'!$A$75:$B$86,2,TRUE))</f>
        <v>Level 1</v>
      </c>
      <c r="AI119" s="49">
        <v>6432344</v>
      </c>
      <c r="AJ119" s="49" t="s">
        <v>9</v>
      </c>
      <c r="AK119" s="49" t="s">
        <v>1001</v>
      </c>
      <c r="AL119" s="49"/>
      <c r="AM119" s="50" t="s">
        <v>1003</v>
      </c>
      <c r="AN119" s="50" t="s">
        <v>1004</v>
      </c>
      <c r="AO119" s="55" t="str">
        <f t="shared" si="33"/>
        <v>Link</v>
      </c>
      <c r="AP119" s="49" t="b">
        <v>1</v>
      </c>
      <c r="AQ119" s="165">
        <v>174</v>
      </c>
      <c r="AR119" s="175" t="s">
        <v>3975</v>
      </c>
      <c r="AS119" s="225"/>
      <c r="AT119"/>
      <c r="AU119"/>
      <c r="AV119"/>
      <c r="AW119"/>
      <c r="AX119">
        <v>1</v>
      </c>
      <c r="AY119">
        <f t="shared" si="36"/>
        <v>1</v>
      </c>
      <c r="AZ119">
        <v>1</v>
      </c>
      <c r="BA119"/>
      <c r="BB119"/>
      <c r="BC119"/>
      <c r="BD119"/>
      <c r="BE119"/>
      <c r="BF119"/>
      <c r="BG119"/>
      <c r="BH119"/>
      <c r="BI119"/>
      <c r="BJ119"/>
      <c r="BK119"/>
      <c r="BL119"/>
      <c r="BM119"/>
      <c r="BN119"/>
      <c r="BO119"/>
      <c r="BP119"/>
      <c r="BQ119"/>
      <c r="BR119"/>
      <c r="BS119" s="50" t="s">
        <v>3976</v>
      </c>
      <c r="BT119" s="50" t="s">
        <v>2919</v>
      </c>
      <c r="BU119" s="56">
        <v>2</v>
      </c>
      <c r="BV119" s="56"/>
      <c r="BW119" s="56"/>
      <c r="BX119" s="56">
        <v>3</v>
      </c>
      <c r="BY119" s="56"/>
      <c r="BZ119" s="56"/>
      <c r="CA119" s="56"/>
      <c r="CB119" s="56"/>
      <c r="CC119" s="56"/>
      <c r="CD119" s="50" t="s">
        <v>2800</v>
      </c>
      <c r="CE119" s="50" t="s">
        <v>2818</v>
      </c>
      <c r="CF119" s="56">
        <v>3</v>
      </c>
      <c r="CG119" s="50" t="s">
        <v>3214</v>
      </c>
      <c r="CH119" s="50" t="s">
        <v>3208</v>
      </c>
      <c r="CI119" s="57" t="s">
        <v>2818</v>
      </c>
      <c r="CJ119" s="58" t="s">
        <v>3113</v>
      </c>
    </row>
    <row r="120" spans="1:88" s="50" customFormat="1" x14ac:dyDescent="0.3">
      <c r="A120" s="49" t="s">
        <v>2290</v>
      </c>
      <c r="B120" s="49">
        <v>63849288</v>
      </c>
      <c r="C120" s="49">
        <v>0</v>
      </c>
      <c r="D120" s="49">
        <v>144</v>
      </c>
      <c r="E120" s="49">
        <v>0</v>
      </c>
      <c r="G120" s="49" t="s">
        <v>1691</v>
      </c>
      <c r="H120" s="51">
        <v>44085</v>
      </c>
      <c r="I120" s="49" t="b">
        <f t="shared" si="18"/>
        <v>0</v>
      </c>
      <c r="J120" s="52">
        <v>1599835319</v>
      </c>
      <c r="K120" s="53">
        <f t="shared" si="19"/>
        <v>44085.612488425926</v>
      </c>
      <c r="L120" s="52">
        <v>1599835806</v>
      </c>
      <c r="M120" s="53">
        <f t="shared" si="20"/>
        <v>44085.618125000001</v>
      </c>
      <c r="N120" s="52">
        <f t="shared" si="21"/>
        <v>487</v>
      </c>
      <c r="O120" s="54" t="str">
        <f t="shared" si="22"/>
        <v>0 days 0:8:7</v>
      </c>
      <c r="P120" s="52"/>
      <c r="Q120" s="53" t="str">
        <f t="shared" si="23"/>
        <v/>
      </c>
      <c r="R120" s="52" t="str">
        <f t="shared" si="24"/>
        <v/>
      </c>
      <c r="S120" s="54" t="str">
        <f t="shared" si="25"/>
        <v/>
      </c>
      <c r="U120" s="53" t="str">
        <f t="shared" si="26"/>
        <v/>
      </c>
      <c r="V120" s="52" t="str">
        <f t="shared" si="27"/>
        <v/>
      </c>
      <c r="W120" s="54" t="str">
        <f t="shared" si="28"/>
        <v/>
      </c>
      <c r="X120" s="52">
        <f t="shared" si="29"/>
        <v>487</v>
      </c>
      <c r="Y120" s="54" t="str">
        <f t="shared" si="30"/>
        <v>00 days 00:08:07</v>
      </c>
      <c r="AC120" s="50" t="str">
        <f>IF(AB120="","",VLOOKUP(AB120,'Lookup Tables'!$A$75:$B$86,2,TRUE))</f>
        <v/>
      </c>
      <c r="AD120" s="54" t="str">
        <f t="shared" si="31"/>
        <v/>
      </c>
      <c r="AE120" s="49" t="s">
        <v>2292</v>
      </c>
      <c r="AF120" s="55" t="str">
        <f t="shared" si="32"/>
        <v>Link</v>
      </c>
      <c r="AG120" s="49">
        <v>706</v>
      </c>
      <c r="AH120" s="50" t="str">
        <f>IF(AG120="","",VLOOKUP(AG120,'Lookup Tables'!$A$75:$B$86,2,TRUE))</f>
        <v>Level 3</v>
      </c>
      <c r="AI120" s="49">
        <v>3593088</v>
      </c>
      <c r="AJ120" s="49" t="s">
        <v>9</v>
      </c>
      <c r="AK120" s="49" t="s">
        <v>2291</v>
      </c>
      <c r="AL120" s="49">
        <v>100</v>
      </c>
      <c r="AM120" s="50" t="s">
        <v>2293</v>
      </c>
      <c r="AN120" s="50" t="s">
        <v>2294</v>
      </c>
      <c r="AO120" s="55" t="str">
        <f t="shared" si="33"/>
        <v>Link</v>
      </c>
      <c r="AP120" s="49" t="b">
        <v>0</v>
      </c>
      <c r="AQ120" s="165">
        <v>422</v>
      </c>
      <c r="AR120" s="175" t="s">
        <v>3711</v>
      </c>
      <c r="AS120" s="225"/>
      <c r="AT120"/>
      <c r="AU120"/>
      <c r="AV120"/>
      <c r="AW120">
        <v>1</v>
      </c>
      <c r="AX120"/>
      <c r="AY120">
        <f t="shared" si="36"/>
        <v>1</v>
      </c>
      <c r="AZ120">
        <v>1</v>
      </c>
      <c r="BA120"/>
      <c r="BB120"/>
      <c r="BC120"/>
      <c r="BD120"/>
      <c r="BE120"/>
      <c r="BF120">
        <v>1</v>
      </c>
      <c r="BG120"/>
      <c r="BH120"/>
      <c r="BI120"/>
      <c r="BJ120"/>
      <c r="BK120"/>
      <c r="BL120"/>
      <c r="BM120"/>
      <c r="BN120"/>
      <c r="BO120"/>
      <c r="BP120"/>
      <c r="BQ120"/>
      <c r="BR120"/>
      <c r="BS120" s="50" t="s">
        <v>3712</v>
      </c>
      <c r="BT120" s="50" t="s">
        <v>3713</v>
      </c>
      <c r="BU120" s="56"/>
      <c r="BV120" s="56"/>
      <c r="BW120" s="56"/>
      <c r="BX120" s="56">
        <v>3</v>
      </c>
      <c r="BY120" s="56"/>
      <c r="BZ120" s="56"/>
      <c r="CA120" s="56"/>
      <c r="CB120" s="56"/>
      <c r="CC120" s="56"/>
      <c r="CD120" s="50" t="s">
        <v>2800</v>
      </c>
      <c r="CE120" s="50" t="s">
        <v>2818</v>
      </c>
      <c r="CF120" s="56">
        <v>3</v>
      </c>
      <c r="CG120" s="50" t="s">
        <v>3214</v>
      </c>
      <c r="CH120" s="50" t="s">
        <v>3208</v>
      </c>
      <c r="CI120" s="57" t="s">
        <v>2818</v>
      </c>
      <c r="CJ120" s="58" t="s">
        <v>3113</v>
      </c>
    </row>
    <row r="121" spans="1:88" s="50" customFormat="1" x14ac:dyDescent="0.3">
      <c r="A121" s="49" t="s">
        <v>1132</v>
      </c>
      <c r="B121" s="49">
        <v>65346103</v>
      </c>
      <c r="C121" s="49">
        <v>1</v>
      </c>
      <c r="D121" s="49">
        <v>92</v>
      </c>
      <c r="E121" s="49">
        <v>0</v>
      </c>
      <c r="G121" s="49" t="s">
        <v>1133</v>
      </c>
      <c r="H121" s="51">
        <v>44182</v>
      </c>
      <c r="I121" s="49" t="b">
        <f t="shared" si="18"/>
        <v>1</v>
      </c>
      <c r="J121" s="52">
        <v>1608228521</v>
      </c>
      <c r="K121" s="53">
        <f t="shared" si="19"/>
        <v>44182.756030092598</v>
      </c>
      <c r="L121" s="52"/>
      <c r="M121" s="53" t="str">
        <f t="shared" si="20"/>
        <v/>
      </c>
      <c r="N121" s="52" t="str">
        <f t="shared" si="21"/>
        <v/>
      </c>
      <c r="O121" s="54" t="str">
        <f t="shared" si="22"/>
        <v/>
      </c>
      <c r="P121" s="52"/>
      <c r="Q121" s="53" t="str">
        <f t="shared" si="23"/>
        <v/>
      </c>
      <c r="R121" s="52" t="str">
        <f t="shared" si="24"/>
        <v/>
      </c>
      <c r="S121" s="54" t="str">
        <f t="shared" si="25"/>
        <v/>
      </c>
      <c r="U121" s="53" t="str">
        <f t="shared" si="26"/>
        <v/>
      </c>
      <c r="V121" s="52" t="str">
        <f t="shared" si="27"/>
        <v/>
      </c>
      <c r="W121" s="54" t="str">
        <f t="shared" si="28"/>
        <v/>
      </c>
      <c r="X121" s="52" t="str">
        <f t="shared" si="29"/>
        <v/>
      </c>
      <c r="Y121" s="54" t="str">
        <f t="shared" si="30"/>
        <v/>
      </c>
      <c r="AC121" s="50" t="str">
        <f>IF(AB121="","",VLOOKUP(AB121,'Lookup Tables'!$A$75:$B$86,2,TRUE))</f>
        <v/>
      </c>
      <c r="AD121" s="54" t="str">
        <f t="shared" si="31"/>
        <v/>
      </c>
      <c r="AE121" s="49" t="s">
        <v>1135</v>
      </c>
      <c r="AF121" s="55" t="str">
        <f t="shared" si="32"/>
        <v>Link</v>
      </c>
      <c r="AG121" s="49">
        <v>171</v>
      </c>
      <c r="AH121" s="50" t="str">
        <f>IF(AG121="","",VLOOKUP(AG121,'Lookup Tables'!$A$75:$B$86,2,TRUE))</f>
        <v>Level 1</v>
      </c>
      <c r="AI121" s="49">
        <v>2922795</v>
      </c>
      <c r="AJ121" s="49" t="s">
        <v>9</v>
      </c>
      <c r="AK121" s="49" t="s">
        <v>1134</v>
      </c>
      <c r="AL121" s="49"/>
      <c r="AM121" s="50" t="s">
        <v>1136</v>
      </c>
      <c r="AN121" s="50" t="s">
        <v>1137</v>
      </c>
      <c r="AO121" s="55" t="str">
        <f t="shared" si="33"/>
        <v>Link</v>
      </c>
      <c r="AP121" s="49" t="b">
        <v>0</v>
      </c>
      <c r="AQ121" s="165">
        <v>199</v>
      </c>
      <c r="AR121" s="177" t="s">
        <v>4033</v>
      </c>
      <c r="AS121" s="225"/>
      <c r="AT121"/>
      <c r="AU121"/>
      <c r="AV121"/>
      <c r="AW121"/>
      <c r="AX121">
        <v>1</v>
      </c>
      <c r="AY121">
        <f t="shared" si="36"/>
        <v>1</v>
      </c>
      <c r="AZ121">
        <v>1</v>
      </c>
      <c r="BA121"/>
      <c r="BB121"/>
      <c r="BC121"/>
      <c r="BD121"/>
      <c r="BE121"/>
      <c r="BF121"/>
      <c r="BG121"/>
      <c r="BH121"/>
      <c r="BI121"/>
      <c r="BJ121"/>
      <c r="BK121"/>
      <c r="BL121"/>
      <c r="BM121"/>
      <c r="BN121"/>
      <c r="BO121"/>
      <c r="BP121"/>
      <c r="BQ121"/>
      <c r="BR121"/>
      <c r="BS121" s="50" t="s">
        <v>4034</v>
      </c>
      <c r="BT121" s="50" t="s">
        <v>3389</v>
      </c>
      <c r="BU121" s="56"/>
      <c r="BV121" s="56"/>
      <c r="BW121" s="56">
        <v>3</v>
      </c>
      <c r="BX121" s="56"/>
      <c r="BY121" s="56"/>
      <c r="BZ121" s="56"/>
      <c r="CA121" s="56"/>
      <c r="CB121" s="56"/>
      <c r="CC121" s="56"/>
      <c r="CD121" s="50" t="s">
        <v>2801</v>
      </c>
      <c r="CE121" s="50" t="s">
        <v>2818</v>
      </c>
      <c r="CF121" s="56">
        <v>3</v>
      </c>
      <c r="CG121" s="50" t="s">
        <v>3214</v>
      </c>
      <c r="CH121" s="50" t="s">
        <v>3208</v>
      </c>
      <c r="CI121" s="57" t="s">
        <v>2810</v>
      </c>
      <c r="CJ121" s="58" t="s">
        <v>3113</v>
      </c>
    </row>
    <row r="122" spans="1:88" s="50" customFormat="1" x14ac:dyDescent="0.3">
      <c r="A122" s="49" t="s">
        <v>1561</v>
      </c>
      <c r="B122" s="49">
        <v>64888884</v>
      </c>
      <c r="C122" s="49">
        <v>0</v>
      </c>
      <c r="D122" s="49">
        <v>144</v>
      </c>
      <c r="E122" s="49">
        <v>0</v>
      </c>
      <c r="G122" s="49" t="s">
        <v>1562</v>
      </c>
      <c r="H122" s="51">
        <v>44153</v>
      </c>
      <c r="I122" s="49" t="b">
        <f t="shared" si="18"/>
        <v>1</v>
      </c>
      <c r="J122" s="52">
        <v>1605685080</v>
      </c>
      <c r="K122" s="53">
        <f t="shared" si="19"/>
        <v>44153.318055555559</v>
      </c>
      <c r="L122" s="52">
        <v>1605688373</v>
      </c>
      <c r="M122" s="53">
        <f t="shared" si="20"/>
        <v>44153.356168981481</v>
      </c>
      <c r="N122" s="52">
        <f t="shared" si="21"/>
        <v>3293</v>
      </c>
      <c r="O122" s="54" t="str">
        <f t="shared" si="22"/>
        <v>0 days 0:54:53</v>
      </c>
      <c r="P122" s="52"/>
      <c r="Q122" s="53" t="str">
        <f t="shared" si="23"/>
        <v/>
      </c>
      <c r="R122" s="52" t="str">
        <f t="shared" si="24"/>
        <v/>
      </c>
      <c r="S122" s="54" t="str">
        <f t="shared" si="25"/>
        <v/>
      </c>
      <c r="U122" s="53" t="str">
        <f t="shared" si="26"/>
        <v/>
      </c>
      <c r="V122" s="52" t="str">
        <f t="shared" si="27"/>
        <v/>
      </c>
      <c r="W122" s="54" t="str">
        <f t="shared" si="28"/>
        <v/>
      </c>
      <c r="X122" s="52">
        <f t="shared" si="29"/>
        <v>3293</v>
      </c>
      <c r="Y122" s="54" t="str">
        <f t="shared" si="30"/>
        <v>00 days 00:54:53</v>
      </c>
      <c r="AC122" s="50" t="str">
        <f>IF(AB122="","",VLOOKUP(AB122,'Lookup Tables'!$A$75:$B$86,2,TRUE))</f>
        <v/>
      </c>
      <c r="AD122" s="54" t="str">
        <f t="shared" si="31"/>
        <v/>
      </c>
      <c r="AE122" s="49" t="s">
        <v>1564</v>
      </c>
      <c r="AF122" s="55" t="str">
        <f t="shared" si="32"/>
        <v>Link</v>
      </c>
      <c r="AG122" s="49">
        <v>1</v>
      </c>
      <c r="AH122" s="50" t="str">
        <f>IF(AG122="","",VLOOKUP(AG122,'Lookup Tables'!$A$75:$B$86,2,TRUE))</f>
        <v>Level 1</v>
      </c>
      <c r="AI122" s="49">
        <v>7762046</v>
      </c>
      <c r="AJ122" s="49" t="s">
        <v>9</v>
      </c>
      <c r="AK122" s="49" t="s">
        <v>1563</v>
      </c>
      <c r="AL122" s="49"/>
      <c r="AM122" s="50" t="s">
        <v>1565</v>
      </c>
      <c r="AN122" s="50" t="s">
        <v>1566</v>
      </c>
      <c r="AO122" s="55" t="str">
        <f t="shared" si="33"/>
        <v>Link</v>
      </c>
      <c r="AP122" s="49" t="b">
        <v>0</v>
      </c>
      <c r="AQ122" s="165">
        <v>279</v>
      </c>
      <c r="AR122" s="175" t="s">
        <v>3896</v>
      </c>
      <c r="AS122" s="225"/>
      <c r="AT122"/>
      <c r="AU122"/>
      <c r="AV122"/>
      <c r="AW122"/>
      <c r="AX122">
        <v>1</v>
      </c>
      <c r="AY122">
        <f t="shared" si="36"/>
        <v>1</v>
      </c>
      <c r="AZ122">
        <v>1</v>
      </c>
      <c r="BA122"/>
      <c r="BB122"/>
      <c r="BC122"/>
      <c r="BD122"/>
      <c r="BE122"/>
      <c r="BF122"/>
      <c r="BG122"/>
      <c r="BH122"/>
      <c r="BI122"/>
      <c r="BJ122"/>
      <c r="BK122"/>
      <c r="BL122"/>
      <c r="BM122"/>
      <c r="BN122"/>
      <c r="BO122"/>
      <c r="BP122"/>
      <c r="BQ122"/>
      <c r="BR122"/>
      <c r="BS122" s="95" t="s">
        <v>3897</v>
      </c>
      <c r="BT122" s="95" t="s">
        <v>3898</v>
      </c>
      <c r="BU122" s="56"/>
      <c r="BV122" s="56"/>
      <c r="BW122" s="56"/>
      <c r="BX122" s="56">
        <v>3</v>
      </c>
      <c r="BY122" s="56">
        <v>2</v>
      </c>
      <c r="BZ122" s="56"/>
      <c r="CA122" s="56"/>
      <c r="CB122" s="56"/>
      <c r="CC122" s="56"/>
      <c r="CD122" s="50" t="s">
        <v>2804</v>
      </c>
      <c r="CE122" s="50" t="s">
        <v>2818</v>
      </c>
      <c r="CF122" s="56">
        <v>3</v>
      </c>
      <c r="CG122" s="50" t="s">
        <v>3214</v>
      </c>
      <c r="CH122" s="50" t="s">
        <v>3208</v>
      </c>
      <c r="CI122" s="57" t="s">
        <v>2818</v>
      </c>
      <c r="CJ122" s="58" t="s">
        <v>3113</v>
      </c>
    </row>
    <row r="123" spans="1:88" s="50" customFormat="1" x14ac:dyDescent="0.3">
      <c r="A123" s="49" t="s">
        <v>1035</v>
      </c>
      <c r="B123" s="49">
        <v>60727676</v>
      </c>
      <c r="C123" s="49">
        <v>0</v>
      </c>
      <c r="D123" s="49">
        <v>787</v>
      </c>
      <c r="E123" s="49">
        <v>1</v>
      </c>
      <c r="F123" s="50">
        <v>60742802</v>
      </c>
      <c r="G123" s="49" t="s">
        <v>1036</v>
      </c>
      <c r="H123" s="51">
        <v>43909</v>
      </c>
      <c r="I123" s="49" t="b">
        <f t="shared" si="18"/>
        <v>0</v>
      </c>
      <c r="J123" s="52">
        <v>1584467384</v>
      </c>
      <c r="K123" s="53">
        <f t="shared" si="19"/>
        <v>43907.74287037037</v>
      </c>
      <c r="L123" s="52">
        <v>1584469711</v>
      </c>
      <c r="M123" s="53">
        <f t="shared" si="20"/>
        <v>43907.769803240735</v>
      </c>
      <c r="N123" s="52">
        <f t="shared" si="21"/>
        <v>2327</v>
      </c>
      <c r="O123" s="54" t="str">
        <f t="shared" si="22"/>
        <v>0 days 0:38:47</v>
      </c>
      <c r="P123" s="52">
        <v>1584545766</v>
      </c>
      <c r="Q123" s="53">
        <f t="shared" si="23"/>
        <v>43908.65006944444</v>
      </c>
      <c r="R123" s="52">
        <f t="shared" si="24"/>
        <v>78382</v>
      </c>
      <c r="S123" s="54" t="str">
        <f t="shared" si="25"/>
        <v>0 days 21:46:22</v>
      </c>
      <c r="T123" s="50">
        <v>1584545766</v>
      </c>
      <c r="U123" s="53">
        <f t="shared" si="26"/>
        <v>43908.65006944444</v>
      </c>
      <c r="V123" s="52">
        <f t="shared" si="27"/>
        <v>78382</v>
      </c>
      <c r="W123" s="54" t="str">
        <f t="shared" si="28"/>
        <v>0 days 21:46:22</v>
      </c>
      <c r="X123" s="52">
        <f t="shared" si="29"/>
        <v>2327</v>
      </c>
      <c r="Y123" s="54" t="str">
        <f t="shared" si="30"/>
        <v>00 days 00:38:47</v>
      </c>
      <c r="Z123" s="50" t="s">
        <v>800</v>
      </c>
      <c r="AA123" s="50">
        <v>1121245</v>
      </c>
      <c r="AB123" s="50">
        <v>1950</v>
      </c>
      <c r="AC123" s="50" t="str">
        <f>IF(AB123="","",VLOOKUP(AB123,'Lookup Tables'!$A$75:$B$86,2,TRUE))</f>
        <v>Level 4</v>
      </c>
      <c r="AD123" s="54" t="str">
        <f t="shared" si="31"/>
        <v>Level 4-Level 4</v>
      </c>
      <c r="AE123" s="49" t="s">
        <v>800</v>
      </c>
      <c r="AF123" s="55" t="str">
        <f t="shared" si="32"/>
        <v>Link</v>
      </c>
      <c r="AG123" s="49">
        <v>1950</v>
      </c>
      <c r="AH123" s="50" t="str">
        <f>IF(AG123="","",VLOOKUP(AG123,'Lookup Tables'!$A$75:$B$86,2,TRUE))</f>
        <v>Level 4</v>
      </c>
      <c r="AI123" s="49">
        <v>1121245</v>
      </c>
      <c r="AJ123" s="49" t="s">
        <v>9</v>
      </c>
      <c r="AK123" s="49" t="s">
        <v>799</v>
      </c>
      <c r="AL123" s="49">
        <v>80</v>
      </c>
      <c r="AM123" s="50" t="s">
        <v>801</v>
      </c>
      <c r="AN123" s="50" t="s">
        <v>1037</v>
      </c>
      <c r="AO123" s="55" t="str">
        <f t="shared" si="33"/>
        <v>Link</v>
      </c>
      <c r="AP123" s="49" t="b">
        <v>1</v>
      </c>
      <c r="AQ123" s="165">
        <v>180</v>
      </c>
      <c r="AR123" s="175" t="s">
        <v>4004</v>
      </c>
      <c r="AS123" s="225"/>
      <c r="AT123"/>
      <c r="AU123"/>
      <c r="AV123"/>
      <c r="AW123"/>
      <c r="AX123"/>
      <c r="AY123">
        <f t="shared" si="36"/>
        <v>0</v>
      </c>
      <c r="AZ123">
        <v>1</v>
      </c>
      <c r="BA123"/>
      <c r="BB123">
        <v>1</v>
      </c>
      <c r="BC123"/>
      <c r="BD123"/>
      <c r="BE123"/>
      <c r="BF123"/>
      <c r="BG123"/>
      <c r="BH123"/>
      <c r="BI123"/>
      <c r="BJ123"/>
      <c r="BK123"/>
      <c r="BL123"/>
      <c r="BM123"/>
      <c r="BN123"/>
      <c r="BO123"/>
      <c r="BP123"/>
      <c r="BQ123"/>
      <c r="BR123">
        <v>1</v>
      </c>
      <c r="BS123" s="50" t="s">
        <v>4006</v>
      </c>
      <c r="BT123" s="50" t="s">
        <v>4005</v>
      </c>
      <c r="BU123" s="56"/>
      <c r="BV123" s="56">
        <v>2</v>
      </c>
      <c r="BW123" s="56">
        <v>3</v>
      </c>
      <c r="BX123" s="56">
        <v>2</v>
      </c>
      <c r="BY123" s="56"/>
      <c r="BZ123" s="56"/>
      <c r="CA123" s="56"/>
      <c r="CB123" s="56"/>
      <c r="CC123" s="56"/>
      <c r="CD123" s="50" t="s">
        <v>2801</v>
      </c>
      <c r="CE123" s="50" t="s">
        <v>2818</v>
      </c>
      <c r="CF123" s="56">
        <v>3</v>
      </c>
      <c r="CG123" s="50" t="s">
        <v>3213</v>
      </c>
      <c r="CH123" s="50" t="s">
        <v>3208</v>
      </c>
      <c r="CI123" s="57" t="s">
        <v>2810</v>
      </c>
      <c r="CJ123" s="58" t="s">
        <v>3113</v>
      </c>
    </row>
    <row r="124" spans="1:88" s="50" customFormat="1" x14ac:dyDescent="0.3">
      <c r="A124" s="49" t="s">
        <v>1170</v>
      </c>
      <c r="B124" s="49">
        <v>64811949</v>
      </c>
      <c r="C124" s="49">
        <v>0</v>
      </c>
      <c r="D124" s="49">
        <v>70</v>
      </c>
      <c r="E124" s="49">
        <v>2</v>
      </c>
      <c r="F124" s="50">
        <v>64812763</v>
      </c>
      <c r="G124" s="49" t="s">
        <v>1171</v>
      </c>
      <c r="H124" s="51">
        <v>44148</v>
      </c>
      <c r="I124" s="49" t="b">
        <f t="shared" si="18"/>
        <v>1</v>
      </c>
      <c r="J124" s="52">
        <v>1605216275</v>
      </c>
      <c r="K124" s="53">
        <f t="shared" si="19"/>
        <v>44147.892071759255</v>
      </c>
      <c r="L124" s="52"/>
      <c r="M124" s="53" t="str">
        <f t="shared" si="20"/>
        <v/>
      </c>
      <c r="N124" s="52" t="str">
        <f t="shared" si="21"/>
        <v/>
      </c>
      <c r="O124" s="54" t="str">
        <f t="shared" si="22"/>
        <v/>
      </c>
      <c r="P124" s="52">
        <v>1605220112</v>
      </c>
      <c r="Q124" s="53">
        <f t="shared" si="23"/>
        <v>44147.936481481483</v>
      </c>
      <c r="R124" s="52">
        <f t="shared" si="24"/>
        <v>3837</v>
      </c>
      <c r="S124" s="54" t="str">
        <f t="shared" si="25"/>
        <v>0 days 1:3:57</v>
      </c>
      <c r="T124" s="50">
        <v>1605220112</v>
      </c>
      <c r="U124" s="53">
        <f t="shared" si="26"/>
        <v>44147.936481481483</v>
      </c>
      <c r="V124" s="52">
        <f t="shared" si="27"/>
        <v>3837</v>
      </c>
      <c r="W124" s="54" t="str">
        <f t="shared" si="28"/>
        <v>0 days 1:3:57</v>
      </c>
      <c r="X124" s="52">
        <f t="shared" si="29"/>
        <v>3837</v>
      </c>
      <c r="Y124" s="54" t="str">
        <f t="shared" si="30"/>
        <v>00 days 01:03:57</v>
      </c>
      <c r="Z124" s="50" t="s">
        <v>3022</v>
      </c>
      <c r="AA124" s="50">
        <v>1492496</v>
      </c>
      <c r="AB124" s="50">
        <v>4004</v>
      </c>
      <c r="AC124" s="50" t="str">
        <f>IF(AB124="","",VLOOKUP(AB124,'Lookup Tables'!$A$75:$B$86,2,TRUE))</f>
        <v>Level 6</v>
      </c>
      <c r="AD124" s="54" t="str">
        <f t="shared" si="31"/>
        <v>Level 3-Level 6</v>
      </c>
      <c r="AE124" s="49" t="s">
        <v>1173</v>
      </c>
      <c r="AF124" s="55" t="str">
        <f t="shared" si="32"/>
        <v>Link</v>
      </c>
      <c r="AG124" s="49">
        <v>610</v>
      </c>
      <c r="AH124" s="50" t="str">
        <f>IF(AG124="","",VLOOKUP(AG124,'Lookup Tables'!$A$75:$B$86,2,TRUE))</f>
        <v>Level 3</v>
      </c>
      <c r="AI124" s="49">
        <v>4663185</v>
      </c>
      <c r="AJ124" s="49" t="s">
        <v>9</v>
      </c>
      <c r="AK124" s="49" t="s">
        <v>1172</v>
      </c>
      <c r="AL124" s="49">
        <v>61</v>
      </c>
      <c r="AM124" s="50" t="s">
        <v>1174</v>
      </c>
      <c r="AN124" s="50" t="s">
        <v>1175</v>
      </c>
      <c r="AO124" s="55" t="str">
        <f t="shared" si="33"/>
        <v>Link</v>
      </c>
      <c r="AP124" s="49" t="b">
        <v>1</v>
      </c>
      <c r="AQ124" s="165">
        <v>206</v>
      </c>
      <c r="AR124" s="177" t="s">
        <v>3438</v>
      </c>
      <c r="AS124" s="225"/>
      <c r="AT124"/>
      <c r="AU124"/>
      <c r="AV124">
        <v>1</v>
      </c>
      <c r="AW124"/>
      <c r="AX124">
        <v>1</v>
      </c>
      <c r="AY124">
        <f t="shared" si="36"/>
        <v>1</v>
      </c>
      <c r="AZ124">
        <v>1</v>
      </c>
      <c r="BA124"/>
      <c r="BB124"/>
      <c r="BC124"/>
      <c r="BD124"/>
      <c r="BE124"/>
      <c r="BF124"/>
      <c r="BG124"/>
      <c r="BH124"/>
      <c r="BI124"/>
      <c r="BJ124"/>
      <c r="BK124"/>
      <c r="BL124"/>
      <c r="BM124"/>
      <c r="BN124">
        <v>1</v>
      </c>
      <c r="BO124"/>
      <c r="BP124"/>
      <c r="BQ124"/>
      <c r="BR124"/>
      <c r="BS124" s="50" t="s">
        <v>3439</v>
      </c>
      <c r="BT124" s="50" t="s">
        <v>3389</v>
      </c>
      <c r="BU124" s="56"/>
      <c r="BV124" s="56"/>
      <c r="BW124" s="56"/>
      <c r="BX124" s="56"/>
      <c r="BY124" s="56">
        <v>3</v>
      </c>
      <c r="BZ124" s="56"/>
      <c r="CA124" s="56"/>
      <c r="CB124" s="56"/>
      <c r="CC124" s="56"/>
      <c r="CD124" s="50" t="s">
        <v>2804</v>
      </c>
      <c r="CE124" s="50" t="s">
        <v>2818</v>
      </c>
      <c r="CF124" s="56">
        <v>3</v>
      </c>
      <c r="CG124" s="50" t="s">
        <v>3214</v>
      </c>
      <c r="CH124" s="50" t="s">
        <v>3208</v>
      </c>
      <c r="CI124" s="57" t="s">
        <v>2810</v>
      </c>
      <c r="CJ124" s="58" t="s">
        <v>3113</v>
      </c>
    </row>
    <row r="125" spans="1:88" s="50" customFormat="1" x14ac:dyDescent="0.3">
      <c r="A125" s="49" t="s">
        <v>942</v>
      </c>
      <c r="B125" s="49">
        <v>62834687</v>
      </c>
      <c r="C125" s="49">
        <v>0</v>
      </c>
      <c r="D125" s="49">
        <v>528</v>
      </c>
      <c r="E125" s="49">
        <v>1</v>
      </c>
      <c r="F125" s="50">
        <v>62834951</v>
      </c>
      <c r="G125" s="49" t="s">
        <v>943</v>
      </c>
      <c r="H125" s="51">
        <v>44022</v>
      </c>
      <c r="I125" s="49" t="b">
        <f t="shared" si="18"/>
        <v>1</v>
      </c>
      <c r="J125" s="52">
        <v>1594385358</v>
      </c>
      <c r="K125" s="53">
        <f t="shared" si="19"/>
        <v>44022.534236111111</v>
      </c>
      <c r="L125" s="52"/>
      <c r="M125" s="53" t="str">
        <f t="shared" si="20"/>
        <v/>
      </c>
      <c r="N125" s="52" t="str">
        <f t="shared" si="21"/>
        <v/>
      </c>
      <c r="O125" s="54" t="str">
        <f t="shared" si="22"/>
        <v/>
      </c>
      <c r="P125" s="52">
        <v>1594386300</v>
      </c>
      <c r="Q125" s="53">
        <f t="shared" si="23"/>
        <v>44022.545138888891</v>
      </c>
      <c r="R125" s="52">
        <f t="shared" si="24"/>
        <v>942</v>
      </c>
      <c r="S125" s="54" t="str">
        <f t="shared" si="25"/>
        <v>0 days 0:15:42</v>
      </c>
      <c r="T125" s="50">
        <v>1594386300</v>
      </c>
      <c r="U125" s="53">
        <f t="shared" si="26"/>
        <v>44022.545138888891</v>
      </c>
      <c r="V125" s="52">
        <f t="shared" si="27"/>
        <v>942</v>
      </c>
      <c r="W125" s="54" t="str">
        <f t="shared" si="28"/>
        <v>0 days 0:15:42</v>
      </c>
      <c r="X125" s="52">
        <f t="shared" si="29"/>
        <v>942</v>
      </c>
      <c r="Y125" s="54" t="str">
        <f t="shared" si="30"/>
        <v>00 days 00:15:42</v>
      </c>
      <c r="Z125" s="50" t="s">
        <v>3035</v>
      </c>
      <c r="AA125" s="50">
        <v>2940908</v>
      </c>
      <c r="AB125" s="50">
        <v>12588</v>
      </c>
      <c r="AC125" s="50" t="str">
        <f>IF(AB125="","",VLOOKUP(AB125,'Lookup Tables'!$A$75:$B$86,2,TRUE))</f>
        <v>Level 8</v>
      </c>
      <c r="AD125" s="54" t="str">
        <f t="shared" si="31"/>
        <v>Level 2-Level 8</v>
      </c>
      <c r="AE125" s="49" t="s">
        <v>945</v>
      </c>
      <c r="AF125" s="55" t="str">
        <f t="shared" si="32"/>
        <v>Link</v>
      </c>
      <c r="AG125" s="49">
        <v>378</v>
      </c>
      <c r="AH125" s="50" t="str">
        <f>IF(AG125="","",VLOOKUP(AG125,'Lookup Tables'!$A$75:$B$86,2,TRUE))</f>
        <v>Level 2</v>
      </c>
      <c r="AI125" s="49">
        <v>889829</v>
      </c>
      <c r="AJ125" s="49" t="s">
        <v>9</v>
      </c>
      <c r="AK125" s="49" t="s">
        <v>944</v>
      </c>
      <c r="AL125" s="49">
        <v>53</v>
      </c>
      <c r="AM125" s="50" t="s">
        <v>946</v>
      </c>
      <c r="AN125" s="50" t="s">
        <v>947</v>
      </c>
      <c r="AO125" s="55" t="str">
        <f t="shared" si="33"/>
        <v>Link</v>
      </c>
      <c r="AP125" s="49" t="b">
        <v>1</v>
      </c>
      <c r="AQ125" s="165">
        <v>164</v>
      </c>
      <c r="AR125" s="175" t="s">
        <v>3922</v>
      </c>
      <c r="AS125" s="225"/>
      <c r="AT125"/>
      <c r="AU125"/>
      <c r="AV125"/>
      <c r="AW125">
        <v>1</v>
      </c>
      <c r="AX125"/>
      <c r="AY125">
        <f t="shared" si="36"/>
        <v>1</v>
      </c>
      <c r="AZ125">
        <v>1</v>
      </c>
      <c r="BA125"/>
      <c r="BB125"/>
      <c r="BC125"/>
      <c r="BD125"/>
      <c r="BE125"/>
      <c r="BF125"/>
      <c r="BG125"/>
      <c r="BH125"/>
      <c r="BI125"/>
      <c r="BJ125"/>
      <c r="BK125"/>
      <c r="BL125"/>
      <c r="BM125"/>
      <c r="BN125"/>
      <c r="BO125"/>
      <c r="BP125"/>
      <c r="BQ125">
        <v>1</v>
      </c>
      <c r="BR125"/>
      <c r="BS125" s="50" t="s">
        <v>3923</v>
      </c>
      <c r="BT125" s="50" t="s">
        <v>2919</v>
      </c>
      <c r="BU125" s="56">
        <v>3</v>
      </c>
      <c r="BV125" s="56"/>
      <c r="BW125" s="56"/>
      <c r="BX125" s="56">
        <v>2</v>
      </c>
      <c r="BY125" s="56"/>
      <c r="BZ125" s="56"/>
      <c r="CA125" s="56"/>
      <c r="CB125" s="56"/>
      <c r="CC125" s="56"/>
      <c r="CD125" s="50" t="s">
        <v>2805</v>
      </c>
      <c r="CE125" s="50" t="s">
        <v>2818</v>
      </c>
      <c r="CF125" s="56">
        <v>3</v>
      </c>
      <c r="CG125" s="50" t="s">
        <v>3214</v>
      </c>
      <c r="CH125" s="50" t="s">
        <v>3208</v>
      </c>
      <c r="CI125" s="57" t="s">
        <v>2810</v>
      </c>
      <c r="CJ125" s="58" t="s">
        <v>3113</v>
      </c>
    </row>
    <row r="126" spans="1:88" s="50" customFormat="1" x14ac:dyDescent="0.3">
      <c r="A126" s="49" t="s">
        <v>224</v>
      </c>
      <c r="B126" s="49">
        <v>64322973</v>
      </c>
      <c r="C126" s="49">
        <v>2</v>
      </c>
      <c r="D126" s="49">
        <v>2312</v>
      </c>
      <c r="E126" s="49">
        <v>2</v>
      </c>
      <c r="G126" s="49" t="s">
        <v>225</v>
      </c>
      <c r="H126" s="51">
        <v>44117</v>
      </c>
      <c r="I126" s="49" t="b">
        <f t="shared" si="18"/>
        <v>0</v>
      </c>
      <c r="J126" s="52">
        <v>1602525283</v>
      </c>
      <c r="K126" s="53">
        <f t="shared" si="19"/>
        <v>44116.746331018512</v>
      </c>
      <c r="L126" s="52">
        <v>1602525984</v>
      </c>
      <c r="M126" s="53">
        <f t="shared" si="20"/>
        <v>44116.754444444443</v>
      </c>
      <c r="N126" s="52">
        <f t="shared" si="21"/>
        <v>701</v>
      </c>
      <c r="O126" s="54" t="str">
        <f t="shared" si="22"/>
        <v>0 days 0:11:41</v>
      </c>
      <c r="P126" s="52">
        <v>1602599371</v>
      </c>
      <c r="Q126" s="53">
        <f t="shared" si="23"/>
        <v>44117.603831018518</v>
      </c>
      <c r="R126" s="52">
        <f t="shared" si="24"/>
        <v>74088</v>
      </c>
      <c r="S126" s="54" t="str">
        <f t="shared" si="25"/>
        <v>0 days 20:34:48</v>
      </c>
      <c r="U126" s="53" t="str">
        <f t="shared" si="26"/>
        <v/>
      </c>
      <c r="V126" s="52" t="str">
        <f t="shared" si="27"/>
        <v/>
      </c>
      <c r="W126" s="54" t="str">
        <f t="shared" si="28"/>
        <v/>
      </c>
      <c r="X126" s="52">
        <f t="shared" si="29"/>
        <v>701</v>
      </c>
      <c r="Y126" s="54" t="str">
        <f t="shared" si="30"/>
        <v>00 days 00:11:41</v>
      </c>
      <c r="AC126" s="50" t="str">
        <f>IF(AB126="","",VLOOKUP(AB126,'Lookup Tables'!$A$75:$B$86,2,TRUE))</f>
        <v/>
      </c>
      <c r="AD126" s="54" t="str">
        <f t="shared" si="31"/>
        <v/>
      </c>
      <c r="AE126" s="49" t="s">
        <v>227</v>
      </c>
      <c r="AF126" s="55" t="str">
        <f t="shared" si="32"/>
        <v>Link</v>
      </c>
      <c r="AG126" s="49">
        <v>2115</v>
      </c>
      <c r="AH126" s="50" t="str">
        <f>IF(AG126="","",VLOOKUP(AG126,'Lookup Tables'!$A$75:$B$86,2,TRUE))</f>
        <v>Level 5</v>
      </c>
      <c r="AI126" s="49">
        <v>3960200</v>
      </c>
      <c r="AJ126" s="49" t="s">
        <v>9</v>
      </c>
      <c r="AK126" s="49" t="s">
        <v>226</v>
      </c>
      <c r="AL126" s="49">
        <v>41</v>
      </c>
      <c r="AM126" s="50" t="s">
        <v>228</v>
      </c>
      <c r="AN126" s="50" t="s">
        <v>229</v>
      </c>
      <c r="AO126" s="55" t="str">
        <f t="shared" si="33"/>
        <v>Link</v>
      </c>
      <c r="AP126" s="49" t="b">
        <v>1</v>
      </c>
      <c r="AQ126" s="165">
        <v>38</v>
      </c>
      <c r="AR126" s="175" t="s">
        <v>3270</v>
      </c>
      <c r="AS126" s="225"/>
      <c r="AT126"/>
      <c r="AU126"/>
      <c r="AV126"/>
      <c r="AW126"/>
      <c r="AX126">
        <v>1</v>
      </c>
      <c r="AY126">
        <f t="shared" si="36"/>
        <v>1</v>
      </c>
      <c r="AZ126">
        <v>1</v>
      </c>
      <c r="BA126">
        <v>1</v>
      </c>
      <c r="BB126"/>
      <c r="BC126"/>
      <c r="BD126"/>
      <c r="BE126"/>
      <c r="BF126"/>
      <c r="BG126"/>
      <c r="BH126"/>
      <c r="BI126">
        <v>1</v>
      </c>
      <c r="BJ126"/>
      <c r="BK126"/>
      <c r="BL126"/>
      <c r="BM126"/>
      <c r="BN126"/>
      <c r="BO126"/>
      <c r="BP126"/>
      <c r="BQ126"/>
      <c r="BR126"/>
      <c r="BS126" s="50" t="s">
        <v>3271</v>
      </c>
      <c r="BT126" s="50" t="s">
        <v>2963</v>
      </c>
      <c r="BU126" s="56">
        <v>3</v>
      </c>
      <c r="BV126" s="56"/>
      <c r="BW126" s="56"/>
      <c r="BX126" s="56"/>
      <c r="BY126" s="56"/>
      <c r="BZ126" s="56">
        <v>2</v>
      </c>
      <c r="CA126" s="56"/>
      <c r="CB126" s="56"/>
      <c r="CC126" s="56"/>
      <c r="CD126" s="50" t="s">
        <v>2805</v>
      </c>
      <c r="CE126" s="50" t="s">
        <v>2818</v>
      </c>
      <c r="CF126" s="56">
        <v>3</v>
      </c>
      <c r="CG126" s="50" t="s">
        <v>3213</v>
      </c>
      <c r="CH126" s="50" t="s">
        <v>3208</v>
      </c>
      <c r="CI126" s="57" t="s">
        <v>2810</v>
      </c>
      <c r="CJ126" s="58" t="s">
        <v>3113</v>
      </c>
    </row>
    <row r="127" spans="1:88" s="50" customFormat="1" x14ac:dyDescent="0.3">
      <c r="A127" s="49" t="s">
        <v>260</v>
      </c>
      <c r="B127" s="49">
        <v>63623303</v>
      </c>
      <c r="C127" s="49">
        <v>1</v>
      </c>
      <c r="D127" s="49">
        <v>211</v>
      </c>
      <c r="E127" s="49">
        <v>0</v>
      </c>
      <c r="G127" s="49" t="s">
        <v>261</v>
      </c>
      <c r="H127" s="51">
        <v>44081</v>
      </c>
      <c r="I127" s="49" t="b">
        <f t="shared" si="18"/>
        <v>0</v>
      </c>
      <c r="J127" s="52">
        <v>1598558055</v>
      </c>
      <c r="K127" s="53">
        <f t="shared" si="19"/>
        <v>44070.829340277778</v>
      </c>
      <c r="L127" s="52">
        <v>1598863130</v>
      </c>
      <c r="M127" s="53">
        <f t="shared" si="20"/>
        <v>44074.360300925924</v>
      </c>
      <c r="N127" s="52">
        <f t="shared" si="21"/>
        <v>305075</v>
      </c>
      <c r="O127" s="54" t="str">
        <f t="shared" si="22"/>
        <v>3 days 12:44:35</v>
      </c>
      <c r="P127" s="52"/>
      <c r="Q127" s="53" t="str">
        <f t="shared" si="23"/>
        <v/>
      </c>
      <c r="R127" s="52" t="str">
        <f t="shared" si="24"/>
        <v/>
      </c>
      <c r="S127" s="54" t="str">
        <f t="shared" si="25"/>
        <v/>
      </c>
      <c r="U127" s="53" t="str">
        <f t="shared" si="26"/>
        <v/>
      </c>
      <c r="V127" s="52" t="str">
        <f t="shared" si="27"/>
        <v/>
      </c>
      <c r="W127" s="54" t="str">
        <f t="shared" si="28"/>
        <v/>
      </c>
      <c r="X127" s="52">
        <f t="shared" si="29"/>
        <v>305075</v>
      </c>
      <c r="Y127" s="54" t="str">
        <f t="shared" si="30"/>
        <v>03 days 12:44:35</v>
      </c>
      <c r="AC127" s="50" t="str">
        <f>IF(AB127="","",VLOOKUP(AB127,'Lookup Tables'!$A$75:$B$86,2,TRUE))</f>
        <v/>
      </c>
      <c r="AD127" s="54" t="str">
        <f t="shared" si="31"/>
        <v/>
      </c>
      <c r="AE127" s="49" t="s">
        <v>263</v>
      </c>
      <c r="AF127" s="55" t="str">
        <f t="shared" si="32"/>
        <v>Link</v>
      </c>
      <c r="AG127" s="49">
        <v>11</v>
      </c>
      <c r="AH127" s="50" t="str">
        <f>IF(AG127="","",VLOOKUP(AG127,'Lookup Tables'!$A$75:$B$86,2,TRUE))</f>
        <v>Level 1</v>
      </c>
      <c r="AI127" s="49">
        <v>10958435</v>
      </c>
      <c r="AJ127" s="49" t="s">
        <v>9</v>
      </c>
      <c r="AK127" s="49" t="s">
        <v>262</v>
      </c>
      <c r="AL127" s="49"/>
      <c r="AM127" s="50" t="s">
        <v>264</v>
      </c>
      <c r="AN127" s="50" t="s">
        <v>265</v>
      </c>
      <c r="AO127" s="55" t="str">
        <f t="shared" si="33"/>
        <v>Link</v>
      </c>
      <c r="AP127" s="49" t="b">
        <v>0</v>
      </c>
      <c r="AQ127" s="165">
        <v>44</v>
      </c>
      <c r="AR127" s="175" t="s">
        <v>3622</v>
      </c>
      <c r="AS127" s="225"/>
      <c r="AT127"/>
      <c r="AU127"/>
      <c r="AV127">
        <v>1</v>
      </c>
      <c r="AW127"/>
      <c r="AX127"/>
      <c r="AY127">
        <f t="shared" si="36"/>
        <v>0</v>
      </c>
      <c r="AZ127">
        <v>1</v>
      </c>
      <c r="BA127"/>
      <c r="BB127">
        <v>1</v>
      </c>
      <c r="BC127"/>
      <c r="BD127"/>
      <c r="BE127">
        <v>1</v>
      </c>
      <c r="BF127"/>
      <c r="BG127">
        <v>1</v>
      </c>
      <c r="BH127"/>
      <c r="BI127"/>
      <c r="BJ127"/>
      <c r="BK127"/>
      <c r="BL127"/>
      <c r="BM127"/>
      <c r="BN127"/>
      <c r="BO127"/>
      <c r="BP127"/>
      <c r="BQ127"/>
      <c r="BR127"/>
      <c r="BS127" s="50" t="s">
        <v>3620</v>
      </c>
      <c r="BT127" s="50" t="s">
        <v>3621</v>
      </c>
      <c r="BU127" s="56">
        <v>3</v>
      </c>
      <c r="BV127" s="56"/>
      <c r="BW127" s="56"/>
      <c r="BX127" s="56">
        <v>2</v>
      </c>
      <c r="BY127" s="56"/>
      <c r="BZ127" s="56"/>
      <c r="CA127" s="56"/>
      <c r="CB127" s="56"/>
      <c r="CC127" s="56"/>
      <c r="CD127" s="50" t="s">
        <v>2805</v>
      </c>
      <c r="CE127" s="50" t="s">
        <v>2818</v>
      </c>
      <c r="CF127" s="56">
        <v>3</v>
      </c>
      <c r="CG127" s="50" t="s">
        <v>3214</v>
      </c>
      <c r="CH127" s="50" t="s">
        <v>3208</v>
      </c>
      <c r="CI127" s="57" t="s">
        <v>2810</v>
      </c>
      <c r="CJ127" s="58" t="s">
        <v>3113</v>
      </c>
    </row>
    <row r="128" spans="1:88" s="50" customFormat="1" x14ac:dyDescent="0.3">
      <c r="A128" s="49" t="s">
        <v>1647</v>
      </c>
      <c r="B128" s="49">
        <v>63121229</v>
      </c>
      <c r="C128" s="49">
        <v>0</v>
      </c>
      <c r="D128" s="49">
        <v>36</v>
      </c>
      <c r="E128" s="49">
        <v>0</v>
      </c>
      <c r="G128" s="49" t="s">
        <v>1648</v>
      </c>
      <c r="H128" s="51">
        <v>44039</v>
      </c>
      <c r="I128" s="49" t="b">
        <f t="shared" si="18"/>
        <v>1</v>
      </c>
      <c r="J128" s="52">
        <v>1595873857</v>
      </c>
      <c r="K128" s="53">
        <f t="shared" si="19"/>
        <v>44039.762233796297</v>
      </c>
      <c r="L128" s="52"/>
      <c r="M128" s="53" t="str">
        <f t="shared" si="20"/>
        <v/>
      </c>
      <c r="N128" s="52" t="str">
        <f t="shared" si="21"/>
        <v/>
      </c>
      <c r="O128" s="54" t="str">
        <f t="shared" si="22"/>
        <v/>
      </c>
      <c r="P128" s="52"/>
      <c r="Q128" s="53" t="str">
        <f t="shared" si="23"/>
        <v/>
      </c>
      <c r="R128" s="52" t="str">
        <f t="shared" si="24"/>
        <v/>
      </c>
      <c r="S128" s="54" t="str">
        <f t="shared" si="25"/>
        <v/>
      </c>
      <c r="U128" s="53" t="str">
        <f t="shared" si="26"/>
        <v/>
      </c>
      <c r="V128" s="52" t="str">
        <f t="shared" si="27"/>
        <v/>
      </c>
      <c r="W128" s="54" t="str">
        <f t="shared" si="28"/>
        <v/>
      </c>
      <c r="X128" s="52" t="str">
        <f t="shared" si="29"/>
        <v/>
      </c>
      <c r="Y128" s="54" t="str">
        <f t="shared" si="30"/>
        <v/>
      </c>
      <c r="AC128" s="50" t="str">
        <f>IF(AB128="","",VLOOKUP(AB128,'Lookup Tables'!$A$75:$B$86,2,TRUE))</f>
        <v/>
      </c>
      <c r="AD128" s="54" t="str">
        <f t="shared" si="31"/>
        <v/>
      </c>
      <c r="AE128" s="49" t="s">
        <v>534</v>
      </c>
      <c r="AF128" s="55" t="str">
        <f t="shared" si="32"/>
        <v>Link</v>
      </c>
      <c r="AG128" s="49">
        <v>15</v>
      </c>
      <c r="AH128" s="50" t="str">
        <f>IF(AG128="","",VLOOKUP(AG128,'Lookup Tables'!$A$75:$B$86,2,TRUE))</f>
        <v>Level 1</v>
      </c>
      <c r="AI128" s="49">
        <v>13971084</v>
      </c>
      <c r="AJ128" s="49" t="s">
        <v>9</v>
      </c>
      <c r="AK128" s="49" t="s">
        <v>533</v>
      </c>
      <c r="AL128" s="49"/>
      <c r="AM128" s="50" t="s">
        <v>535</v>
      </c>
      <c r="AN128" s="50" t="s">
        <v>1649</v>
      </c>
      <c r="AO128" s="55" t="str">
        <f t="shared" si="33"/>
        <v>Link</v>
      </c>
      <c r="AP128" s="49" t="b">
        <v>0</v>
      </c>
      <c r="AQ128" s="165">
        <v>298</v>
      </c>
      <c r="AR128" s="175" t="s">
        <v>1647</v>
      </c>
      <c r="AS128" s="225"/>
      <c r="AT128"/>
      <c r="AU128"/>
      <c r="AV128"/>
      <c r="AW128"/>
      <c r="AX128">
        <v>1</v>
      </c>
      <c r="AY128">
        <f t="shared" si="36"/>
        <v>1</v>
      </c>
      <c r="AZ128">
        <v>1</v>
      </c>
      <c r="BA128"/>
      <c r="BB128"/>
      <c r="BC128"/>
      <c r="BD128"/>
      <c r="BE128"/>
      <c r="BF128"/>
      <c r="BG128"/>
      <c r="BH128"/>
      <c r="BI128"/>
      <c r="BJ128"/>
      <c r="BK128"/>
      <c r="BL128"/>
      <c r="BM128"/>
      <c r="BN128"/>
      <c r="BO128"/>
      <c r="BP128"/>
      <c r="BQ128"/>
      <c r="BR128"/>
      <c r="BS128" s="50" t="s">
        <v>3876</v>
      </c>
      <c r="BT128" s="50" t="s">
        <v>2919</v>
      </c>
      <c r="BU128" s="56">
        <v>3</v>
      </c>
      <c r="BV128" s="56"/>
      <c r="BW128" s="56"/>
      <c r="BX128" s="56"/>
      <c r="BY128" s="56"/>
      <c r="BZ128" s="56"/>
      <c r="CA128" s="56"/>
      <c r="CB128" s="56"/>
      <c r="CC128" s="56"/>
      <c r="CD128" s="50" t="s">
        <v>2805</v>
      </c>
      <c r="CE128" s="50" t="s">
        <v>2818</v>
      </c>
      <c r="CF128" s="56">
        <v>3</v>
      </c>
      <c r="CG128" s="50" t="s">
        <v>3214</v>
      </c>
      <c r="CH128" s="50" t="s">
        <v>3208</v>
      </c>
      <c r="CI128" s="57" t="s">
        <v>2810</v>
      </c>
      <c r="CJ128" s="58" t="s">
        <v>3113</v>
      </c>
    </row>
    <row r="129" spans="1:88" s="50" customFormat="1" x14ac:dyDescent="0.3">
      <c r="A129" s="49" t="s">
        <v>714</v>
      </c>
      <c r="B129" s="49">
        <v>66497750</v>
      </c>
      <c r="C129" s="49">
        <v>0</v>
      </c>
      <c r="D129" s="49">
        <v>67</v>
      </c>
      <c r="E129" s="49">
        <v>1</v>
      </c>
      <c r="G129" s="49" t="s">
        <v>715</v>
      </c>
      <c r="H129" s="51">
        <v>44268</v>
      </c>
      <c r="I129" s="49" t="b">
        <f t="shared" si="18"/>
        <v>1</v>
      </c>
      <c r="J129" s="52">
        <v>1614968865</v>
      </c>
      <c r="K129" s="53">
        <f t="shared" si="19"/>
        <v>44260.769270833334</v>
      </c>
      <c r="L129" s="52">
        <v>1614969365</v>
      </c>
      <c r="M129" s="53">
        <f t="shared" si="20"/>
        <v>44260.775057870371</v>
      </c>
      <c r="N129" s="52">
        <f t="shared" si="21"/>
        <v>500</v>
      </c>
      <c r="O129" s="54" t="str">
        <f t="shared" si="22"/>
        <v>0 days 0:8:20</v>
      </c>
      <c r="P129" s="52">
        <v>1615591478</v>
      </c>
      <c r="Q129" s="53">
        <f t="shared" si="23"/>
        <v>44267.975439814814</v>
      </c>
      <c r="R129" s="52">
        <f t="shared" si="24"/>
        <v>622613</v>
      </c>
      <c r="S129" s="54" t="str">
        <f t="shared" si="25"/>
        <v>7 days 4:56:53</v>
      </c>
      <c r="U129" s="53" t="str">
        <f t="shared" si="26"/>
        <v/>
      </c>
      <c r="V129" s="52" t="str">
        <f t="shared" si="27"/>
        <v/>
      </c>
      <c r="W129" s="54" t="str">
        <f t="shared" si="28"/>
        <v/>
      </c>
      <c r="X129" s="52">
        <f t="shared" si="29"/>
        <v>500</v>
      </c>
      <c r="Y129" s="54" t="str">
        <f t="shared" si="30"/>
        <v>00 days 00:08:20</v>
      </c>
      <c r="AC129" s="50" t="str">
        <f>IF(AB129="","",VLOOKUP(AB129,'Lookup Tables'!$A$75:$B$86,2,TRUE))</f>
        <v/>
      </c>
      <c r="AD129" s="54" t="str">
        <f t="shared" si="31"/>
        <v/>
      </c>
      <c r="AE129" s="49" t="s">
        <v>717</v>
      </c>
      <c r="AF129" s="55" t="str">
        <f t="shared" si="32"/>
        <v>Link</v>
      </c>
      <c r="AG129" s="49">
        <v>437</v>
      </c>
      <c r="AH129" s="50" t="str">
        <f>IF(AG129="","",VLOOKUP(AG129,'Lookup Tables'!$A$75:$B$86,2,TRUE))</f>
        <v>Level 2</v>
      </c>
      <c r="AI129" s="49">
        <v>12233905</v>
      </c>
      <c r="AJ129" s="49" t="s">
        <v>9</v>
      </c>
      <c r="AK129" s="49" t="s">
        <v>716</v>
      </c>
      <c r="AL129" s="49"/>
      <c r="AM129" s="50" t="s">
        <v>718</v>
      </c>
      <c r="AN129" s="50" t="s">
        <v>719</v>
      </c>
      <c r="AO129" s="55" t="str">
        <f t="shared" si="33"/>
        <v>Link</v>
      </c>
      <c r="AP129" s="49" t="b">
        <v>0</v>
      </c>
      <c r="AQ129" s="165">
        <v>122</v>
      </c>
      <c r="AR129" s="175" t="s">
        <v>3671</v>
      </c>
      <c r="AS129" s="225"/>
      <c r="AT129"/>
      <c r="AU129"/>
      <c r="AV129"/>
      <c r="AW129">
        <v>1</v>
      </c>
      <c r="AX129"/>
      <c r="AY129">
        <f t="shared" si="36"/>
        <v>1</v>
      </c>
      <c r="AZ129">
        <v>1</v>
      </c>
      <c r="BA129"/>
      <c r="BB129"/>
      <c r="BC129"/>
      <c r="BD129"/>
      <c r="BE129"/>
      <c r="BF129"/>
      <c r="BG129"/>
      <c r="BH129"/>
      <c r="BI129"/>
      <c r="BJ129"/>
      <c r="BK129"/>
      <c r="BL129"/>
      <c r="BM129"/>
      <c r="BN129"/>
      <c r="BO129"/>
      <c r="BP129"/>
      <c r="BQ129"/>
      <c r="BR129"/>
      <c r="BS129" s="95" t="s">
        <v>3670</v>
      </c>
      <c r="BT129" s="95" t="s">
        <v>3389</v>
      </c>
      <c r="BU129" s="56">
        <v>3</v>
      </c>
      <c r="BV129" s="56"/>
      <c r="BW129" s="56">
        <v>2</v>
      </c>
      <c r="BX129" s="56"/>
      <c r="BY129" s="56"/>
      <c r="BZ129" s="56"/>
      <c r="CA129" s="56"/>
      <c r="CB129" s="56"/>
      <c r="CC129" s="56"/>
      <c r="CD129" s="50" t="s">
        <v>2805</v>
      </c>
      <c r="CE129" s="50" t="s">
        <v>2818</v>
      </c>
      <c r="CF129" s="56">
        <v>3</v>
      </c>
      <c r="CG129" s="50" t="s">
        <v>3214</v>
      </c>
      <c r="CH129" s="50" t="s">
        <v>3208</v>
      </c>
      <c r="CI129" s="57" t="s">
        <v>2810</v>
      </c>
      <c r="CJ129" s="58" t="s">
        <v>3113</v>
      </c>
    </row>
    <row r="130" spans="1:88" s="50" customFormat="1" x14ac:dyDescent="0.3">
      <c r="A130" s="49" t="s">
        <v>939</v>
      </c>
      <c r="B130" s="49">
        <v>62867629</v>
      </c>
      <c r="C130" s="49">
        <v>0</v>
      </c>
      <c r="D130" s="49">
        <v>146</v>
      </c>
      <c r="E130" s="49">
        <v>1</v>
      </c>
      <c r="F130" s="50">
        <v>62872562</v>
      </c>
      <c r="G130" s="49" t="s">
        <v>940</v>
      </c>
      <c r="H130" s="51">
        <v>44025</v>
      </c>
      <c r="I130" s="49" t="b">
        <f t="shared" si="18"/>
        <v>1</v>
      </c>
      <c r="J130" s="52">
        <v>1594598629</v>
      </c>
      <c r="K130" s="53">
        <f t="shared" si="19"/>
        <v>44025.002650462964</v>
      </c>
      <c r="L130" s="52"/>
      <c r="M130" s="53" t="str">
        <f t="shared" si="20"/>
        <v/>
      </c>
      <c r="N130" s="52" t="str">
        <f t="shared" si="21"/>
        <v/>
      </c>
      <c r="O130" s="54" t="str">
        <f t="shared" si="22"/>
        <v/>
      </c>
      <c r="P130" s="52">
        <v>1594630934</v>
      </c>
      <c r="Q130" s="53">
        <f t="shared" si="23"/>
        <v>44025.376550925925</v>
      </c>
      <c r="R130" s="52">
        <f t="shared" si="24"/>
        <v>32305</v>
      </c>
      <c r="S130" s="54" t="str">
        <f t="shared" si="25"/>
        <v>0 days 8:58:25</v>
      </c>
      <c r="T130" s="50">
        <v>1594630934</v>
      </c>
      <c r="U130" s="53">
        <f t="shared" si="26"/>
        <v>44025.376550925925</v>
      </c>
      <c r="V130" s="52">
        <f t="shared" si="27"/>
        <v>32305</v>
      </c>
      <c r="W130" s="54" t="str">
        <f t="shared" si="28"/>
        <v>0 days 8:58:25</v>
      </c>
      <c r="X130" s="52">
        <f t="shared" si="29"/>
        <v>32305</v>
      </c>
      <c r="Y130" s="54" t="str">
        <f t="shared" si="30"/>
        <v>00 days 08:58:25</v>
      </c>
      <c r="Z130" s="50" t="s">
        <v>3042</v>
      </c>
      <c r="AA130" s="50">
        <v>255966</v>
      </c>
      <c r="AB130" s="50">
        <v>7870</v>
      </c>
      <c r="AC130" s="50" t="str">
        <f>IF(AB130="","",VLOOKUP(AB130,'Lookup Tables'!$A$75:$B$86,2,TRUE))</f>
        <v>Level 7</v>
      </c>
      <c r="AD130" s="54" t="str">
        <f t="shared" si="31"/>
        <v>Level 1-Level 7</v>
      </c>
      <c r="AE130" s="49" t="s">
        <v>50</v>
      </c>
      <c r="AF130" s="55" t="str">
        <f t="shared" si="32"/>
        <v>Link</v>
      </c>
      <c r="AG130" s="49">
        <v>197</v>
      </c>
      <c r="AH130" s="50" t="str">
        <f>IF(AG130="","",VLOOKUP(AG130,'Lookup Tables'!$A$75:$B$86,2,TRUE))</f>
        <v>Level 1</v>
      </c>
      <c r="AI130" s="49">
        <v>215015</v>
      </c>
      <c r="AJ130" s="49" t="s">
        <v>9</v>
      </c>
      <c r="AK130" s="49" t="s">
        <v>49</v>
      </c>
      <c r="AL130" s="49">
        <v>75</v>
      </c>
      <c r="AM130" s="50" t="s">
        <v>51</v>
      </c>
      <c r="AN130" s="50" t="s">
        <v>941</v>
      </c>
      <c r="AO130" s="55" t="str">
        <f t="shared" si="33"/>
        <v>Link</v>
      </c>
      <c r="AP130" s="49" t="b">
        <v>1</v>
      </c>
      <c r="AQ130" s="165">
        <v>163</v>
      </c>
      <c r="AR130" s="175" t="s">
        <v>3920</v>
      </c>
      <c r="AS130" s="225"/>
      <c r="AT130"/>
      <c r="AU130"/>
      <c r="AV130"/>
      <c r="AW130"/>
      <c r="AX130">
        <v>1</v>
      </c>
      <c r="AY130">
        <f t="shared" si="36"/>
        <v>1</v>
      </c>
      <c r="AZ130">
        <v>1</v>
      </c>
      <c r="BA130"/>
      <c r="BB130"/>
      <c r="BC130"/>
      <c r="BD130"/>
      <c r="BE130"/>
      <c r="BF130"/>
      <c r="BG130"/>
      <c r="BH130"/>
      <c r="BI130"/>
      <c r="BJ130"/>
      <c r="BK130"/>
      <c r="BL130"/>
      <c r="BM130"/>
      <c r="BN130"/>
      <c r="BO130"/>
      <c r="BP130"/>
      <c r="BQ130"/>
      <c r="BR130"/>
      <c r="BS130" s="50" t="s">
        <v>3921</v>
      </c>
      <c r="BT130" s="50" t="s">
        <v>3919</v>
      </c>
      <c r="BU130" s="56">
        <v>3</v>
      </c>
      <c r="BV130" s="56"/>
      <c r="BW130" s="56"/>
      <c r="BX130" s="56">
        <v>2</v>
      </c>
      <c r="BY130" s="56"/>
      <c r="BZ130" s="56"/>
      <c r="CA130" s="56"/>
      <c r="CB130" s="56"/>
      <c r="CC130" s="56"/>
      <c r="CD130" s="50" t="s">
        <v>2805</v>
      </c>
      <c r="CE130" s="50" t="s">
        <v>2818</v>
      </c>
      <c r="CF130" s="56">
        <v>3</v>
      </c>
      <c r="CG130" s="50" t="s">
        <v>3214</v>
      </c>
      <c r="CH130" s="50" t="s">
        <v>3208</v>
      </c>
      <c r="CI130" s="57" t="s">
        <v>2810</v>
      </c>
      <c r="CJ130" s="58" t="s">
        <v>3113</v>
      </c>
    </row>
    <row r="131" spans="1:88" s="50" customFormat="1" x14ac:dyDescent="0.3">
      <c r="A131" s="49" t="s">
        <v>1269</v>
      </c>
      <c r="B131" s="49">
        <v>62516300</v>
      </c>
      <c r="C131" s="49">
        <v>1</v>
      </c>
      <c r="D131" s="49">
        <v>91</v>
      </c>
      <c r="E131" s="49">
        <v>0</v>
      </c>
      <c r="G131" s="49" t="s">
        <v>1270</v>
      </c>
      <c r="H131" s="51">
        <v>44006</v>
      </c>
      <c r="I131" s="49" t="b">
        <f t="shared" si="18"/>
        <v>0</v>
      </c>
      <c r="J131" s="52">
        <v>1592834758</v>
      </c>
      <c r="K131" s="53">
        <f t="shared" si="19"/>
        <v>44004.587476851855</v>
      </c>
      <c r="L131" s="52"/>
      <c r="M131" s="53" t="str">
        <f t="shared" si="20"/>
        <v/>
      </c>
      <c r="N131" s="52" t="str">
        <f t="shared" si="21"/>
        <v/>
      </c>
      <c r="O131" s="54" t="str">
        <f t="shared" si="22"/>
        <v/>
      </c>
      <c r="P131" s="52"/>
      <c r="Q131" s="53" t="str">
        <f t="shared" si="23"/>
        <v/>
      </c>
      <c r="R131" s="52" t="str">
        <f t="shared" si="24"/>
        <v/>
      </c>
      <c r="S131" s="54" t="str">
        <f t="shared" si="25"/>
        <v/>
      </c>
      <c r="U131" s="53" t="str">
        <f t="shared" si="26"/>
        <v/>
      </c>
      <c r="V131" s="52" t="str">
        <f t="shared" si="27"/>
        <v/>
      </c>
      <c r="W131" s="54" t="str">
        <f t="shared" si="28"/>
        <v/>
      </c>
      <c r="X131" s="52" t="str">
        <f t="shared" si="29"/>
        <v/>
      </c>
      <c r="Y131" s="54" t="str">
        <f t="shared" si="30"/>
        <v/>
      </c>
      <c r="AC131" s="50" t="str">
        <f>IF(AB131="","",VLOOKUP(AB131,'Lookup Tables'!$A$75:$B$86,2,TRUE))</f>
        <v/>
      </c>
      <c r="AD131" s="54" t="str">
        <f t="shared" si="31"/>
        <v/>
      </c>
      <c r="AE131" s="49" t="s">
        <v>1272</v>
      </c>
      <c r="AF131" s="55" t="str">
        <f t="shared" si="32"/>
        <v>Link</v>
      </c>
      <c r="AG131" s="49">
        <v>11</v>
      </c>
      <c r="AH131" s="50" t="str">
        <f>IF(AG131="","",VLOOKUP(AG131,'Lookup Tables'!$A$75:$B$86,2,TRUE))</f>
        <v>Level 1</v>
      </c>
      <c r="AI131" s="49">
        <v>13790981</v>
      </c>
      <c r="AJ131" s="49" t="s">
        <v>9</v>
      </c>
      <c r="AK131" s="49" t="s">
        <v>1271</v>
      </c>
      <c r="AL131" s="49"/>
      <c r="AM131" s="50" t="s">
        <v>1273</v>
      </c>
      <c r="AN131" s="50" t="s">
        <v>1274</v>
      </c>
      <c r="AO131" s="55" t="str">
        <f t="shared" si="33"/>
        <v>Link</v>
      </c>
      <c r="AP131" s="49" t="b">
        <v>0</v>
      </c>
      <c r="AQ131" s="165">
        <v>225</v>
      </c>
      <c r="AR131" s="175" t="s">
        <v>3593</v>
      </c>
      <c r="AS131" s="225"/>
      <c r="AT131"/>
      <c r="AU131"/>
      <c r="AV131"/>
      <c r="AW131">
        <v>1</v>
      </c>
      <c r="AX131"/>
      <c r="AY131">
        <f t="shared" si="36"/>
        <v>1</v>
      </c>
      <c r="AZ131">
        <v>1</v>
      </c>
      <c r="BA131"/>
      <c r="BB131"/>
      <c r="BC131"/>
      <c r="BD131"/>
      <c r="BE131"/>
      <c r="BF131"/>
      <c r="BG131"/>
      <c r="BH131"/>
      <c r="BI131"/>
      <c r="BJ131"/>
      <c r="BK131"/>
      <c r="BL131"/>
      <c r="BM131"/>
      <c r="BN131"/>
      <c r="BO131"/>
      <c r="BP131"/>
      <c r="BQ131"/>
      <c r="BR131"/>
      <c r="BS131" s="50" t="s">
        <v>3592</v>
      </c>
      <c r="BT131" s="50" t="s">
        <v>3591</v>
      </c>
      <c r="BU131" s="56">
        <v>3</v>
      </c>
      <c r="BV131" s="56"/>
      <c r="BW131" s="56"/>
      <c r="BX131" s="56"/>
      <c r="BY131" s="56"/>
      <c r="BZ131" s="56">
        <v>2</v>
      </c>
      <c r="CA131" s="56"/>
      <c r="CB131" s="56"/>
      <c r="CC131" s="56"/>
      <c r="CD131" s="50" t="s">
        <v>2805</v>
      </c>
      <c r="CE131" s="50" t="s">
        <v>2818</v>
      </c>
      <c r="CF131" s="56">
        <v>3</v>
      </c>
      <c r="CG131" s="50" t="s">
        <v>3214</v>
      </c>
      <c r="CH131" s="50" t="s">
        <v>3208</v>
      </c>
      <c r="CI131" s="57" t="s">
        <v>2818</v>
      </c>
      <c r="CJ131" s="97" t="s">
        <v>3113</v>
      </c>
    </row>
    <row r="132" spans="1:88" s="50" customFormat="1" x14ac:dyDescent="0.3">
      <c r="A132" s="49" t="s">
        <v>1023</v>
      </c>
      <c r="B132" s="49">
        <v>60932702</v>
      </c>
      <c r="C132" s="49">
        <v>2</v>
      </c>
      <c r="D132" s="49">
        <v>2260</v>
      </c>
      <c r="E132" s="49">
        <v>1</v>
      </c>
      <c r="F132" s="50">
        <v>60992132</v>
      </c>
      <c r="G132" s="49" t="s">
        <v>1024</v>
      </c>
      <c r="H132" s="51">
        <v>43923</v>
      </c>
      <c r="I132" s="49" t="b">
        <f t="shared" si="18"/>
        <v>0</v>
      </c>
      <c r="J132" s="52">
        <v>1585578346</v>
      </c>
      <c r="K132" s="53">
        <f t="shared" si="19"/>
        <v>43920.601226851853</v>
      </c>
      <c r="L132" s="52">
        <v>1585578935</v>
      </c>
      <c r="M132" s="53">
        <f t="shared" si="20"/>
        <v>43920.608043981483</v>
      </c>
      <c r="N132" s="52">
        <f t="shared" si="21"/>
        <v>589</v>
      </c>
      <c r="O132" s="54" t="str">
        <f t="shared" si="22"/>
        <v>0 days 0:9:49</v>
      </c>
      <c r="P132" s="52">
        <v>1585832252</v>
      </c>
      <c r="Q132" s="53">
        <f t="shared" si="23"/>
        <v>43923.539953703701</v>
      </c>
      <c r="R132" s="52">
        <f t="shared" si="24"/>
        <v>253906</v>
      </c>
      <c r="S132" s="54" t="str">
        <f t="shared" si="25"/>
        <v>2 days 22:31:46</v>
      </c>
      <c r="T132" s="50">
        <v>1585832252</v>
      </c>
      <c r="U132" s="53">
        <f t="shared" si="26"/>
        <v>43923.539953703701</v>
      </c>
      <c r="V132" s="52">
        <f t="shared" si="27"/>
        <v>253906</v>
      </c>
      <c r="W132" s="54" t="str">
        <f t="shared" si="28"/>
        <v>2 days 22:31:46</v>
      </c>
      <c r="X132" s="52">
        <f t="shared" si="29"/>
        <v>589</v>
      </c>
      <c r="Y132" s="54" t="str">
        <f t="shared" si="30"/>
        <v>00 days 00:09:49</v>
      </c>
      <c r="Z132" s="50" t="s">
        <v>1026</v>
      </c>
      <c r="AA132" s="50">
        <v>10229906</v>
      </c>
      <c r="AB132" s="50">
        <v>77</v>
      </c>
      <c r="AC132" s="50" t="str">
        <f>IF(AB132="","",VLOOKUP(AB132,'Lookup Tables'!$A$75:$B$86,2,TRUE))</f>
        <v>Level 1</v>
      </c>
      <c r="AD132" s="54" t="str">
        <f t="shared" si="31"/>
        <v>Level 1-Level 1</v>
      </c>
      <c r="AE132" s="49" t="s">
        <v>1026</v>
      </c>
      <c r="AF132" s="55" t="str">
        <f t="shared" si="32"/>
        <v>Link</v>
      </c>
      <c r="AG132" s="49">
        <v>77</v>
      </c>
      <c r="AH132" s="50" t="str">
        <f>IF(AG132="","",VLOOKUP(AG132,'Lookup Tables'!$A$75:$B$86,2,TRUE))</f>
        <v>Level 1</v>
      </c>
      <c r="AI132" s="49">
        <v>10229906</v>
      </c>
      <c r="AJ132" s="49" t="s">
        <v>9</v>
      </c>
      <c r="AK132" s="49" t="s">
        <v>1025</v>
      </c>
      <c r="AL132" s="49"/>
      <c r="AM132" s="50" t="s">
        <v>1027</v>
      </c>
      <c r="AN132" s="50" t="s">
        <v>1028</v>
      </c>
      <c r="AO132" s="55" t="str">
        <f t="shared" si="33"/>
        <v>Link</v>
      </c>
      <c r="AP132" s="49" t="b">
        <v>1</v>
      </c>
      <c r="AQ132" s="165">
        <v>178</v>
      </c>
      <c r="AR132" s="175" t="s">
        <v>4000</v>
      </c>
      <c r="AS132" s="225"/>
      <c r="AT132"/>
      <c r="AU132"/>
      <c r="AV132">
        <v>1</v>
      </c>
      <c r="AW132">
        <v>1</v>
      </c>
      <c r="AX132"/>
      <c r="AY132">
        <f t="shared" si="36"/>
        <v>1</v>
      </c>
      <c r="AZ132">
        <v>1</v>
      </c>
      <c r="BA132"/>
      <c r="BB132"/>
      <c r="BC132"/>
      <c r="BD132">
        <v>1</v>
      </c>
      <c r="BE132"/>
      <c r="BF132">
        <v>1</v>
      </c>
      <c r="BG132"/>
      <c r="BH132"/>
      <c r="BI132"/>
      <c r="BJ132"/>
      <c r="BK132"/>
      <c r="BL132"/>
      <c r="BM132"/>
      <c r="BN132"/>
      <c r="BO132"/>
      <c r="BP132"/>
      <c r="BQ132"/>
      <c r="BR132"/>
      <c r="BS132" s="50" t="s">
        <v>4001</v>
      </c>
      <c r="BT132" s="50" t="s">
        <v>3376</v>
      </c>
      <c r="BU132" s="56"/>
      <c r="BV132" s="56"/>
      <c r="BW132" s="56">
        <v>3</v>
      </c>
      <c r="BX132" s="56"/>
      <c r="BY132" s="56"/>
      <c r="BZ132" s="56"/>
      <c r="CA132" s="56"/>
      <c r="CB132" s="56"/>
      <c r="CC132" s="56"/>
      <c r="CD132" s="50" t="s">
        <v>2801</v>
      </c>
      <c r="CE132" s="50" t="s">
        <v>2818</v>
      </c>
      <c r="CF132" s="56">
        <v>3</v>
      </c>
      <c r="CG132" s="50" t="s">
        <v>3213</v>
      </c>
      <c r="CH132" s="50" t="s">
        <v>3208</v>
      </c>
      <c r="CI132" s="57" t="s">
        <v>2810</v>
      </c>
      <c r="CJ132" s="58" t="s">
        <v>3113</v>
      </c>
    </row>
    <row r="133" spans="1:88" s="50" customFormat="1" x14ac:dyDescent="0.3">
      <c r="A133" s="49" t="s">
        <v>20</v>
      </c>
      <c r="B133" s="49">
        <v>66873168</v>
      </c>
      <c r="C133" s="49">
        <v>4</v>
      </c>
      <c r="D133" s="49">
        <v>68</v>
      </c>
      <c r="E133" s="49">
        <v>2</v>
      </c>
      <c r="G133" s="49" t="s">
        <v>21</v>
      </c>
      <c r="H133" s="51">
        <v>44286</v>
      </c>
      <c r="I133" s="49" t="b">
        <f t="shared" ref="I133:I196" si="37">ISNUMBER(SEARCH("webassembly",G133))</f>
        <v>1</v>
      </c>
      <c r="J133" s="52">
        <v>1617115314</v>
      </c>
      <c r="K133" s="53">
        <f t="shared" ref="K133:K196" si="38">(((J133/60)/60)/24)+DATE(1970,1,1)</f>
        <v>44285.612430555557</v>
      </c>
      <c r="L133" s="52">
        <v>1617115779</v>
      </c>
      <c r="M133" s="53">
        <f t="shared" ref="M133:M196" si="39">IF(ISBLANK(L133),"",(((L133/60)/60)/24)+DATE(1970,1,1))</f>
        <v>44285.617812500001</v>
      </c>
      <c r="N133" s="52">
        <f t="shared" ref="N133:N196" si="40">IF(ISBLANK(L133),"",L133-J133)</f>
        <v>465</v>
      </c>
      <c r="O133" s="54" t="str">
        <f t="shared" ref="O133:O196" si="41">IF(N133="","",INT(M133-K133)&amp;" days "&amp;TEXT(M133-K133,"h"":""m"":""s"""""))</f>
        <v>0 days 0:7:45</v>
      </c>
      <c r="P133" s="52">
        <v>1617120107</v>
      </c>
      <c r="Q133" s="53">
        <f t="shared" ref="Q133:Q196" si="42">IF(ISBLANK(P133),"",(((P133/60)/60)/24)+DATE(1970,1,1))</f>
        <v>44285.667905092589</v>
      </c>
      <c r="R133" s="52">
        <f t="shared" ref="R133:R196" si="43">IF(ISBLANK(P133),"",P133-J133)</f>
        <v>4793</v>
      </c>
      <c r="S133" s="54" t="str">
        <f t="shared" ref="S133:S196" si="44">IF(R133="","",INT(Q133-K133)&amp;" days "&amp;TEXT(Q133-K133,"h"":""m"":""s"""""))</f>
        <v>0 days 1:19:53</v>
      </c>
      <c r="U133" s="53" t="str">
        <f t="shared" ref="U133:U196" si="45">IF(ISBLANK(T133),"",(((T133/60)/60)/24)+DATE(1970,1,1))</f>
        <v/>
      </c>
      <c r="V133" s="52" t="str">
        <f t="shared" ref="V133:V196" si="46">IF(ISBLANK(T133),"",T133-J133)</f>
        <v/>
      </c>
      <c r="W133" s="54" t="str">
        <f t="shared" ref="W133:W196" si="47">IF(V133="","",INT(U133-K133)&amp;" days "&amp;TEXT(U133-K133,"h"":""m"":""s"""""))</f>
        <v/>
      </c>
      <c r="X133" s="52">
        <f t="shared" ref="X133:X196" si="48">IF(MIN(N133,R133,V133)=0,"",MIN(N133,R133,V133))</f>
        <v>465</v>
      </c>
      <c r="Y133" s="54" t="str">
        <f t="shared" ref="Y133:Y196" si="49">IF(X133="","",TEXT(X133/(24*60*60),"dd \d\a\y\s hh:mm:ss"))</f>
        <v>00 days 00:07:45</v>
      </c>
      <c r="AC133" s="50" t="str">
        <f>IF(AB133="","",VLOOKUP(AB133,'Lookup Tables'!$A$75:$B$86,2,TRUE))</f>
        <v/>
      </c>
      <c r="AD133" s="54" t="str">
        <f t="shared" ref="AD133:AD196" si="50">IF(AC133="","",_xlfn.CONCAT(AH133&amp;"-"&amp;AC133))</f>
        <v/>
      </c>
      <c r="AE133" s="49" t="s">
        <v>23</v>
      </c>
      <c r="AF133" s="55" t="str">
        <f t="shared" ref="AF133:AF196" si="51">HYPERLINK(AM133,"Link")</f>
        <v>Link</v>
      </c>
      <c r="AG133" s="49">
        <v>161</v>
      </c>
      <c r="AH133" s="50" t="str">
        <f>IF(AG133="","",VLOOKUP(AG133,'Lookup Tables'!$A$75:$B$86,2,TRUE))</f>
        <v>Level 1</v>
      </c>
      <c r="AI133" s="49">
        <v>13621424</v>
      </c>
      <c r="AJ133" s="49" t="s">
        <v>9</v>
      </c>
      <c r="AK133" s="49" t="s">
        <v>22</v>
      </c>
      <c r="AL133" s="49"/>
      <c r="AM133" s="50" t="s">
        <v>24</v>
      </c>
      <c r="AN133" s="50" t="s">
        <v>25</v>
      </c>
      <c r="AO133" s="55" t="str">
        <f t="shared" ref="AO133:AO196" si="52">HYPERLINK(AN133,"Link")</f>
        <v>Link</v>
      </c>
      <c r="AP133" s="49" t="b">
        <v>1</v>
      </c>
      <c r="AQ133" s="165">
        <v>3</v>
      </c>
      <c r="AR133" s="175" t="s">
        <v>2830</v>
      </c>
      <c r="AS133" s="225"/>
      <c r="AT133"/>
      <c r="AU133"/>
      <c r="AV133"/>
      <c r="AW133">
        <v>1</v>
      </c>
      <c r="AX133"/>
      <c r="AY133">
        <f t="shared" si="36"/>
        <v>1</v>
      </c>
      <c r="AZ133">
        <v>1</v>
      </c>
      <c r="BA133"/>
      <c r="BB133"/>
      <c r="BC133"/>
      <c r="BD133"/>
      <c r="BE133"/>
      <c r="BF133"/>
      <c r="BG133"/>
      <c r="BH133"/>
      <c r="BI133"/>
      <c r="BJ133"/>
      <c r="BK133"/>
      <c r="BL133"/>
      <c r="BM133"/>
      <c r="BN133"/>
      <c r="BO133"/>
      <c r="BP133"/>
      <c r="BQ133"/>
      <c r="BR133"/>
      <c r="BS133" s="50" t="s">
        <v>2833</v>
      </c>
      <c r="BT133" s="50" t="s">
        <v>2825</v>
      </c>
      <c r="BU133" s="56">
        <v>2</v>
      </c>
      <c r="BV133" s="56"/>
      <c r="BW133" s="56"/>
      <c r="BX133" s="56">
        <v>1</v>
      </c>
      <c r="BY133" s="56">
        <v>3</v>
      </c>
      <c r="BZ133" s="56"/>
      <c r="CA133" s="56"/>
      <c r="CB133" s="56"/>
      <c r="CC133" s="56"/>
      <c r="CD133" s="50" t="s">
        <v>2805</v>
      </c>
      <c r="CE133" s="50" t="s">
        <v>2818</v>
      </c>
      <c r="CF133" s="56">
        <v>3</v>
      </c>
      <c r="CG133" s="50" t="s">
        <v>3214</v>
      </c>
      <c r="CH133" s="50" t="s">
        <v>3208</v>
      </c>
      <c r="CI133" s="57" t="s">
        <v>2810</v>
      </c>
      <c r="CJ133" s="58" t="s">
        <v>3113</v>
      </c>
    </row>
    <row r="134" spans="1:88" s="50" customFormat="1" ht="28.8" x14ac:dyDescent="0.3">
      <c r="A134" s="49" t="s">
        <v>756</v>
      </c>
      <c r="B134" s="49">
        <v>65693124</v>
      </c>
      <c r="C134" s="49">
        <v>1</v>
      </c>
      <c r="D134" s="49">
        <v>124</v>
      </c>
      <c r="E134" s="49">
        <v>1</v>
      </c>
      <c r="G134" s="49" t="s">
        <v>757</v>
      </c>
      <c r="H134" s="51">
        <v>44209</v>
      </c>
      <c r="I134" s="49" t="b">
        <f t="shared" si="37"/>
        <v>1</v>
      </c>
      <c r="J134" s="52">
        <v>1610491140</v>
      </c>
      <c r="K134" s="53">
        <f t="shared" si="38"/>
        <v>44208.943750000006</v>
      </c>
      <c r="L134" s="52"/>
      <c r="M134" s="53" t="str">
        <f t="shared" si="39"/>
        <v/>
      </c>
      <c r="N134" s="52" t="str">
        <f t="shared" si="40"/>
        <v/>
      </c>
      <c r="O134" s="54" t="str">
        <f t="shared" si="41"/>
        <v/>
      </c>
      <c r="P134" s="52">
        <v>1610503847</v>
      </c>
      <c r="Q134" s="53">
        <f t="shared" si="42"/>
        <v>44209.090821759266</v>
      </c>
      <c r="R134" s="52">
        <f t="shared" si="43"/>
        <v>12707</v>
      </c>
      <c r="S134" s="54" t="str">
        <f t="shared" si="44"/>
        <v>0 days 3:31:47</v>
      </c>
      <c r="U134" s="53" t="str">
        <f t="shared" si="45"/>
        <v/>
      </c>
      <c r="V134" s="52" t="str">
        <f t="shared" si="46"/>
        <v/>
      </c>
      <c r="W134" s="54" t="str">
        <f t="shared" si="47"/>
        <v/>
      </c>
      <c r="X134" s="52">
        <f t="shared" si="48"/>
        <v>12707</v>
      </c>
      <c r="Y134" s="54" t="str">
        <f t="shared" si="49"/>
        <v>00 days 03:31:47</v>
      </c>
      <c r="AC134" s="50" t="str">
        <f>IF(AB134="","",VLOOKUP(AB134,'Lookup Tables'!$A$75:$B$86,2,TRUE))</f>
        <v/>
      </c>
      <c r="AD134" s="54" t="str">
        <f t="shared" si="50"/>
        <v/>
      </c>
      <c r="AE134" s="49" t="s">
        <v>759</v>
      </c>
      <c r="AF134" s="55" t="str">
        <f t="shared" si="51"/>
        <v>Link</v>
      </c>
      <c r="AG134" s="49">
        <v>5620</v>
      </c>
      <c r="AH134" s="50" t="str">
        <f>IF(AG134="","",VLOOKUP(AG134,'Lookup Tables'!$A$75:$B$86,2,TRUE))</f>
        <v>Level 7</v>
      </c>
      <c r="AI134" s="49">
        <v>33272</v>
      </c>
      <c r="AJ134" s="49" t="s">
        <v>9</v>
      </c>
      <c r="AK134" s="49" t="s">
        <v>758</v>
      </c>
      <c r="AL134" s="49">
        <v>64</v>
      </c>
      <c r="AM134" s="50" t="s">
        <v>760</v>
      </c>
      <c r="AN134" s="50" t="s">
        <v>761</v>
      </c>
      <c r="AO134" s="55" t="str">
        <f t="shared" si="52"/>
        <v>Link</v>
      </c>
      <c r="AP134" s="49" t="b">
        <v>1</v>
      </c>
      <c r="AQ134" s="165">
        <v>130</v>
      </c>
      <c r="AR134" s="176" t="s">
        <v>3383</v>
      </c>
      <c r="AS134" s="225"/>
      <c r="AT134"/>
      <c r="AU134"/>
      <c r="AV134"/>
      <c r="AW134"/>
      <c r="AX134">
        <v>1</v>
      </c>
      <c r="AY134">
        <f t="shared" ref="AY134:AY165" si="53">AW134+AX134</f>
        <v>1</v>
      </c>
      <c r="AZ134">
        <v>1</v>
      </c>
      <c r="BA134"/>
      <c r="BB134"/>
      <c r="BC134"/>
      <c r="BD134"/>
      <c r="BE134">
        <v>1</v>
      </c>
      <c r="BF134"/>
      <c r="BG134">
        <v>1</v>
      </c>
      <c r="BH134"/>
      <c r="BI134"/>
      <c r="BJ134"/>
      <c r="BK134"/>
      <c r="BL134"/>
      <c r="BM134"/>
      <c r="BN134"/>
      <c r="BO134"/>
      <c r="BP134"/>
      <c r="BQ134"/>
      <c r="BR134"/>
      <c r="BS134" s="50" t="s">
        <v>3384</v>
      </c>
      <c r="BT134" s="50" t="s">
        <v>3385</v>
      </c>
      <c r="BU134" s="56">
        <v>3</v>
      </c>
      <c r="BV134" s="56"/>
      <c r="BW134" s="56"/>
      <c r="BX134" s="56">
        <v>3</v>
      </c>
      <c r="BY134" s="56"/>
      <c r="BZ134" s="56"/>
      <c r="CA134" s="56"/>
      <c r="CB134" s="56"/>
      <c r="CC134" s="56"/>
      <c r="CD134" s="50" t="s">
        <v>2805</v>
      </c>
      <c r="CE134" s="50" t="s">
        <v>2818</v>
      </c>
      <c r="CF134" s="56">
        <v>3</v>
      </c>
      <c r="CG134" s="50" t="s">
        <v>3214</v>
      </c>
      <c r="CH134" s="50" t="s">
        <v>3208</v>
      </c>
      <c r="CI134" s="57" t="s">
        <v>2818</v>
      </c>
      <c r="CJ134" s="58" t="s">
        <v>3113</v>
      </c>
    </row>
    <row r="135" spans="1:88" s="50" customFormat="1" x14ac:dyDescent="0.3">
      <c r="A135" s="49" t="s">
        <v>386</v>
      </c>
      <c r="B135" s="49">
        <v>58746902</v>
      </c>
      <c r="C135" s="49">
        <v>0</v>
      </c>
      <c r="D135" s="49">
        <v>152</v>
      </c>
      <c r="E135" s="49">
        <v>1</v>
      </c>
      <c r="G135" s="49" t="s">
        <v>387</v>
      </c>
      <c r="H135" s="51">
        <v>43776</v>
      </c>
      <c r="I135" s="49" t="b">
        <f t="shared" si="37"/>
        <v>0</v>
      </c>
      <c r="J135" s="52">
        <v>1573123089</v>
      </c>
      <c r="K135" s="53">
        <f t="shared" si="38"/>
        <v>43776.443159722221</v>
      </c>
      <c r="L135" s="52"/>
      <c r="M135" s="53" t="str">
        <f t="shared" si="39"/>
        <v/>
      </c>
      <c r="N135" s="52" t="str">
        <f t="shared" si="40"/>
        <v/>
      </c>
      <c r="O135" s="54" t="str">
        <f t="shared" si="41"/>
        <v/>
      </c>
      <c r="P135" s="52">
        <v>1573125571</v>
      </c>
      <c r="Q135" s="53">
        <f t="shared" si="42"/>
        <v>43776.471886574072</v>
      </c>
      <c r="R135" s="52">
        <f t="shared" si="43"/>
        <v>2482</v>
      </c>
      <c r="S135" s="54" t="str">
        <f t="shared" si="44"/>
        <v>0 days 0:41:22</v>
      </c>
      <c r="U135" s="53" t="str">
        <f t="shared" si="45"/>
        <v/>
      </c>
      <c r="V135" s="52" t="str">
        <f t="shared" si="46"/>
        <v/>
      </c>
      <c r="W135" s="54" t="str">
        <f t="shared" si="47"/>
        <v/>
      </c>
      <c r="X135" s="52">
        <f t="shared" si="48"/>
        <v>2482</v>
      </c>
      <c r="Y135" s="54" t="str">
        <f t="shared" si="49"/>
        <v>00 days 00:41:22</v>
      </c>
      <c r="AC135" s="50" t="str">
        <f>IF(AB135="","",VLOOKUP(AB135,'Lookup Tables'!$A$75:$B$86,2,TRUE))</f>
        <v/>
      </c>
      <c r="AD135" s="54" t="str">
        <f t="shared" si="50"/>
        <v/>
      </c>
      <c r="AE135" s="49" t="s">
        <v>389</v>
      </c>
      <c r="AF135" s="55" t="str">
        <f t="shared" si="51"/>
        <v>Link</v>
      </c>
      <c r="AG135" s="49">
        <v>4735</v>
      </c>
      <c r="AH135" s="50" t="str">
        <f>IF(AG135="","",VLOOKUP(AG135,'Lookup Tables'!$A$75:$B$86,2,TRUE))</f>
        <v>Level 6</v>
      </c>
      <c r="AI135" s="49">
        <v>487291</v>
      </c>
      <c r="AJ135" s="49" t="s">
        <v>9</v>
      </c>
      <c r="AK135" s="49" t="s">
        <v>388</v>
      </c>
      <c r="AL135" s="49">
        <v>68</v>
      </c>
      <c r="AM135" s="50" t="s">
        <v>390</v>
      </c>
      <c r="AN135" s="50" t="s">
        <v>391</v>
      </c>
      <c r="AO135" s="55" t="str">
        <f t="shared" si="52"/>
        <v>Link</v>
      </c>
      <c r="AP135" s="49" t="b">
        <v>1</v>
      </c>
      <c r="AQ135" s="165">
        <v>65</v>
      </c>
      <c r="AR135" s="175" t="s">
        <v>386</v>
      </c>
      <c r="AS135" s="225"/>
      <c r="AT135"/>
      <c r="AU135"/>
      <c r="AV135"/>
      <c r="AW135"/>
      <c r="AX135"/>
      <c r="AY135">
        <f t="shared" si="53"/>
        <v>0</v>
      </c>
      <c r="AZ135">
        <v>1</v>
      </c>
      <c r="BA135">
        <v>1</v>
      </c>
      <c r="BB135"/>
      <c r="BC135"/>
      <c r="BD135"/>
      <c r="BE135"/>
      <c r="BF135"/>
      <c r="BG135"/>
      <c r="BH135"/>
      <c r="BI135"/>
      <c r="BJ135"/>
      <c r="BK135"/>
      <c r="BL135"/>
      <c r="BM135"/>
      <c r="BN135"/>
      <c r="BO135"/>
      <c r="BP135"/>
      <c r="BQ135"/>
      <c r="BR135"/>
      <c r="BS135" s="50" t="s">
        <v>3361</v>
      </c>
      <c r="BT135" s="50" t="s">
        <v>3362</v>
      </c>
      <c r="BU135" s="56">
        <v>3</v>
      </c>
      <c r="BV135" s="56"/>
      <c r="BW135" s="56"/>
      <c r="BX135" s="56"/>
      <c r="BY135" s="56"/>
      <c r="BZ135" s="56"/>
      <c r="CA135" s="56"/>
      <c r="CB135" s="56"/>
      <c r="CC135" s="56"/>
      <c r="CD135" s="50" t="s">
        <v>2805</v>
      </c>
      <c r="CE135" s="50" t="s">
        <v>2818</v>
      </c>
      <c r="CF135" s="56">
        <v>3</v>
      </c>
      <c r="CG135" s="50" t="s">
        <v>3214</v>
      </c>
      <c r="CH135" s="50" t="s">
        <v>3208</v>
      </c>
      <c r="CI135" s="57" t="s">
        <v>2810</v>
      </c>
      <c r="CJ135" s="58" t="s">
        <v>3113</v>
      </c>
    </row>
    <row r="136" spans="1:88" s="50" customFormat="1" x14ac:dyDescent="0.3">
      <c r="A136" s="49" t="s">
        <v>1702</v>
      </c>
      <c r="B136" s="49">
        <v>61591696</v>
      </c>
      <c r="C136" s="49">
        <v>1</v>
      </c>
      <c r="D136" s="49">
        <v>466</v>
      </c>
      <c r="E136" s="49">
        <v>1</v>
      </c>
      <c r="G136" s="49" t="s">
        <v>1703</v>
      </c>
      <c r="H136" s="51">
        <v>43955</v>
      </c>
      <c r="I136" s="49" t="b">
        <f t="shared" si="37"/>
        <v>0</v>
      </c>
      <c r="J136" s="52">
        <v>1588593425</v>
      </c>
      <c r="K136" s="53">
        <f t="shared" si="38"/>
        <v>43955.497974537036</v>
      </c>
      <c r="L136" s="52"/>
      <c r="M136" s="53" t="str">
        <f t="shared" si="39"/>
        <v/>
      </c>
      <c r="N136" s="52" t="str">
        <f t="shared" si="40"/>
        <v/>
      </c>
      <c r="O136" s="54" t="str">
        <f t="shared" si="41"/>
        <v/>
      </c>
      <c r="P136" s="52">
        <v>1588598459</v>
      </c>
      <c r="Q136" s="53">
        <f t="shared" si="42"/>
        <v>43955.556238425925</v>
      </c>
      <c r="R136" s="52">
        <f t="shared" si="43"/>
        <v>5034</v>
      </c>
      <c r="S136" s="54" t="str">
        <f t="shared" si="44"/>
        <v>0 days 1:23:54</v>
      </c>
      <c r="U136" s="53" t="str">
        <f t="shared" si="45"/>
        <v/>
      </c>
      <c r="V136" s="52" t="str">
        <f t="shared" si="46"/>
        <v/>
      </c>
      <c r="W136" s="54" t="str">
        <f t="shared" si="47"/>
        <v/>
      </c>
      <c r="X136" s="52">
        <f t="shared" si="48"/>
        <v>5034</v>
      </c>
      <c r="Y136" s="54" t="str">
        <f t="shared" si="49"/>
        <v>00 days 01:23:54</v>
      </c>
      <c r="AC136" s="50" t="str">
        <f>IF(AB136="","",VLOOKUP(AB136,'Lookup Tables'!$A$75:$B$86,2,TRUE))</f>
        <v/>
      </c>
      <c r="AD136" s="54" t="str">
        <f t="shared" si="50"/>
        <v/>
      </c>
      <c r="AE136" s="49" t="s">
        <v>1705</v>
      </c>
      <c r="AF136" s="55" t="str">
        <f t="shared" si="51"/>
        <v>Link</v>
      </c>
      <c r="AG136" s="49">
        <v>21</v>
      </c>
      <c r="AH136" s="50" t="str">
        <f>IF(AG136="","",VLOOKUP(AG136,'Lookup Tables'!$A$75:$B$86,2,TRUE))</f>
        <v>Level 1</v>
      </c>
      <c r="AI136" s="49">
        <v>12816347</v>
      </c>
      <c r="AJ136" s="49" t="s">
        <v>9</v>
      </c>
      <c r="AK136" s="49" t="s">
        <v>1704</v>
      </c>
      <c r="AL136" s="49"/>
      <c r="AM136" s="50" t="s">
        <v>1706</v>
      </c>
      <c r="AN136" s="50" t="s">
        <v>1707</v>
      </c>
      <c r="AO136" s="55" t="str">
        <f t="shared" si="52"/>
        <v>Link</v>
      </c>
      <c r="AP136" s="49" t="b">
        <v>1</v>
      </c>
      <c r="AQ136" s="165">
        <v>309</v>
      </c>
      <c r="AR136" s="175" t="s">
        <v>3866</v>
      </c>
      <c r="AS136" s="225"/>
      <c r="AT136"/>
      <c r="AU136"/>
      <c r="AV136"/>
      <c r="AW136"/>
      <c r="AX136"/>
      <c r="AY136">
        <f t="shared" si="53"/>
        <v>0</v>
      </c>
      <c r="AZ136">
        <v>1</v>
      </c>
      <c r="BA136"/>
      <c r="BB136"/>
      <c r="BC136"/>
      <c r="BD136"/>
      <c r="BE136"/>
      <c r="BF136"/>
      <c r="BG136">
        <v>1</v>
      </c>
      <c r="BH136"/>
      <c r="BI136"/>
      <c r="BJ136"/>
      <c r="BK136"/>
      <c r="BL136"/>
      <c r="BM136"/>
      <c r="BN136"/>
      <c r="BO136"/>
      <c r="BP136"/>
      <c r="BQ136"/>
      <c r="BR136"/>
      <c r="BS136" s="50" t="s">
        <v>3864</v>
      </c>
      <c r="BT136" s="50" t="s">
        <v>3865</v>
      </c>
      <c r="BU136" s="56"/>
      <c r="BV136" s="56"/>
      <c r="BW136" s="56">
        <v>2</v>
      </c>
      <c r="BX136" s="56">
        <v>2</v>
      </c>
      <c r="BY136" s="56">
        <v>3</v>
      </c>
      <c r="BZ136" s="56"/>
      <c r="CA136" s="56"/>
      <c r="CB136" s="56"/>
      <c r="CC136" s="56"/>
      <c r="CD136" s="50" t="s">
        <v>2800</v>
      </c>
      <c r="CE136" s="50" t="s">
        <v>2818</v>
      </c>
      <c r="CF136" s="56">
        <v>3</v>
      </c>
      <c r="CG136" s="50" t="s">
        <v>3214</v>
      </c>
      <c r="CH136" s="50" t="s">
        <v>3208</v>
      </c>
      <c r="CI136" s="57" t="s">
        <v>2810</v>
      </c>
      <c r="CJ136" s="58" t="s">
        <v>3113</v>
      </c>
    </row>
    <row r="137" spans="1:88" s="50" customFormat="1" x14ac:dyDescent="0.3">
      <c r="A137" s="49" t="s">
        <v>1783</v>
      </c>
      <c r="B137" s="49">
        <v>63391217</v>
      </c>
      <c r="C137" s="49">
        <v>0</v>
      </c>
      <c r="D137" s="49">
        <v>487</v>
      </c>
      <c r="E137" s="49">
        <v>2</v>
      </c>
      <c r="F137" s="50">
        <v>63392012</v>
      </c>
      <c r="G137" s="49" t="s">
        <v>1784</v>
      </c>
      <c r="H137" s="51">
        <v>44058</v>
      </c>
      <c r="I137" s="49" t="b">
        <f t="shared" si="37"/>
        <v>1</v>
      </c>
      <c r="J137" s="52">
        <v>1597307691</v>
      </c>
      <c r="K137" s="53">
        <f t="shared" si="38"/>
        <v>44056.357534722221</v>
      </c>
      <c r="L137" s="52"/>
      <c r="M137" s="53" t="str">
        <f t="shared" si="39"/>
        <v/>
      </c>
      <c r="N137" s="52" t="str">
        <f t="shared" si="40"/>
        <v/>
      </c>
      <c r="O137" s="54" t="str">
        <f t="shared" si="41"/>
        <v/>
      </c>
      <c r="P137" s="52">
        <v>1597310581</v>
      </c>
      <c r="Q137" s="53">
        <f t="shared" si="42"/>
        <v>44056.3909837963</v>
      </c>
      <c r="R137" s="52">
        <f t="shared" si="43"/>
        <v>2890</v>
      </c>
      <c r="S137" s="54" t="str">
        <f t="shared" si="44"/>
        <v>0 days 0:48:10</v>
      </c>
      <c r="T137" s="50">
        <v>1597310581</v>
      </c>
      <c r="U137" s="53">
        <f t="shared" si="45"/>
        <v>44056.3909837963</v>
      </c>
      <c r="V137" s="52">
        <f t="shared" si="46"/>
        <v>2890</v>
      </c>
      <c r="W137" s="54" t="str">
        <f t="shared" si="47"/>
        <v>0 days 0:48:10</v>
      </c>
      <c r="X137" s="52">
        <f t="shared" si="48"/>
        <v>2890</v>
      </c>
      <c r="Y137" s="54" t="str">
        <f t="shared" si="49"/>
        <v>00 days 00:48:10</v>
      </c>
      <c r="Z137" s="50" t="s">
        <v>3035</v>
      </c>
      <c r="AA137" s="50">
        <v>2940908</v>
      </c>
      <c r="AB137" s="50">
        <v>12588</v>
      </c>
      <c r="AC137" s="50" t="str">
        <f>IF(AB137="","",VLOOKUP(AB137,'Lookup Tables'!$A$75:$B$86,2,TRUE))</f>
        <v>Level 8</v>
      </c>
      <c r="AD137" s="54" t="str">
        <f t="shared" si="50"/>
        <v>Level 2-Level 8</v>
      </c>
      <c r="AE137" s="49" t="s">
        <v>1786</v>
      </c>
      <c r="AF137" s="55" t="str">
        <f t="shared" si="51"/>
        <v>Link</v>
      </c>
      <c r="AG137" s="49">
        <v>281</v>
      </c>
      <c r="AH137" s="50" t="str">
        <f>IF(AG137="","",VLOOKUP(AG137,'Lookup Tables'!$A$75:$B$86,2,TRUE))</f>
        <v>Level 2</v>
      </c>
      <c r="AI137" s="49">
        <v>10905290</v>
      </c>
      <c r="AJ137" s="49" t="s">
        <v>9</v>
      </c>
      <c r="AK137" s="49" t="s">
        <v>1785</v>
      </c>
      <c r="AL137" s="49"/>
      <c r="AM137" s="50" t="s">
        <v>1787</v>
      </c>
      <c r="AN137" s="50" t="s">
        <v>1788</v>
      </c>
      <c r="AO137" s="55" t="str">
        <f t="shared" si="52"/>
        <v>Link</v>
      </c>
      <c r="AP137" s="49" t="b">
        <v>1</v>
      </c>
      <c r="AQ137" s="165">
        <v>325</v>
      </c>
      <c r="AR137" s="175" t="s">
        <v>3840</v>
      </c>
      <c r="AS137" s="225"/>
      <c r="AT137"/>
      <c r="AU137"/>
      <c r="AV137"/>
      <c r="AW137"/>
      <c r="AX137"/>
      <c r="AY137">
        <f t="shared" si="53"/>
        <v>0</v>
      </c>
      <c r="AZ137">
        <v>1</v>
      </c>
      <c r="BA137">
        <v>1</v>
      </c>
      <c r="BB137"/>
      <c r="BC137"/>
      <c r="BD137"/>
      <c r="BE137"/>
      <c r="BF137"/>
      <c r="BG137"/>
      <c r="BH137"/>
      <c r="BI137"/>
      <c r="BJ137"/>
      <c r="BK137"/>
      <c r="BL137"/>
      <c r="BM137"/>
      <c r="BN137"/>
      <c r="BO137"/>
      <c r="BP137"/>
      <c r="BQ137"/>
      <c r="BR137"/>
      <c r="BS137" s="50" t="s">
        <v>3841</v>
      </c>
      <c r="BT137" s="50" t="s">
        <v>3839</v>
      </c>
      <c r="BU137" s="56">
        <v>3</v>
      </c>
      <c r="BV137" s="56"/>
      <c r="BW137" s="56">
        <v>2</v>
      </c>
      <c r="BX137" s="56">
        <v>2</v>
      </c>
      <c r="BY137" s="56"/>
      <c r="BZ137" s="56"/>
      <c r="CA137" s="56"/>
      <c r="CB137" s="56"/>
      <c r="CC137" s="56"/>
      <c r="CD137" s="50" t="s">
        <v>2805</v>
      </c>
      <c r="CE137" s="50" t="s">
        <v>2818</v>
      </c>
      <c r="CF137" s="56">
        <v>3</v>
      </c>
      <c r="CG137" s="50" t="s">
        <v>3214</v>
      </c>
      <c r="CH137" s="50" t="s">
        <v>3208</v>
      </c>
      <c r="CI137" s="57" t="s">
        <v>2810</v>
      </c>
      <c r="CJ137" s="58" t="s">
        <v>3113</v>
      </c>
    </row>
    <row r="138" spans="1:88" s="50" customFormat="1" x14ac:dyDescent="0.3">
      <c r="A138" s="49" t="s">
        <v>1635</v>
      </c>
      <c r="B138" s="49">
        <v>63232286</v>
      </c>
      <c r="C138" s="49">
        <v>0</v>
      </c>
      <c r="D138" s="49">
        <v>100</v>
      </c>
      <c r="E138" s="49">
        <v>0</v>
      </c>
      <c r="G138" s="49" t="s">
        <v>1636</v>
      </c>
      <c r="H138" s="51">
        <v>44046</v>
      </c>
      <c r="I138" s="49" t="b">
        <f t="shared" si="37"/>
        <v>1</v>
      </c>
      <c r="J138" s="52">
        <v>1596468258</v>
      </c>
      <c r="K138" s="53">
        <f t="shared" si="38"/>
        <v>44046.641875000001</v>
      </c>
      <c r="L138" s="52">
        <v>1603568611</v>
      </c>
      <c r="M138" s="53">
        <f t="shared" si="39"/>
        <v>44128.821886574078</v>
      </c>
      <c r="N138" s="52">
        <f t="shared" si="40"/>
        <v>7100353</v>
      </c>
      <c r="O138" s="54" t="str">
        <f t="shared" si="41"/>
        <v>82 days 4:19:13</v>
      </c>
      <c r="P138" s="52"/>
      <c r="Q138" s="53" t="str">
        <f t="shared" si="42"/>
        <v/>
      </c>
      <c r="R138" s="52" t="str">
        <f t="shared" si="43"/>
        <v/>
      </c>
      <c r="S138" s="54" t="str">
        <f t="shared" si="44"/>
        <v/>
      </c>
      <c r="U138" s="53" t="str">
        <f t="shared" si="45"/>
        <v/>
      </c>
      <c r="V138" s="52" t="str">
        <f t="shared" si="46"/>
        <v/>
      </c>
      <c r="W138" s="54" t="str">
        <f t="shared" si="47"/>
        <v/>
      </c>
      <c r="X138" s="52">
        <f t="shared" si="48"/>
        <v>7100353</v>
      </c>
      <c r="Y138" s="54" t="str">
        <f t="shared" si="49"/>
        <v>22 days 04:19:13</v>
      </c>
      <c r="AC138" s="50" t="str">
        <f>IF(AB138="","",VLOOKUP(AB138,'Lookup Tables'!$A$75:$B$86,2,TRUE))</f>
        <v/>
      </c>
      <c r="AD138" s="54" t="str">
        <f t="shared" si="50"/>
        <v/>
      </c>
      <c r="AE138" s="49" t="s">
        <v>1638</v>
      </c>
      <c r="AF138" s="55" t="str">
        <f t="shared" si="51"/>
        <v>Link</v>
      </c>
      <c r="AG138" s="49">
        <v>1</v>
      </c>
      <c r="AH138" s="50" t="str">
        <f>IF(AG138="","",VLOOKUP(AG138,'Lookup Tables'!$A$75:$B$86,2,TRUE))</f>
        <v>Level 1</v>
      </c>
      <c r="AI138" s="49">
        <v>13995444</v>
      </c>
      <c r="AJ138" s="49" t="s">
        <v>9</v>
      </c>
      <c r="AK138" s="49" t="s">
        <v>1637</v>
      </c>
      <c r="AL138" s="49"/>
      <c r="AM138" s="50" t="s">
        <v>1639</v>
      </c>
      <c r="AN138" s="50" t="s">
        <v>1640</v>
      </c>
      <c r="AO138" s="55" t="str">
        <f t="shared" si="52"/>
        <v>Link</v>
      </c>
      <c r="AP138" s="49" t="b">
        <v>0</v>
      </c>
      <c r="AQ138" s="165">
        <v>295</v>
      </c>
      <c r="AR138" s="175" t="s">
        <v>3880</v>
      </c>
      <c r="AS138" s="225"/>
      <c r="AT138"/>
      <c r="AU138"/>
      <c r="AV138"/>
      <c r="AW138"/>
      <c r="AX138">
        <v>1</v>
      </c>
      <c r="AY138">
        <f t="shared" si="53"/>
        <v>1</v>
      </c>
      <c r="AZ138">
        <v>1</v>
      </c>
      <c r="BA138"/>
      <c r="BB138"/>
      <c r="BC138"/>
      <c r="BD138"/>
      <c r="BE138"/>
      <c r="BF138"/>
      <c r="BG138"/>
      <c r="BH138"/>
      <c r="BI138"/>
      <c r="BJ138"/>
      <c r="BK138"/>
      <c r="BL138"/>
      <c r="BM138"/>
      <c r="BN138"/>
      <c r="BO138"/>
      <c r="BP138"/>
      <c r="BQ138"/>
      <c r="BR138"/>
      <c r="BS138" s="50" t="s">
        <v>3881</v>
      </c>
      <c r="BT138" s="50" t="s">
        <v>2561</v>
      </c>
      <c r="BU138" s="56"/>
      <c r="BV138" s="56">
        <v>2</v>
      </c>
      <c r="BW138" s="56">
        <v>3</v>
      </c>
      <c r="BX138" s="56"/>
      <c r="BY138" s="56"/>
      <c r="BZ138" s="56"/>
      <c r="CA138" s="56"/>
      <c r="CB138" s="56"/>
      <c r="CC138" s="56"/>
      <c r="CD138" s="50" t="s">
        <v>2801</v>
      </c>
      <c r="CE138" s="50" t="s">
        <v>2818</v>
      </c>
      <c r="CF138" s="56">
        <v>3</v>
      </c>
      <c r="CG138" s="50" t="s">
        <v>3214</v>
      </c>
      <c r="CH138" s="50" t="s">
        <v>3208</v>
      </c>
      <c r="CI138" s="57" t="s">
        <v>2818</v>
      </c>
      <c r="CJ138" s="58" t="s">
        <v>3113</v>
      </c>
    </row>
    <row r="139" spans="1:88" s="50" customFormat="1" x14ac:dyDescent="0.3">
      <c r="A139" s="49" t="s">
        <v>1097</v>
      </c>
      <c r="B139" s="49">
        <v>65772055</v>
      </c>
      <c r="C139" s="49">
        <v>0</v>
      </c>
      <c r="D139" s="49">
        <v>145</v>
      </c>
      <c r="E139" s="49">
        <v>1</v>
      </c>
      <c r="F139" s="50">
        <v>65780041</v>
      </c>
      <c r="G139" s="49" t="s">
        <v>1098</v>
      </c>
      <c r="H139" s="51">
        <v>44214</v>
      </c>
      <c r="I139" s="49" t="b">
        <f t="shared" si="37"/>
        <v>0</v>
      </c>
      <c r="J139" s="52">
        <v>1610962939</v>
      </c>
      <c r="K139" s="53">
        <f t="shared" si="38"/>
        <v>44214.404386574075</v>
      </c>
      <c r="L139" s="52">
        <v>1610965791</v>
      </c>
      <c r="M139" s="53">
        <f t="shared" si="39"/>
        <v>44214.437395833331</v>
      </c>
      <c r="N139" s="52">
        <f t="shared" si="40"/>
        <v>2852</v>
      </c>
      <c r="O139" s="54" t="str">
        <f t="shared" si="41"/>
        <v>0 days 0:47:32</v>
      </c>
      <c r="P139" s="52">
        <v>1610994127</v>
      </c>
      <c r="Q139" s="53">
        <f t="shared" si="42"/>
        <v>44214.7653587963</v>
      </c>
      <c r="R139" s="52">
        <f t="shared" si="43"/>
        <v>31188</v>
      </c>
      <c r="S139" s="54" t="str">
        <f t="shared" si="44"/>
        <v>0 days 8:39:48</v>
      </c>
      <c r="T139" s="50">
        <v>1610994127</v>
      </c>
      <c r="U139" s="53">
        <f t="shared" si="45"/>
        <v>44214.7653587963</v>
      </c>
      <c r="V139" s="52">
        <f t="shared" si="46"/>
        <v>31188</v>
      </c>
      <c r="W139" s="54" t="str">
        <f t="shared" si="47"/>
        <v>0 days 8:39:48</v>
      </c>
      <c r="X139" s="52">
        <f t="shared" si="48"/>
        <v>2852</v>
      </c>
      <c r="Y139" s="54" t="str">
        <f t="shared" si="49"/>
        <v>00 days 00:47:32</v>
      </c>
      <c r="Z139" s="50" t="s">
        <v>2075</v>
      </c>
      <c r="AA139" s="50">
        <v>6152891</v>
      </c>
      <c r="AB139" s="50">
        <v>25297</v>
      </c>
      <c r="AC139" s="50" t="str">
        <f>IF(AB139="","",VLOOKUP(AB139,'Lookup Tables'!$A$75:$B$86,2,TRUE))</f>
        <v>Level 9</v>
      </c>
      <c r="AD139" s="54" t="str">
        <f t="shared" si="50"/>
        <v>Level 1-Level 9</v>
      </c>
      <c r="AE139" s="49" t="s">
        <v>1100</v>
      </c>
      <c r="AF139" s="55" t="str">
        <f t="shared" si="51"/>
        <v>Link</v>
      </c>
      <c r="AG139" s="49">
        <v>13</v>
      </c>
      <c r="AH139" s="50" t="str">
        <f>IF(AG139="","",VLOOKUP(AG139,'Lookup Tables'!$A$75:$B$86,2,TRUE))</f>
        <v>Level 1</v>
      </c>
      <c r="AI139" s="49">
        <v>11881375</v>
      </c>
      <c r="AJ139" s="49" t="s">
        <v>9</v>
      </c>
      <c r="AK139" s="49" t="s">
        <v>1099</v>
      </c>
      <c r="AL139" s="49"/>
      <c r="AM139" s="50" t="s">
        <v>1101</v>
      </c>
      <c r="AN139" s="50" t="s">
        <v>1102</v>
      </c>
      <c r="AO139" s="55" t="str">
        <f t="shared" si="52"/>
        <v>Link</v>
      </c>
      <c r="AP139" s="49" t="b">
        <v>1</v>
      </c>
      <c r="AQ139" s="165">
        <v>192</v>
      </c>
      <c r="AR139" s="175" t="s">
        <v>4031</v>
      </c>
      <c r="AS139" s="225"/>
      <c r="AT139"/>
      <c r="AU139"/>
      <c r="AV139"/>
      <c r="AW139"/>
      <c r="AX139">
        <v>1</v>
      </c>
      <c r="AY139">
        <f t="shared" si="53"/>
        <v>1</v>
      </c>
      <c r="AZ139">
        <v>1</v>
      </c>
      <c r="BA139"/>
      <c r="BB139"/>
      <c r="BC139"/>
      <c r="BD139"/>
      <c r="BE139">
        <v>1</v>
      </c>
      <c r="BF139"/>
      <c r="BG139"/>
      <c r="BH139"/>
      <c r="BI139"/>
      <c r="BJ139">
        <v>1</v>
      </c>
      <c r="BK139"/>
      <c r="BL139"/>
      <c r="BM139"/>
      <c r="BN139"/>
      <c r="BO139"/>
      <c r="BP139"/>
      <c r="BQ139"/>
      <c r="BR139"/>
      <c r="BS139" s="50" t="s">
        <v>4032</v>
      </c>
      <c r="BT139" s="50" t="s">
        <v>3385</v>
      </c>
      <c r="BU139" s="56"/>
      <c r="BV139" s="56">
        <v>2</v>
      </c>
      <c r="BW139" s="56">
        <v>3</v>
      </c>
      <c r="BX139" s="56"/>
      <c r="BY139" s="56"/>
      <c r="BZ139" s="56"/>
      <c r="CA139" s="56"/>
      <c r="CB139" s="56"/>
      <c r="CC139" s="56"/>
      <c r="CD139" s="50" t="s">
        <v>2801</v>
      </c>
      <c r="CE139" s="50" t="s">
        <v>2818</v>
      </c>
      <c r="CF139" s="56">
        <v>3</v>
      </c>
      <c r="CG139" s="50" t="s">
        <v>3214</v>
      </c>
      <c r="CH139" s="50" t="s">
        <v>3208</v>
      </c>
      <c r="CI139" s="57" t="s">
        <v>2810</v>
      </c>
      <c r="CJ139" s="58" t="s">
        <v>3113</v>
      </c>
    </row>
    <row r="140" spans="1:88" s="50" customFormat="1" x14ac:dyDescent="0.3">
      <c r="A140" s="49" t="s">
        <v>1632</v>
      </c>
      <c r="B140" s="49">
        <v>63083267</v>
      </c>
      <c r="C140" s="49">
        <v>4</v>
      </c>
      <c r="D140" s="49">
        <v>1122</v>
      </c>
      <c r="E140" s="49">
        <v>1</v>
      </c>
      <c r="F140" s="50">
        <v>63120607</v>
      </c>
      <c r="G140" s="49" t="s">
        <v>1633</v>
      </c>
      <c r="H140" s="51">
        <v>44051</v>
      </c>
      <c r="I140" s="49" t="b">
        <f t="shared" si="37"/>
        <v>0</v>
      </c>
      <c r="J140" s="52">
        <v>1595639414</v>
      </c>
      <c r="K140" s="53">
        <f t="shared" si="38"/>
        <v>44037.048773148148</v>
      </c>
      <c r="L140" s="52">
        <v>1595841284</v>
      </c>
      <c r="M140" s="53">
        <f t="shared" si="39"/>
        <v>44039.385231481487</v>
      </c>
      <c r="N140" s="52">
        <f t="shared" si="40"/>
        <v>201870</v>
      </c>
      <c r="O140" s="54" t="str">
        <f t="shared" si="41"/>
        <v>2 days 8:4:30</v>
      </c>
      <c r="P140" s="52">
        <v>1595871345</v>
      </c>
      <c r="Q140" s="53">
        <f t="shared" si="42"/>
        <v>44039.733159722222</v>
      </c>
      <c r="R140" s="52">
        <f t="shared" si="43"/>
        <v>231931</v>
      </c>
      <c r="S140" s="54" t="str">
        <f t="shared" si="44"/>
        <v>2 days 16:25:31</v>
      </c>
      <c r="T140" s="50">
        <v>1595871345</v>
      </c>
      <c r="U140" s="53">
        <f t="shared" si="45"/>
        <v>44039.733159722222</v>
      </c>
      <c r="V140" s="52">
        <f t="shared" si="46"/>
        <v>231931</v>
      </c>
      <c r="W140" s="54" t="str">
        <f t="shared" si="47"/>
        <v>2 days 16:25:31</v>
      </c>
      <c r="X140" s="52">
        <f t="shared" si="48"/>
        <v>201870</v>
      </c>
      <c r="Y140" s="54" t="str">
        <f t="shared" si="49"/>
        <v>02 days 08:04:30</v>
      </c>
      <c r="Z140" s="50" t="s">
        <v>3022</v>
      </c>
      <c r="AA140" s="50">
        <v>1492496</v>
      </c>
      <c r="AB140" s="50">
        <v>4004</v>
      </c>
      <c r="AC140" s="50" t="str">
        <f>IF(AB140="","",VLOOKUP(AB140,'Lookup Tables'!$A$75:$B$86,2,TRUE))</f>
        <v>Level 6</v>
      </c>
      <c r="AD140" s="54" t="str">
        <f t="shared" si="50"/>
        <v>Level 5-Level 6</v>
      </c>
      <c r="AE140" s="49" t="s">
        <v>847</v>
      </c>
      <c r="AF140" s="55" t="str">
        <f t="shared" si="51"/>
        <v>Link</v>
      </c>
      <c r="AG140" s="49">
        <v>2579</v>
      </c>
      <c r="AH140" s="50" t="str">
        <f>IF(AG140="","",VLOOKUP(AG140,'Lookup Tables'!$A$75:$B$86,2,TRUE))</f>
        <v>Level 5</v>
      </c>
      <c r="AI140" s="49">
        <v>195965</v>
      </c>
      <c r="AJ140" s="49" t="s">
        <v>9</v>
      </c>
      <c r="AK140" s="49" t="s">
        <v>846</v>
      </c>
      <c r="AL140" s="49">
        <v>82</v>
      </c>
      <c r="AM140" s="50" t="s">
        <v>848</v>
      </c>
      <c r="AN140" s="50" t="s">
        <v>1634</v>
      </c>
      <c r="AO140" s="55" t="str">
        <f t="shared" si="52"/>
        <v>Link</v>
      </c>
      <c r="AP140" s="49" t="b">
        <v>1</v>
      </c>
      <c r="AQ140" s="165">
        <v>294</v>
      </c>
      <c r="AR140" s="175" t="s">
        <v>3882</v>
      </c>
      <c r="AS140" s="225"/>
      <c r="AT140"/>
      <c r="AU140"/>
      <c r="AV140"/>
      <c r="AW140">
        <v>1</v>
      </c>
      <c r="AX140"/>
      <c r="AY140">
        <f t="shared" si="53"/>
        <v>1</v>
      </c>
      <c r="AZ140">
        <v>1</v>
      </c>
      <c r="BA140"/>
      <c r="BB140"/>
      <c r="BC140"/>
      <c r="BD140"/>
      <c r="BE140"/>
      <c r="BF140"/>
      <c r="BG140"/>
      <c r="BH140">
        <v>1</v>
      </c>
      <c r="BI140"/>
      <c r="BJ140"/>
      <c r="BK140"/>
      <c r="BL140"/>
      <c r="BM140"/>
      <c r="BN140"/>
      <c r="BO140"/>
      <c r="BP140"/>
      <c r="BQ140"/>
      <c r="BR140"/>
      <c r="BS140" s="50" t="s">
        <v>3883</v>
      </c>
      <c r="BT140" s="50" t="s">
        <v>2561</v>
      </c>
      <c r="BU140" s="56"/>
      <c r="BV140" s="56">
        <v>2</v>
      </c>
      <c r="BW140" s="56">
        <v>3</v>
      </c>
      <c r="BX140" s="56"/>
      <c r="BY140" s="56"/>
      <c r="BZ140" s="56"/>
      <c r="CA140" s="56"/>
      <c r="CB140" s="56"/>
      <c r="CC140" s="56"/>
      <c r="CD140" s="50" t="s">
        <v>2801</v>
      </c>
      <c r="CE140" s="50" t="s">
        <v>2818</v>
      </c>
      <c r="CF140" s="56">
        <v>3</v>
      </c>
      <c r="CG140" s="50" t="s">
        <v>3214</v>
      </c>
      <c r="CH140" s="50" t="s">
        <v>3208</v>
      </c>
      <c r="CI140" s="57" t="s">
        <v>2810</v>
      </c>
      <c r="CJ140" s="58" t="s">
        <v>3113</v>
      </c>
    </row>
    <row r="141" spans="1:88" s="50" customFormat="1" x14ac:dyDescent="0.3">
      <c r="A141" s="49" t="s">
        <v>1641</v>
      </c>
      <c r="B141" s="49">
        <v>63188383</v>
      </c>
      <c r="C141" s="49">
        <v>2</v>
      </c>
      <c r="D141" s="49">
        <v>962</v>
      </c>
      <c r="E141" s="49">
        <v>3</v>
      </c>
      <c r="F141" s="50">
        <v>63189101</v>
      </c>
      <c r="G141" s="49" t="s">
        <v>1642</v>
      </c>
      <c r="H141" s="51">
        <v>44044</v>
      </c>
      <c r="I141" s="49" t="b">
        <f t="shared" si="37"/>
        <v>1</v>
      </c>
      <c r="J141" s="52">
        <v>1596184274</v>
      </c>
      <c r="K141" s="53">
        <f t="shared" si="38"/>
        <v>44043.355023148149</v>
      </c>
      <c r="L141" s="52">
        <v>1596184733</v>
      </c>
      <c r="M141" s="53">
        <f t="shared" si="39"/>
        <v>44043.360335648147</v>
      </c>
      <c r="N141" s="52">
        <f t="shared" si="40"/>
        <v>459</v>
      </c>
      <c r="O141" s="54" t="str">
        <f t="shared" si="41"/>
        <v>0 days 0:7:39</v>
      </c>
      <c r="P141" s="52">
        <v>1596187306</v>
      </c>
      <c r="Q141" s="53">
        <f t="shared" si="42"/>
        <v>44043.390115740738</v>
      </c>
      <c r="R141" s="52">
        <f t="shared" si="43"/>
        <v>3032</v>
      </c>
      <c r="S141" s="54" t="str">
        <f t="shared" si="44"/>
        <v>0 days 0:50:32</v>
      </c>
      <c r="T141" s="50">
        <v>1596187306</v>
      </c>
      <c r="U141" s="53">
        <f t="shared" si="45"/>
        <v>44043.390115740738</v>
      </c>
      <c r="V141" s="52">
        <f t="shared" si="46"/>
        <v>3032</v>
      </c>
      <c r="W141" s="54" t="str">
        <f t="shared" si="47"/>
        <v>0 days 0:50:32</v>
      </c>
      <c r="X141" s="52">
        <f t="shared" si="48"/>
        <v>459</v>
      </c>
      <c r="Y141" s="54" t="str">
        <f t="shared" si="49"/>
        <v>00 days 00:07:39</v>
      </c>
      <c r="Z141" s="50" t="s">
        <v>3069</v>
      </c>
      <c r="AA141" s="50">
        <v>216074</v>
      </c>
      <c r="AB141" s="50">
        <v>302583</v>
      </c>
      <c r="AC141" s="50" t="str">
        <f>IF(AB141="","",VLOOKUP(AB141,'Lookup Tables'!$A$75:$B$86,2,TRUE))</f>
        <v>Level 11</v>
      </c>
      <c r="AD141" s="54" t="str">
        <f t="shared" si="50"/>
        <v>Level 5-Level 11</v>
      </c>
      <c r="AE141" s="49" t="s">
        <v>912</v>
      </c>
      <c r="AF141" s="55" t="str">
        <f t="shared" si="51"/>
        <v>Link</v>
      </c>
      <c r="AG141" s="49">
        <v>2935</v>
      </c>
      <c r="AH141" s="50" t="str">
        <f>IF(AG141="","",VLOOKUP(AG141,'Lookup Tables'!$A$75:$B$86,2,TRUE))</f>
        <v>Level 5</v>
      </c>
      <c r="AI141" s="49">
        <v>2427359</v>
      </c>
      <c r="AJ141" s="49" t="s">
        <v>9</v>
      </c>
      <c r="AK141" s="49" t="s">
        <v>911</v>
      </c>
      <c r="AL141" s="49">
        <v>62</v>
      </c>
      <c r="AM141" s="50" t="s">
        <v>913</v>
      </c>
      <c r="AN141" s="50" t="s">
        <v>1643</v>
      </c>
      <c r="AO141" s="55" t="str">
        <f t="shared" si="52"/>
        <v>Link</v>
      </c>
      <c r="AP141" s="49" t="b">
        <v>1</v>
      </c>
      <c r="AQ141" s="165">
        <v>296</v>
      </c>
      <c r="AR141" s="175" t="s">
        <v>1641</v>
      </c>
      <c r="AS141" s="225"/>
      <c r="AT141"/>
      <c r="AU141"/>
      <c r="AV141"/>
      <c r="AW141"/>
      <c r="AX141">
        <v>1</v>
      </c>
      <c r="AY141">
        <f t="shared" si="53"/>
        <v>1</v>
      </c>
      <c r="AZ141">
        <v>1</v>
      </c>
      <c r="BA141"/>
      <c r="BB141"/>
      <c r="BC141"/>
      <c r="BD141"/>
      <c r="BE141"/>
      <c r="BF141"/>
      <c r="BG141"/>
      <c r="BH141"/>
      <c r="BI141"/>
      <c r="BJ141"/>
      <c r="BK141"/>
      <c r="BL141"/>
      <c r="BM141"/>
      <c r="BN141"/>
      <c r="BO141"/>
      <c r="BP141"/>
      <c r="BQ141"/>
      <c r="BR141"/>
      <c r="BS141" s="50" t="s">
        <v>3879</v>
      </c>
      <c r="BT141" s="50" t="s">
        <v>2919</v>
      </c>
      <c r="BU141" s="56"/>
      <c r="BV141" s="56">
        <v>2</v>
      </c>
      <c r="BW141" s="56">
        <v>3</v>
      </c>
      <c r="BX141" s="56"/>
      <c r="BY141" s="56"/>
      <c r="BZ141" s="56"/>
      <c r="CA141" s="56"/>
      <c r="CB141" s="56"/>
      <c r="CC141" s="56"/>
      <c r="CD141" s="50" t="s">
        <v>2801</v>
      </c>
      <c r="CE141" s="50" t="s">
        <v>2818</v>
      </c>
      <c r="CF141" s="56">
        <v>3</v>
      </c>
      <c r="CG141" s="50" t="s">
        <v>3213</v>
      </c>
      <c r="CH141" s="50" t="s">
        <v>3208</v>
      </c>
      <c r="CI141" s="57" t="s">
        <v>2810</v>
      </c>
      <c r="CJ141" s="58" t="s">
        <v>3113</v>
      </c>
    </row>
    <row r="142" spans="1:88" s="50" customFormat="1" x14ac:dyDescent="0.3">
      <c r="A142" s="49" t="s">
        <v>1540</v>
      </c>
      <c r="B142" s="49">
        <v>62265576</v>
      </c>
      <c r="C142" s="49">
        <v>1</v>
      </c>
      <c r="D142" s="49">
        <v>672</v>
      </c>
      <c r="E142" s="49">
        <v>0</v>
      </c>
      <c r="G142" s="49" t="s">
        <v>1541</v>
      </c>
      <c r="H142" s="51">
        <v>44169</v>
      </c>
      <c r="I142" s="49" t="b">
        <f t="shared" si="37"/>
        <v>0</v>
      </c>
      <c r="J142" s="52">
        <v>1591630048</v>
      </c>
      <c r="K142" s="53">
        <f t="shared" si="38"/>
        <v>43990.644074074073</v>
      </c>
      <c r="L142" s="52"/>
      <c r="M142" s="53" t="str">
        <f t="shared" si="39"/>
        <v/>
      </c>
      <c r="N142" s="52" t="str">
        <f t="shared" si="40"/>
        <v/>
      </c>
      <c r="O142" s="54" t="str">
        <f t="shared" si="41"/>
        <v/>
      </c>
      <c r="P142" s="52"/>
      <c r="Q142" s="53" t="str">
        <f t="shared" si="42"/>
        <v/>
      </c>
      <c r="R142" s="52" t="str">
        <f t="shared" si="43"/>
        <v/>
      </c>
      <c r="S142" s="54" t="str">
        <f t="shared" si="44"/>
        <v/>
      </c>
      <c r="U142" s="53" t="str">
        <f t="shared" si="45"/>
        <v/>
      </c>
      <c r="V142" s="52" t="str">
        <f t="shared" si="46"/>
        <v/>
      </c>
      <c r="W142" s="54" t="str">
        <f t="shared" si="47"/>
        <v/>
      </c>
      <c r="X142" s="52" t="str">
        <f t="shared" si="48"/>
        <v/>
      </c>
      <c r="Y142" s="54" t="str">
        <f t="shared" si="49"/>
        <v/>
      </c>
      <c r="AC142" s="50" t="str">
        <f>IF(AB142="","",VLOOKUP(AB142,'Lookup Tables'!$A$75:$B$86,2,TRUE))</f>
        <v/>
      </c>
      <c r="AD142" s="54" t="str">
        <f t="shared" si="50"/>
        <v/>
      </c>
      <c r="AE142" s="49" t="s">
        <v>1543</v>
      </c>
      <c r="AF142" s="55" t="str">
        <f t="shared" si="51"/>
        <v>Link</v>
      </c>
      <c r="AG142" s="49">
        <v>53</v>
      </c>
      <c r="AH142" s="50" t="str">
        <f>IF(AG142="","",VLOOKUP(AG142,'Lookup Tables'!$A$75:$B$86,2,TRUE))</f>
        <v>Level 1</v>
      </c>
      <c r="AI142" s="49">
        <v>3790293</v>
      </c>
      <c r="AJ142" s="49" t="s">
        <v>9</v>
      </c>
      <c r="AK142" s="49" t="s">
        <v>1542</v>
      </c>
      <c r="AL142" s="49"/>
      <c r="AM142" s="50" t="s">
        <v>1544</v>
      </c>
      <c r="AN142" s="50" t="s">
        <v>1545</v>
      </c>
      <c r="AO142" s="55" t="str">
        <f t="shared" si="52"/>
        <v>Link</v>
      </c>
      <c r="AP142" s="49" t="b">
        <v>0</v>
      </c>
      <c r="AQ142" s="165">
        <v>275</v>
      </c>
      <c r="AR142" s="175" t="s">
        <v>3563</v>
      </c>
      <c r="AS142" s="225"/>
      <c r="AT142"/>
      <c r="AU142"/>
      <c r="AV142"/>
      <c r="AW142">
        <v>1</v>
      </c>
      <c r="AX142"/>
      <c r="AY142">
        <f t="shared" si="53"/>
        <v>1</v>
      </c>
      <c r="AZ142">
        <v>1</v>
      </c>
      <c r="BA142"/>
      <c r="BB142"/>
      <c r="BC142"/>
      <c r="BD142"/>
      <c r="BE142"/>
      <c r="BF142"/>
      <c r="BG142"/>
      <c r="BH142"/>
      <c r="BI142"/>
      <c r="BJ142"/>
      <c r="BK142"/>
      <c r="BL142"/>
      <c r="BM142"/>
      <c r="BN142"/>
      <c r="BO142"/>
      <c r="BP142"/>
      <c r="BQ142"/>
      <c r="BR142"/>
      <c r="BS142" s="95" t="s">
        <v>3564</v>
      </c>
      <c r="BT142" s="95" t="s">
        <v>2561</v>
      </c>
      <c r="BU142" s="56"/>
      <c r="BV142" s="56"/>
      <c r="BW142" s="56">
        <v>3</v>
      </c>
      <c r="BX142" s="56"/>
      <c r="BY142" s="56">
        <v>2</v>
      </c>
      <c r="BZ142" s="56"/>
      <c r="CA142" s="56"/>
      <c r="CB142" s="56"/>
      <c r="CC142" s="56"/>
      <c r="CD142" s="50" t="s">
        <v>2801</v>
      </c>
      <c r="CE142" s="50" t="s">
        <v>2818</v>
      </c>
      <c r="CF142" s="56">
        <v>2</v>
      </c>
      <c r="CG142" s="50" t="s">
        <v>3214</v>
      </c>
      <c r="CH142" s="50" t="s">
        <v>3208</v>
      </c>
      <c r="CI142" s="57" t="s">
        <v>2813</v>
      </c>
      <c r="CJ142" s="58" t="s">
        <v>3113</v>
      </c>
    </row>
    <row r="143" spans="1:88" s="50" customFormat="1" x14ac:dyDescent="0.3">
      <c r="A143" s="49" t="s">
        <v>1204</v>
      </c>
      <c r="B143" s="49">
        <v>63982705</v>
      </c>
      <c r="C143" s="49">
        <v>0</v>
      </c>
      <c r="D143" s="49">
        <v>62</v>
      </c>
      <c r="E143" s="49">
        <v>0</v>
      </c>
      <c r="G143" s="49" t="s">
        <v>1205</v>
      </c>
      <c r="H143" s="51">
        <v>44094</v>
      </c>
      <c r="I143" s="49" t="b">
        <f t="shared" si="37"/>
        <v>0</v>
      </c>
      <c r="J143" s="52">
        <v>1600629041</v>
      </c>
      <c r="K143" s="53">
        <f t="shared" si="38"/>
        <v>44094.799085648148</v>
      </c>
      <c r="L143" s="52">
        <v>1600630271</v>
      </c>
      <c r="M143" s="53">
        <f t="shared" si="39"/>
        <v>44094.813321759255</v>
      </c>
      <c r="N143" s="52">
        <f t="shared" si="40"/>
        <v>1230</v>
      </c>
      <c r="O143" s="54" t="str">
        <f t="shared" si="41"/>
        <v>0 days 0:20:30</v>
      </c>
      <c r="P143" s="52"/>
      <c r="Q143" s="53" t="str">
        <f t="shared" si="42"/>
        <v/>
      </c>
      <c r="R143" s="52" t="str">
        <f t="shared" si="43"/>
        <v/>
      </c>
      <c r="S143" s="54" t="str">
        <f t="shared" si="44"/>
        <v/>
      </c>
      <c r="U143" s="53" t="str">
        <f t="shared" si="45"/>
        <v/>
      </c>
      <c r="V143" s="52" t="str">
        <f t="shared" si="46"/>
        <v/>
      </c>
      <c r="W143" s="54" t="str">
        <f t="shared" si="47"/>
        <v/>
      </c>
      <c r="X143" s="52">
        <f t="shared" si="48"/>
        <v>1230</v>
      </c>
      <c r="Y143" s="54" t="str">
        <f t="shared" si="49"/>
        <v>00 days 00:20:30</v>
      </c>
      <c r="AC143" s="50" t="str">
        <f>IF(AB143="","",VLOOKUP(AB143,'Lookup Tables'!$A$75:$B$86,2,TRUE))</f>
        <v/>
      </c>
      <c r="AD143" s="54" t="str">
        <f t="shared" si="50"/>
        <v/>
      </c>
      <c r="AE143" s="49" t="s">
        <v>1207</v>
      </c>
      <c r="AF143" s="55" t="str">
        <f t="shared" si="51"/>
        <v>Link</v>
      </c>
      <c r="AG143" s="49">
        <v>2615</v>
      </c>
      <c r="AH143" s="50" t="str">
        <f>IF(AG143="","",VLOOKUP(AG143,'Lookup Tables'!$A$75:$B$86,2,TRUE))</f>
        <v>Level 5</v>
      </c>
      <c r="AI143" s="49">
        <v>710275</v>
      </c>
      <c r="AJ143" s="49" t="s">
        <v>9</v>
      </c>
      <c r="AK143" s="49" t="s">
        <v>1206</v>
      </c>
      <c r="AL143" s="49">
        <v>73</v>
      </c>
      <c r="AM143" s="50" t="s">
        <v>1208</v>
      </c>
      <c r="AN143" s="50" t="s">
        <v>1209</v>
      </c>
      <c r="AO143" s="55" t="str">
        <f t="shared" si="52"/>
        <v>Link</v>
      </c>
      <c r="AP143" s="49" t="b">
        <v>0</v>
      </c>
      <c r="AQ143" s="165">
        <v>212</v>
      </c>
      <c r="AR143" s="177" t="s">
        <v>3449</v>
      </c>
      <c r="AS143" s="225"/>
      <c r="AT143"/>
      <c r="AU143"/>
      <c r="AV143">
        <v>1</v>
      </c>
      <c r="AW143"/>
      <c r="AX143"/>
      <c r="AY143">
        <f t="shared" si="53"/>
        <v>0</v>
      </c>
      <c r="AZ143">
        <v>1</v>
      </c>
      <c r="BA143"/>
      <c r="BB143"/>
      <c r="BC143"/>
      <c r="BD143"/>
      <c r="BE143"/>
      <c r="BF143"/>
      <c r="BG143"/>
      <c r="BH143"/>
      <c r="BI143">
        <v>0</v>
      </c>
      <c r="BJ143"/>
      <c r="BK143"/>
      <c r="BL143"/>
      <c r="BM143"/>
      <c r="BN143"/>
      <c r="BO143"/>
      <c r="BP143"/>
      <c r="BQ143"/>
      <c r="BR143"/>
      <c r="BS143" s="50" t="s">
        <v>3450</v>
      </c>
      <c r="BT143" s="50" t="s">
        <v>3433</v>
      </c>
      <c r="BU143" s="56"/>
      <c r="BV143" s="56"/>
      <c r="BW143" s="56">
        <v>3</v>
      </c>
      <c r="BX143" s="56"/>
      <c r="BY143" s="56"/>
      <c r="BZ143" s="56"/>
      <c r="CA143" s="56"/>
      <c r="CB143" s="56"/>
      <c r="CC143" s="56"/>
      <c r="CD143" s="50" t="s">
        <v>2801</v>
      </c>
      <c r="CE143" s="50" t="s">
        <v>2818</v>
      </c>
      <c r="CF143" s="56">
        <v>2</v>
      </c>
      <c r="CG143" s="50" t="s">
        <v>3214</v>
      </c>
      <c r="CH143" s="50" t="s">
        <v>3208</v>
      </c>
      <c r="CI143" s="57" t="s">
        <v>2810</v>
      </c>
      <c r="CJ143" s="58" t="s">
        <v>3113</v>
      </c>
    </row>
    <row r="144" spans="1:88" s="50" customFormat="1" ht="43.2" x14ac:dyDescent="0.3">
      <c r="A144" s="49" t="s">
        <v>1405</v>
      </c>
      <c r="B144" s="49">
        <v>66176067</v>
      </c>
      <c r="C144" s="49">
        <v>0</v>
      </c>
      <c r="D144" s="49">
        <v>64</v>
      </c>
      <c r="E144" s="49">
        <v>1</v>
      </c>
      <c r="G144" s="49" t="s">
        <v>1406</v>
      </c>
      <c r="H144" s="51">
        <v>44274</v>
      </c>
      <c r="I144" s="49" t="b">
        <f t="shared" si="37"/>
        <v>1</v>
      </c>
      <c r="J144" s="52">
        <v>1613149568</v>
      </c>
      <c r="K144" s="53">
        <f t="shared" si="38"/>
        <v>44239.712592592594</v>
      </c>
      <c r="L144" s="52"/>
      <c r="M144" s="53" t="str">
        <f t="shared" si="39"/>
        <v/>
      </c>
      <c r="N144" s="52" t="str">
        <f t="shared" si="40"/>
        <v/>
      </c>
      <c r="O144" s="54" t="str">
        <f t="shared" si="41"/>
        <v/>
      </c>
      <c r="P144" s="52">
        <v>1616158299</v>
      </c>
      <c r="Q144" s="53">
        <f t="shared" si="42"/>
        <v>44274.535868055551</v>
      </c>
      <c r="R144" s="52">
        <f t="shared" si="43"/>
        <v>3008731</v>
      </c>
      <c r="S144" s="54" t="str">
        <f t="shared" si="44"/>
        <v>34 days 19:45:31</v>
      </c>
      <c r="U144" s="53" t="str">
        <f t="shared" si="45"/>
        <v/>
      </c>
      <c r="V144" s="52" t="str">
        <f t="shared" si="46"/>
        <v/>
      </c>
      <c r="W144" s="54" t="str">
        <f t="shared" si="47"/>
        <v/>
      </c>
      <c r="X144" s="52">
        <f t="shared" si="48"/>
        <v>3008731</v>
      </c>
      <c r="Y144" s="54" t="str">
        <f t="shared" si="49"/>
        <v>03 days 19:45:31</v>
      </c>
      <c r="AC144" s="50" t="str">
        <f>IF(AB144="","",VLOOKUP(AB144,'Lookup Tables'!$A$75:$B$86,2,TRUE))</f>
        <v/>
      </c>
      <c r="AD144" s="54" t="str">
        <f t="shared" si="50"/>
        <v/>
      </c>
      <c r="AE144" s="49" t="s">
        <v>1408</v>
      </c>
      <c r="AF144" s="55" t="str">
        <f t="shared" si="51"/>
        <v>Link</v>
      </c>
      <c r="AG144" s="49">
        <v>11</v>
      </c>
      <c r="AH144" s="50" t="str">
        <f>IF(AG144="","",VLOOKUP(AG144,'Lookup Tables'!$A$75:$B$86,2,TRUE))</f>
        <v>Level 1</v>
      </c>
      <c r="AI144" s="49">
        <v>15199008</v>
      </c>
      <c r="AJ144" s="49" t="s">
        <v>9</v>
      </c>
      <c r="AK144" s="49" t="s">
        <v>1407</v>
      </c>
      <c r="AL144" s="49"/>
      <c r="AM144" s="50" t="s">
        <v>1409</v>
      </c>
      <c r="AN144" s="50" t="s">
        <v>1410</v>
      </c>
      <c r="AO144" s="55" t="str">
        <f t="shared" si="52"/>
        <v>Link</v>
      </c>
      <c r="AP144" s="49" t="b">
        <v>1</v>
      </c>
      <c r="AQ144" s="165">
        <v>250</v>
      </c>
      <c r="AR144" s="176" t="s">
        <v>3006</v>
      </c>
      <c r="AS144" s="225"/>
      <c r="AT144"/>
      <c r="AU144"/>
      <c r="AV144"/>
      <c r="AW144">
        <v>1</v>
      </c>
      <c r="AX144"/>
      <c r="AY144">
        <f t="shared" si="53"/>
        <v>1</v>
      </c>
      <c r="AZ144">
        <v>1</v>
      </c>
      <c r="BA144"/>
      <c r="BB144"/>
      <c r="BC144"/>
      <c r="BD144">
        <v>1</v>
      </c>
      <c r="BE144">
        <v>1</v>
      </c>
      <c r="BF144"/>
      <c r="BG144"/>
      <c r="BH144"/>
      <c r="BI144"/>
      <c r="BJ144"/>
      <c r="BK144"/>
      <c r="BL144"/>
      <c r="BM144"/>
      <c r="BN144"/>
      <c r="BO144"/>
      <c r="BP144"/>
      <c r="BQ144"/>
      <c r="BR144"/>
      <c r="BS144" s="50" t="s">
        <v>3007</v>
      </c>
      <c r="BT144" s="50" t="s">
        <v>3497</v>
      </c>
      <c r="BU144" s="56"/>
      <c r="BV144" s="56">
        <v>2</v>
      </c>
      <c r="BW144" s="56">
        <v>2</v>
      </c>
      <c r="BX144" s="56">
        <v>3</v>
      </c>
      <c r="BY144" s="56"/>
      <c r="BZ144" s="56"/>
      <c r="CA144" s="56"/>
      <c r="CB144" s="56"/>
      <c r="CC144" s="56"/>
      <c r="CD144" s="50" t="s">
        <v>2800</v>
      </c>
      <c r="CE144" s="50" t="s">
        <v>2818</v>
      </c>
      <c r="CF144" s="56">
        <v>2</v>
      </c>
      <c r="CG144" s="50" t="s">
        <v>3213</v>
      </c>
      <c r="CH144" s="50" t="s">
        <v>3208</v>
      </c>
      <c r="CI144" s="57" t="s">
        <v>2810</v>
      </c>
      <c r="CJ144" s="58" t="s">
        <v>3113</v>
      </c>
    </row>
    <row r="145" spans="1:89" s="50" customFormat="1" x14ac:dyDescent="0.3">
      <c r="A145" s="108" t="s">
        <v>1916</v>
      </c>
      <c r="B145" s="108">
        <v>60057113</v>
      </c>
      <c r="C145" s="108">
        <v>7</v>
      </c>
      <c r="D145" s="108">
        <v>2169</v>
      </c>
      <c r="E145" s="108">
        <v>2</v>
      </c>
      <c r="F145" s="109"/>
      <c r="G145" s="108" t="s">
        <v>1917</v>
      </c>
      <c r="H145" s="110">
        <v>44226</v>
      </c>
      <c r="I145" s="49" t="b">
        <f t="shared" si="37"/>
        <v>0</v>
      </c>
      <c r="J145" s="111">
        <v>1580818121</v>
      </c>
      <c r="K145" s="112">
        <f t="shared" si="38"/>
        <v>43865.506030092598</v>
      </c>
      <c r="L145" s="111">
        <v>1580820619</v>
      </c>
      <c r="M145" s="112">
        <f t="shared" si="39"/>
        <v>43865.534942129627</v>
      </c>
      <c r="N145" s="111">
        <f t="shared" si="40"/>
        <v>2498</v>
      </c>
      <c r="O145" s="113" t="str">
        <f t="shared" si="41"/>
        <v>0 days 0:41:38</v>
      </c>
      <c r="P145" s="111">
        <v>1582031748</v>
      </c>
      <c r="Q145" s="112">
        <f t="shared" si="42"/>
        <v>43879.55263888889</v>
      </c>
      <c r="R145" s="111">
        <f t="shared" si="43"/>
        <v>1213627</v>
      </c>
      <c r="S145" s="113" t="str">
        <f t="shared" si="44"/>
        <v>14 days 1:7:7</v>
      </c>
      <c r="T145" s="109"/>
      <c r="U145" s="112" t="str">
        <f t="shared" si="45"/>
        <v/>
      </c>
      <c r="V145" s="111" t="str">
        <f t="shared" si="46"/>
        <v/>
      </c>
      <c r="W145" s="113" t="str">
        <f t="shared" si="47"/>
        <v/>
      </c>
      <c r="X145" s="111">
        <f t="shared" si="48"/>
        <v>2498</v>
      </c>
      <c r="Y145" s="113" t="str">
        <f t="shared" si="49"/>
        <v>00 days 00:41:38</v>
      </c>
      <c r="Z145" s="109"/>
      <c r="AA145" s="109"/>
      <c r="AB145" s="109"/>
      <c r="AC145" s="109" t="str">
        <f>IF(AB145="","",VLOOKUP(AB145,'Lookup Tables'!$A$75:$B$86,2,TRUE))</f>
        <v/>
      </c>
      <c r="AD145" s="113" t="str">
        <f t="shared" si="50"/>
        <v/>
      </c>
      <c r="AE145" s="108" t="s">
        <v>1919</v>
      </c>
      <c r="AF145" s="114" t="str">
        <f t="shared" si="51"/>
        <v>Link</v>
      </c>
      <c r="AG145" s="108">
        <v>865</v>
      </c>
      <c r="AH145" s="109" t="str">
        <f>IF(AG145="","",VLOOKUP(AG145,'Lookup Tables'!$A$75:$B$86,2,TRUE))</f>
        <v>Level 3</v>
      </c>
      <c r="AI145" s="108">
        <v>1725931</v>
      </c>
      <c r="AJ145" s="108" t="s">
        <v>9</v>
      </c>
      <c r="AK145" s="108" t="s">
        <v>1918</v>
      </c>
      <c r="AL145" s="108">
        <v>92</v>
      </c>
      <c r="AM145" s="109" t="s">
        <v>1920</v>
      </c>
      <c r="AN145" s="109" t="s">
        <v>1921</v>
      </c>
      <c r="AO145" s="114" t="str">
        <f t="shared" si="52"/>
        <v>Link</v>
      </c>
      <c r="AP145" s="108" t="b">
        <v>1</v>
      </c>
      <c r="AQ145" s="167">
        <v>349</v>
      </c>
      <c r="AR145" s="179" t="s">
        <v>3939</v>
      </c>
      <c r="AS145" s="225">
        <v>1</v>
      </c>
      <c r="AT145"/>
      <c r="AU145"/>
      <c r="AV145"/>
      <c r="AW145"/>
      <c r="AX145"/>
      <c r="AY145">
        <f t="shared" si="53"/>
        <v>0</v>
      </c>
      <c r="AZ145">
        <v>1</v>
      </c>
      <c r="BA145"/>
      <c r="BB145"/>
      <c r="BC145"/>
      <c r="BD145"/>
      <c r="BE145"/>
      <c r="BF145"/>
      <c r="BG145"/>
      <c r="BH145"/>
      <c r="BI145"/>
      <c r="BJ145"/>
      <c r="BK145"/>
      <c r="BL145">
        <v>1</v>
      </c>
      <c r="BM145"/>
      <c r="BN145"/>
      <c r="BO145"/>
      <c r="BP145"/>
      <c r="BQ145"/>
      <c r="BR145"/>
      <c r="BS145" s="109" t="s">
        <v>3940</v>
      </c>
      <c r="BT145" s="109" t="s">
        <v>3317</v>
      </c>
      <c r="BU145" s="115">
        <v>3</v>
      </c>
      <c r="BV145" s="115"/>
      <c r="BW145" s="115"/>
      <c r="BX145" s="115"/>
      <c r="BY145" s="115"/>
      <c r="BZ145" s="115">
        <v>2</v>
      </c>
      <c r="CA145" s="115"/>
      <c r="CB145" s="115"/>
      <c r="CC145" s="115"/>
      <c r="CD145" s="109" t="s">
        <v>2805</v>
      </c>
      <c r="CE145" s="109" t="s">
        <v>2818</v>
      </c>
      <c r="CF145" s="115">
        <v>2</v>
      </c>
      <c r="CG145" s="109" t="s">
        <v>3214</v>
      </c>
      <c r="CH145" s="109" t="s">
        <v>3208</v>
      </c>
      <c r="CI145" s="116" t="s">
        <v>2810</v>
      </c>
      <c r="CJ145" s="58" t="s">
        <v>3113</v>
      </c>
      <c r="CK145" s="109"/>
    </row>
    <row r="146" spans="1:89" s="50" customFormat="1" x14ac:dyDescent="0.3">
      <c r="A146" s="49" t="s">
        <v>2446</v>
      </c>
      <c r="B146" s="49">
        <v>66560210</v>
      </c>
      <c r="C146" s="49">
        <v>1</v>
      </c>
      <c r="D146" s="49">
        <v>38</v>
      </c>
      <c r="E146" s="49">
        <v>1</v>
      </c>
      <c r="G146" s="49" t="s">
        <v>429</v>
      </c>
      <c r="H146" s="51">
        <v>44267</v>
      </c>
      <c r="I146" s="49" t="b">
        <f t="shared" si="37"/>
        <v>0</v>
      </c>
      <c r="J146" s="52">
        <v>1615361579</v>
      </c>
      <c r="K146" s="53">
        <f t="shared" si="38"/>
        <v>44265.314571759256</v>
      </c>
      <c r="L146" s="52">
        <v>1615363987</v>
      </c>
      <c r="M146" s="53">
        <f t="shared" si="39"/>
        <v>44265.342442129629</v>
      </c>
      <c r="N146" s="52">
        <f t="shared" si="40"/>
        <v>2408</v>
      </c>
      <c r="O146" s="54" t="str">
        <f t="shared" si="41"/>
        <v>0 days 0:40:8</v>
      </c>
      <c r="P146" s="52">
        <v>1615367219</v>
      </c>
      <c r="Q146" s="53">
        <f t="shared" si="42"/>
        <v>44265.379849537043</v>
      </c>
      <c r="R146" s="52">
        <f t="shared" si="43"/>
        <v>5640</v>
      </c>
      <c r="S146" s="54" t="str">
        <f t="shared" si="44"/>
        <v>0 days 1:34:0</v>
      </c>
      <c r="U146" s="53" t="str">
        <f t="shared" si="45"/>
        <v/>
      </c>
      <c r="V146" s="52" t="str">
        <f t="shared" si="46"/>
        <v/>
      </c>
      <c r="W146" s="54" t="str">
        <f t="shared" si="47"/>
        <v/>
      </c>
      <c r="X146" s="52">
        <f t="shared" si="48"/>
        <v>2408</v>
      </c>
      <c r="Y146" s="54" t="str">
        <f t="shared" si="49"/>
        <v>00 days 00:40:08</v>
      </c>
      <c r="AC146" s="50" t="str">
        <f>IF(AB146="","",VLOOKUP(AB146,'Lookup Tables'!$A$75:$B$86,2,TRUE))</f>
        <v/>
      </c>
      <c r="AD146" s="54" t="str">
        <f t="shared" si="50"/>
        <v/>
      </c>
      <c r="AE146" s="49" t="s">
        <v>726</v>
      </c>
      <c r="AF146" s="55" t="str">
        <f t="shared" si="51"/>
        <v>Link</v>
      </c>
      <c r="AG146" s="49">
        <v>289</v>
      </c>
      <c r="AH146" s="50" t="str">
        <f>IF(AG146="","",VLOOKUP(AG146,'Lookup Tables'!$A$75:$B$86,2,TRUE))</f>
        <v>Level 2</v>
      </c>
      <c r="AI146" s="49">
        <v>14201840</v>
      </c>
      <c r="AJ146" s="49" t="s">
        <v>9</v>
      </c>
      <c r="AK146" s="49" t="s">
        <v>725</v>
      </c>
      <c r="AL146" s="49"/>
      <c r="AM146" s="50" t="s">
        <v>727</v>
      </c>
      <c r="AN146" s="50" t="s">
        <v>2447</v>
      </c>
      <c r="AO146" s="55" t="str">
        <f t="shared" si="52"/>
        <v>Link</v>
      </c>
      <c r="AP146" s="49" t="b">
        <v>0</v>
      </c>
      <c r="AQ146" s="165">
        <v>450</v>
      </c>
      <c r="AR146" s="175" t="s">
        <v>3223</v>
      </c>
      <c r="AS146" s="225"/>
      <c r="AT146"/>
      <c r="AU146"/>
      <c r="AV146"/>
      <c r="AW146">
        <v>1</v>
      </c>
      <c r="AX146"/>
      <c r="AY146">
        <f t="shared" si="53"/>
        <v>1</v>
      </c>
      <c r="AZ146">
        <v>1</v>
      </c>
      <c r="BA146"/>
      <c r="BB146"/>
      <c r="BC146"/>
      <c r="BD146"/>
      <c r="BE146"/>
      <c r="BF146"/>
      <c r="BG146"/>
      <c r="BH146"/>
      <c r="BI146"/>
      <c r="BJ146"/>
      <c r="BK146"/>
      <c r="BL146"/>
      <c r="BM146"/>
      <c r="BN146"/>
      <c r="BO146"/>
      <c r="BP146"/>
      <c r="BQ146"/>
      <c r="BR146"/>
      <c r="BS146" s="50" t="s">
        <v>3224</v>
      </c>
      <c r="BT146" s="50" t="s">
        <v>3164</v>
      </c>
      <c r="BU146" s="56"/>
      <c r="BV146" s="56">
        <v>1</v>
      </c>
      <c r="BW146" s="56">
        <v>2</v>
      </c>
      <c r="BX146" s="56">
        <v>2</v>
      </c>
      <c r="BY146" s="56"/>
      <c r="BZ146" s="56"/>
      <c r="CA146" s="56"/>
      <c r="CB146" s="56"/>
      <c r="CC146" s="56"/>
      <c r="CD146" s="50" t="s">
        <v>2801</v>
      </c>
      <c r="CE146" s="50" t="s">
        <v>2818</v>
      </c>
      <c r="CF146" s="56">
        <v>2</v>
      </c>
      <c r="CG146" s="50" t="s">
        <v>3214</v>
      </c>
      <c r="CH146" s="50" t="s">
        <v>3208</v>
      </c>
      <c r="CI146" s="57" t="s">
        <v>2810</v>
      </c>
      <c r="CJ146" s="58" t="s">
        <v>3113</v>
      </c>
    </row>
    <row r="147" spans="1:89" s="50" customFormat="1" x14ac:dyDescent="0.3">
      <c r="A147" s="49" t="s">
        <v>543</v>
      </c>
      <c r="B147" s="49">
        <v>62700536</v>
      </c>
      <c r="C147" s="49">
        <v>2</v>
      </c>
      <c r="D147" s="49">
        <v>650</v>
      </c>
      <c r="E147" s="49">
        <v>1</v>
      </c>
      <c r="F147" s="50">
        <v>62700961</v>
      </c>
      <c r="G147" s="49" t="s">
        <v>544</v>
      </c>
      <c r="H147" s="51">
        <v>44014</v>
      </c>
      <c r="I147" s="49" t="b">
        <f t="shared" si="37"/>
        <v>1</v>
      </c>
      <c r="J147" s="52">
        <v>1593705776</v>
      </c>
      <c r="K147" s="53">
        <f t="shared" si="38"/>
        <v>44014.668703703705</v>
      </c>
      <c r="L147" s="52"/>
      <c r="M147" s="53" t="str">
        <f t="shared" si="39"/>
        <v/>
      </c>
      <c r="N147" s="52" t="str">
        <f t="shared" si="40"/>
        <v/>
      </c>
      <c r="O147" s="54" t="str">
        <f t="shared" si="41"/>
        <v/>
      </c>
      <c r="P147" s="52">
        <v>1593707311</v>
      </c>
      <c r="Q147" s="53">
        <f t="shared" si="42"/>
        <v>44014.686469907407</v>
      </c>
      <c r="R147" s="52">
        <f t="shared" si="43"/>
        <v>1535</v>
      </c>
      <c r="S147" s="54" t="str">
        <f t="shared" si="44"/>
        <v>0 days 0:25:35</v>
      </c>
      <c r="T147" s="50">
        <v>1593707311</v>
      </c>
      <c r="U147" s="53">
        <f t="shared" si="45"/>
        <v>44014.686469907407</v>
      </c>
      <c r="V147" s="52">
        <f t="shared" si="46"/>
        <v>1535</v>
      </c>
      <c r="W147" s="54" t="str">
        <f t="shared" si="47"/>
        <v>0 days 0:25:35</v>
      </c>
      <c r="X147" s="52">
        <f t="shared" si="48"/>
        <v>1535</v>
      </c>
      <c r="Y147" s="54" t="str">
        <f t="shared" si="49"/>
        <v>00 days 00:25:35</v>
      </c>
      <c r="Z147" s="50" t="s">
        <v>546</v>
      </c>
      <c r="AA147" s="50">
        <v>137100</v>
      </c>
      <c r="AB147" s="50">
        <v>32791</v>
      </c>
      <c r="AC147" s="50" t="str">
        <f>IF(AB147="","",VLOOKUP(AB147,'Lookup Tables'!$A$75:$B$86,2,TRUE))</f>
        <v>Level 9</v>
      </c>
      <c r="AD147" s="54" t="str">
        <f t="shared" si="50"/>
        <v>Level 9-Level 9</v>
      </c>
      <c r="AE147" s="49" t="s">
        <v>546</v>
      </c>
      <c r="AF147" s="55" t="str">
        <f t="shared" si="51"/>
        <v>Link</v>
      </c>
      <c r="AG147" s="49">
        <v>32791</v>
      </c>
      <c r="AH147" s="50" t="str">
        <f>IF(AG147="","",VLOOKUP(AG147,'Lookup Tables'!$A$75:$B$86,2,TRUE))</f>
        <v>Level 9</v>
      </c>
      <c r="AI147" s="49">
        <v>137100</v>
      </c>
      <c r="AJ147" s="49" t="s">
        <v>9</v>
      </c>
      <c r="AK147" s="49" t="s">
        <v>545</v>
      </c>
      <c r="AL147" s="49">
        <v>90</v>
      </c>
      <c r="AM147" s="50" t="s">
        <v>547</v>
      </c>
      <c r="AN147" s="50" t="s">
        <v>548</v>
      </c>
      <c r="AO147" s="55" t="str">
        <f t="shared" si="52"/>
        <v>Link</v>
      </c>
      <c r="AP147" s="49" t="b">
        <v>1</v>
      </c>
      <c r="AQ147" s="165">
        <v>92</v>
      </c>
      <c r="AR147" s="175" t="s">
        <v>543</v>
      </c>
      <c r="AS147" s="225"/>
      <c r="AT147"/>
      <c r="AU147"/>
      <c r="AV147"/>
      <c r="AW147"/>
      <c r="AX147">
        <v>1</v>
      </c>
      <c r="AY147">
        <f t="shared" si="53"/>
        <v>1</v>
      </c>
      <c r="AZ147">
        <v>1</v>
      </c>
      <c r="BA147"/>
      <c r="BB147"/>
      <c r="BC147"/>
      <c r="BD147"/>
      <c r="BE147"/>
      <c r="BF147"/>
      <c r="BG147">
        <v>1</v>
      </c>
      <c r="BH147"/>
      <c r="BI147"/>
      <c r="BJ147">
        <v>1</v>
      </c>
      <c r="BK147"/>
      <c r="BL147"/>
      <c r="BM147"/>
      <c r="BN147"/>
      <c r="BO147"/>
      <c r="BP147"/>
      <c r="BQ147"/>
      <c r="BR147"/>
      <c r="BS147" s="50" t="s">
        <v>3629</v>
      </c>
      <c r="BT147" s="50" t="s">
        <v>3628</v>
      </c>
      <c r="BU147" s="56"/>
      <c r="BV147" s="56"/>
      <c r="BW147" s="56"/>
      <c r="BX147" s="56">
        <v>3</v>
      </c>
      <c r="BY147" s="56"/>
      <c r="BZ147" s="56"/>
      <c r="CA147" s="56"/>
      <c r="CB147" s="56"/>
      <c r="CC147" s="56"/>
      <c r="CD147" s="50" t="s">
        <v>2800</v>
      </c>
      <c r="CE147" s="50" t="s">
        <v>2818</v>
      </c>
      <c r="CF147" s="56">
        <v>2</v>
      </c>
      <c r="CG147" s="50" t="s">
        <v>3214</v>
      </c>
      <c r="CH147" s="50" t="s">
        <v>3208</v>
      </c>
      <c r="CI147" s="57" t="s">
        <v>2810</v>
      </c>
      <c r="CJ147" s="58" t="s">
        <v>3113</v>
      </c>
    </row>
    <row r="148" spans="1:89" s="50" customFormat="1" x14ac:dyDescent="0.3">
      <c r="A148" s="49" t="s">
        <v>809</v>
      </c>
      <c r="B148" s="49">
        <v>64885060</v>
      </c>
      <c r="C148" s="49">
        <v>0</v>
      </c>
      <c r="D148" s="49">
        <v>142</v>
      </c>
      <c r="E148" s="49">
        <v>1</v>
      </c>
      <c r="G148" s="49" t="s">
        <v>810</v>
      </c>
      <c r="H148" s="51">
        <v>44153</v>
      </c>
      <c r="I148" s="49" t="b">
        <f t="shared" si="37"/>
        <v>0</v>
      </c>
      <c r="J148" s="52">
        <v>1605656989</v>
      </c>
      <c r="K148" s="53">
        <f t="shared" si="38"/>
        <v>44152.992928240739</v>
      </c>
      <c r="L148" s="52"/>
      <c r="M148" s="53" t="str">
        <f t="shared" si="39"/>
        <v/>
      </c>
      <c r="N148" s="52" t="str">
        <f t="shared" si="40"/>
        <v/>
      </c>
      <c r="O148" s="54" t="str">
        <f t="shared" si="41"/>
        <v/>
      </c>
      <c r="P148" s="52">
        <v>1605697565</v>
      </c>
      <c r="Q148" s="53">
        <f t="shared" si="42"/>
        <v>44153.462557870371</v>
      </c>
      <c r="R148" s="52">
        <f t="shared" si="43"/>
        <v>40576</v>
      </c>
      <c r="S148" s="54" t="str">
        <f t="shared" si="44"/>
        <v>0 days 11:16:16</v>
      </c>
      <c r="U148" s="53" t="str">
        <f t="shared" si="45"/>
        <v/>
      </c>
      <c r="V148" s="52" t="str">
        <f t="shared" si="46"/>
        <v/>
      </c>
      <c r="W148" s="54" t="str">
        <f t="shared" si="47"/>
        <v/>
      </c>
      <c r="X148" s="52">
        <f t="shared" si="48"/>
        <v>40576</v>
      </c>
      <c r="Y148" s="54" t="str">
        <f t="shared" si="49"/>
        <v>00 days 11:16:16</v>
      </c>
      <c r="AC148" s="50" t="str">
        <f>IF(AB148="","",VLOOKUP(AB148,'Lookup Tables'!$A$75:$B$86,2,TRUE))</f>
        <v/>
      </c>
      <c r="AD148" s="54" t="str">
        <f t="shared" si="50"/>
        <v/>
      </c>
      <c r="AE148" s="49" t="s">
        <v>812</v>
      </c>
      <c r="AF148" s="55" t="str">
        <f t="shared" si="51"/>
        <v>Link</v>
      </c>
      <c r="AG148" s="49">
        <v>15</v>
      </c>
      <c r="AH148" s="50" t="str">
        <f>IF(AG148="","",VLOOKUP(AG148,'Lookup Tables'!$A$75:$B$86,2,TRUE))</f>
        <v>Level 1</v>
      </c>
      <c r="AI148" s="49">
        <v>14307252</v>
      </c>
      <c r="AJ148" s="49" t="s">
        <v>9</v>
      </c>
      <c r="AK148" s="49" t="s">
        <v>811</v>
      </c>
      <c r="AL148" s="49"/>
      <c r="AM148" s="50" t="s">
        <v>813</v>
      </c>
      <c r="AN148" s="50" t="s">
        <v>814</v>
      </c>
      <c r="AO148" s="55" t="str">
        <f t="shared" si="52"/>
        <v>Link</v>
      </c>
      <c r="AP148" s="49" t="b">
        <v>0</v>
      </c>
      <c r="AQ148" s="165">
        <v>139</v>
      </c>
      <c r="AR148" s="175" t="s">
        <v>3399</v>
      </c>
      <c r="AS148" s="225"/>
      <c r="AT148"/>
      <c r="AU148"/>
      <c r="AV148"/>
      <c r="AW148">
        <v>1</v>
      </c>
      <c r="AX148"/>
      <c r="AY148">
        <f t="shared" si="53"/>
        <v>1</v>
      </c>
      <c r="AZ148">
        <v>1</v>
      </c>
      <c r="BA148"/>
      <c r="BB148"/>
      <c r="BC148"/>
      <c r="BD148"/>
      <c r="BE148"/>
      <c r="BF148"/>
      <c r="BG148"/>
      <c r="BH148"/>
      <c r="BI148"/>
      <c r="BJ148">
        <v>1</v>
      </c>
      <c r="BK148"/>
      <c r="BL148"/>
      <c r="BM148"/>
      <c r="BN148"/>
      <c r="BO148"/>
      <c r="BP148"/>
      <c r="BQ148">
        <v>1</v>
      </c>
      <c r="BR148"/>
      <c r="BS148" s="50" t="s">
        <v>3400</v>
      </c>
      <c r="BT148" s="50" t="s">
        <v>3389</v>
      </c>
      <c r="BU148" s="56"/>
      <c r="BV148" s="56"/>
      <c r="BW148" s="56">
        <v>3</v>
      </c>
      <c r="BX148" s="56"/>
      <c r="BY148" s="56"/>
      <c r="BZ148" s="56"/>
      <c r="CA148" s="56"/>
      <c r="CB148" s="56"/>
      <c r="CC148" s="56"/>
      <c r="CD148" s="50" t="s">
        <v>2801</v>
      </c>
      <c r="CE148" s="50" t="s">
        <v>2818</v>
      </c>
      <c r="CF148" s="56">
        <v>2</v>
      </c>
      <c r="CG148" s="50" t="s">
        <v>3214</v>
      </c>
      <c r="CH148" s="50" t="s">
        <v>3208</v>
      </c>
      <c r="CI148" s="57" t="s">
        <v>2810</v>
      </c>
      <c r="CJ148" s="58" t="s">
        <v>3113</v>
      </c>
    </row>
    <row r="149" spans="1:89" s="50" customFormat="1" x14ac:dyDescent="0.3">
      <c r="A149" s="49" t="s">
        <v>2073</v>
      </c>
      <c r="B149" s="49">
        <v>65051706</v>
      </c>
      <c r="C149" s="49">
        <v>0</v>
      </c>
      <c r="D149" s="49">
        <v>237</v>
      </c>
      <c r="E149" s="49">
        <v>2</v>
      </c>
      <c r="F149" s="50">
        <v>65058338</v>
      </c>
      <c r="G149" s="49" t="s">
        <v>544</v>
      </c>
      <c r="H149" s="51">
        <v>44164</v>
      </c>
      <c r="I149" s="49" t="b">
        <f t="shared" si="37"/>
        <v>1</v>
      </c>
      <c r="J149" s="52">
        <v>1606579911</v>
      </c>
      <c r="K149" s="53">
        <f t="shared" si="38"/>
        <v>44163.674895833334</v>
      </c>
      <c r="L149" s="52"/>
      <c r="M149" s="53" t="str">
        <f t="shared" si="39"/>
        <v/>
      </c>
      <c r="N149" s="52" t="str">
        <f t="shared" si="40"/>
        <v/>
      </c>
      <c r="O149" s="54" t="str">
        <f t="shared" si="41"/>
        <v/>
      </c>
      <c r="P149" s="52">
        <v>1606581887</v>
      </c>
      <c r="Q149" s="53">
        <f t="shared" si="42"/>
        <v>44163.69776620371</v>
      </c>
      <c r="R149" s="52">
        <f t="shared" si="43"/>
        <v>1976</v>
      </c>
      <c r="S149" s="54" t="str">
        <f t="shared" si="44"/>
        <v>0 days 0:32:56</v>
      </c>
      <c r="T149" s="50">
        <v>1606639080</v>
      </c>
      <c r="U149" s="53">
        <f t="shared" si="45"/>
        <v>44164.359722222223</v>
      </c>
      <c r="V149" s="52">
        <f t="shared" si="46"/>
        <v>59169</v>
      </c>
      <c r="W149" s="54" t="str">
        <f t="shared" si="47"/>
        <v>0 days 16:26:9</v>
      </c>
      <c r="X149" s="52">
        <f t="shared" si="48"/>
        <v>1976</v>
      </c>
      <c r="Y149" s="54" t="str">
        <f t="shared" si="49"/>
        <v>00 days 00:32:56</v>
      </c>
      <c r="Z149" s="50" t="s">
        <v>2075</v>
      </c>
      <c r="AA149" s="50">
        <v>6152891</v>
      </c>
      <c r="AB149" s="50">
        <v>25297</v>
      </c>
      <c r="AC149" s="50" t="str">
        <f>IF(AB149="","",VLOOKUP(AB149,'Lookup Tables'!$A$75:$B$86,2,TRUE))</f>
        <v>Level 9</v>
      </c>
      <c r="AD149" s="54" t="str">
        <f t="shared" si="50"/>
        <v>Level 9-Level 9</v>
      </c>
      <c r="AE149" s="49" t="s">
        <v>2075</v>
      </c>
      <c r="AF149" s="55" t="str">
        <f t="shared" si="51"/>
        <v>Link</v>
      </c>
      <c r="AG149" s="49">
        <v>25297</v>
      </c>
      <c r="AH149" s="50" t="str">
        <f>IF(AG149="","",VLOOKUP(AG149,'Lookup Tables'!$A$75:$B$86,2,TRUE))</f>
        <v>Level 9</v>
      </c>
      <c r="AI149" s="49">
        <v>6152891</v>
      </c>
      <c r="AJ149" s="49" t="s">
        <v>9</v>
      </c>
      <c r="AK149" s="49" t="s">
        <v>2074</v>
      </c>
      <c r="AL149" s="49">
        <v>75</v>
      </c>
      <c r="AM149" s="50" t="s">
        <v>2076</v>
      </c>
      <c r="AN149" s="50" t="s">
        <v>2077</v>
      </c>
      <c r="AO149" s="55" t="str">
        <f t="shared" si="52"/>
        <v>Link</v>
      </c>
      <c r="AP149" s="49" t="b">
        <v>1</v>
      </c>
      <c r="AQ149" s="165">
        <v>379</v>
      </c>
      <c r="AR149" s="175" t="s">
        <v>2073</v>
      </c>
      <c r="AS149" s="225"/>
      <c r="AT149"/>
      <c r="AU149"/>
      <c r="AV149"/>
      <c r="AW149"/>
      <c r="AX149"/>
      <c r="AY149">
        <f t="shared" si="53"/>
        <v>0</v>
      </c>
      <c r="AZ149">
        <v>1</v>
      </c>
      <c r="BA149"/>
      <c r="BB149"/>
      <c r="BC149"/>
      <c r="BD149"/>
      <c r="BE149"/>
      <c r="BF149"/>
      <c r="BG149"/>
      <c r="BH149"/>
      <c r="BI149"/>
      <c r="BJ149">
        <v>1</v>
      </c>
      <c r="BK149"/>
      <c r="BL149"/>
      <c r="BM149"/>
      <c r="BN149"/>
      <c r="BO149"/>
      <c r="BP149"/>
      <c r="BQ149"/>
      <c r="BR149"/>
      <c r="BS149" s="50" t="s">
        <v>3619</v>
      </c>
      <c r="BT149" s="50" t="s">
        <v>3618</v>
      </c>
      <c r="BU149" s="56"/>
      <c r="BV149" s="56"/>
      <c r="BW149" s="56">
        <v>2</v>
      </c>
      <c r="BX149" s="56">
        <v>3</v>
      </c>
      <c r="BY149" s="56"/>
      <c r="BZ149" s="56"/>
      <c r="CA149" s="56"/>
      <c r="CB149" s="56"/>
      <c r="CC149" s="56"/>
      <c r="CD149" s="50" t="s">
        <v>2800</v>
      </c>
      <c r="CE149" s="50" t="s">
        <v>2818</v>
      </c>
      <c r="CF149" s="56">
        <v>2</v>
      </c>
      <c r="CG149" s="50" t="s">
        <v>3213</v>
      </c>
      <c r="CH149" s="50" t="s">
        <v>3208</v>
      </c>
      <c r="CI149" s="57" t="s">
        <v>2810</v>
      </c>
      <c r="CJ149" s="58" t="s">
        <v>3113</v>
      </c>
    </row>
    <row r="150" spans="1:89" s="50" customFormat="1" x14ac:dyDescent="0.3">
      <c r="A150" s="49" t="s">
        <v>1450</v>
      </c>
      <c r="B150" s="49">
        <v>66892292</v>
      </c>
      <c r="C150" s="49">
        <v>0</v>
      </c>
      <c r="D150" s="49">
        <v>19</v>
      </c>
      <c r="E150" s="49">
        <v>0</v>
      </c>
      <c r="G150" s="49" t="s">
        <v>1451</v>
      </c>
      <c r="H150" s="51">
        <v>44286</v>
      </c>
      <c r="I150" s="49" t="b">
        <f t="shared" si="37"/>
        <v>1</v>
      </c>
      <c r="J150" s="52">
        <v>1617210702</v>
      </c>
      <c r="K150" s="53">
        <f t="shared" si="38"/>
        <v>44286.716458333336</v>
      </c>
      <c r="L150" s="52">
        <v>1617843295</v>
      </c>
      <c r="M150" s="53">
        <f t="shared" si="39"/>
        <v>44294.038136574076</v>
      </c>
      <c r="N150" s="52">
        <f t="shared" si="40"/>
        <v>632593</v>
      </c>
      <c r="O150" s="54" t="str">
        <f t="shared" si="41"/>
        <v>7 days 7:43:13</v>
      </c>
      <c r="P150" s="52"/>
      <c r="Q150" s="53" t="str">
        <f t="shared" si="42"/>
        <v/>
      </c>
      <c r="R150" s="52" t="str">
        <f t="shared" si="43"/>
        <v/>
      </c>
      <c r="S150" s="54" t="str">
        <f t="shared" si="44"/>
        <v/>
      </c>
      <c r="U150" s="53" t="str">
        <f t="shared" si="45"/>
        <v/>
      </c>
      <c r="V150" s="52" t="str">
        <f t="shared" si="46"/>
        <v/>
      </c>
      <c r="W150" s="54" t="str">
        <f t="shared" si="47"/>
        <v/>
      </c>
      <c r="X150" s="52">
        <f t="shared" si="48"/>
        <v>632593</v>
      </c>
      <c r="Y150" s="54" t="str">
        <f t="shared" si="49"/>
        <v>07 days 07:43:13</v>
      </c>
      <c r="AC150" s="50" t="str">
        <f>IF(AB150="","",VLOOKUP(AB150,'Lookup Tables'!$A$75:$B$86,2,TRUE))</f>
        <v/>
      </c>
      <c r="AD150" s="54" t="str">
        <f t="shared" si="50"/>
        <v/>
      </c>
      <c r="AE150" s="49" t="s">
        <v>794</v>
      </c>
      <c r="AF150" s="55" t="str">
        <f t="shared" si="51"/>
        <v>Link</v>
      </c>
      <c r="AG150" s="49">
        <v>224</v>
      </c>
      <c r="AH150" s="50" t="str">
        <f>IF(AG150="","",VLOOKUP(AG150,'Lookup Tables'!$A$75:$B$86,2,TRUE))</f>
        <v>Level 2</v>
      </c>
      <c r="AI150" s="49">
        <v>5141561</v>
      </c>
      <c r="AJ150" s="49" t="s">
        <v>9</v>
      </c>
      <c r="AK150" s="49" t="s">
        <v>793</v>
      </c>
      <c r="AL150" s="49">
        <v>80</v>
      </c>
      <c r="AM150" s="50" t="s">
        <v>795</v>
      </c>
      <c r="AN150" s="50" t="s">
        <v>1452</v>
      </c>
      <c r="AO150" s="55" t="str">
        <f t="shared" si="52"/>
        <v>Link</v>
      </c>
      <c r="AP150" s="49" t="b">
        <v>0</v>
      </c>
      <c r="AQ150" s="165">
        <v>258</v>
      </c>
      <c r="AR150" s="175" t="s">
        <v>3521</v>
      </c>
      <c r="AS150" s="225"/>
      <c r="AT150"/>
      <c r="AU150"/>
      <c r="AV150"/>
      <c r="AW150">
        <v>1</v>
      </c>
      <c r="AX150"/>
      <c r="AY150">
        <f t="shared" si="53"/>
        <v>1</v>
      </c>
      <c r="AZ150">
        <v>1</v>
      </c>
      <c r="BA150"/>
      <c r="BB150"/>
      <c r="BC150"/>
      <c r="BD150"/>
      <c r="BE150"/>
      <c r="BF150"/>
      <c r="BG150"/>
      <c r="BH150"/>
      <c r="BI150"/>
      <c r="BJ150"/>
      <c r="BK150">
        <v>1</v>
      </c>
      <c r="BL150"/>
      <c r="BM150"/>
      <c r="BN150"/>
      <c r="BO150"/>
      <c r="BP150"/>
      <c r="BQ150"/>
      <c r="BR150"/>
      <c r="BS150" s="95" t="s">
        <v>3522</v>
      </c>
      <c r="BT150" s="95" t="s">
        <v>3523</v>
      </c>
      <c r="BU150" s="56">
        <v>2</v>
      </c>
      <c r="BV150" s="56"/>
      <c r="BW150" s="56"/>
      <c r="BX150" s="56">
        <v>3</v>
      </c>
      <c r="BY150" s="56"/>
      <c r="BZ150" s="56">
        <v>2</v>
      </c>
      <c r="CA150" s="56"/>
      <c r="CB150" s="56"/>
      <c r="CC150" s="56"/>
      <c r="CD150" s="50" t="s">
        <v>2800</v>
      </c>
      <c r="CE150" s="50" t="s">
        <v>2818</v>
      </c>
      <c r="CF150" s="56">
        <v>2</v>
      </c>
      <c r="CG150" s="50" t="s">
        <v>3214</v>
      </c>
      <c r="CH150" s="50" t="s">
        <v>3208</v>
      </c>
      <c r="CI150" s="57" t="s">
        <v>2818</v>
      </c>
      <c r="CJ150" s="58" t="s">
        <v>3113</v>
      </c>
    </row>
    <row r="151" spans="1:89" s="50" customFormat="1" x14ac:dyDescent="0.3">
      <c r="A151" s="49" t="s">
        <v>561</v>
      </c>
      <c r="B151" s="49">
        <v>62175805</v>
      </c>
      <c r="C151" s="49">
        <v>5</v>
      </c>
      <c r="D151" s="49">
        <v>577</v>
      </c>
      <c r="E151" s="49">
        <v>0</v>
      </c>
      <c r="G151" s="49" t="s">
        <v>150</v>
      </c>
      <c r="H151" s="51">
        <v>43985</v>
      </c>
      <c r="I151" s="49" t="b">
        <f t="shared" si="37"/>
        <v>1</v>
      </c>
      <c r="J151" s="52">
        <v>1591195689</v>
      </c>
      <c r="K151" s="53">
        <f t="shared" si="38"/>
        <v>43985.616770833338</v>
      </c>
      <c r="L151" s="52">
        <v>1614451581</v>
      </c>
      <c r="M151" s="53">
        <f t="shared" si="39"/>
        <v>44254.782187500001</v>
      </c>
      <c r="N151" s="52">
        <f t="shared" si="40"/>
        <v>23255892</v>
      </c>
      <c r="O151" s="54" t="str">
        <f t="shared" si="41"/>
        <v>269 days 3:58:12</v>
      </c>
      <c r="P151" s="52"/>
      <c r="Q151" s="53" t="str">
        <f t="shared" si="42"/>
        <v/>
      </c>
      <c r="R151" s="52" t="str">
        <f t="shared" si="43"/>
        <v/>
      </c>
      <c r="S151" s="54" t="str">
        <f t="shared" si="44"/>
        <v/>
      </c>
      <c r="U151" s="53" t="str">
        <f t="shared" si="45"/>
        <v/>
      </c>
      <c r="V151" s="52" t="str">
        <f t="shared" si="46"/>
        <v/>
      </c>
      <c r="W151" s="54" t="str">
        <f t="shared" si="47"/>
        <v/>
      </c>
      <c r="X151" s="52">
        <f t="shared" si="48"/>
        <v>23255892</v>
      </c>
      <c r="Y151" s="54" t="str">
        <f t="shared" si="49"/>
        <v>25 days 03:58:12</v>
      </c>
      <c r="AC151" s="50" t="str">
        <f>IF(AB151="","",VLOOKUP(AB151,'Lookup Tables'!$A$75:$B$86,2,TRUE))</f>
        <v/>
      </c>
      <c r="AD151" s="54" t="str">
        <f t="shared" si="50"/>
        <v/>
      </c>
      <c r="AE151" s="49" t="s">
        <v>563</v>
      </c>
      <c r="AF151" s="55" t="str">
        <f t="shared" si="51"/>
        <v>Link</v>
      </c>
      <c r="AG151" s="49">
        <v>63</v>
      </c>
      <c r="AH151" s="50" t="str">
        <f>IF(AG151="","",VLOOKUP(AG151,'Lookup Tables'!$A$75:$B$86,2,TRUE))</f>
        <v>Level 1</v>
      </c>
      <c r="AI151" s="49">
        <v>13673251</v>
      </c>
      <c r="AJ151" s="49" t="s">
        <v>9</v>
      </c>
      <c r="AK151" s="49" t="s">
        <v>562</v>
      </c>
      <c r="AL151" s="49"/>
      <c r="AM151" s="50" t="s">
        <v>564</v>
      </c>
      <c r="AN151" s="50" t="s">
        <v>565</v>
      </c>
      <c r="AO151" s="55" t="str">
        <f t="shared" si="52"/>
        <v>Link</v>
      </c>
      <c r="AP151" s="49" t="b">
        <v>0</v>
      </c>
      <c r="AQ151" s="165">
        <v>95</v>
      </c>
      <c r="AR151" s="175" t="s">
        <v>561</v>
      </c>
      <c r="AS151" s="225"/>
      <c r="AT151"/>
      <c r="AU151"/>
      <c r="AV151"/>
      <c r="AW151">
        <v>1</v>
      </c>
      <c r="AX151"/>
      <c r="AY151">
        <f t="shared" si="53"/>
        <v>1</v>
      </c>
      <c r="AZ151">
        <v>1</v>
      </c>
      <c r="BA151"/>
      <c r="BB151"/>
      <c r="BC151"/>
      <c r="BD151"/>
      <c r="BE151"/>
      <c r="BF151"/>
      <c r="BG151"/>
      <c r="BH151"/>
      <c r="BI151"/>
      <c r="BJ151"/>
      <c r="BK151"/>
      <c r="BL151"/>
      <c r="BM151"/>
      <c r="BN151"/>
      <c r="BO151"/>
      <c r="BP151"/>
      <c r="BQ151"/>
      <c r="BR151"/>
      <c r="BS151" s="50" t="s">
        <v>3634</v>
      </c>
      <c r="BT151" s="50" t="s">
        <v>3621</v>
      </c>
      <c r="BU151" s="56"/>
      <c r="BV151" s="56"/>
      <c r="BW151" s="56"/>
      <c r="BX151" s="56">
        <v>3</v>
      </c>
      <c r="BY151" s="56"/>
      <c r="BZ151" s="56">
        <v>2</v>
      </c>
      <c r="CA151" s="56"/>
      <c r="CB151" s="56"/>
      <c r="CC151" s="56"/>
      <c r="CD151" s="50" t="s">
        <v>2800</v>
      </c>
      <c r="CE151" s="50" t="s">
        <v>2818</v>
      </c>
      <c r="CF151" s="56">
        <v>2</v>
      </c>
      <c r="CG151" s="50" t="s">
        <v>3214</v>
      </c>
      <c r="CH151" s="50" t="s">
        <v>3208</v>
      </c>
      <c r="CI151" s="57" t="s">
        <v>2818</v>
      </c>
      <c r="CJ151" s="58" t="s">
        <v>3113</v>
      </c>
    </row>
    <row r="152" spans="1:89" s="50" customFormat="1" x14ac:dyDescent="0.3">
      <c r="A152" s="49" t="s">
        <v>272</v>
      </c>
      <c r="B152" s="49">
        <v>63621523</v>
      </c>
      <c r="C152" s="49">
        <v>0</v>
      </c>
      <c r="D152" s="49">
        <v>107</v>
      </c>
      <c r="E152" s="49">
        <v>1</v>
      </c>
      <c r="G152" s="49" t="s">
        <v>273</v>
      </c>
      <c r="H152" s="51">
        <v>44074</v>
      </c>
      <c r="I152" s="49" t="b">
        <f t="shared" si="37"/>
        <v>1</v>
      </c>
      <c r="J152" s="52">
        <v>1598550197</v>
      </c>
      <c r="K152" s="53">
        <f t="shared" si="38"/>
        <v>44070.738391203704</v>
      </c>
      <c r="L152" s="52">
        <v>1598878609</v>
      </c>
      <c r="M152" s="53">
        <f t="shared" si="39"/>
        <v>44074.539456018523</v>
      </c>
      <c r="N152" s="52">
        <f t="shared" si="40"/>
        <v>328412</v>
      </c>
      <c r="O152" s="54" t="str">
        <f t="shared" si="41"/>
        <v>3 days 19:13:32</v>
      </c>
      <c r="P152" s="52">
        <v>1598889837</v>
      </c>
      <c r="Q152" s="53">
        <f t="shared" si="42"/>
        <v>44074.669409722221</v>
      </c>
      <c r="R152" s="52">
        <f t="shared" si="43"/>
        <v>339640</v>
      </c>
      <c r="S152" s="54" t="str">
        <f t="shared" si="44"/>
        <v>3 days 22:20:40</v>
      </c>
      <c r="U152" s="53" t="str">
        <f t="shared" si="45"/>
        <v/>
      </c>
      <c r="V152" s="52" t="str">
        <f t="shared" si="46"/>
        <v/>
      </c>
      <c r="W152" s="54" t="str">
        <f t="shared" si="47"/>
        <v/>
      </c>
      <c r="X152" s="52">
        <f t="shared" si="48"/>
        <v>328412</v>
      </c>
      <c r="Y152" s="54" t="str">
        <f t="shared" si="49"/>
        <v>03 days 19:13:32</v>
      </c>
      <c r="AC152" s="50" t="str">
        <f>IF(AB152="","",VLOOKUP(AB152,'Lookup Tables'!$A$75:$B$86,2,TRUE))</f>
        <v/>
      </c>
      <c r="AD152" s="54" t="str">
        <f t="shared" si="50"/>
        <v/>
      </c>
      <c r="AE152" s="49" t="s">
        <v>275</v>
      </c>
      <c r="AF152" s="55" t="str">
        <f t="shared" si="51"/>
        <v>Link</v>
      </c>
      <c r="AG152" s="49">
        <v>217</v>
      </c>
      <c r="AH152" s="50" t="str">
        <f>IF(AG152="","",VLOOKUP(AG152,'Lookup Tables'!$A$75:$B$86,2,TRUE))</f>
        <v>Level 2</v>
      </c>
      <c r="AI152" s="49">
        <v>7523443</v>
      </c>
      <c r="AJ152" s="49" t="s">
        <v>9</v>
      </c>
      <c r="AK152" s="49" t="s">
        <v>274</v>
      </c>
      <c r="AL152" s="49">
        <v>25</v>
      </c>
      <c r="AM152" s="50" t="s">
        <v>276</v>
      </c>
      <c r="AN152" s="50" t="s">
        <v>277</v>
      </c>
      <c r="AO152" s="55" t="str">
        <f t="shared" si="52"/>
        <v>Link</v>
      </c>
      <c r="AP152" s="59" t="b">
        <v>1</v>
      </c>
      <c r="AQ152" s="165">
        <v>46</v>
      </c>
      <c r="AR152" s="175" t="s">
        <v>272</v>
      </c>
      <c r="AS152" s="225">
        <v>1</v>
      </c>
      <c r="AT152"/>
      <c r="AU152"/>
      <c r="AV152"/>
      <c r="AW152"/>
      <c r="AX152"/>
      <c r="AY152">
        <f t="shared" si="53"/>
        <v>0</v>
      </c>
      <c r="AZ152">
        <v>1</v>
      </c>
      <c r="BA152"/>
      <c r="BB152"/>
      <c r="BC152"/>
      <c r="BD152"/>
      <c r="BE152">
        <v>1</v>
      </c>
      <c r="BF152"/>
      <c r="BG152"/>
      <c r="BH152"/>
      <c r="BI152"/>
      <c r="BJ152"/>
      <c r="BK152"/>
      <c r="BL152"/>
      <c r="BM152"/>
      <c r="BN152"/>
      <c r="BO152"/>
      <c r="BP152"/>
      <c r="BQ152"/>
      <c r="BR152"/>
      <c r="BS152" s="50" t="s">
        <v>3300</v>
      </c>
      <c r="BT152" s="50" t="s">
        <v>2582</v>
      </c>
      <c r="BU152" s="56"/>
      <c r="BV152" s="56">
        <v>2</v>
      </c>
      <c r="BW152" s="56">
        <v>3</v>
      </c>
      <c r="BX152" s="56"/>
      <c r="BY152" s="56"/>
      <c r="BZ152" s="56"/>
      <c r="CA152" s="56"/>
      <c r="CB152" s="56"/>
      <c r="CC152" s="56"/>
      <c r="CD152" s="50" t="s">
        <v>2801</v>
      </c>
      <c r="CE152" s="50" t="s">
        <v>2818</v>
      </c>
      <c r="CF152" s="56">
        <v>2</v>
      </c>
      <c r="CG152" s="50" t="s">
        <v>3213</v>
      </c>
      <c r="CH152" s="50" t="s">
        <v>3208</v>
      </c>
      <c r="CI152" s="57" t="s">
        <v>2810</v>
      </c>
      <c r="CJ152" s="58" t="s">
        <v>3113</v>
      </c>
    </row>
    <row r="153" spans="1:89" s="50" customFormat="1" x14ac:dyDescent="0.3">
      <c r="A153" s="49" t="s">
        <v>549</v>
      </c>
      <c r="B153" s="49">
        <v>62573268</v>
      </c>
      <c r="C153" s="49">
        <v>2</v>
      </c>
      <c r="D153" s="49">
        <v>137</v>
      </c>
      <c r="E153" s="49">
        <v>0</v>
      </c>
      <c r="G153" s="49" t="s">
        <v>550</v>
      </c>
      <c r="H153" s="51">
        <v>44007</v>
      </c>
      <c r="I153" s="49" t="b">
        <f t="shared" si="37"/>
        <v>0</v>
      </c>
      <c r="J153" s="52">
        <v>1593080980</v>
      </c>
      <c r="K153" s="53">
        <f t="shared" si="38"/>
        <v>44007.437268518523</v>
      </c>
      <c r="L153" s="52"/>
      <c r="M153" s="53" t="str">
        <f t="shared" si="39"/>
        <v/>
      </c>
      <c r="N153" s="52" t="str">
        <f t="shared" si="40"/>
        <v/>
      </c>
      <c r="O153" s="54" t="str">
        <f t="shared" si="41"/>
        <v/>
      </c>
      <c r="P153" s="52"/>
      <c r="Q153" s="53" t="str">
        <f t="shared" si="42"/>
        <v/>
      </c>
      <c r="R153" s="52" t="str">
        <f t="shared" si="43"/>
        <v/>
      </c>
      <c r="S153" s="54" t="str">
        <f t="shared" si="44"/>
        <v/>
      </c>
      <c r="U153" s="53" t="str">
        <f t="shared" si="45"/>
        <v/>
      </c>
      <c r="V153" s="52" t="str">
        <f t="shared" si="46"/>
        <v/>
      </c>
      <c r="W153" s="54" t="str">
        <f t="shared" si="47"/>
        <v/>
      </c>
      <c r="X153" s="52" t="str">
        <f t="shared" si="48"/>
        <v/>
      </c>
      <c r="Y153" s="54" t="str">
        <f t="shared" si="49"/>
        <v/>
      </c>
      <c r="AC153" s="50" t="str">
        <f>IF(AB153="","",VLOOKUP(AB153,'Lookup Tables'!$A$75:$B$86,2,TRUE))</f>
        <v/>
      </c>
      <c r="AD153" s="54" t="str">
        <f t="shared" si="50"/>
        <v/>
      </c>
      <c r="AE153" s="49" t="s">
        <v>552</v>
      </c>
      <c r="AF153" s="55" t="str">
        <f t="shared" si="51"/>
        <v>Link</v>
      </c>
      <c r="AG153" s="49">
        <v>21</v>
      </c>
      <c r="AH153" s="50" t="str">
        <f>IF(AG153="","",VLOOKUP(AG153,'Lookup Tables'!$A$75:$B$86,2,TRUE))</f>
        <v>Level 1</v>
      </c>
      <c r="AI153" s="49">
        <v>13811752</v>
      </c>
      <c r="AJ153" s="49" t="s">
        <v>9</v>
      </c>
      <c r="AK153" s="49" t="s">
        <v>551</v>
      </c>
      <c r="AL153" s="49"/>
      <c r="AM153" s="50" t="s">
        <v>553</v>
      </c>
      <c r="AN153" s="50" t="s">
        <v>554</v>
      </c>
      <c r="AO153" s="55" t="str">
        <f t="shared" si="52"/>
        <v>Link</v>
      </c>
      <c r="AP153" s="49" t="b">
        <v>0</v>
      </c>
      <c r="AQ153" s="165">
        <v>93</v>
      </c>
      <c r="AR153" s="175" t="s">
        <v>3630</v>
      </c>
      <c r="AS153" s="225"/>
      <c r="AT153"/>
      <c r="AU153"/>
      <c r="AV153"/>
      <c r="AW153"/>
      <c r="AX153">
        <v>1</v>
      </c>
      <c r="AY153">
        <f t="shared" si="53"/>
        <v>1</v>
      </c>
      <c r="AZ153">
        <v>1</v>
      </c>
      <c r="BA153"/>
      <c r="BB153"/>
      <c r="BC153"/>
      <c r="BD153"/>
      <c r="BE153">
        <v>1</v>
      </c>
      <c r="BF153">
        <v>1</v>
      </c>
      <c r="BG153"/>
      <c r="BH153"/>
      <c r="BI153"/>
      <c r="BJ153"/>
      <c r="BK153"/>
      <c r="BL153"/>
      <c r="BM153"/>
      <c r="BN153"/>
      <c r="BO153"/>
      <c r="BP153"/>
      <c r="BQ153"/>
      <c r="BR153"/>
      <c r="BS153" s="50" t="s">
        <v>3631</v>
      </c>
      <c r="BT153" s="50" t="s">
        <v>3621</v>
      </c>
      <c r="BU153" s="56"/>
      <c r="BV153" s="56"/>
      <c r="BW153" s="56"/>
      <c r="BX153" s="56">
        <v>3</v>
      </c>
      <c r="BY153" s="56"/>
      <c r="BZ153" s="56"/>
      <c r="CA153" s="56"/>
      <c r="CB153" s="56"/>
      <c r="CC153" s="56"/>
      <c r="CD153" s="50" t="s">
        <v>2800</v>
      </c>
      <c r="CE153" s="50" t="s">
        <v>2818</v>
      </c>
      <c r="CF153" s="56">
        <v>2</v>
      </c>
      <c r="CG153" s="50" t="s">
        <v>3214</v>
      </c>
      <c r="CH153" s="50" t="s">
        <v>3208</v>
      </c>
      <c r="CI153" s="57" t="s">
        <v>2818</v>
      </c>
      <c r="CJ153" s="58" t="s">
        <v>3113</v>
      </c>
    </row>
    <row r="154" spans="1:89" s="50" customFormat="1" x14ac:dyDescent="0.3">
      <c r="A154" s="49" t="s">
        <v>867</v>
      </c>
      <c r="B154" s="49">
        <v>64066901</v>
      </c>
      <c r="C154" s="49">
        <v>0</v>
      </c>
      <c r="D154" s="49">
        <v>74</v>
      </c>
      <c r="E154" s="49">
        <v>0</v>
      </c>
      <c r="G154" s="49" t="s">
        <v>868</v>
      </c>
      <c r="H154" s="51">
        <v>44099</v>
      </c>
      <c r="I154" s="49" t="b">
        <f t="shared" si="37"/>
        <v>0</v>
      </c>
      <c r="J154" s="52">
        <v>1601046957</v>
      </c>
      <c r="K154" s="53">
        <f t="shared" si="38"/>
        <v>44099.636076388888</v>
      </c>
      <c r="L154" s="52"/>
      <c r="M154" s="53" t="str">
        <f t="shared" si="39"/>
        <v/>
      </c>
      <c r="N154" s="52" t="str">
        <f t="shared" si="40"/>
        <v/>
      </c>
      <c r="O154" s="54" t="str">
        <f t="shared" si="41"/>
        <v/>
      </c>
      <c r="P154" s="52"/>
      <c r="Q154" s="53" t="str">
        <f t="shared" si="42"/>
        <v/>
      </c>
      <c r="R154" s="52" t="str">
        <f t="shared" si="43"/>
        <v/>
      </c>
      <c r="S154" s="54" t="str">
        <f t="shared" si="44"/>
        <v/>
      </c>
      <c r="U154" s="53" t="str">
        <f t="shared" si="45"/>
        <v/>
      </c>
      <c r="V154" s="52" t="str">
        <f t="shared" si="46"/>
        <v/>
      </c>
      <c r="W154" s="54" t="str">
        <f t="shared" si="47"/>
        <v/>
      </c>
      <c r="X154" s="52" t="str">
        <f t="shared" si="48"/>
        <v/>
      </c>
      <c r="Y154" s="54" t="str">
        <f t="shared" si="49"/>
        <v/>
      </c>
      <c r="AC154" s="50" t="str">
        <f>IF(AB154="","",VLOOKUP(AB154,'Lookup Tables'!$A$75:$B$86,2,TRUE))</f>
        <v/>
      </c>
      <c r="AD154" s="54" t="str">
        <f t="shared" si="50"/>
        <v/>
      </c>
      <c r="AE154" s="49" t="s">
        <v>870</v>
      </c>
      <c r="AF154" s="55" t="str">
        <f t="shared" si="51"/>
        <v>Link</v>
      </c>
      <c r="AG154" s="49">
        <v>394</v>
      </c>
      <c r="AH154" s="50" t="str">
        <f>IF(AG154="","",VLOOKUP(AG154,'Lookup Tables'!$A$75:$B$86,2,TRUE))</f>
        <v>Level 2</v>
      </c>
      <c r="AI154" s="49">
        <v>9181182</v>
      </c>
      <c r="AJ154" s="49" t="s">
        <v>9</v>
      </c>
      <c r="AK154" s="49" t="s">
        <v>869</v>
      </c>
      <c r="AL154" s="49"/>
      <c r="AM154" s="50" t="s">
        <v>871</v>
      </c>
      <c r="AN154" s="50" t="s">
        <v>872</v>
      </c>
      <c r="AO154" s="55" t="str">
        <f t="shared" si="52"/>
        <v>Link</v>
      </c>
      <c r="AP154" s="49" t="b">
        <v>0</v>
      </c>
      <c r="AQ154" s="165">
        <v>150</v>
      </c>
      <c r="AR154" s="175" t="s">
        <v>2988</v>
      </c>
      <c r="AS154" s="225"/>
      <c r="AT154"/>
      <c r="AU154"/>
      <c r="AV154"/>
      <c r="AW154"/>
      <c r="AX154">
        <v>1</v>
      </c>
      <c r="AY154">
        <f t="shared" si="53"/>
        <v>1</v>
      </c>
      <c r="AZ154">
        <v>1</v>
      </c>
      <c r="BA154"/>
      <c r="BB154"/>
      <c r="BC154"/>
      <c r="BD154"/>
      <c r="BE154"/>
      <c r="BF154"/>
      <c r="BG154">
        <v>1</v>
      </c>
      <c r="BH154"/>
      <c r="BI154"/>
      <c r="BJ154"/>
      <c r="BK154"/>
      <c r="BL154"/>
      <c r="BM154"/>
      <c r="BN154"/>
      <c r="BO154"/>
      <c r="BP154"/>
      <c r="BQ154"/>
      <c r="BR154"/>
      <c r="BS154" s="50" t="s">
        <v>2989</v>
      </c>
      <c r="BT154" s="50" t="s">
        <v>2987</v>
      </c>
      <c r="BU154" s="56"/>
      <c r="BV154" s="56"/>
      <c r="BW154" s="56"/>
      <c r="BX154" s="56">
        <v>3</v>
      </c>
      <c r="BY154" s="56"/>
      <c r="BZ154" s="56"/>
      <c r="CA154" s="56"/>
      <c r="CB154" s="56"/>
      <c r="CC154" s="56"/>
      <c r="CD154" s="50" t="s">
        <v>2800</v>
      </c>
      <c r="CE154" s="50" t="s">
        <v>2818</v>
      </c>
      <c r="CF154" s="56">
        <v>2</v>
      </c>
      <c r="CG154" s="50" t="s">
        <v>3214</v>
      </c>
      <c r="CH154" s="50" t="s">
        <v>3208</v>
      </c>
      <c r="CI154" s="57" t="s">
        <v>2810</v>
      </c>
      <c r="CJ154" s="58" t="s">
        <v>3113</v>
      </c>
    </row>
    <row r="155" spans="1:89" s="50" customFormat="1" x14ac:dyDescent="0.3">
      <c r="A155" s="49" t="s">
        <v>855</v>
      </c>
      <c r="B155" s="49">
        <v>64109316</v>
      </c>
      <c r="C155" s="49">
        <v>0</v>
      </c>
      <c r="D155" s="49">
        <v>62</v>
      </c>
      <c r="E155" s="49">
        <v>0</v>
      </c>
      <c r="G155" s="49" t="s">
        <v>856</v>
      </c>
      <c r="H155" s="51">
        <v>44103</v>
      </c>
      <c r="I155" s="49" t="b">
        <f t="shared" si="37"/>
        <v>0</v>
      </c>
      <c r="J155" s="52">
        <v>1601325524</v>
      </c>
      <c r="K155" s="53">
        <f t="shared" si="38"/>
        <v>44102.860231481478</v>
      </c>
      <c r="L155" s="52">
        <v>1601328625</v>
      </c>
      <c r="M155" s="53">
        <f t="shared" si="39"/>
        <v>44102.896122685182</v>
      </c>
      <c r="N155" s="52">
        <f t="shared" si="40"/>
        <v>3101</v>
      </c>
      <c r="O155" s="54" t="str">
        <f t="shared" si="41"/>
        <v>0 days 0:51:41</v>
      </c>
      <c r="P155" s="52"/>
      <c r="Q155" s="53" t="str">
        <f t="shared" si="42"/>
        <v/>
      </c>
      <c r="R155" s="52" t="str">
        <f t="shared" si="43"/>
        <v/>
      </c>
      <c r="S155" s="54" t="str">
        <f t="shared" si="44"/>
        <v/>
      </c>
      <c r="U155" s="53" t="str">
        <f t="shared" si="45"/>
        <v/>
      </c>
      <c r="V155" s="52" t="str">
        <f t="shared" si="46"/>
        <v/>
      </c>
      <c r="W155" s="54" t="str">
        <f t="shared" si="47"/>
        <v/>
      </c>
      <c r="X155" s="52">
        <f t="shared" si="48"/>
        <v>3101</v>
      </c>
      <c r="Y155" s="54" t="str">
        <f t="shared" si="49"/>
        <v>00 days 00:51:41</v>
      </c>
      <c r="AC155" s="50" t="str">
        <f>IF(AB155="","",VLOOKUP(AB155,'Lookup Tables'!$A$75:$B$86,2,TRUE))</f>
        <v/>
      </c>
      <c r="AD155" s="54" t="str">
        <f t="shared" si="50"/>
        <v/>
      </c>
      <c r="AE155" s="49" t="s">
        <v>858</v>
      </c>
      <c r="AF155" s="55" t="str">
        <f t="shared" si="51"/>
        <v>Link</v>
      </c>
      <c r="AG155" s="49">
        <v>1</v>
      </c>
      <c r="AH155" s="50" t="str">
        <f>IF(AG155="","",VLOOKUP(AG155,'Lookup Tables'!$A$75:$B$86,2,TRUE))</f>
        <v>Level 1</v>
      </c>
      <c r="AI155" s="49">
        <v>14357185</v>
      </c>
      <c r="AJ155" s="49" t="s">
        <v>9</v>
      </c>
      <c r="AK155" s="49" t="s">
        <v>857</v>
      </c>
      <c r="AL155" s="49"/>
      <c r="AM155" s="50" t="s">
        <v>859</v>
      </c>
      <c r="AN155" s="50" t="s">
        <v>860</v>
      </c>
      <c r="AO155" s="55" t="str">
        <f t="shared" si="52"/>
        <v>Link</v>
      </c>
      <c r="AP155" s="49" t="b">
        <v>0</v>
      </c>
      <c r="AQ155" s="165">
        <v>148</v>
      </c>
      <c r="AR155" s="175" t="s">
        <v>3418</v>
      </c>
      <c r="AS155" s="225"/>
      <c r="AT155"/>
      <c r="AU155"/>
      <c r="AV155"/>
      <c r="AW155"/>
      <c r="AX155">
        <v>1</v>
      </c>
      <c r="AY155">
        <f t="shared" si="53"/>
        <v>1</v>
      </c>
      <c r="AZ155">
        <v>1</v>
      </c>
      <c r="BA155"/>
      <c r="BB155"/>
      <c r="BC155"/>
      <c r="BD155"/>
      <c r="BE155"/>
      <c r="BF155"/>
      <c r="BG155"/>
      <c r="BH155"/>
      <c r="BI155"/>
      <c r="BJ155"/>
      <c r="BK155"/>
      <c r="BL155"/>
      <c r="BM155"/>
      <c r="BN155"/>
      <c r="BO155"/>
      <c r="BP155"/>
      <c r="BQ155"/>
      <c r="BR155"/>
      <c r="BS155" s="50" t="s">
        <v>3419</v>
      </c>
      <c r="BT155" s="50" t="s">
        <v>3389</v>
      </c>
      <c r="BU155" s="56"/>
      <c r="BV155" s="56"/>
      <c r="BW155" s="56"/>
      <c r="BX155" s="56">
        <v>3</v>
      </c>
      <c r="BY155" s="56"/>
      <c r="BZ155" s="56"/>
      <c r="CA155" s="56"/>
      <c r="CB155" s="56"/>
      <c r="CC155" s="56"/>
      <c r="CD155" s="50" t="s">
        <v>2800</v>
      </c>
      <c r="CE155" s="50" t="s">
        <v>2818</v>
      </c>
      <c r="CF155" s="56">
        <v>2</v>
      </c>
      <c r="CG155" s="50" t="s">
        <v>3214</v>
      </c>
      <c r="CH155" s="50" t="s">
        <v>3208</v>
      </c>
      <c r="CI155" s="57" t="s">
        <v>2810</v>
      </c>
      <c r="CJ155" s="58" t="s">
        <v>3113</v>
      </c>
    </row>
    <row r="156" spans="1:89" s="50" customFormat="1" x14ac:dyDescent="0.3">
      <c r="A156" s="49" t="s">
        <v>844</v>
      </c>
      <c r="B156" s="49">
        <v>64289166</v>
      </c>
      <c r="C156" s="49">
        <v>1</v>
      </c>
      <c r="D156" s="49">
        <v>210</v>
      </c>
      <c r="E156" s="49">
        <v>2</v>
      </c>
      <c r="F156" s="50">
        <v>64327330</v>
      </c>
      <c r="G156" s="49" t="s">
        <v>845</v>
      </c>
      <c r="H156" s="51">
        <v>44117</v>
      </c>
      <c r="I156" s="49" t="b">
        <f t="shared" si="37"/>
        <v>1</v>
      </c>
      <c r="J156" s="52">
        <v>1602294242</v>
      </c>
      <c r="K156" s="53">
        <f t="shared" si="38"/>
        <v>44114.072245370371</v>
      </c>
      <c r="L156" s="52"/>
      <c r="M156" s="53" t="str">
        <f t="shared" si="39"/>
        <v/>
      </c>
      <c r="N156" s="52" t="str">
        <f t="shared" si="40"/>
        <v/>
      </c>
      <c r="O156" s="54" t="str">
        <f t="shared" si="41"/>
        <v/>
      </c>
      <c r="P156" s="52">
        <v>1602302483</v>
      </c>
      <c r="Q156" s="53">
        <f t="shared" si="42"/>
        <v>44114.167627314819</v>
      </c>
      <c r="R156" s="52">
        <f t="shared" si="43"/>
        <v>8241</v>
      </c>
      <c r="S156" s="54" t="str">
        <f t="shared" si="44"/>
        <v>0 days 2:17:21</v>
      </c>
      <c r="T156" s="50">
        <v>1602553365</v>
      </c>
      <c r="U156" s="53">
        <f t="shared" si="45"/>
        <v>44117.071354166663</v>
      </c>
      <c r="V156" s="52">
        <f t="shared" si="46"/>
        <v>259123</v>
      </c>
      <c r="W156" s="54" t="str">
        <f t="shared" si="47"/>
        <v>2 days 23:58:43</v>
      </c>
      <c r="X156" s="52">
        <f t="shared" si="48"/>
        <v>8241</v>
      </c>
      <c r="Y156" s="54" t="str">
        <f t="shared" si="49"/>
        <v>00 days 02:17:21</v>
      </c>
      <c r="Z156" s="50" t="s">
        <v>847</v>
      </c>
      <c r="AA156" s="50">
        <v>195965</v>
      </c>
      <c r="AB156" s="50">
        <v>2579</v>
      </c>
      <c r="AC156" s="50" t="str">
        <f>IF(AB156="","",VLOOKUP(AB156,'Lookup Tables'!$A$75:$B$86,2,TRUE))</f>
        <v>Level 5</v>
      </c>
      <c r="AD156" s="54" t="str">
        <f t="shared" si="50"/>
        <v>Level 5-Level 5</v>
      </c>
      <c r="AE156" s="49" t="s">
        <v>847</v>
      </c>
      <c r="AF156" s="55" t="str">
        <f t="shared" si="51"/>
        <v>Link</v>
      </c>
      <c r="AG156" s="49">
        <v>2579</v>
      </c>
      <c r="AH156" s="50" t="str">
        <f>IF(AG156="","",VLOOKUP(AG156,'Lookup Tables'!$A$75:$B$86,2,TRUE))</f>
        <v>Level 5</v>
      </c>
      <c r="AI156" s="49">
        <v>195965</v>
      </c>
      <c r="AJ156" s="49" t="s">
        <v>9</v>
      </c>
      <c r="AK156" s="49" t="s">
        <v>846</v>
      </c>
      <c r="AL156" s="49">
        <v>82</v>
      </c>
      <c r="AM156" s="50" t="s">
        <v>848</v>
      </c>
      <c r="AN156" s="50" t="s">
        <v>849</v>
      </c>
      <c r="AO156" s="55" t="str">
        <f t="shared" si="52"/>
        <v>Link</v>
      </c>
      <c r="AP156" s="49" t="b">
        <v>1</v>
      </c>
      <c r="AQ156" s="165">
        <v>145</v>
      </c>
      <c r="AR156" s="175" t="s">
        <v>3412</v>
      </c>
      <c r="AS156" s="225"/>
      <c r="AT156"/>
      <c r="AU156"/>
      <c r="AV156"/>
      <c r="AW156"/>
      <c r="AX156">
        <v>1</v>
      </c>
      <c r="AY156">
        <f t="shared" si="53"/>
        <v>1</v>
      </c>
      <c r="AZ156">
        <v>1</v>
      </c>
      <c r="BA156"/>
      <c r="BB156"/>
      <c r="BC156"/>
      <c r="BD156">
        <v>0</v>
      </c>
      <c r="BE156"/>
      <c r="BF156"/>
      <c r="BG156"/>
      <c r="BH156"/>
      <c r="BI156"/>
      <c r="BJ156"/>
      <c r="BK156">
        <v>1</v>
      </c>
      <c r="BL156"/>
      <c r="BM156"/>
      <c r="BN156"/>
      <c r="BO156"/>
      <c r="BP156"/>
      <c r="BQ156"/>
      <c r="BR156"/>
      <c r="BS156" s="50" t="s">
        <v>3413</v>
      </c>
      <c r="BT156" s="50" t="s">
        <v>3389</v>
      </c>
      <c r="BU156" s="56"/>
      <c r="BV156" s="56">
        <v>2</v>
      </c>
      <c r="BW156" s="56">
        <v>2</v>
      </c>
      <c r="BX156" s="56">
        <v>3</v>
      </c>
      <c r="BY156" s="56"/>
      <c r="BZ156" s="56"/>
      <c r="CA156" s="56"/>
      <c r="CB156" s="56"/>
      <c r="CC156" s="56"/>
      <c r="CD156" s="50" t="s">
        <v>2800</v>
      </c>
      <c r="CE156" s="50" t="s">
        <v>2818</v>
      </c>
      <c r="CF156" s="56">
        <v>2</v>
      </c>
      <c r="CG156" s="50" t="s">
        <v>3213</v>
      </c>
      <c r="CH156" s="50" t="s">
        <v>3208</v>
      </c>
      <c r="CI156" s="57" t="s">
        <v>2810</v>
      </c>
      <c r="CJ156" s="58" t="s">
        <v>3113</v>
      </c>
    </row>
    <row r="157" spans="1:89" s="50" customFormat="1" x14ac:dyDescent="0.3">
      <c r="A157" s="49" t="s">
        <v>821</v>
      </c>
      <c r="B157" s="49">
        <v>64706336</v>
      </c>
      <c r="C157" s="49">
        <v>0</v>
      </c>
      <c r="D157" s="49">
        <v>498</v>
      </c>
      <c r="E157" s="49">
        <v>1</v>
      </c>
      <c r="F157" s="50">
        <v>64707260</v>
      </c>
      <c r="G157" s="49" t="s">
        <v>822</v>
      </c>
      <c r="H157" s="51">
        <v>44141</v>
      </c>
      <c r="I157" s="49" t="b">
        <f t="shared" si="37"/>
        <v>1</v>
      </c>
      <c r="J157" s="52">
        <v>1604615892</v>
      </c>
      <c r="K157" s="53">
        <f t="shared" si="38"/>
        <v>44140.943194444444</v>
      </c>
      <c r="L157" s="52"/>
      <c r="M157" s="53" t="str">
        <f t="shared" si="39"/>
        <v/>
      </c>
      <c r="N157" s="52" t="str">
        <f t="shared" si="40"/>
        <v/>
      </c>
      <c r="O157" s="54" t="str">
        <f t="shared" si="41"/>
        <v/>
      </c>
      <c r="P157" s="52">
        <v>1604622808</v>
      </c>
      <c r="Q157" s="53">
        <f t="shared" si="42"/>
        <v>44141.023240740738</v>
      </c>
      <c r="R157" s="52">
        <f t="shared" si="43"/>
        <v>6916</v>
      </c>
      <c r="S157" s="54" t="str">
        <f t="shared" si="44"/>
        <v>0 days 1:55:16</v>
      </c>
      <c r="T157" s="50">
        <v>1604622808</v>
      </c>
      <c r="U157" s="53">
        <f t="shared" si="45"/>
        <v>44141.023240740738</v>
      </c>
      <c r="V157" s="52">
        <f t="shared" si="46"/>
        <v>6916</v>
      </c>
      <c r="W157" s="54" t="str">
        <f t="shared" si="47"/>
        <v>0 days 1:55:16</v>
      </c>
      <c r="X157" s="52">
        <f t="shared" si="48"/>
        <v>6916</v>
      </c>
      <c r="Y157" s="54" t="str">
        <f t="shared" si="49"/>
        <v>00 days 01:55:16</v>
      </c>
      <c r="Z157" s="50" t="s">
        <v>3022</v>
      </c>
      <c r="AA157" s="50">
        <v>1492496</v>
      </c>
      <c r="AB157" s="50">
        <v>4004</v>
      </c>
      <c r="AC157" s="50" t="str">
        <f>IF(AB157="","",VLOOKUP(AB157,'Lookup Tables'!$A$75:$B$86,2,TRUE))</f>
        <v>Level 6</v>
      </c>
      <c r="AD157" s="54" t="str">
        <f t="shared" si="50"/>
        <v>Level 5-Level 6</v>
      </c>
      <c r="AE157" s="49" t="s">
        <v>824</v>
      </c>
      <c r="AF157" s="55" t="str">
        <f t="shared" si="51"/>
        <v>Link</v>
      </c>
      <c r="AG157" s="49">
        <v>2142</v>
      </c>
      <c r="AH157" s="50" t="str">
        <f>IF(AG157="","",VLOOKUP(AG157,'Lookup Tables'!$A$75:$B$86,2,TRUE))</f>
        <v>Level 5</v>
      </c>
      <c r="AI157" s="49">
        <v>3552217</v>
      </c>
      <c r="AJ157" s="49" t="s">
        <v>9</v>
      </c>
      <c r="AK157" s="49" t="s">
        <v>823</v>
      </c>
      <c r="AL157" s="49">
        <v>73</v>
      </c>
      <c r="AM157" s="50" t="s">
        <v>825</v>
      </c>
      <c r="AN157" s="50" t="s">
        <v>826</v>
      </c>
      <c r="AO157" s="55" t="str">
        <f t="shared" si="52"/>
        <v>Link</v>
      </c>
      <c r="AP157" s="49" t="b">
        <v>1</v>
      </c>
      <c r="AQ157" s="165">
        <v>141</v>
      </c>
      <c r="AR157" s="175" t="s">
        <v>3401</v>
      </c>
      <c r="AS157" s="225"/>
      <c r="AT157"/>
      <c r="AU157"/>
      <c r="AV157"/>
      <c r="AW157"/>
      <c r="AX157">
        <v>1</v>
      </c>
      <c r="AY157">
        <f t="shared" si="53"/>
        <v>1</v>
      </c>
      <c r="AZ157">
        <v>1</v>
      </c>
      <c r="BA157"/>
      <c r="BB157"/>
      <c r="BC157"/>
      <c r="BD157"/>
      <c r="BE157"/>
      <c r="BF157"/>
      <c r="BG157"/>
      <c r="BH157"/>
      <c r="BI157"/>
      <c r="BJ157"/>
      <c r="BK157"/>
      <c r="BL157"/>
      <c r="BM157"/>
      <c r="BN157"/>
      <c r="BO157"/>
      <c r="BP157"/>
      <c r="BQ157"/>
      <c r="BR157"/>
      <c r="BS157" s="50" t="s">
        <v>3402</v>
      </c>
      <c r="BT157" s="50" t="s">
        <v>3389</v>
      </c>
      <c r="BU157" s="56"/>
      <c r="BV157" s="56"/>
      <c r="BW157" s="56"/>
      <c r="BX157" s="56">
        <v>3</v>
      </c>
      <c r="BY157" s="56"/>
      <c r="BZ157" s="56"/>
      <c r="CA157" s="56"/>
      <c r="CB157" s="56"/>
      <c r="CC157" s="56"/>
      <c r="CD157" s="50" t="s">
        <v>2800</v>
      </c>
      <c r="CE157" s="50" t="s">
        <v>2818</v>
      </c>
      <c r="CF157" s="56">
        <v>2</v>
      </c>
      <c r="CG157" s="50" t="s">
        <v>3214</v>
      </c>
      <c r="CH157" s="50" t="s">
        <v>3208</v>
      </c>
      <c r="CI157" s="57" t="s">
        <v>2810</v>
      </c>
      <c r="CJ157" s="58" t="s">
        <v>3113</v>
      </c>
    </row>
    <row r="158" spans="1:89" s="50" customFormat="1" x14ac:dyDescent="0.3">
      <c r="A158" s="49" t="s">
        <v>458</v>
      </c>
      <c r="B158" s="49">
        <v>65504397</v>
      </c>
      <c r="C158" s="49">
        <v>0</v>
      </c>
      <c r="D158" s="49">
        <v>34</v>
      </c>
      <c r="E158" s="49">
        <v>1</v>
      </c>
      <c r="F158" s="50">
        <v>65505199</v>
      </c>
      <c r="G158" s="49" t="s">
        <v>369</v>
      </c>
      <c r="H158" s="51">
        <v>44195</v>
      </c>
      <c r="I158" s="49" t="b">
        <f t="shared" si="37"/>
        <v>1</v>
      </c>
      <c r="J158" s="52">
        <v>1609318942</v>
      </c>
      <c r="K158" s="53">
        <f t="shared" si="38"/>
        <v>44195.376643518524</v>
      </c>
      <c r="L158" s="52"/>
      <c r="M158" s="53" t="str">
        <f t="shared" si="39"/>
        <v/>
      </c>
      <c r="N158" s="52" t="str">
        <f t="shared" si="40"/>
        <v/>
      </c>
      <c r="O158" s="54" t="str">
        <f t="shared" si="41"/>
        <v/>
      </c>
      <c r="P158" s="52">
        <v>1609322773</v>
      </c>
      <c r="Q158" s="53">
        <f t="shared" si="42"/>
        <v>44195.420983796299</v>
      </c>
      <c r="R158" s="52">
        <f t="shared" si="43"/>
        <v>3831</v>
      </c>
      <c r="S158" s="54" t="str">
        <f t="shared" si="44"/>
        <v>0 days 1:3:51</v>
      </c>
      <c r="T158" s="50">
        <v>1609322773</v>
      </c>
      <c r="U158" s="53">
        <f t="shared" si="45"/>
        <v>44195.420983796299</v>
      </c>
      <c r="V158" s="52">
        <f t="shared" si="46"/>
        <v>3831</v>
      </c>
      <c r="W158" s="54" t="str">
        <f t="shared" si="47"/>
        <v>0 days 1:3:51</v>
      </c>
      <c r="X158" s="52">
        <f t="shared" si="48"/>
        <v>3831</v>
      </c>
      <c r="Y158" s="54" t="str">
        <f t="shared" si="49"/>
        <v>00 days 01:03:51</v>
      </c>
      <c r="Z158" s="50" t="s">
        <v>3022</v>
      </c>
      <c r="AA158" s="50">
        <v>1492496</v>
      </c>
      <c r="AB158" s="50">
        <v>4004</v>
      </c>
      <c r="AC158" s="50" t="str">
        <f>IF(AB158="","",VLOOKUP(AB158,'Lookup Tables'!$A$75:$B$86,2,TRUE))</f>
        <v>Level 6</v>
      </c>
      <c r="AD158" s="54" t="str">
        <f t="shared" si="50"/>
        <v>Level 7-Level 6</v>
      </c>
      <c r="AE158" s="49" t="s">
        <v>460</v>
      </c>
      <c r="AF158" s="55" t="str">
        <f t="shared" si="51"/>
        <v>Link</v>
      </c>
      <c r="AG158" s="49">
        <v>9128</v>
      </c>
      <c r="AH158" s="50" t="str">
        <f>IF(AG158="","",VLOOKUP(AG158,'Lookup Tables'!$A$75:$B$86,2,TRUE))</f>
        <v>Level 7</v>
      </c>
      <c r="AI158" s="49">
        <v>693560</v>
      </c>
      <c r="AJ158" s="49" t="s">
        <v>9</v>
      </c>
      <c r="AK158" s="49" t="s">
        <v>459</v>
      </c>
      <c r="AL158" s="49">
        <v>77</v>
      </c>
      <c r="AM158" s="50" t="s">
        <v>461</v>
      </c>
      <c r="AN158" s="50" t="s">
        <v>462</v>
      </c>
      <c r="AO158" s="55" t="str">
        <f t="shared" si="52"/>
        <v>Link</v>
      </c>
      <c r="AP158" s="49" t="b">
        <v>1</v>
      </c>
      <c r="AQ158" s="165">
        <v>77</v>
      </c>
      <c r="AR158" s="175" t="s">
        <v>3755</v>
      </c>
      <c r="AS158" s="225"/>
      <c r="AT158"/>
      <c r="AU158"/>
      <c r="AV158"/>
      <c r="AW158"/>
      <c r="AX158">
        <v>1</v>
      </c>
      <c r="AY158">
        <f t="shared" si="53"/>
        <v>1</v>
      </c>
      <c r="AZ158">
        <v>1</v>
      </c>
      <c r="BA158"/>
      <c r="BB158"/>
      <c r="BC158"/>
      <c r="BD158"/>
      <c r="BE158"/>
      <c r="BF158"/>
      <c r="BG158"/>
      <c r="BH158"/>
      <c r="BI158"/>
      <c r="BJ158"/>
      <c r="BK158"/>
      <c r="BL158"/>
      <c r="BM158"/>
      <c r="BN158"/>
      <c r="BO158"/>
      <c r="BP158"/>
      <c r="BQ158">
        <v>1</v>
      </c>
      <c r="BR158"/>
      <c r="BS158" s="95" t="s">
        <v>3756</v>
      </c>
      <c r="BT158" s="50" t="s">
        <v>3757</v>
      </c>
      <c r="BU158" s="56"/>
      <c r="BV158" s="56"/>
      <c r="BW158" s="56"/>
      <c r="BX158" s="56">
        <v>3</v>
      </c>
      <c r="BY158" s="56"/>
      <c r="BZ158" s="56"/>
      <c r="CA158" s="56"/>
      <c r="CB158" s="56"/>
      <c r="CC158" s="56"/>
      <c r="CD158" s="50" t="s">
        <v>2800</v>
      </c>
      <c r="CE158" s="50" t="s">
        <v>2818</v>
      </c>
      <c r="CF158" s="56">
        <v>2</v>
      </c>
      <c r="CG158" s="50" t="s">
        <v>3214</v>
      </c>
      <c r="CH158" s="50" t="s">
        <v>3208</v>
      </c>
      <c r="CI158" s="57" t="s">
        <v>3519</v>
      </c>
      <c r="CJ158" s="58" t="s">
        <v>3113</v>
      </c>
    </row>
    <row r="159" spans="1:89" s="50" customFormat="1" x14ac:dyDescent="0.3">
      <c r="A159" s="49" t="s">
        <v>694</v>
      </c>
      <c r="B159" s="49">
        <v>66831584</v>
      </c>
      <c r="C159" s="49">
        <v>0</v>
      </c>
      <c r="D159" s="49">
        <v>31</v>
      </c>
      <c r="E159" s="49">
        <v>1</v>
      </c>
      <c r="G159" s="49" t="s">
        <v>695</v>
      </c>
      <c r="H159" s="51">
        <v>44284</v>
      </c>
      <c r="I159" s="49" t="b">
        <f t="shared" si="37"/>
        <v>1</v>
      </c>
      <c r="J159" s="52">
        <v>1616849796</v>
      </c>
      <c r="K159" s="53">
        <f t="shared" si="38"/>
        <v>44282.539305555561</v>
      </c>
      <c r="L159" s="52"/>
      <c r="M159" s="53" t="str">
        <f t="shared" si="39"/>
        <v/>
      </c>
      <c r="N159" s="52" t="str">
        <f t="shared" si="40"/>
        <v/>
      </c>
      <c r="O159" s="54" t="str">
        <f t="shared" si="41"/>
        <v/>
      </c>
      <c r="P159" s="52">
        <v>1616853547</v>
      </c>
      <c r="Q159" s="53">
        <f t="shared" si="42"/>
        <v>44282.582719907412</v>
      </c>
      <c r="R159" s="52">
        <f t="shared" si="43"/>
        <v>3751</v>
      </c>
      <c r="S159" s="54" t="str">
        <f t="shared" si="44"/>
        <v>0 days 1:2:31</v>
      </c>
      <c r="U159" s="53" t="str">
        <f t="shared" si="45"/>
        <v/>
      </c>
      <c r="V159" s="52" t="str">
        <f t="shared" si="46"/>
        <v/>
      </c>
      <c r="W159" s="54" t="str">
        <f t="shared" si="47"/>
        <v/>
      </c>
      <c r="X159" s="52">
        <f t="shared" si="48"/>
        <v>3751</v>
      </c>
      <c r="Y159" s="54" t="str">
        <f t="shared" si="49"/>
        <v>00 days 01:02:31</v>
      </c>
      <c r="AC159" s="50" t="str">
        <f>IF(AB159="","",VLOOKUP(AB159,'Lookup Tables'!$A$75:$B$86,2,TRUE))</f>
        <v/>
      </c>
      <c r="AD159" s="54" t="str">
        <f t="shared" si="50"/>
        <v/>
      </c>
      <c r="AE159" s="49" t="s">
        <v>697</v>
      </c>
      <c r="AF159" s="55" t="str">
        <f t="shared" si="51"/>
        <v>Link</v>
      </c>
      <c r="AG159" s="49">
        <v>14881</v>
      </c>
      <c r="AH159" s="50" t="str">
        <f>IF(AG159="","",VLOOKUP(AG159,'Lookup Tables'!$A$75:$B$86,2,TRUE))</f>
        <v>Level 8</v>
      </c>
      <c r="AI159" s="49">
        <v>1123020</v>
      </c>
      <c r="AJ159" s="49" t="s">
        <v>9</v>
      </c>
      <c r="AK159" s="49" t="s">
        <v>696</v>
      </c>
      <c r="AL159" s="49">
        <v>60</v>
      </c>
      <c r="AM159" s="50" t="s">
        <v>698</v>
      </c>
      <c r="AN159" s="50" t="s">
        <v>699</v>
      </c>
      <c r="AO159" s="55" t="str">
        <f t="shared" si="52"/>
        <v>Link</v>
      </c>
      <c r="AP159" s="49" t="b">
        <v>0</v>
      </c>
      <c r="AQ159" s="165">
        <v>118</v>
      </c>
      <c r="AR159" s="175" t="s">
        <v>694</v>
      </c>
      <c r="AS159" s="225"/>
      <c r="AT159"/>
      <c r="AU159"/>
      <c r="AV159"/>
      <c r="AW159"/>
      <c r="AX159">
        <v>1</v>
      </c>
      <c r="AY159">
        <f t="shared" si="53"/>
        <v>1</v>
      </c>
      <c r="AZ159">
        <v>1</v>
      </c>
      <c r="BA159"/>
      <c r="BB159"/>
      <c r="BC159"/>
      <c r="BD159"/>
      <c r="BE159"/>
      <c r="BF159"/>
      <c r="BG159"/>
      <c r="BH159"/>
      <c r="BI159"/>
      <c r="BJ159"/>
      <c r="BK159"/>
      <c r="BL159"/>
      <c r="BM159"/>
      <c r="BN159"/>
      <c r="BO159"/>
      <c r="BP159"/>
      <c r="BQ159">
        <v>1</v>
      </c>
      <c r="BR159"/>
      <c r="BS159" s="95" t="s">
        <v>3662</v>
      </c>
      <c r="BT159" s="95" t="s">
        <v>3389</v>
      </c>
      <c r="BU159" s="56"/>
      <c r="BV159" s="56"/>
      <c r="BW159" s="56"/>
      <c r="BX159" s="56">
        <v>3</v>
      </c>
      <c r="BY159" s="56"/>
      <c r="BZ159" s="56"/>
      <c r="CA159" s="56"/>
      <c r="CB159" s="56"/>
      <c r="CC159" s="56"/>
      <c r="CD159" s="50" t="s">
        <v>2800</v>
      </c>
      <c r="CE159" s="50" t="s">
        <v>2818</v>
      </c>
      <c r="CF159" s="56">
        <v>2</v>
      </c>
      <c r="CG159" s="50" t="s">
        <v>3214</v>
      </c>
      <c r="CH159" s="50" t="s">
        <v>3208</v>
      </c>
      <c r="CI159" s="57" t="s">
        <v>2818</v>
      </c>
      <c r="CJ159" s="58" t="s">
        <v>3113</v>
      </c>
    </row>
    <row r="160" spans="1:89" s="50" customFormat="1" x14ac:dyDescent="0.3">
      <c r="A160" s="49" t="s">
        <v>161</v>
      </c>
      <c r="B160" s="49">
        <v>65128748</v>
      </c>
      <c r="C160" s="49">
        <v>0</v>
      </c>
      <c r="D160" s="49">
        <v>66</v>
      </c>
      <c r="E160" s="49">
        <v>0</v>
      </c>
      <c r="G160" s="49" t="s">
        <v>162</v>
      </c>
      <c r="H160" s="51">
        <v>44168</v>
      </c>
      <c r="I160" s="49" t="b">
        <f t="shared" si="37"/>
        <v>1</v>
      </c>
      <c r="J160" s="52">
        <v>1607008480</v>
      </c>
      <c r="K160" s="53">
        <f t="shared" si="38"/>
        <v>44168.635185185187</v>
      </c>
      <c r="L160" s="52">
        <v>1607072119</v>
      </c>
      <c r="M160" s="53">
        <f t="shared" si="39"/>
        <v>44169.371747685189</v>
      </c>
      <c r="N160" s="52">
        <f t="shared" si="40"/>
        <v>63639</v>
      </c>
      <c r="O160" s="54" t="str">
        <f t="shared" si="41"/>
        <v>0 days 17:40:39</v>
      </c>
      <c r="P160" s="52"/>
      <c r="Q160" s="53" t="str">
        <f t="shared" si="42"/>
        <v/>
      </c>
      <c r="R160" s="52" t="str">
        <f t="shared" si="43"/>
        <v/>
      </c>
      <c r="S160" s="54" t="str">
        <f t="shared" si="44"/>
        <v/>
      </c>
      <c r="U160" s="53" t="str">
        <f t="shared" si="45"/>
        <v/>
      </c>
      <c r="V160" s="52" t="str">
        <f t="shared" si="46"/>
        <v/>
      </c>
      <c r="W160" s="54" t="str">
        <f t="shared" si="47"/>
        <v/>
      </c>
      <c r="X160" s="52">
        <f t="shared" si="48"/>
        <v>63639</v>
      </c>
      <c r="Y160" s="54" t="str">
        <f t="shared" si="49"/>
        <v>00 days 17:40:39</v>
      </c>
      <c r="AC160" s="50" t="str">
        <f>IF(AB160="","",VLOOKUP(AB160,'Lookup Tables'!$A$75:$B$86,2,TRUE))</f>
        <v/>
      </c>
      <c r="AD160" s="54" t="str">
        <f t="shared" si="50"/>
        <v/>
      </c>
      <c r="AE160" s="49" t="s">
        <v>164</v>
      </c>
      <c r="AF160" s="55" t="str">
        <f t="shared" si="51"/>
        <v>Link</v>
      </c>
      <c r="AG160" s="49">
        <v>21</v>
      </c>
      <c r="AH160" s="50" t="str">
        <f>IF(AG160="","",VLOOKUP(AG160,'Lookup Tables'!$A$75:$B$86,2,TRUE))</f>
        <v>Level 1</v>
      </c>
      <c r="AI160" s="49">
        <v>5649726</v>
      </c>
      <c r="AJ160" s="49" t="s">
        <v>9</v>
      </c>
      <c r="AK160" s="49" t="s">
        <v>163</v>
      </c>
      <c r="AL160" s="49"/>
      <c r="AM160" s="50" t="s">
        <v>165</v>
      </c>
      <c r="AN160" s="50" t="s">
        <v>166</v>
      </c>
      <c r="AO160" s="55" t="str">
        <f t="shared" si="52"/>
        <v>Link</v>
      </c>
      <c r="AP160" s="59" t="b">
        <v>1</v>
      </c>
      <c r="AQ160" s="165">
        <v>27</v>
      </c>
      <c r="AR160" s="175" t="s">
        <v>2893</v>
      </c>
      <c r="AS160" s="225"/>
      <c r="AT160"/>
      <c r="AU160"/>
      <c r="AV160"/>
      <c r="AW160">
        <v>1</v>
      </c>
      <c r="AX160"/>
      <c r="AY160">
        <f t="shared" si="53"/>
        <v>1</v>
      </c>
      <c r="AZ160">
        <v>1</v>
      </c>
      <c r="BA160"/>
      <c r="BB160"/>
      <c r="BC160">
        <v>1</v>
      </c>
      <c r="BD160"/>
      <c r="BE160"/>
      <c r="BF160"/>
      <c r="BG160"/>
      <c r="BH160"/>
      <c r="BI160"/>
      <c r="BJ160"/>
      <c r="BK160"/>
      <c r="BL160"/>
      <c r="BM160"/>
      <c r="BN160"/>
      <c r="BO160"/>
      <c r="BP160"/>
      <c r="BQ160"/>
      <c r="BR160"/>
      <c r="BS160" s="50" t="s">
        <v>2894</v>
      </c>
      <c r="BT160" s="50" t="s">
        <v>3247</v>
      </c>
      <c r="BU160" s="56"/>
      <c r="BV160" s="56"/>
      <c r="BW160" s="56">
        <v>3</v>
      </c>
      <c r="BX160" s="56"/>
      <c r="BY160" s="56"/>
      <c r="BZ160" s="56"/>
      <c r="CA160" s="56"/>
      <c r="CB160" s="56"/>
      <c r="CC160" s="56"/>
      <c r="CD160" s="50" t="s">
        <v>2801</v>
      </c>
      <c r="CE160" s="50" t="s">
        <v>2818</v>
      </c>
      <c r="CF160" s="56">
        <v>2</v>
      </c>
      <c r="CG160" s="50" t="s">
        <v>3213</v>
      </c>
      <c r="CH160" s="50" t="s">
        <v>3208</v>
      </c>
      <c r="CI160" s="57" t="s">
        <v>2810</v>
      </c>
      <c r="CJ160" s="58" t="s">
        <v>3113</v>
      </c>
    </row>
    <row r="161" spans="1:88" s="50" customFormat="1" x14ac:dyDescent="0.3">
      <c r="A161" s="49" t="s">
        <v>1029</v>
      </c>
      <c r="B161" s="49">
        <v>60918264</v>
      </c>
      <c r="C161" s="49">
        <v>0</v>
      </c>
      <c r="D161" s="49">
        <v>1282</v>
      </c>
      <c r="E161" s="49">
        <v>1</v>
      </c>
      <c r="F161" s="50">
        <v>60925229</v>
      </c>
      <c r="G161" s="49" t="s">
        <v>1030</v>
      </c>
      <c r="H161" s="51">
        <v>43920</v>
      </c>
      <c r="I161" s="49" t="b">
        <f t="shared" si="37"/>
        <v>0</v>
      </c>
      <c r="J161" s="52">
        <v>1585503543</v>
      </c>
      <c r="K161" s="53">
        <f t="shared" si="38"/>
        <v>43919.735451388886</v>
      </c>
      <c r="L161" s="52"/>
      <c r="M161" s="53" t="str">
        <f t="shared" si="39"/>
        <v/>
      </c>
      <c r="N161" s="52" t="str">
        <f t="shared" si="40"/>
        <v/>
      </c>
      <c r="O161" s="54" t="str">
        <f t="shared" si="41"/>
        <v/>
      </c>
      <c r="P161" s="52">
        <v>1585550209</v>
      </c>
      <c r="Q161" s="53">
        <f t="shared" si="42"/>
        <v>43920.275567129633</v>
      </c>
      <c r="R161" s="52">
        <f t="shared" si="43"/>
        <v>46666</v>
      </c>
      <c r="S161" s="54" t="str">
        <f t="shared" si="44"/>
        <v>0 days 12:57:46</v>
      </c>
      <c r="T161" s="50">
        <v>1585550209</v>
      </c>
      <c r="U161" s="53">
        <f t="shared" si="45"/>
        <v>43920.275567129633</v>
      </c>
      <c r="V161" s="52">
        <f t="shared" si="46"/>
        <v>46666</v>
      </c>
      <c r="W161" s="54" t="str">
        <f t="shared" si="47"/>
        <v>0 days 12:57:46</v>
      </c>
      <c r="X161" s="52">
        <f t="shared" si="48"/>
        <v>46666</v>
      </c>
      <c r="Y161" s="54" t="str">
        <f t="shared" si="49"/>
        <v>00 days 12:57:46</v>
      </c>
      <c r="Z161" s="50" t="s">
        <v>3044</v>
      </c>
      <c r="AA161" s="50">
        <v>10201850</v>
      </c>
      <c r="AB161" s="50">
        <v>8824</v>
      </c>
      <c r="AC161" s="50" t="str">
        <f>IF(AB161="","",VLOOKUP(AB161,'Lookup Tables'!$A$75:$B$86,2,TRUE))</f>
        <v>Level 7</v>
      </c>
      <c r="AD161" s="54" t="str">
        <f t="shared" si="50"/>
        <v>Level 1-Level 7</v>
      </c>
      <c r="AE161" s="49" t="s">
        <v>1032</v>
      </c>
      <c r="AF161" s="55" t="str">
        <f t="shared" si="51"/>
        <v>Link</v>
      </c>
      <c r="AG161" s="49">
        <v>3</v>
      </c>
      <c r="AH161" s="50" t="str">
        <f>IF(AG161="","",VLOOKUP(AG161,'Lookup Tables'!$A$75:$B$86,2,TRUE))</f>
        <v>Level 1</v>
      </c>
      <c r="AI161" s="49">
        <v>13146767</v>
      </c>
      <c r="AJ161" s="49" t="s">
        <v>9</v>
      </c>
      <c r="AK161" s="49" t="s">
        <v>1031</v>
      </c>
      <c r="AL161" s="49"/>
      <c r="AM161" s="50" t="s">
        <v>1033</v>
      </c>
      <c r="AN161" s="50" t="s">
        <v>1034</v>
      </c>
      <c r="AO161" s="55" t="str">
        <f t="shared" si="52"/>
        <v>Link</v>
      </c>
      <c r="AP161" s="49" t="b">
        <v>1</v>
      </c>
      <c r="AQ161" s="165">
        <v>179</v>
      </c>
      <c r="AR161" s="175" t="s">
        <v>4002</v>
      </c>
      <c r="AS161" s="225"/>
      <c r="AT161"/>
      <c r="AU161"/>
      <c r="AV161"/>
      <c r="AW161">
        <v>1</v>
      </c>
      <c r="AX161"/>
      <c r="AY161">
        <f t="shared" si="53"/>
        <v>1</v>
      </c>
      <c r="AZ161">
        <v>1</v>
      </c>
      <c r="BA161"/>
      <c r="BB161"/>
      <c r="BC161">
        <v>1</v>
      </c>
      <c r="BD161"/>
      <c r="BE161"/>
      <c r="BF161"/>
      <c r="BG161"/>
      <c r="BH161"/>
      <c r="BI161"/>
      <c r="BJ161"/>
      <c r="BK161"/>
      <c r="BL161"/>
      <c r="BM161"/>
      <c r="BN161"/>
      <c r="BO161"/>
      <c r="BP161"/>
      <c r="BQ161"/>
      <c r="BR161"/>
      <c r="BS161" s="50" t="s">
        <v>4003</v>
      </c>
      <c r="BT161" s="50" t="s">
        <v>3385</v>
      </c>
      <c r="BU161" s="56"/>
      <c r="BV161" s="56"/>
      <c r="BW161" s="56">
        <v>3</v>
      </c>
      <c r="BX161" s="56"/>
      <c r="BY161" s="56"/>
      <c r="BZ161" s="56"/>
      <c r="CA161" s="56"/>
      <c r="CB161" s="56"/>
      <c r="CC161" s="56"/>
      <c r="CD161" s="50" t="s">
        <v>2801</v>
      </c>
      <c r="CE161" s="50" t="s">
        <v>2818</v>
      </c>
      <c r="CF161" s="56">
        <v>2</v>
      </c>
      <c r="CG161" s="50" t="s">
        <v>3214</v>
      </c>
      <c r="CH161" s="50" t="s">
        <v>3208</v>
      </c>
      <c r="CI161" s="57" t="s">
        <v>2818</v>
      </c>
      <c r="CJ161" s="58" t="s">
        <v>3113</v>
      </c>
    </row>
    <row r="162" spans="1:88" s="50" customFormat="1" x14ac:dyDescent="0.3">
      <c r="A162" s="49" t="s">
        <v>1823</v>
      </c>
      <c r="B162" s="49">
        <v>64023096</v>
      </c>
      <c r="C162" s="49">
        <v>0</v>
      </c>
      <c r="D162" s="49">
        <v>90</v>
      </c>
      <c r="E162" s="49">
        <v>0</v>
      </c>
      <c r="G162" s="49" t="s">
        <v>1824</v>
      </c>
      <c r="H162" s="51">
        <v>44097</v>
      </c>
      <c r="I162" s="49" t="b">
        <f t="shared" si="37"/>
        <v>1</v>
      </c>
      <c r="J162" s="52">
        <v>1600846349</v>
      </c>
      <c r="K162" s="53">
        <f t="shared" si="38"/>
        <v>44097.31422453704</v>
      </c>
      <c r="L162" s="52">
        <v>1600866759</v>
      </c>
      <c r="M162" s="53">
        <f t="shared" si="39"/>
        <v>44097.550451388888</v>
      </c>
      <c r="N162" s="52">
        <f t="shared" si="40"/>
        <v>20410</v>
      </c>
      <c r="O162" s="54" t="str">
        <f t="shared" si="41"/>
        <v>0 days 5:40:10</v>
      </c>
      <c r="P162" s="52"/>
      <c r="Q162" s="53" t="str">
        <f t="shared" si="42"/>
        <v/>
      </c>
      <c r="R162" s="52" t="str">
        <f t="shared" si="43"/>
        <v/>
      </c>
      <c r="S162" s="54" t="str">
        <f t="shared" si="44"/>
        <v/>
      </c>
      <c r="U162" s="53" t="str">
        <f t="shared" si="45"/>
        <v/>
      </c>
      <c r="V162" s="52" t="str">
        <f t="shared" si="46"/>
        <v/>
      </c>
      <c r="W162" s="54" t="str">
        <f t="shared" si="47"/>
        <v/>
      </c>
      <c r="X162" s="52">
        <f t="shared" si="48"/>
        <v>20410</v>
      </c>
      <c r="Y162" s="54" t="str">
        <f t="shared" si="49"/>
        <v>00 days 05:40:10</v>
      </c>
      <c r="AC162" s="50" t="str">
        <f>IF(AB162="","",VLOOKUP(AB162,'Lookup Tables'!$A$75:$B$86,2,TRUE))</f>
        <v/>
      </c>
      <c r="AD162" s="54" t="str">
        <f t="shared" si="50"/>
        <v/>
      </c>
      <c r="AE162" s="49" t="s">
        <v>1826</v>
      </c>
      <c r="AF162" s="55" t="str">
        <f t="shared" si="51"/>
        <v>Link</v>
      </c>
      <c r="AG162" s="49">
        <v>33</v>
      </c>
      <c r="AH162" s="50" t="str">
        <f>IF(AG162="","",VLOOKUP(AG162,'Lookup Tables'!$A$75:$B$86,2,TRUE))</f>
        <v>Level 1</v>
      </c>
      <c r="AI162" s="49">
        <v>9047246</v>
      </c>
      <c r="AJ162" s="49" t="s">
        <v>9</v>
      </c>
      <c r="AK162" s="49" t="s">
        <v>1825</v>
      </c>
      <c r="AL162" s="49"/>
      <c r="AM162" s="50" t="s">
        <v>1827</v>
      </c>
      <c r="AN162" s="50" t="s">
        <v>1828</v>
      </c>
      <c r="AO162" s="55" t="str">
        <f t="shared" si="52"/>
        <v>Link</v>
      </c>
      <c r="AP162" s="49" t="b">
        <v>0</v>
      </c>
      <c r="AQ162" s="165">
        <v>333</v>
      </c>
      <c r="AR162" s="175" t="s">
        <v>3822</v>
      </c>
      <c r="AS162" s="225"/>
      <c r="AT162"/>
      <c r="AU162"/>
      <c r="AV162"/>
      <c r="AW162"/>
      <c r="AX162"/>
      <c r="AY162">
        <f t="shared" si="53"/>
        <v>0</v>
      </c>
      <c r="AZ162">
        <v>1</v>
      </c>
      <c r="BA162"/>
      <c r="BB162"/>
      <c r="BC162"/>
      <c r="BD162">
        <v>1</v>
      </c>
      <c r="BE162"/>
      <c r="BF162"/>
      <c r="BG162"/>
      <c r="BH162"/>
      <c r="BI162"/>
      <c r="BJ162"/>
      <c r="BK162"/>
      <c r="BL162"/>
      <c r="BM162"/>
      <c r="BN162"/>
      <c r="BO162"/>
      <c r="BP162"/>
      <c r="BQ162"/>
      <c r="BR162">
        <v>1</v>
      </c>
      <c r="BS162" s="50" t="s">
        <v>3823</v>
      </c>
      <c r="BT162" s="50" t="s">
        <v>3824</v>
      </c>
      <c r="BU162" s="56"/>
      <c r="BV162" s="56"/>
      <c r="BW162" s="56">
        <v>3</v>
      </c>
      <c r="BX162" s="56"/>
      <c r="BY162" s="56"/>
      <c r="BZ162" s="56"/>
      <c r="CA162" s="56"/>
      <c r="CB162" s="56"/>
      <c r="CC162" s="56"/>
      <c r="CD162" s="50" t="s">
        <v>2801</v>
      </c>
      <c r="CE162" s="50" t="s">
        <v>2818</v>
      </c>
      <c r="CF162" s="56">
        <v>2</v>
      </c>
      <c r="CG162" s="50" t="s">
        <v>3214</v>
      </c>
      <c r="CH162" s="50" t="s">
        <v>3208</v>
      </c>
      <c r="CI162" s="57" t="s">
        <v>2818</v>
      </c>
      <c r="CJ162" s="58" t="s">
        <v>3113</v>
      </c>
    </row>
    <row r="163" spans="1:88" s="50" customFormat="1" x14ac:dyDescent="0.3">
      <c r="A163" s="49" t="s">
        <v>933</v>
      </c>
      <c r="B163" s="49">
        <v>61309742</v>
      </c>
      <c r="C163" s="49">
        <v>0</v>
      </c>
      <c r="D163" s="49">
        <v>634</v>
      </c>
      <c r="E163" s="49">
        <v>2</v>
      </c>
      <c r="G163" s="49" t="s">
        <v>934</v>
      </c>
      <c r="H163" s="51">
        <v>44026</v>
      </c>
      <c r="I163" s="49" t="b">
        <f t="shared" si="37"/>
        <v>0</v>
      </c>
      <c r="J163" s="52">
        <v>1587321867</v>
      </c>
      <c r="K163" s="53">
        <f t="shared" si="38"/>
        <v>43940.780868055561</v>
      </c>
      <c r="L163" s="52">
        <v>1587329785</v>
      </c>
      <c r="M163" s="53">
        <f t="shared" si="39"/>
        <v>43940.872511574074</v>
      </c>
      <c r="N163" s="52">
        <f t="shared" si="40"/>
        <v>7918</v>
      </c>
      <c r="O163" s="54" t="str">
        <f t="shared" si="41"/>
        <v>0 days 2:11:58</v>
      </c>
      <c r="P163" s="52">
        <v>1587324438</v>
      </c>
      <c r="Q163" s="53">
        <f t="shared" si="42"/>
        <v>43940.810624999998</v>
      </c>
      <c r="R163" s="52">
        <f t="shared" si="43"/>
        <v>2571</v>
      </c>
      <c r="S163" s="54" t="str">
        <f t="shared" si="44"/>
        <v>0 days 0:42:51</v>
      </c>
      <c r="U163" s="53" t="str">
        <f t="shared" si="45"/>
        <v/>
      </c>
      <c r="V163" s="52" t="str">
        <f t="shared" si="46"/>
        <v/>
      </c>
      <c r="W163" s="54" t="str">
        <f t="shared" si="47"/>
        <v/>
      </c>
      <c r="X163" s="52">
        <f t="shared" si="48"/>
        <v>2571</v>
      </c>
      <c r="Y163" s="54" t="str">
        <f t="shared" si="49"/>
        <v>00 days 00:42:51</v>
      </c>
      <c r="AC163" s="50" t="str">
        <f>IF(AB163="","",VLOOKUP(AB163,'Lookup Tables'!$A$75:$B$86,2,TRUE))</f>
        <v/>
      </c>
      <c r="AD163" s="54" t="str">
        <f t="shared" si="50"/>
        <v/>
      </c>
      <c r="AE163" s="49" t="s">
        <v>936</v>
      </c>
      <c r="AF163" s="55" t="str">
        <f t="shared" si="51"/>
        <v>Link</v>
      </c>
      <c r="AG163" s="49">
        <v>17</v>
      </c>
      <c r="AH163" s="50" t="str">
        <f>IF(AG163="","",VLOOKUP(AG163,'Lookup Tables'!$A$75:$B$86,2,TRUE))</f>
        <v>Level 1</v>
      </c>
      <c r="AI163" s="49">
        <v>5743147</v>
      </c>
      <c r="AJ163" s="49" t="s">
        <v>9</v>
      </c>
      <c r="AK163" s="49" t="s">
        <v>935</v>
      </c>
      <c r="AL163" s="49"/>
      <c r="AM163" s="50" t="s">
        <v>937</v>
      </c>
      <c r="AN163" s="50" t="s">
        <v>938</v>
      </c>
      <c r="AO163" s="55" t="str">
        <f t="shared" si="52"/>
        <v>Link</v>
      </c>
      <c r="AP163" s="49" t="b">
        <v>1</v>
      </c>
      <c r="AQ163" s="165">
        <v>162</v>
      </c>
      <c r="AR163" s="175" t="s">
        <v>3769</v>
      </c>
      <c r="AS163" s="225"/>
      <c r="AT163"/>
      <c r="AU163"/>
      <c r="AV163"/>
      <c r="AW163"/>
      <c r="AX163">
        <v>1</v>
      </c>
      <c r="AY163">
        <f t="shared" si="53"/>
        <v>1</v>
      </c>
      <c r="AZ163">
        <v>1</v>
      </c>
      <c r="BA163"/>
      <c r="BB163"/>
      <c r="BC163"/>
      <c r="BD163"/>
      <c r="BE163"/>
      <c r="BF163"/>
      <c r="BG163"/>
      <c r="BH163"/>
      <c r="BI163"/>
      <c r="BJ163"/>
      <c r="BK163"/>
      <c r="BL163"/>
      <c r="BM163"/>
      <c r="BN163"/>
      <c r="BO163"/>
      <c r="BP163"/>
      <c r="BQ163"/>
      <c r="BR163"/>
      <c r="BS163" s="50" t="s">
        <v>3770</v>
      </c>
      <c r="BT163" s="50" t="s">
        <v>3389</v>
      </c>
      <c r="BU163" s="56"/>
      <c r="BV163" s="56">
        <v>2</v>
      </c>
      <c r="BW163" s="56">
        <v>3</v>
      </c>
      <c r="BX163" s="56"/>
      <c r="BY163" s="56"/>
      <c r="BZ163" s="56"/>
      <c r="CA163" s="56"/>
      <c r="CB163" s="56"/>
      <c r="CC163" s="56"/>
      <c r="CD163" s="50" t="s">
        <v>2801</v>
      </c>
      <c r="CE163" s="50" t="s">
        <v>2818</v>
      </c>
      <c r="CF163" s="56">
        <v>2</v>
      </c>
      <c r="CG163" s="50" t="s">
        <v>3214</v>
      </c>
      <c r="CH163" s="50" t="s">
        <v>3208</v>
      </c>
      <c r="CI163" s="57" t="s">
        <v>2810</v>
      </c>
      <c r="CJ163" s="58" t="s">
        <v>3113</v>
      </c>
    </row>
    <row r="164" spans="1:88" s="50" customFormat="1" x14ac:dyDescent="0.3">
      <c r="A164" s="49" t="s">
        <v>729</v>
      </c>
      <c r="B164" s="49">
        <v>66147554</v>
      </c>
      <c r="C164" s="49">
        <v>0</v>
      </c>
      <c r="D164" s="49">
        <v>26</v>
      </c>
      <c r="E164" s="49">
        <v>0</v>
      </c>
      <c r="G164" s="49" t="s">
        <v>493</v>
      </c>
      <c r="H164" s="51">
        <v>44238</v>
      </c>
      <c r="I164" s="49" t="b">
        <f t="shared" si="37"/>
        <v>0</v>
      </c>
      <c r="J164" s="52">
        <v>1613006947</v>
      </c>
      <c r="K164" s="53">
        <f t="shared" si="38"/>
        <v>44238.061886574069</v>
      </c>
      <c r="L164" s="52">
        <v>1613019763</v>
      </c>
      <c r="M164" s="53">
        <f t="shared" si="39"/>
        <v>44238.210219907407</v>
      </c>
      <c r="N164" s="52">
        <f t="shared" si="40"/>
        <v>12816</v>
      </c>
      <c r="O164" s="54" t="str">
        <f t="shared" si="41"/>
        <v>0 days 3:33:36</v>
      </c>
      <c r="P164" s="52"/>
      <c r="Q164" s="53" t="str">
        <f t="shared" si="42"/>
        <v/>
      </c>
      <c r="R164" s="52" t="str">
        <f t="shared" si="43"/>
        <v/>
      </c>
      <c r="S164" s="54" t="str">
        <f t="shared" si="44"/>
        <v/>
      </c>
      <c r="U164" s="53" t="str">
        <f t="shared" si="45"/>
        <v/>
      </c>
      <c r="V164" s="52" t="str">
        <f t="shared" si="46"/>
        <v/>
      </c>
      <c r="W164" s="54" t="str">
        <f t="shared" si="47"/>
        <v/>
      </c>
      <c r="X164" s="52">
        <f t="shared" si="48"/>
        <v>12816</v>
      </c>
      <c r="Y164" s="54" t="str">
        <f t="shared" si="49"/>
        <v>00 days 03:33:36</v>
      </c>
      <c r="AC164" s="50" t="str">
        <f>IF(AB164="","",VLOOKUP(AB164,'Lookup Tables'!$A$75:$B$86,2,TRUE))</f>
        <v/>
      </c>
      <c r="AD164" s="54" t="str">
        <f t="shared" si="50"/>
        <v/>
      </c>
      <c r="AE164" s="49" t="s">
        <v>731</v>
      </c>
      <c r="AF164" s="55" t="str">
        <f t="shared" si="51"/>
        <v>Link</v>
      </c>
      <c r="AG164" s="49">
        <v>483</v>
      </c>
      <c r="AH164" s="50" t="str">
        <f>IF(AG164="","",VLOOKUP(AG164,'Lookup Tables'!$A$75:$B$86,2,TRUE))</f>
        <v>Level 2</v>
      </c>
      <c r="AI164" s="49">
        <v>3036876</v>
      </c>
      <c r="AJ164" s="49" t="s">
        <v>9</v>
      </c>
      <c r="AK164" s="49" t="s">
        <v>730</v>
      </c>
      <c r="AL164" s="49"/>
      <c r="AM164" s="50" t="s">
        <v>732</v>
      </c>
      <c r="AN164" s="50" t="s">
        <v>733</v>
      </c>
      <c r="AO164" s="55" t="str">
        <f t="shared" si="52"/>
        <v>Link</v>
      </c>
      <c r="AP164" s="49" t="b">
        <v>0</v>
      </c>
      <c r="AQ164" s="165">
        <v>125</v>
      </c>
      <c r="AR164" s="175" t="s">
        <v>3675</v>
      </c>
      <c r="AS164" s="225"/>
      <c r="AT164"/>
      <c r="AU164"/>
      <c r="AV164"/>
      <c r="AW164"/>
      <c r="AX164">
        <v>1</v>
      </c>
      <c r="AY164">
        <f t="shared" si="53"/>
        <v>1</v>
      </c>
      <c r="AZ164">
        <v>1</v>
      </c>
      <c r="BA164"/>
      <c r="BB164"/>
      <c r="BC164"/>
      <c r="BD164"/>
      <c r="BE164"/>
      <c r="BF164"/>
      <c r="BG164"/>
      <c r="BH164"/>
      <c r="BI164"/>
      <c r="BJ164"/>
      <c r="BK164">
        <v>1</v>
      </c>
      <c r="BL164"/>
      <c r="BM164"/>
      <c r="BN164"/>
      <c r="BO164"/>
      <c r="BP164"/>
      <c r="BQ164"/>
      <c r="BR164"/>
      <c r="BS164" s="95" t="s">
        <v>3676</v>
      </c>
      <c r="BT164" s="95" t="s">
        <v>3677</v>
      </c>
      <c r="BU164" s="56"/>
      <c r="BV164" s="56"/>
      <c r="BW164" s="56">
        <v>3</v>
      </c>
      <c r="BX164" s="56"/>
      <c r="BY164" s="56"/>
      <c r="BZ164" s="56"/>
      <c r="CA164" s="56"/>
      <c r="CB164" s="56"/>
      <c r="CC164" s="56"/>
      <c r="CD164" s="50" t="s">
        <v>2801</v>
      </c>
      <c r="CE164" s="50" t="s">
        <v>2818</v>
      </c>
      <c r="CF164" s="56">
        <v>2</v>
      </c>
      <c r="CG164" s="50" t="s">
        <v>3214</v>
      </c>
      <c r="CH164" s="50" t="s">
        <v>3208</v>
      </c>
      <c r="CI164" s="57" t="s">
        <v>2810</v>
      </c>
      <c r="CJ164" s="58" t="s">
        <v>3113</v>
      </c>
    </row>
    <row r="165" spans="1:88" s="50" customFormat="1" x14ac:dyDescent="0.3">
      <c r="A165" s="49" t="s">
        <v>1546</v>
      </c>
      <c r="B165" s="49">
        <v>65040872</v>
      </c>
      <c r="C165" s="49">
        <v>0</v>
      </c>
      <c r="D165" s="49">
        <v>87</v>
      </c>
      <c r="E165" s="49">
        <v>1</v>
      </c>
      <c r="G165" s="49" t="s">
        <v>1547</v>
      </c>
      <c r="H165" s="51">
        <v>44165</v>
      </c>
      <c r="I165" s="49" t="b">
        <f t="shared" si="37"/>
        <v>1</v>
      </c>
      <c r="J165" s="52">
        <v>1606495307</v>
      </c>
      <c r="K165" s="53">
        <f t="shared" si="38"/>
        <v>44162.69568287037</v>
      </c>
      <c r="L165" s="52"/>
      <c r="M165" s="53" t="str">
        <f t="shared" si="39"/>
        <v/>
      </c>
      <c r="N165" s="52" t="str">
        <f t="shared" si="40"/>
        <v/>
      </c>
      <c r="O165" s="54" t="str">
        <f t="shared" si="41"/>
        <v/>
      </c>
      <c r="P165" s="52">
        <v>1606700259</v>
      </c>
      <c r="Q165" s="53">
        <f t="shared" si="42"/>
        <v>44165.067812499998</v>
      </c>
      <c r="R165" s="52">
        <f t="shared" si="43"/>
        <v>204952</v>
      </c>
      <c r="S165" s="54" t="str">
        <f t="shared" si="44"/>
        <v>2 days 8:55:52</v>
      </c>
      <c r="U165" s="53" t="str">
        <f t="shared" si="45"/>
        <v/>
      </c>
      <c r="V165" s="52" t="str">
        <f t="shared" si="46"/>
        <v/>
      </c>
      <c r="W165" s="54" t="str">
        <f t="shared" si="47"/>
        <v/>
      </c>
      <c r="X165" s="52">
        <f t="shared" si="48"/>
        <v>204952</v>
      </c>
      <c r="Y165" s="54" t="str">
        <f t="shared" si="49"/>
        <v>02 days 08:55:52</v>
      </c>
      <c r="AC165" s="50" t="str">
        <f>IF(AB165="","",VLOOKUP(AB165,'Lookup Tables'!$A$75:$B$86,2,TRUE))</f>
        <v/>
      </c>
      <c r="AD165" s="54" t="str">
        <f t="shared" si="50"/>
        <v/>
      </c>
      <c r="AE165" s="49" t="s">
        <v>1549</v>
      </c>
      <c r="AF165" s="55" t="str">
        <f t="shared" si="51"/>
        <v>Link</v>
      </c>
      <c r="AG165" s="49">
        <v>13</v>
      </c>
      <c r="AH165" s="50" t="str">
        <f>IF(AG165="","",VLOOKUP(AG165,'Lookup Tables'!$A$75:$B$86,2,TRUE))</f>
        <v>Level 1</v>
      </c>
      <c r="AI165" s="49">
        <v>13681455</v>
      </c>
      <c r="AJ165" s="49" t="s">
        <v>9</v>
      </c>
      <c r="AK165" s="49" t="s">
        <v>1548</v>
      </c>
      <c r="AL165" s="49"/>
      <c r="AM165" s="50" t="s">
        <v>1550</v>
      </c>
      <c r="AN165" s="50" t="s">
        <v>1551</v>
      </c>
      <c r="AO165" s="55" t="str">
        <f t="shared" si="52"/>
        <v>Link</v>
      </c>
      <c r="AP165" s="49" t="b">
        <v>0</v>
      </c>
      <c r="AQ165" s="165">
        <v>276</v>
      </c>
      <c r="AR165" s="175" t="s">
        <v>3565</v>
      </c>
      <c r="AS165" s="225"/>
      <c r="AT165"/>
      <c r="AU165"/>
      <c r="AV165"/>
      <c r="AW165">
        <v>1</v>
      </c>
      <c r="AX165"/>
      <c r="AY165">
        <f t="shared" si="53"/>
        <v>1</v>
      </c>
      <c r="AZ165">
        <v>1</v>
      </c>
      <c r="BA165"/>
      <c r="BB165"/>
      <c r="BC165"/>
      <c r="BD165"/>
      <c r="BE165">
        <v>1</v>
      </c>
      <c r="BF165"/>
      <c r="BG165"/>
      <c r="BH165"/>
      <c r="BI165"/>
      <c r="BJ165"/>
      <c r="BK165"/>
      <c r="BL165"/>
      <c r="BM165"/>
      <c r="BN165"/>
      <c r="BO165"/>
      <c r="BP165"/>
      <c r="BQ165"/>
      <c r="BR165"/>
      <c r="BS165" s="95" t="s">
        <v>3566</v>
      </c>
      <c r="BT165" s="95" t="s">
        <v>2561</v>
      </c>
      <c r="BU165" s="56"/>
      <c r="BV165" s="56">
        <v>2</v>
      </c>
      <c r="BW165" s="56">
        <v>3</v>
      </c>
      <c r="BX165" s="56"/>
      <c r="BY165" s="56"/>
      <c r="BZ165" s="56"/>
      <c r="CA165" s="56"/>
      <c r="CB165" s="56"/>
      <c r="CC165" s="56"/>
      <c r="CD165" s="50" t="s">
        <v>2801</v>
      </c>
      <c r="CE165" s="50" t="s">
        <v>2818</v>
      </c>
      <c r="CF165" s="56">
        <v>2</v>
      </c>
      <c r="CG165" s="50" t="s">
        <v>3214</v>
      </c>
      <c r="CH165" s="50" t="s">
        <v>3208</v>
      </c>
      <c r="CI165" s="57" t="s">
        <v>2818</v>
      </c>
      <c r="CJ165" s="58" t="s">
        <v>3113</v>
      </c>
    </row>
    <row r="166" spans="1:88" s="50" customFormat="1" x14ac:dyDescent="0.3">
      <c r="A166" s="49" t="s">
        <v>951</v>
      </c>
      <c r="B166" s="49">
        <v>62514765</v>
      </c>
      <c r="C166" s="49">
        <v>0</v>
      </c>
      <c r="D166" s="49">
        <v>184</v>
      </c>
      <c r="E166" s="49">
        <v>1</v>
      </c>
      <c r="F166" s="50">
        <v>62522152</v>
      </c>
      <c r="G166" s="49" t="s">
        <v>952</v>
      </c>
      <c r="H166" s="51">
        <v>44004</v>
      </c>
      <c r="I166" s="49" t="b">
        <f t="shared" si="37"/>
        <v>1</v>
      </c>
      <c r="J166" s="52">
        <v>1592829901</v>
      </c>
      <c r="K166" s="53">
        <f t="shared" si="38"/>
        <v>44004.53126157407</v>
      </c>
      <c r="L166" s="52"/>
      <c r="M166" s="53" t="str">
        <f t="shared" si="39"/>
        <v/>
      </c>
      <c r="N166" s="52" t="str">
        <f t="shared" si="40"/>
        <v/>
      </c>
      <c r="O166" s="54" t="str">
        <f t="shared" si="41"/>
        <v/>
      </c>
      <c r="P166" s="52">
        <v>1592854436</v>
      </c>
      <c r="Q166" s="53">
        <f t="shared" si="42"/>
        <v>44004.81523148148</v>
      </c>
      <c r="R166" s="52">
        <f t="shared" si="43"/>
        <v>24535</v>
      </c>
      <c r="S166" s="54" t="str">
        <f t="shared" si="44"/>
        <v>0 days 6:48:55</v>
      </c>
      <c r="T166" s="50">
        <v>1592854436</v>
      </c>
      <c r="U166" s="53">
        <f t="shared" si="45"/>
        <v>44004.81523148148</v>
      </c>
      <c r="V166" s="52">
        <f t="shared" si="46"/>
        <v>24535</v>
      </c>
      <c r="W166" s="54" t="str">
        <f t="shared" si="47"/>
        <v>0 days 6:48:55</v>
      </c>
      <c r="X166" s="52">
        <f t="shared" si="48"/>
        <v>24535</v>
      </c>
      <c r="Y166" s="54" t="str">
        <f t="shared" si="49"/>
        <v>00 days 06:48:55</v>
      </c>
      <c r="Z166" s="50" t="s">
        <v>954</v>
      </c>
      <c r="AA166" s="50">
        <v>1793353</v>
      </c>
      <c r="AB166" s="50">
        <v>1505</v>
      </c>
      <c r="AC166" s="50" t="str">
        <f>IF(AB166="","",VLOOKUP(AB166,'Lookup Tables'!$A$75:$B$86,2,TRUE))</f>
        <v>Level 4</v>
      </c>
      <c r="AD166" s="54" t="str">
        <f t="shared" si="50"/>
        <v>Level 4-Level 4</v>
      </c>
      <c r="AE166" s="49" t="s">
        <v>954</v>
      </c>
      <c r="AF166" s="55" t="str">
        <f t="shared" si="51"/>
        <v>Link</v>
      </c>
      <c r="AG166" s="49">
        <v>1505</v>
      </c>
      <c r="AH166" s="50" t="str">
        <f>IF(AG166="","",VLOOKUP(AG166,'Lookup Tables'!$A$75:$B$86,2,TRUE))</f>
        <v>Level 4</v>
      </c>
      <c r="AI166" s="49">
        <v>1793353</v>
      </c>
      <c r="AJ166" s="49" t="s">
        <v>9</v>
      </c>
      <c r="AK166" s="49" t="s">
        <v>953</v>
      </c>
      <c r="AL166" s="49">
        <v>51</v>
      </c>
      <c r="AM166" s="50" t="s">
        <v>955</v>
      </c>
      <c r="AN166" s="50" t="s">
        <v>956</v>
      </c>
      <c r="AO166" s="55" t="str">
        <f t="shared" si="52"/>
        <v>Link</v>
      </c>
      <c r="AP166" s="49" t="b">
        <v>1</v>
      </c>
      <c r="AQ166" s="165">
        <v>166</v>
      </c>
      <c r="AR166" s="175" t="s">
        <v>3967</v>
      </c>
      <c r="AS166" s="225"/>
      <c r="AT166"/>
      <c r="AU166"/>
      <c r="AV166"/>
      <c r="AW166"/>
      <c r="AX166">
        <v>1</v>
      </c>
      <c r="AY166">
        <f t="shared" ref="AY166:AY197" si="54">AW166+AX166</f>
        <v>1</v>
      </c>
      <c r="AZ166">
        <v>1</v>
      </c>
      <c r="BA166"/>
      <c r="BB166"/>
      <c r="BC166"/>
      <c r="BD166"/>
      <c r="BE166"/>
      <c r="BF166"/>
      <c r="BG166"/>
      <c r="BH166"/>
      <c r="BI166"/>
      <c r="BJ166"/>
      <c r="BK166">
        <v>1</v>
      </c>
      <c r="BL166"/>
      <c r="BM166"/>
      <c r="BN166"/>
      <c r="BO166"/>
      <c r="BP166"/>
      <c r="BQ166"/>
      <c r="BR166"/>
      <c r="BS166" s="50" t="s">
        <v>3968</v>
      </c>
      <c r="BT166" s="50" t="s">
        <v>3969</v>
      </c>
      <c r="BU166" s="56"/>
      <c r="BV166" s="56">
        <v>2</v>
      </c>
      <c r="BW166" s="56">
        <v>3</v>
      </c>
      <c r="BX166" s="56"/>
      <c r="BY166" s="56"/>
      <c r="BZ166" s="56"/>
      <c r="CA166" s="56"/>
      <c r="CB166" s="56"/>
      <c r="CC166" s="56"/>
      <c r="CD166" s="50" t="s">
        <v>2801</v>
      </c>
      <c r="CE166" s="50" t="s">
        <v>2818</v>
      </c>
      <c r="CF166" s="56">
        <v>2</v>
      </c>
      <c r="CG166" s="50" t="s">
        <v>3213</v>
      </c>
      <c r="CH166" s="50" t="s">
        <v>3208</v>
      </c>
      <c r="CI166" s="57" t="s">
        <v>2810</v>
      </c>
      <c r="CJ166" s="58" t="s">
        <v>3113</v>
      </c>
    </row>
    <row r="167" spans="1:88" s="50" customFormat="1" x14ac:dyDescent="0.3">
      <c r="A167" s="49" t="s">
        <v>428</v>
      </c>
      <c r="B167" s="49">
        <v>66884642</v>
      </c>
      <c r="C167" s="49">
        <v>0</v>
      </c>
      <c r="D167" s="49">
        <v>31</v>
      </c>
      <c r="E167" s="49">
        <v>1</v>
      </c>
      <c r="G167" s="49" t="s">
        <v>429</v>
      </c>
      <c r="H167" s="51">
        <v>44289</v>
      </c>
      <c r="I167" s="49" t="b">
        <f t="shared" si="37"/>
        <v>0</v>
      </c>
      <c r="J167" s="52">
        <v>1617181361</v>
      </c>
      <c r="K167" s="53">
        <f t="shared" si="38"/>
        <v>44286.376863425925</v>
      </c>
      <c r="L167" s="52">
        <v>1617190787</v>
      </c>
      <c r="M167" s="53">
        <f t="shared" si="39"/>
        <v>44286.485960648148</v>
      </c>
      <c r="N167" s="52">
        <f t="shared" si="40"/>
        <v>9426</v>
      </c>
      <c r="O167" s="54" t="str">
        <f t="shared" si="41"/>
        <v>0 days 2:37:6</v>
      </c>
      <c r="P167" s="52">
        <v>1617431683</v>
      </c>
      <c r="Q167" s="53">
        <f t="shared" si="42"/>
        <v>44289.274108796293</v>
      </c>
      <c r="R167" s="52">
        <f t="shared" si="43"/>
        <v>250322</v>
      </c>
      <c r="S167" s="54" t="str">
        <f t="shared" si="44"/>
        <v>2 days 21:32:2</v>
      </c>
      <c r="U167" s="53" t="str">
        <f t="shared" si="45"/>
        <v/>
      </c>
      <c r="V167" s="52" t="str">
        <f t="shared" si="46"/>
        <v/>
      </c>
      <c r="W167" s="54" t="str">
        <f t="shared" si="47"/>
        <v/>
      </c>
      <c r="X167" s="52">
        <f t="shared" si="48"/>
        <v>9426</v>
      </c>
      <c r="Y167" s="54" t="str">
        <f t="shared" si="49"/>
        <v>00 days 02:37:06</v>
      </c>
      <c r="AC167" s="50" t="str">
        <f>IF(AB167="","",VLOOKUP(AB167,'Lookup Tables'!$A$75:$B$86,2,TRUE))</f>
        <v/>
      </c>
      <c r="AD167" s="54" t="str">
        <f t="shared" si="50"/>
        <v/>
      </c>
      <c r="AE167" s="49" t="s">
        <v>431</v>
      </c>
      <c r="AF167" s="55" t="str">
        <f t="shared" si="51"/>
        <v>Link</v>
      </c>
      <c r="AG167" s="49">
        <v>1</v>
      </c>
      <c r="AH167" s="50" t="str">
        <f>IF(AG167="","",VLOOKUP(AG167,'Lookup Tables'!$A$75:$B$86,2,TRUE))</f>
        <v>Level 1</v>
      </c>
      <c r="AI167" s="49">
        <v>15520578</v>
      </c>
      <c r="AJ167" s="49" t="s">
        <v>9</v>
      </c>
      <c r="AK167" s="49" t="s">
        <v>430</v>
      </c>
      <c r="AL167" s="49"/>
      <c r="AM167" s="50" t="s">
        <v>432</v>
      </c>
      <c r="AN167" s="50" t="s">
        <v>433</v>
      </c>
      <c r="AO167" s="55" t="str">
        <f t="shared" si="52"/>
        <v>Link</v>
      </c>
      <c r="AP167" s="59" t="b">
        <v>1</v>
      </c>
      <c r="AQ167" s="165">
        <v>72</v>
      </c>
      <c r="AR167" s="175" t="s">
        <v>3681</v>
      </c>
      <c r="AS167" s="225"/>
      <c r="AT167"/>
      <c r="AU167"/>
      <c r="AV167"/>
      <c r="AW167"/>
      <c r="AX167"/>
      <c r="AY167">
        <f t="shared" si="54"/>
        <v>0</v>
      </c>
      <c r="AZ167">
        <v>1</v>
      </c>
      <c r="BA167"/>
      <c r="BB167">
        <v>1</v>
      </c>
      <c r="BC167"/>
      <c r="BD167"/>
      <c r="BE167"/>
      <c r="BF167"/>
      <c r="BG167">
        <v>1</v>
      </c>
      <c r="BH167"/>
      <c r="BI167"/>
      <c r="BJ167"/>
      <c r="BK167"/>
      <c r="BL167"/>
      <c r="BM167"/>
      <c r="BN167"/>
      <c r="BO167"/>
      <c r="BP167"/>
      <c r="BQ167"/>
      <c r="BR167"/>
      <c r="BS167" s="50" t="s">
        <v>3682</v>
      </c>
      <c r="BT167" s="50" t="s">
        <v>2945</v>
      </c>
      <c r="BU167" s="56"/>
      <c r="BV167" s="56">
        <v>2</v>
      </c>
      <c r="BW167" s="56">
        <v>3</v>
      </c>
      <c r="BX167" s="56"/>
      <c r="BY167" s="56"/>
      <c r="BZ167" s="56"/>
      <c r="CA167" s="56"/>
      <c r="CB167" s="56"/>
      <c r="CC167" s="56"/>
      <c r="CD167" s="50" t="s">
        <v>2801</v>
      </c>
      <c r="CE167" s="50" t="s">
        <v>2818</v>
      </c>
      <c r="CF167" s="56">
        <v>2</v>
      </c>
      <c r="CG167" s="50" t="s">
        <v>3213</v>
      </c>
      <c r="CH167" s="50" t="s">
        <v>3208</v>
      </c>
      <c r="CI167" s="57" t="s">
        <v>2810</v>
      </c>
      <c r="CJ167" s="58" t="s">
        <v>3113</v>
      </c>
    </row>
    <row r="168" spans="1:88" s="50" customFormat="1" x14ac:dyDescent="0.3">
      <c r="A168" s="49" t="s">
        <v>308</v>
      </c>
      <c r="B168" s="49">
        <v>63124615</v>
      </c>
      <c r="C168" s="49">
        <v>0</v>
      </c>
      <c r="D168" s="49">
        <v>201</v>
      </c>
      <c r="E168" s="49">
        <v>0</v>
      </c>
      <c r="G168" s="49" t="s">
        <v>309</v>
      </c>
      <c r="H168" s="51">
        <v>44040</v>
      </c>
      <c r="I168" s="49" t="b">
        <f t="shared" si="37"/>
        <v>1</v>
      </c>
      <c r="J168" s="52">
        <v>1595889479</v>
      </c>
      <c r="K168" s="53">
        <f t="shared" si="38"/>
        <v>44039.943043981482</v>
      </c>
      <c r="L168" s="52">
        <v>1596802672</v>
      </c>
      <c r="M168" s="53">
        <f t="shared" si="39"/>
        <v>44050.512407407412</v>
      </c>
      <c r="N168" s="52">
        <f t="shared" si="40"/>
        <v>913193</v>
      </c>
      <c r="O168" s="54" t="str">
        <f t="shared" si="41"/>
        <v>10 days 13:39:53</v>
      </c>
      <c r="P168" s="52"/>
      <c r="Q168" s="53" t="str">
        <f t="shared" si="42"/>
        <v/>
      </c>
      <c r="R168" s="52" t="str">
        <f t="shared" si="43"/>
        <v/>
      </c>
      <c r="S168" s="54" t="str">
        <f t="shared" si="44"/>
        <v/>
      </c>
      <c r="U168" s="53" t="str">
        <f t="shared" si="45"/>
        <v/>
      </c>
      <c r="V168" s="52" t="str">
        <f t="shared" si="46"/>
        <v/>
      </c>
      <c r="W168" s="54" t="str">
        <f t="shared" si="47"/>
        <v/>
      </c>
      <c r="X168" s="52">
        <f t="shared" si="48"/>
        <v>913193</v>
      </c>
      <c r="Y168" s="54" t="str">
        <f t="shared" si="49"/>
        <v>10 days 13:39:53</v>
      </c>
      <c r="AC168" s="50" t="str">
        <f>IF(AB168="","",VLOOKUP(AB168,'Lookup Tables'!$A$75:$B$86,2,TRUE))</f>
        <v/>
      </c>
      <c r="AD168" s="54" t="str">
        <f t="shared" si="50"/>
        <v/>
      </c>
      <c r="AE168" s="49" t="s">
        <v>311</v>
      </c>
      <c r="AF168" s="55" t="str">
        <f t="shared" si="51"/>
        <v>Link</v>
      </c>
      <c r="AG168" s="49">
        <v>1</v>
      </c>
      <c r="AH168" s="50" t="str">
        <f>IF(AG168="","",VLOOKUP(AG168,'Lookup Tables'!$A$75:$B$86,2,TRUE))</f>
        <v>Level 1</v>
      </c>
      <c r="AI168" s="49">
        <v>12476636</v>
      </c>
      <c r="AJ168" s="49" t="s">
        <v>9</v>
      </c>
      <c r="AK168" s="49" t="s">
        <v>310</v>
      </c>
      <c r="AL168" s="49"/>
      <c r="AM168" s="50" t="s">
        <v>312</v>
      </c>
      <c r="AN168" s="50" t="s">
        <v>313</v>
      </c>
      <c r="AO168" s="55" t="str">
        <f t="shared" si="52"/>
        <v>Link</v>
      </c>
      <c r="AP168" s="49" t="b">
        <v>0</v>
      </c>
      <c r="AQ168" s="165">
        <v>52</v>
      </c>
      <c r="AR168" s="175" t="s">
        <v>2954</v>
      </c>
      <c r="AS168" s="225"/>
      <c r="AT168"/>
      <c r="AU168"/>
      <c r="AV168"/>
      <c r="AW168"/>
      <c r="AX168"/>
      <c r="AY168">
        <f t="shared" si="54"/>
        <v>0</v>
      </c>
      <c r="AZ168">
        <v>1</v>
      </c>
      <c r="BA168"/>
      <c r="BB168">
        <v>1</v>
      </c>
      <c r="BC168">
        <v>0</v>
      </c>
      <c r="BD168"/>
      <c r="BE168">
        <v>1</v>
      </c>
      <c r="BF168"/>
      <c r="BG168"/>
      <c r="BH168"/>
      <c r="BI168"/>
      <c r="BJ168"/>
      <c r="BK168"/>
      <c r="BL168"/>
      <c r="BM168"/>
      <c r="BN168"/>
      <c r="BO168"/>
      <c r="BP168"/>
      <c r="BQ168"/>
      <c r="BR168"/>
      <c r="BS168" s="50" t="s">
        <v>2952</v>
      </c>
      <c r="BT168" s="50" t="s">
        <v>2953</v>
      </c>
      <c r="BU168" s="56"/>
      <c r="BV168" s="56">
        <v>2</v>
      </c>
      <c r="BW168" s="56">
        <v>3</v>
      </c>
      <c r="BX168" s="56"/>
      <c r="BY168" s="56"/>
      <c r="BZ168" s="56"/>
      <c r="CA168" s="56"/>
      <c r="CB168" s="56"/>
      <c r="CC168" s="56"/>
      <c r="CD168" s="50" t="s">
        <v>2801</v>
      </c>
      <c r="CE168" s="50" t="s">
        <v>2818</v>
      </c>
      <c r="CF168" s="56">
        <v>2</v>
      </c>
      <c r="CG168" s="50" t="s">
        <v>3214</v>
      </c>
      <c r="CH168" s="50" t="s">
        <v>3208</v>
      </c>
      <c r="CI168" s="57" t="s">
        <v>2810</v>
      </c>
      <c r="CJ168" s="58" t="s">
        <v>3113</v>
      </c>
    </row>
    <row r="169" spans="1:88" s="50" customFormat="1" x14ac:dyDescent="0.3">
      <c r="A169" s="49" t="s">
        <v>1477</v>
      </c>
      <c r="B169" s="49">
        <v>66521906</v>
      </c>
      <c r="C169" s="49">
        <v>0</v>
      </c>
      <c r="D169" s="49">
        <v>32</v>
      </c>
      <c r="E169" s="49">
        <v>1</v>
      </c>
      <c r="F169" s="50">
        <v>66538352</v>
      </c>
      <c r="G169" s="49" t="s">
        <v>1478</v>
      </c>
      <c r="H169" s="51">
        <v>44263</v>
      </c>
      <c r="I169" s="49" t="b">
        <f t="shared" si="37"/>
        <v>1</v>
      </c>
      <c r="J169" s="52">
        <v>1615154384</v>
      </c>
      <c r="K169" s="53">
        <f t="shared" si="38"/>
        <v>44262.916481481487</v>
      </c>
      <c r="L169" s="52">
        <v>1615182064</v>
      </c>
      <c r="M169" s="53">
        <f t="shared" si="39"/>
        <v>44263.236851851849</v>
      </c>
      <c r="N169" s="52">
        <f t="shared" si="40"/>
        <v>27680</v>
      </c>
      <c r="O169" s="54" t="str">
        <f t="shared" si="41"/>
        <v>0 days 7:41:20</v>
      </c>
      <c r="P169" s="52">
        <v>1615243707</v>
      </c>
      <c r="Q169" s="53">
        <f t="shared" si="42"/>
        <v>44263.950312500005</v>
      </c>
      <c r="R169" s="52">
        <f t="shared" si="43"/>
        <v>89323</v>
      </c>
      <c r="S169" s="54" t="str">
        <f t="shared" si="44"/>
        <v>1 days 0:48:43</v>
      </c>
      <c r="T169" s="50">
        <v>1615243707</v>
      </c>
      <c r="U169" s="53">
        <f t="shared" si="45"/>
        <v>44263.950312500005</v>
      </c>
      <c r="V169" s="52">
        <f t="shared" si="46"/>
        <v>89323</v>
      </c>
      <c r="W169" s="54" t="str">
        <f t="shared" si="47"/>
        <v>1 days 0:48:43</v>
      </c>
      <c r="X169" s="52">
        <f t="shared" si="48"/>
        <v>27680</v>
      </c>
      <c r="Y169" s="54" t="str">
        <f t="shared" si="49"/>
        <v>00 days 07:41:20</v>
      </c>
      <c r="Z169" s="50" t="s">
        <v>1480</v>
      </c>
      <c r="AA169" s="50">
        <v>2209634</v>
      </c>
      <c r="AB169" s="50">
        <v>403</v>
      </c>
      <c r="AC169" s="50" t="str">
        <f>IF(AB169="","",VLOOKUP(AB169,'Lookup Tables'!$A$75:$B$86,2,TRUE))</f>
        <v>Level 2</v>
      </c>
      <c r="AD169" s="54" t="str">
        <f t="shared" si="50"/>
        <v>Level 2-Level 2</v>
      </c>
      <c r="AE169" s="49" t="s">
        <v>1480</v>
      </c>
      <c r="AF169" s="55" t="str">
        <f t="shared" si="51"/>
        <v>Link</v>
      </c>
      <c r="AG169" s="49">
        <v>403</v>
      </c>
      <c r="AH169" s="50" t="str">
        <f>IF(AG169="","",VLOOKUP(AG169,'Lookup Tables'!$A$75:$B$86,2,TRUE))</f>
        <v>Level 2</v>
      </c>
      <c r="AI169" s="49">
        <v>2209634</v>
      </c>
      <c r="AJ169" s="49" t="s">
        <v>9</v>
      </c>
      <c r="AK169" s="49" t="s">
        <v>1479</v>
      </c>
      <c r="AL169" s="49">
        <v>80</v>
      </c>
      <c r="AM169" s="50" t="s">
        <v>1481</v>
      </c>
      <c r="AN169" s="50" t="s">
        <v>1482</v>
      </c>
      <c r="AO169" s="55" t="str">
        <f t="shared" si="52"/>
        <v>Link</v>
      </c>
      <c r="AP169" s="49" t="b">
        <v>1</v>
      </c>
      <c r="AQ169" s="165">
        <v>263</v>
      </c>
      <c r="AR169" s="175" t="s">
        <v>3533</v>
      </c>
      <c r="AS169" s="225"/>
      <c r="AT169"/>
      <c r="AU169"/>
      <c r="AV169"/>
      <c r="AW169">
        <v>1</v>
      </c>
      <c r="AX169"/>
      <c r="AY169">
        <f t="shared" si="54"/>
        <v>1</v>
      </c>
      <c r="AZ169">
        <v>1</v>
      </c>
      <c r="BA169"/>
      <c r="BB169"/>
      <c r="BC169"/>
      <c r="BD169"/>
      <c r="BE169"/>
      <c r="BF169">
        <v>0</v>
      </c>
      <c r="BG169">
        <v>1</v>
      </c>
      <c r="BH169"/>
      <c r="BI169"/>
      <c r="BJ169"/>
      <c r="BK169"/>
      <c r="BL169"/>
      <c r="BM169"/>
      <c r="BN169"/>
      <c r="BO169"/>
      <c r="BP169"/>
      <c r="BQ169"/>
      <c r="BR169"/>
      <c r="BS169" s="95" t="s">
        <v>3534</v>
      </c>
      <c r="BT169" s="95" t="s">
        <v>2561</v>
      </c>
      <c r="BU169" s="56"/>
      <c r="BV169" s="56"/>
      <c r="BW169" s="56">
        <v>3</v>
      </c>
      <c r="BX169" s="56"/>
      <c r="BY169" s="56"/>
      <c r="BZ169" s="56"/>
      <c r="CA169" s="56"/>
      <c r="CB169" s="56"/>
      <c r="CC169" s="56"/>
      <c r="CD169" s="50" t="s">
        <v>2801</v>
      </c>
      <c r="CE169" s="50" t="s">
        <v>2818</v>
      </c>
      <c r="CF169" s="56">
        <v>2</v>
      </c>
      <c r="CG169" s="50" t="s">
        <v>3213</v>
      </c>
      <c r="CH169" s="50" t="s">
        <v>3208</v>
      </c>
      <c r="CI169" s="57" t="s">
        <v>2810</v>
      </c>
      <c r="CJ169" s="58" t="s">
        <v>3113</v>
      </c>
    </row>
    <row r="170" spans="1:88" s="50" customFormat="1" x14ac:dyDescent="0.3">
      <c r="A170" s="49" t="s">
        <v>879</v>
      </c>
      <c r="B170" s="49">
        <v>62005160</v>
      </c>
      <c r="C170" s="49">
        <v>5</v>
      </c>
      <c r="D170" s="49">
        <v>525</v>
      </c>
      <c r="E170" s="49">
        <v>1</v>
      </c>
      <c r="G170" s="49" t="s">
        <v>880</v>
      </c>
      <c r="H170" s="51">
        <v>44082</v>
      </c>
      <c r="I170" s="49" t="b">
        <f t="shared" si="37"/>
        <v>0</v>
      </c>
      <c r="J170" s="52">
        <v>1590418927</v>
      </c>
      <c r="K170" s="53">
        <f t="shared" si="38"/>
        <v>43976.626469907409</v>
      </c>
      <c r="L170" s="52"/>
      <c r="M170" s="53" t="str">
        <f t="shared" si="39"/>
        <v/>
      </c>
      <c r="N170" s="52" t="str">
        <f t="shared" si="40"/>
        <v/>
      </c>
      <c r="O170" s="54" t="str">
        <f t="shared" si="41"/>
        <v/>
      </c>
      <c r="P170" s="52">
        <v>1595798298</v>
      </c>
      <c r="Q170" s="53">
        <f t="shared" si="42"/>
        <v>44038.887708333335</v>
      </c>
      <c r="R170" s="52">
        <f t="shared" si="43"/>
        <v>5379371</v>
      </c>
      <c r="S170" s="54" t="str">
        <f t="shared" si="44"/>
        <v>62 days 6:16:11</v>
      </c>
      <c r="U170" s="53" t="str">
        <f t="shared" si="45"/>
        <v/>
      </c>
      <c r="V170" s="52" t="str">
        <f t="shared" si="46"/>
        <v/>
      </c>
      <c r="W170" s="54" t="str">
        <f t="shared" si="47"/>
        <v/>
      </c>
      <c r="X170" s="52">
        <f t="shared" si="48"/>
        <v>5379371</v>
      </c>
      <c r="Y170" s="54" t="str">
        <f t="shared" si="49"/>
        <v>02 days 06:16:11</v>
      </c>
      <c r="AC170" s="50" t="str">
        <f>IF(AB170="","",VLOOKUP(AB170,'Lookup Tables'!$A$75:$B$86,2,TRUE))</f>
        <v/>
      </c>
      <c r="AD170" s="54" t="str">
        <f t="shared" si="50"/>
        <v/>
      </c>
      <c r="AE170" s="49" t="s">
        <v>882</v>
      </c>
      <c r="AF170" s="55" t="str">
        <f t="shared" si="51"/>
        <v>Link</v>
      </c>
      <c r="AG170" s="49">
        <v>9778</v>
      </c>
      <c r="AH170" s="50" t="str">
        <f>IF(AG170="","",VLOOKUP(AG170,'Lookup Tables'!$A$75:$B$86,2,TRUE))</f>
        <v>Level 7</v>
      </c>
      <c r="AI170" s="49">
        <v>1804027</v>
      </c>
      <c r="AJ170" s="49" t="s">
        <v>9</v>
      </c>
      <c r="AK170" s="49" t="s">
        <v>881</v>
      </c>
      <c r="AL170" s="49">
        <v>44</v>
      </c>
      <c r="AM170" s="50" t="s">
        <v>883</v>
      </c>
      <c r="AN170" s="50" t="s">
        <v>884</v>
      </c>
      <c r="AO170" s="55" t="str">
        <f t="shared" si="52"/>
        <v>Link</v>
      </c>
      <c r="AP170" s="49" t="b">
        <v>1</v>
      </c>
      <c r="AQ170" s="165">
        <v>152</v>
      </c>
      <c r="AR170" s="175" t="s">
        <v>2995</v>
      </c>
      <c r="AS170" s="225"/>
      <c r="AT170"/>
      <c r="AU170"/>
      <c r="AV170"/>
      <c r="AW170">
        <v>1</v>
      </c>
      <c r="AX170"/>
      <c r="AY170">
        <f t="shared" si="54"/>
        <v>1</v>
      </c>
      <c r="AZ170">
        <v>1</v>
      </c>
      <c r="BA170"/>
      <c r="BB170"/>
      <c r="BC170"/>
      <c r="BD170">
        <v>1</v>
      </c>
      <c r="BE170"/>
      <c r="BF170"/>
      <c r="BG170"/>
      <c r="BH170"/>
      <c r="BI170"/>
      <c r="BJ170"/>
      <c r="BK170"/>
      <c r="BL170"/>
      <c r="BM170"/>
      <c r="BN170"/>
      <c r="BO170"/>
      <c r="BP170"/>
      <c r="BQ170"/>
      <c r="BR170">
        <v>1</v>
      </c>
      <c r="BS170" s="50" t="s">
        <v>2994</v>
      </c>
      <c r="BT170" s="50" t="s">
        <v>2993</v>
      </c>
      <c r="BU170" s="56"/>
      <c r="BV170" s="56">
        <v>2</v>
      </c>
      <c r="BW170" s="56">
        <v>3</v>
      </c>
      <c r="BX170" s="56"/>
      <c r="BY170" s="56"/>
      <c r="BZ170" s="56"/>
      <c r="CA170" s="56"/>
      <c r="CB170" s="56"/>
      <c r="CC170" s="56"/>
      <c r="CD170" s="50" t="s">
        <v>2801</v>
      </c>
      <c r="CE170" s="50" t="s">
        <v>2818</v>
      </c>
      <c r="CF170" s="56">
        <v>2</v>
      </c>
      <c r="CG170" s="50" t="s">
        <v>3214</v>
      </c>
      <c r="CH170" s="50" t="s">
        <v>3208</v>
      </c>
      <c r="CI170" s="57" t="s">
        <v>2810</v>
      </c>
      <c r="CJ170" s="58" t="s">
        <v>3113</v>
      </c>
    </row>
    <row r="171" spans="1:88" s="50" customFormat="1" x14ac:dyDescent="0.3">
      <c r="A171" s="49" t="s">
        <v>65</v>
      </c>
      <c r="B171" s="49">
        <v>66227516</v>
      </c>
      <c r="C171" s="49">
        <v>0</v>
      </c>
      <c r="D171" s="49">
        <v>42</v>
      </c>
      <c r="E171" s="49">
        <v>1</v>
      </c>
      <c r="G171" s="49" t="s">
        <v>66</v>
      </c>
      <c r="H171" s="51">
        <v>44244</v>
      </c>
      <c r="I171" s="49" t="b">
        <f t="shared" si="37"/>
        <v>1</v>
      </c>
      <c r="J171" s="52">
        <v>1613490009</v>
      </c>
      <c r="K171" s="53">
        <f t="shared" si="38"/>
        <v>44243.652881944443</v>
      </c>
      <c r="L171" s="52">
        <v>1613546097</v>
      </c>
      <c r="M171" s="53">
        <f t="shared" si="39"/>
        <v>44244.302048611105</v>
      </c>
      <c r="N171" s="52">
        <f t="shared" si="40"/>
        <v>56088</v>
      </c>
      <c r="O171" s="54" t="str">
        <f t="shared" si="41"/>
        <v>0 days 15:34:48</v>
      </c>
      <c r="P171" s="52">
        <v>1613601978</v>
      </c>
      <c r="Q171" s="53">
        <f t="shared" si="42"/>
        <v>44244.948819444442</v>
      </c>
      <c r="R171" s="52">
        <f t="shared" si="43"/>
        <v>111969</v>
      </c>
      <c r="S171" s="54" t="str">
        <f t="shared" si="44"/>
        <v>1 days 7:6:9</v>
      </c>
      <c r="U171" s="53" t="str">
        <f t="shared" si="45"/>
        <v/>
      </c>
      <c r="V171" s="52" t="str">
        <f t="shared" si="46"/>
        <v/>
      </c>
      <c r="W171" s="54" t="str">
        <f t="shared" si="47"/>
        <v/>
      </c>
      <c r="X171" s="52">
        <f t="shared" si="48"/>
        <v>56088</v>
      </c>
      <c r="Y171" s="54" t="str">
        <f t="shared" si="49"/>
        <v>00 days 15:34:48</v>
      </c>
      <c r="AC171" s="50" t="str">
        <f>IF(AB171="","",VLOOKUP(AB171,'Lookup Tables'!$A$75:$B$86,2,TRUE))</f>
        <v/>
      </c>
      <c r="AD171" s="54" t="str">
        <f t="shared" si="50"/>
        <v/>
      </c>
      <c r="AE171" s="49" t="s">
        <v>68</v>
      </c>
      <c r="AF171" s="55" t="str">
        <f t="shared" si="51"/>
        <v>Link</v>
      </c>
      <c r="AG171" s="49">
        <v>1</v>
      </c>
      <c r="AH171" s="50" t="str">
        <f>IF(AG171="","",VLOOKUP(AG171,'Lookup Tables'!$A$75:$B$86,2,TRUE))</f>
        <v>Level 1</v>
      </c>
      <c r="AI171" s="49">
        <v>2260740</v>
      </c>
      <c r="AJ171" s="49" t="s">
        <v>9</v>
      </c>
      <c r="AK171" s="49" t="s">
        <v>67</v>
      </c>
      <c r="AL171" s="49"/>
      <c r="AM171" s="50" t="s">
        <v>69</v>
      </c>
      <c r="AN171" s="50" t="s">
        <v>70</v>
      </c>
      <c r="AO171" s="55" t="str">
        <f t="shared" si="52"/>
        <v>Link</v>
      </c>
      <c r="AP171" s="59" t="b">
        <v>1</v>
      </c>
      <c r="AQ171" s="165">
        <v>11</v>
      </c>
      <c r="AR171" s="175" t="s">
        <v>2863</v>
      </c>
      <c r="AS171" s="225"/>
      <c r="AT171"/>
      <c r="AU171"/>
      <c r="AV171"/>
      <c r="AW171">
        <v>1</v>
      </c>
      <c r="AX171"/>
      <c r="AY171">
        <f t="shared" si="54"/>
        <v>1</v>
      </c>
      <c r="AZ171">
        <v>1</v>
      </c>
      <c r="BA171"/>
      <c r="BB171"/>
      <c r="BC171"/>
      <c r="BD171"/>
      <c r="BE171"/>
      <c r="BF171"/>
      <c r="BG171"/>
      <c r="BH171"/>
      <c r="BI171"/>
      <c r="BJ171"/>
      <c r="BK171"/>
      <c r="BL171"/>
      <c r="BM171"/>
      <c r="BN171"/>
      <c r="BO171"/>
      <c r="BP171"/>
      <c r="BQ171"/>
      <c r="BR171"/>
      <c r="BS171" s="50" t="s">
        <v>2864</v>
      </c>
      <c r="BT171" s="50" t="s">
        <v>2846</v>
      </c>
      <c r="BU171" s="56"/>
      <c r="BV171" s="56">
        <v>2</v>
      </c>
      <c r="BW171" s="56">
        <v>3</v>
      </c>
      <c r="BX171" s="56"/>
      <c r="BY171" s="56"/>
      <c r="BZ171" s="56"/>
      <c r="CA171" s="56"/>
      <c r="CB171" s="56"/>
      <c r="CC171" s="56"/>
      <c r="CD171" s="50" t="s">
        <v>2801</v>
      </c>
      <c r="CE171" s="50" t="s">
        <v>2818</v>
      </c>
      <c r="CF171" s="56">
        <v>2</v>
      </c>
      <c r="CG171" s="50" t="s">
        <v>3213</v>
      </c>
      <c r="CH171" s="50" t="s">
        <v>3208</v>
      </c>
      <c r="CI171" s="57" t="s">
        <v>2810</v>
      </c>
      <c r="CJ171" s="58" t="s">
        <v>3113</v>
      </c>
    </row>
    <row r="172" spans="1:88" s="50" customFormat="1" x14ac:dyDescent="0.3">
      <c r="A172" s="49" t="s">
        <v>95</v>
      </c>
      <c r="B172" s="49">
        <v>65634788</v>
      </c>
      <c r="C172" s="49">
        <v>0</v>
      </c>
      <c r="D172" s="49">
        <v>306</v>
      </c>
      <c r="E172" s="49">
        <v>3</v>
      </c>
      <c r="F172" s="50">
        <v>65804844</v>
      </c>
      <c r="G172" s="49" t="s">
        <v>96</v>
      </c>
      <c r="H172" s="51">
        <v>44216</v>
      </c>
      <c r="I172" s="49" t="b">
        <f t="shared" si="37"/>
        <v>1</v>
      </c>
      <c r="J172" s="52">
        <v>1610131781</v>
      </c>
      <c r="K172" s="53">
        <f t="shared" si="38"/>
        <v>44204.784502314811</v>
      </c>
      <c r="L172" s="52">
        <v>1610329400</v>
      </c>
      <c r="M172" s="53">
        <f t="shared" si="39"/>
        <v>44207.071759259255</v>
      </c>
      <c r="N172" s="52">
        <f t="shared" si="40"/>
        <v>197619</v>
      </c>
      <c r="O172" s="54" t="str">
        <f t="shared" si="41"/>
        <v>2 days 6:53:39</v>
      </c>
      <c r="P172" s="52">
        <v>1610435380</v>
      </c>
      <c r="Q172" s="53">
        <f t="shared" si="42"/>
        <v>44208.298379629632</v>
      </c>
      <c r="R172" s="52">
        <f t="shared" si="43"/>
        <v>303599</v>
      </c>
      <c r="S172" s="54" t="str">
        <f t="shared" si="44"/>
        <v>3 days 12:19:59</v>
      </c>
      <c r="T172" s="50">
        <v>1611127506</v>
      </c>
      <c r="U172" s="53">
        <f t="shared" si="45"/>
        <v>44216.309097222227</v>
      </c>
      <c r="V172" s="52">
        <f t="shared" si="46"/>
        <v>995725</v>
      </c>
      <c r="W172" s="54" t="str">
        <f t="shared" si="47"/>
        <v>11 days 12:35:25</v>
      </c>
      <c r="X172" s="52">
        <f t="shared" si="48"/>
        <v>197619</v>
      </c>
      <c r="Y172" s="54" t="str">
        <f t="shared" si="49"/>
        <v>02 days 06:53:39</v>
      </c>
      <c r="Z172" s="50" t="s">
        <v>3019</v>
      </c>
      <c r="AA172" s="50">
        <v>13685139</v>
      </c>
      <c r="AB172" s="50">
        <v>61</v>
      </c>
      <c r="AC172" s="50" t="str">
        <f>IF(AB172="","",VLOOKUP(AB172,'Lookup Tables'!$A$75:$B$86,2,TRUE))</f>
        <v>Level 1</v>
      </c>
      <c r="AD172" s="54" t="str">
        <f t="shared" si="50"/>
        <v>Level 1-Level 1</v>
      </c>
      <c r="AE172" s="49" t="s">
        <v>98</v>
      </c>
      <c r="AF172" s="55" t="str">
        <f t="shared" si="51"/>
        <v>Link</v>
      </c>
      <c r="AG172" s="49">
        <v>7</v>
      </c>
      <c r="AH172" s="50" t="str">
        <f>IF(AG172="","",VLOOKUP(AG172,'Lookup Tables'!$A$75:$B$86,2,TRUE))</f>
        <v>Level 1</v>
      </c>
      <c r="AI172" s="49">
        <v>10216272</v>
      </c>
      <c r="AJ172" s="49" t="s">
        <v>9</v>
      </c>
      <c r="AK172" s="49" t="s">
        <v>97</v>
      </c>
      <c r="AL172" s="49"/>
      <c r="AM172" s="50" t="s">
        <v>99</v>
      </c>
      <c r="AN172" s="50" t="s">
        <v>100</v>
      </c>
      <c r="AO172" s="55" t="str">
        <f t="shared" si="52"/>
        <v>Link</v>
      </c>
      <c r="AP172" s="49" t="b">
        <v>1</v>
      </c>
      <c r="AQ172" s="165">
        <v>16</v>
      </c>
      <c r="AR172" s="175" t="s">
        <v>2878</v>
      </c>
      <c r="AS172" s="225"/>
      <c r="AT172"/>
      <c r="AU172"/>
      <c r="AV172"/>
      <c r="AW172"/>
      <c r="AX172">
        <v>1</v>
      </c>
      <c r="AY172">
        <f t="shared" si="54"/>
        <v>1</v>
      </c>
      <c r="AZ172">
        <v>1</v>
      </c>
      <c r="BA172"/>
      <c r="BB172"/>
      <c r="BC172"/>
      <c r="BD172"/>
      <c r="BE172"/>
      <c r="BF172">
        <v>1</v>
      </c>
      <c r="BG172">
        <v>1</v>
      </c>
      <c r="BH172"/>
      <c r="BI172"/>
      <c r="BJ172"/>
      <c r="BK172"/>
      <c r="BL172"/>
      <c r="BM172"/>
      <c r="BN172"/>
      <c r="BO172"/>
      <c r="BP172"/>
      <c r="BQ172"/>
      <c r="BR172"/>
      <c r="BS172" s="50" t="s">
        <v>2877</v>
      </c>
      <c r="BT172" s="50" t="s">
        <v>2846</v>
      </c>
      <c r="BU172" s="56"/>
      <c r="BV172" s="56"/>
      <c r="BW172" s="56">
        <v>3</v>
      </c>
      <c r="BX172" s="56"/>
      <c r="BY172" s="56"/>
      <c r="BZ172" s="56"/>
      <c r="CA172" s="56"/>
      <c r="CB172" s="56"/>
      <c r="CC172" s="56"/>
      <c r="CD172" s="50" t="s">
        <v>2801</v>
      </c>
      <c r="CE172" s="50" t="s">
        <v>2818</v>
      </c>
      <c r="CF172" s="56">
        <v>2</v>
      </c>
      <c r="CG172" s="50" t="s">
        <v>3214</v>
      </c>
      <c r="CH172" s="50" t="s">
        <v>3208</v>
      </c>
      <c r="CI172" s="57" t="s">
        <v>2810</v>
      </c>
      <c r="CJ172" s="58" t="s">
        <v>3113</v>
      </c>
    </row>
    <row r="173" spans="1:88" s="50" customFormat="1" x14ac:dyDescent="0.3">
      <c r="A173" s="49" t="s">
        <v>492</v>
      </c>
      <c r="B173" s="49">
        <v>60571958</v>
      </c>
      <c r="C173" s="49">
        <v>6</v>
      </c>
      <c r="D173" s="49">
        <v>2628</v>
      </c>
      <c r="E173" s="49">
        <v>4</v>
      </c>
      <c r="F173" s="50">
        <v>60573139</v>
      </c>
      <c r="G173" s="49" t="s">
        <v>493</v>
      </c>
      <c r="H173" s="51">
        <v>44100</v>
      </c>
      <c r="I173" s="49" t="b">
        <f t="shared" si="37"/>
        <v>0</v>
      </c>
      <c r="J173" s="52">
        <v>1583530696</v>
      </c>
      <c r="K173" s="53">
        <f t="shared" si="38"/>
        <v>43896.901574074072</v>
      </c>
      <c r="L173" s="52"/>
      <c r="M173" s="53" t="str">
        <f t="shared" si="39"/>
        <v/>
      </c>
      <c r="N173" s="52" t="str">
        <f t="shared" si="40"/>
        <v/>
      </c>
      <c r="O173" s="54" t="str">
        <f t="shared" si="41"/>
        <v/>
      </c>
      <c r="P173" s="52">
        <v>1583539533</v>
      </c>
      <c r="Q173" s="53">
        <f t="shared" si="42"/>
        <v>43897.003854166673</v>
      </c>
      <c r="R173" s="52">
        <f t="shared" si="43"/>
        <v>8837</v>
      </c>
      <c r="S173" s="54" t="str">
        <f t="shared" si="44"/>
        <v>0 days 2:27:17</v>
      </c>
      <c r="T173" s="50">
        <v>1583539533</v>
      </c>
      <c r="U173" s="53">
        <f t="shared" si="45"/>
        <v>43897.003854166673</v>
      </c>
      <c r="V173" s="52">
        <f t="shared" si="46"/>
        <v>8837</v>
      </c>
      <c r="W173" s="54" t="str">
        <f t="shared" si="47"/>
        <v>0 days 2:27:17</v>
      </c>
      <c r="X173" s="52">
        <f t="shared" si="48"/>
        <v>8837</v>
      </c>
      <c r="Y173" s="54" t="str">
        <f t="shared" si="49"/>
        <v>00 days 02:27:17</v>
      </c>
      <c r="Z173" s="50" t="s">
        <v>2075</v>
      </c>
      <c r="AA173" s="50">
        <v>6152891</v>
      </c>
      <c r="AB173" s="50">
        <v>25297</v>
      </c>
      <c r="AC173" s="50" t="str">
        <f>IF(AB173="","",VLOOKUP(AB173,'Lookup Tables'!$A$75:$B$86,2,TRUE))</f>
        <v>Level 9</v>
      </c>
      <c r="AD173" s="54" t="str">
        <f t="shared" si="50"/>
        <v>Level 5-Level 9</v>
      </c>
      <c r="AE173" s="49" t="s">
        <v>495</v>
      </c>
      <c r="AF173" s="55" t="str">
        <f t="shared" si="51"/>
        <v>Link</v>
      </c>
      <c r="AG173" s="49">
        <v>2576</v>
      </c>
      <c r="AH173" s="50" t="str">
        <f>IF(AG173="","",VLOOKUP(AG173,'Lookup Tables'!$A$75:$B$86,2,TRUE))</f>
        <v>Level 5</v>
      </c>
      <c r="AI173" s="49">
        <v>10823490</v>
      </c>
      <c r="AJ173" s="49" t="s">
        <v>9</v>
      </c>
      <c r="AK173" s="49" t="s">
        <v>494</v>
      </c>
      <c r="AL173" s="49"/>
      <c r="AM173" s="50" t="s">
        <v>496</v>
      </c>
      <c r="AN173" s="50" t="s">
        <v>497</v>
      </c>
      <c r="AO173" s="55" t="str">
        <f t="shared" si="52"/>
        <v>Link</v>
      </c>
      <c r="AP173" s="49" t="b">
        <v>1</v>
      </c>
      <c r="AQ173" s="165">
        <v>83</v>
      </c>
      <c r="AR173" s="175" t="s">
        <v>3955</v>
      </c>
      <c r="AS173" s="225"/>
      <c r="AT173"/>
      <c r="AU173"/>
      <c r="AV173"/>
      <c r="AW173"/>
      <c r="AX173"/>
      <c r="AY173">
        <f t="shared" si="54"/>
        <v>0</v>
      </c>
      <c r="AZ173">
        <v>1</v>
      </c>
      <c r="BA173"/>
      <c r="BB173"/>
      <c r="BC173">
        <v>1</v>
      </c>
      <c r="BD173"/>
      <c r="BE173"/>
      <c r="BF173"/>
      <c r="BG173"/>
      <c r="BH173"/>
      <c r="BI173"/>
      <c r="BJ173"/>
      <c r="BK173"/>
      <c r="BL173"/>
      <c r="BM173"/>
      <c r="BN173"/>
      <c r="BO173"/>
      <c r="BP173"/>
      <c r="BQ173"/>
      <c r="BR173"/>
      <c r="BS173" s="95" t="s">
        <v>3956</v>
      </c>
      <c r="BT173" s="50" t="s">
        <v>3621</v>
      </c>
      <c r="BU173" s="56"/>
      <c r="BV173" s="56">
        <v>2</v>
      </c>
      <c r="BW173" s="56">
        <v>3</v>
      </c>
      <c r="BX173" s="56"/>
      <c r="BY173" s="56"/>
      <c r="BZ173" s="56"/>
      <c r="CA173" s="56"/>
      <c r="CB173" s="56"/>
      <c r="CC173" s="56"/>
      <c r="CD173" s="50" t="s">
        <v>2801</v>
      </c>
      <c r="CE173" s="50" t="s">
        <v>2818</v>
      </c>
      <c r="CF173" s="56">
        <v>2</v>
      </c>
      <c r="CG173" s="50" t="s">
        <v>3214</v>
      </c>
      <c r="CH173" s="50" t="s">
        <v>3208</v>
      </c>
      <c r="CI173" s="57" t="s">
        <v>2810</v>
      </c>
      <c r="CJ173" s="58" t="s">
        <v>3113</v>
      </c>
    </row>
    <row r="174" spans="1:88" s="50" customFormat="1" x14ac:dyDescent="0.3">
      <c r="A174" s="49" t="s">
        <v>1483</v>
      </c>
      <c r="B174" s="49">
        <v>66392800</v>
      </c>
      <c r="C174" s="49">
        <v>0</v>
      </c>
      <c r="D174" s="49">
        <v>80</v>
      </c>
      <c r="E174" s="49">
        <v>1</v>
      </c>
      <c r="G174" s="49" t="s">
        <v>1484</v>
      </c>
      <c r="H174" s="51">
        <v>44254</v>
      </c>
      <c r="I174" s="49" t="b">
        <f t="shared" si="37"/>
        <v>1</v>
      </c>
      <c r="J174" s="52">
        <v>1614373603</v>
      </c>
      <c r="K174" s="53">
        <f t="shared" si="38"/>
        <v>44253.879664351851</v>
      </c>
      <c r="L174" s="52"/>
      <c r="M174" s="53" t="str">
        <f t="shared" si="39"/>
        <v/>
      </c>
      <c r="N174" s="52" t="str">
        <f t="shared" si="40"/>
        <v/>
      </c>
      <c r="O174" s="54" t="str">
        <f t="shared" si="41"/>
        <v/>
      </c>
      <c r="P174" s="52">
        <v>1614414377</v>
      </c>
      <c r="Q174" s="53">
        <f t="shared" si="42"/>
        <v>44254.351585648154</v>
      </c>
      <c r="R174" s="52">
        <f t="shared" si="43"/>
        <v>40774</v>
      </c>
      <c r="S174" s="54" t="str">
        <f t="shared" si="44"/>
        <v>0 days 11:19:34</v>
      </c>
      <c r="U174" s="53" t="str">
        <f t="shared" si="45"/>
        <v/>
      </c>
      <c r="V174" s="52" t="str">
        <f t="shared" si="46"/>
        <v/>
      </c>
      <c r="W174" s="54" t="str">
        <f t="shared" si="47"/>
        <v/>
      </c>
      <c r="X174" s="52">
        <f t="shared" si="48"/>
        <v>40774</v>
      </c>
      <c r="Y174" s="54" t="str">
        <f t="shared" si="49"/>
        <v>00 days 11:19:34</v>
      </c>
      <c r="AC174" s="50" t="str">
        <f>IF(AB174="","",VLOOKUP(AB174,'Lookup Tables'!$A$75:$B$86,2,TRUE))</f>
        <v/>
      </c>
      <c r="AD174" s="54" t="str">
        <f t="shared" si="50"/>
        <v/>
      </c>
      <c r="AE174" s="49" t="s">
        <v>1486</v>
      </c>
      <c r="AF174" s="55" t="str">
        <f t="shared" si="51"/>
        <v>Link</v>
      </c>
      <c r="AG174" s="49">
        <v>53</v>
      </c>
      <c r="AH174" s="50" t="str">
        <f>IF(AG174="","",VLOOKUP(AG174,'Lookup Tables'!$A$75:$B$86,2,TRUE))</f>
        <v>Level 1</v>
      </c>
      <c r="AI174" s="49">
        <v>9182405</v>
      </c>
      <c r="AJ174" s="49" t="s">
        <v>9</v>
      </c>
      <c r="AK174" s="49" t="s">
        <v>1485</v>
      </c>
      <c r="AL174" s="49"/>
      <c r="AM174" s="50" t="s">
        <v>1487</v>
      </c>
      <c r="AN174" s="50" t="s">
        <v>1488</v>
      </c>
      <c r="AO174" s="55" t="str">
        <f t="shared" si="52"/>
        <v>Link</v>
      </c>
      <c r="AP174" s="49" t="b">
        <v>0</v>
      </c>
      <c r="AQ174" s="165">
        <v>264</v>
      </c>
      <c r="AR174" s="175" t="s">
        <v>3535</v>
      </c>
      <c r="AS174" s="225"/>
      <c r="AT174"/>
      <c r="AU174">
        <v>1</v>
      </c>
      <c r="AV174">
        <v>1</v>
      </c>
      <c r="AW174"/>
      <c r="AX174"/>
      <c r="AY174">
        <f t="shared" si="54"/>
        <v>0</v>
      </c>
      <c r="AZ174">
        <v>1</v>
      </c>
      <c r="BA174"/>
      <c r="BB174"/>
      <c r="BC174"/>
      <c r="BD174"/>
      <c r="BE174"/>
      <c r="BF174"/>
      <c r="BG174"/>
      <c r="BH174"/>
      <c r="BI174"/>
      <c r="BJ174"/>
      <c r="BK174"/>
      <c r="BL174"/>
      <c r="BM174"/>
      <c r="BN174"/>
      <c r="BO174"/>
      <c r="BP174"/>
      <c r="BQ174"/>
      <c r="BR174"/>
      <c r="BS174" s="95" t="s">
        <v>3536</v>
      </c>
      <c r="BT174" s="95" t="s">
        <v>3537</v>
      </c>
      <c r="BU174" s="56"/>
      <c r="BV174" s="56"/>
      <c r="BW174" s="56">
        <v>3</v>
      </c>
      <c r="BX174" s="56"/>
      <c r="BY174" s="56"/>
      <c r="BZ174" s="56"/>
      <c r="CA174" s="56"/>
      <c r="CB174" s="56"/>
      <c r="CC174" s="56"/>
      <c r="CD174" s="50" t="s">
        <v>2801</v>
      </c>
      <c r="CE174" s="50" t="s">
        <v>2818</v>
      </c>
      <c r="CF174" s="56">
        <v>2</v>
      </c>
      <c r="CG174" s="50" t="s">
        <v>3214</v>
      </c>
      <c r="CH174" s="50" t="s">
        <v>3208</v>
      </c>
      <c r="CI174" s="57" t="s">
        <v>2810</v>
      </c>
      <c r="CJ174" s="58" t="s">
        <v>3113</v>
      </c>
    </row>
    <row r="175" spans="1:88" s="50" customFormat="1" x14ac:dyDescent="0.3">
      <c r="A175" s="49" t="s">
        <v>14</v>
      </c>
      <c r="B175" s="49">
        <v>66878555</v>
      </c>
      <c r="C175" s="49">
        <v>0</v>
      </c>
      <c r="D175" s="49">
        <v>15</v>
      </c>
      <c r="E175" s="49">
        <v>1</v>
      </c>
      <c r="G175" s="49" t="s">
        <v>15</v>
      </c>
      <c r="H175" s="51">
        <v>44286</v>
      </c>
      <c r="I175" s="49" t="b">
        <f t="shared" si="37"/>
        <v>1</v>
      </c>
      <c r="J175" s="52">
        <v>1617138843</v>
      </c>
      <c r="K175" s="53">
        <f t="shared" si="38"/>
        <v>44285.884756944448</v>
      </c>
      <c r="L175" s="52"/>
      <c r="M175" s="53" t="str">
        <f t="shared" si="39"/>
        <v/>
      </c>
      <c r="N175" s="52" t="str">
        <f t="shared" si="40"/>
        <v/>
      </c>
      <c r="O175" s="54" t="str">
        <f t="shared" si="41"/>
        <v/>
      </c>
      <c r="P175" s="52">
        <v>1617197624</v>
      </c>
      <c r="Q175" s="53">
        <f t="shared" si="42"/>
        <v>44286.565092592587</v>
      </c>
      <c r="R175" s="52">
        <f t="shared" si="43"/>
        <v>58781</v>
      </c>
      <c r="S175" s="54" t="str">
        <f t="shared" si="44"/>
        <v>0 days 16:19:41</v>
      </c>
      <c r="U175" s="53" t="str">
        <f t="shared" si="45"/>
        <v/>
      </c>
      <c r="V175" s="52" t="str">
        <f t="shared" si="46"/>
        <v/>
      </c>
      <c r="W175" s="54" t="str">
        <f t="shared" si="47"/>
        <v/>
      </c>
      <c r="X175" s="52">
        <f t="shared" si="48"/>
        <v>58781</v>
      </c>
      <c r="Y175" s="54" t="str">
        <f t="shared" si="49"/>
        <v>00 days 16:19:41</v>
      </c>
      <c r="AC175" s="50" t="str">
        <f>IF(AB175="","",VLOOKUP(AB175,'Lookup Tables'!$A$75:$B$86,2,TRUE))</f>
        <v/>
      </c>
      <c r="AD175" s="54" t="str">
        <f t="shared" si="50"/>
        <v/>
      </c>
      <c r="AE175" s="49" t="s">
        <v>17</v>
      </c>
      <c r="AF175" s="55" t="str">
        <f t="shared" si="51"/>
        <v>Link</v>
      </c>
      <c r="AG175" s="49">
        <v>11</v>
      </c>
      <c r="AH175" s="50" t="str">
        <f>IF(AG175="","",VLOOKUP(AG175,'Lookup Tables'!$A$75:$B$86,2,TRUE))</f>
        <v>Level 1</v>
      </c>
      <c r="AI175" s="49">
        <v>6342840</v>
      </c>
      <c r="AJ175" s="49" t="s">
        <v>9</v>
      </c>
      <c r="AK175" s="49" t="s">
        <v>16</v>
      </c>
      <c r="AL175" s="49"/>
      <c r="AM175" s="50" t="s">
        <v>18</v>
      </c>
      <c r="AN175" s="50" t="s">
        <v>19</v>
      </c>
      <c r="AO175" s="55" t="str">
        <f t="shared" si="52"/>
        <v>Link</v>
      </c>
      <c r="AP175" s="59" t="b">
        <v>1</v>
      </c>
      <c r="AQ175" s="165">
        <v>2</v>
      </c>
      <c r="AR175" s="175" t="s">
        <v>2823</v>
      </c>
      <c r="AS175" s="225"/>
      <c r="AT175"/>
      <c r="AU175"/>
      <c r="AV175">
        <v>1</v>
      </c>
      <c r="AW175"/>
      <c r="AX175"/>
      <c r="AY175">
        <f t="shared" si="54"/>
        <v>0</v>
      </c>
      <c r="AZ175">
        <v>1</v>
      </c>
      <c r="BA175"/>
      <c r="BB175">
        <v>1</v>
      </c>
      <c r="BC175"/>
      <c r="BD175"/>
      <c r="BE175"/>
      <c r="BF175"/>
      <c r="BG175"/>
      <c r="BH175"/>
      <c r="BI175"/>
      <c r="BJ175"/>
      <c r="BK175"/>
      <c r="BL175"/>
      <c r="BM175"/>
      <c r="BN175"/>
      <c r="BO175"/>
      <c r="BP175"/>
      <c r="BQ175"/>
      <c r="BR175"/>
      <c r="BS175" s="50" t="s">
        <v>2836</v>
      </c>
      <c r="BT175" s="50" t="s">
        <v>2582</v>
      </c>
      <c r="BU175" s="56"/>
      <c r="BV175" s="56">
        <v>3</v>
      </c>
      <c r="BW175" s="56">
        <v>2</v>
      </c>
      <c r="BX175" s="56"/>
      <c r="BY175" s="56"/>
      <c r="BZ175" s="56"/>
      <c r="CA175" s="56"/>
      <c r="CB175" s="56"/>
      <c r="CC175" s="56"/>
      <c r="CD175" s="50" t="s">
        <v>2801</v>
      </c>
      <c r="CE175" s="50" t="s">
        <v>2811</v>
      </c>
      <c r="CF175" s="56">
        <v>2</v>
      </c>
      <c r="CG175" s="50" t="s">
        <v>3213</v>
      </c>
      <c r="CH175" s="50" t="s">
        <v>3208</v>
      </c>
      <c r="CI175" s="57" t="s">
        <v>2810</v>
      </c>
      <c r="CJ175" s="58" t="s">
        <v>3113</v>
      </c>
    </row>
    <row r="176" spans="1:88" s="50" customFormat="1" x14ac:dyDescent="0.3">
      <c r="A176" s="49" t="s">
        <v>332</v>
      </c>
      <c r="B176" s="49">
        <v>62349575</v>
      </c>
      <c r="C176" s="49">
        <v>0</v>
      </c>
      <c r="D176" s="49">
        <v>48</v>
      </c>
      <c r="E176" s="49">
        <v>1</v>
      </c>
      <c r="F176" s="50">
        <v>62381848</v>
      </c>
      <c r="G176" s="49" t="s">
        <v>333</v>
      </c>
      <c r="H176" s="51">
        <v>43997</v>
      </c>
      <c r="I176" s="49" t="b">
        <f t="shared" si="37"/>
        <v>0</v>
      </c>
      <c r="J176" s="52">
        <v>1591983443</v>
      </c>
      <c r="K176" s="53">
        <f t="shared" si="38"/>
        <v>43994.734293981484</v>
      </c>
      <c r="L176" s="52"/>
      <c r="M176" s="53" t="str">
        <f t="shared" si="39"/>
        <v/>
      </c>
      <c r="N176" s="52" t="str">
        <f t="shared" si="40"/>
        <v/>
      </c>
      <c r="O176" s="54" t="str">
        <f t="shared" si="41"/>
        <v/>
      </c>
      <c r="P176" s="52">
        <v>1592198779</v>
      </c>
      <c r="Q176" s="53">
        <f t="shared" si="42"/>
        <v>43997.226608796293</v>
      </c>
      <c r="R176" s="52">
        <f t="shared" si="43"/>
        <v>215336</v>
      </c>
      <c r="S176" s="54" t="str">
        <f t="shared" si="44"/>
        <v>2 days 11:48:56</v>
      </c>
      <c r="T176" s="50">
        <v>1592198779</v>
      </c>
      <c r="U176" s="53">
        <f t="shared" si="45"/>
        <v>43997.226608796293</v>
      </c>
      <c r="V176" s="52">
        <f t="shared" si="46"/>
        <v>215336</v>
      </c>
      <c r="W176" s="54" t="str">
        <f t="shared" si="47"/>
        <v>2 days 11:48:56</v>
      </c>
      <c r="X176" s="52">
        <f t="shared" si="48"/>
        <v>215336</v>
      </c>
      <c r="Y176" s="54" t="str">
        <f t="shared" si="49"/>
        <v>02 days 11:48:56</v>
      </c>
      <c r="Z176" s="50" t="s">
        <v>335</v>
      </c>
      <c r="AA176" s="50">
        <v>3581466</v>
      </c>
      <c r="AB176" s="50">
        <v>1103</v>
      </c>
      <c r="AC176" s="50" t="str">
        <f>IF(AB176="","",VLOOKUP(AB176,'Lookup Tables'!$A$75:$B$86,2,TRUE))</f>
        <v>Level 4</v>
      </c>
      <c r="AD176" s="54" t="str">
        <f t="shared" si="50"/>
        <v>Level 4-Level 4</v>
      </c>
      <c r="AE176" s="49" t="s">
        <v>335</v>
      </c>
      <c r="AF176" s="55" t="str">
        <f t="shared" si="51"/>
        <v>Link</v>
      </c>
      <c r="AG176" s="49">
        <v>1103</v>
      </c>
      <c r="AH176" s="50" t="str">
        <f>IF(AG176="","",VLOOKUP(AG176,'Lookup Tables'!$A$75:$B$86,2,TRUE))</f>
        <v>Level 4</v>
      </c>
      <c r="AI176" s="49">
        <v>3581466</v>
      </c>
      <c r="AJ176" s="49" t="s">
        <v>9</v>
      </c>
      <c r="AK176" s="49" t="s">
        <v>334</v>
      </c>
      <c r="AL176" s="49">
        <v>40</v>
      </c>
      <c r="AM176" s="50" t="s">
        <v>336</v>
      </c>
      <c r="AN176" s="50" t="s">
        <v>337</v>
      </c>
      <c r="AO176" s="55" t="str">
        <f t="shared" si="52"/>
        <v>Link</v>
      </c>
      <c r="AP176" s="49" t="b">
        <v>1</v>
      </c>
      <c r="AQ176" s="165">
        <v>56</v>
      </c>
      <c r="AR176" s="175" t="s">
        <v>2964</v>
      </c>
      <c r="AS176" s="225"/>
      <c r="AT176"/>
      <c r="AU176"/>
      <c r="AV176"/>
      <c r="AW176"/>
      <c r="AX176"/>
      <c r="AY176">
        <f t="shared" si="54"/>
        <v>0</v>
      </c>
      <c r="AZ176">
        <v>1</v>
      </c>
      <c r="BA176"/>
      <c r="BB176"/>
      <c r="BC176"/>
      <c r="BD176"/>
      <c r="BE176">
        <v>1</v>
      </c>
      <c r="BF176"/>
      <c r="BG176">
        <v>1</v>
      </c>
      <c r="BH176"/>
      <c r="BI176"/>
      <c r="BJ176"/>
      <c r="BK176"/>
      <c r="BL176"/>
      <c r="BM176"/>
      <c r="BN176"/>
      <c r="BO176"/>
      <c r="BP176"/>
      <c r="BQ176"/>
      <c r="BR176"/>
      <c r="BS176" s="50" t="s">
        <v>2962</v>
      </c>
      <c r="BT176" s="50" t="s">
        <v>2963</v>
      </c>
      <c r="BU176" s="56"/>
      <c r="BV176" s="56">
        <v>2</v>
      </c>
      <c r="BW176" s="56">
        <v>3</v>
      </c>
      <c r="BX176" s="56"/>
      <c r="BY176" s="56"/>
      <c r="BZ176" s="56"/>
      <c r="CA176" s="56"/>
      <c r="CB176" s="56"/>
      <c r="CC176" s="56"/>
      <c r="CD176" s="50" t="s">
        <v>2801</v>
      </c>
      <c r="CE176" s="50" t="s">
        <v>2818</v>
      </c>
      <c r="CF176" s="56">
        <v>2</v>
      </c>
      <c r="CG176" s="50" t="s">
        <v>3213</v>
      </c>
      <c r="CH176" s="50" t="s">
        <v>3208</v>
      </c>
      <c r="CI176" s="57" t="s">
        <v>2810</v>
      </c>
      <c r="CJ176" s="58" t="s">
        <v>3113</v>
      </c>
    </row>
    <row r="177" spans="1:88" s="50" customFormat="1" x14ac:dyDescent="0.3">
      <c r="A177" s="49" t="s">
        <v>774</v>
      </c>
      <c r="B177" s="49">
        <v>64759626</v>
      </c>
      <c r="C177" s="49">
        <v>2</v>
      </c>
      <c r="D177" s="49">
        <v>543</v>
      </c>
      <c r="E177" s="49">
        <v>3</v>
      </c>
      <c r="G177" s="49" t="s">
        <v>775</v>
      </c>
      <c r="H177" s="51">
        <v>44183</v>
      </c>
      <c r="I177" s="49" t="b">
        <f t="shared" si="37"/>
        <v>1</v>
      </c>
      <c r="J177" s="52">
        <v>1604957946</v>
      </c>
      <c r="K177" s="53">
        <f t="shared" si="38"/>
        <v>44144.90215277778</v>
      </c>
      <c r="L177" s="52">
        <v>1604965273</v>
      </c>
      <c r="M177" s="53">
        <f t="shared" si="39"/>
        <v>44144.986956018518</v>
      </c>
      <c r="N177" s="52">
        <f t="shared" si="40"/>
        <v>7327</v>
      </c>
      <c r="O177" s="54" t="str">
        <f t="shared" si="41"/>
        <v>0 days 2:2:7</v>
      </c>
      <c r="P177" s="52">
        <v>1604983845</v>
      </c>
      <c r="Q177" s="53">
        <f t="shared" si="42"/>
        <v>44145.201909722222</v>
      </c>
      <c r="R177" s="52">
        <f t="shared" si="43"/>
        <v>25899</v>
      </c>
      <c r="S177" s="54" t="str">
        <f t="shared" si="44"/>
        <v>0 days 7:11:39</v>
      </c>
      <c r="U177" s="53" t="str">
        <f t="shared" si="45"/>
        <v/>
      </c>
      <c r="V177" s="52" t="str">
        <f t="shared" si="46"/>
        <v/>
      </c>
      <c r="W177" s="54" t="str">
        <f t="shared" si="47"/>
        <v/>
      </c>
      <c r="X177" s="52">
        <f t="shared" si="48"/>
        <v>7327</v>
      </c>
      <c r="Y177" s="54" t="str">
        <f t="shared" si="49"/>
        <v>00 days 02:02:07</v>
      </c>
      <c r="AC177" s="50" t="str">
        <f>IF(AB177="","",VLOOKUP(AB177,'Lookup Tables'!$A$75:$B$86,2,TRUE))</f>
        <v/>
      </c>
      <c r="AD177" s="54" t="str">
        <f t="shared" si="50"/>
        <v/>
      </c>
      <c r="AE177" s="49" t="s">
        <v>777</v>
      </c>
      <c r="AF177" s="55" t="str">
        <f t="shared" si="51"/>
        <v>Link</v>
      </c>
      <c r="AG177" s="49">
        <v>21</v>
      </c>
      <c r="AH177" s="50" t="str">
        <f>IF(AG177="","",VLOOKUP(AG177,'Lookup Tables'!$A$75:$B$86,2,TRUE))</f>
        <v>Level 1</v>
      </c>
      <c r="AI177" s="49">
        <v>4355492</v>
      </c>
      <c r="AJ177" s="49" t="s">
        <v>9</v>
      </c>
      <c r="AK177" s="49" t="s">
        <v>776</v>
      </c>
      <c r="AL177" s="49"/>
      <c r="AM177" s="50" t="s">
        <v>778</v>
      </c>
      <c r="AN177" s="50" t="s">
        <v>779</v>
      </c>
      <c r="AO177" s="55" t="str">
        <f t="shared" si="52"/>
        <v>Link</v>
      </c>
      <c r="AP177" s="49" t="b">
        <v>1</v>
      </c>
      <c r="AQ177" s="165">
        <v>133</v>
      </c>
      <c r="AR177" s="175" t="s">
        <v>3390</v>
      </c>
      <c r="AS177" s="225"/>
      <c r="AT177"/>
      <c r="AU177"/>
      <c r="AV177"/>
      <c r="AW177">
        <v>1</v>
      </c>
      <c r="AX177"/>
      <c r="AY177">
        <f t="shared" si="54"/>
        <v>1</v>
      </c>
      <c r="AZ177">
        <v>1</v>
      </c>
      <c r="BA177"/>
      <c r="BB177"/>
      <c r="BC177"/>
      <c r="BD177"/>
      <c r="BE177"/>
      <c r="BF177"/>
      <c r="BG177"/>
      <c r="BH177"/>
      <c r="BI177"/>
      <c r="BJ177"/>
      <c r="BK177"/>
      <c r="BL177"/>
      <c r="BM177"/>
      <c r="BN177"/>
      <c r="BO177"/>
      <c r="BP177"/>
      <c r="BQ177"/>
      <c r="BR177"/>
      <c r="BS177" s="50" t="s">
        <v>3391</v>
      </c>
      <c r="BT177" s="50" t="s">
        <v>3389</v>
      </c>
      <c r="BU177" s="56"/>
      <c r="BV177" s="56"/>
      <c r="BW177" s="56">
        <v>3</v>
      </c>
      <c r="BX177" s="56"/>
      <c r="BY177" s="56"/>
      <c r="BZ177" s="56"/>
      <c r="CA177" s="56"/>
      <c r="CB177" s="56"/>
      <c r="CC177" s="56"/>
      <c r="CD177" s="50" t="s">
        <v>2801</v>
      </c>
      <c r="CE177" s="50" t="s">
        <v>2818</v>
      </c>
      <c r="CF177" s="56">
        <v>2</v>
      </c>
      <c r="CG177" s="50" t="s">
        <v>3214</v>
      </c>
      <c r="CH177" s="50" t="s">
        <v>3208</v>
      </c>
      <c r="CI177" s="57" t="s">
        <v>2810</v>
      </c>
      <c r="CJ177" s="58" t="s">
        <v>3113</v>
      </c>
    </row>
    <row r="178" spans="1:88" s="50" customFormat="1" x14ac:dyDescent="0.3">
      <c r="A178" s="49" t="s">
        <v>1150</v>
      </c>
      <c r="B178" s="49">
        <v>64833025</v>
      </c>
      <c r="C178" s="49">
        <v>1</v>
      </c>
      <c r="D178" s="49">
        <v>156</v>
      </c>
      <c r="E178" s="49">
        <v>1</v>
      </c>
      <c r="F178" s="50">
        <v>65112514</v>
      </c>
      <c r="G178" s="49" t="s">
        <v>1151</v>
      </c>
      <c r="H178" s="51">
        <v>44167</v>
      </c>
      <c r="I178" s="49" t="b">
        <f t="shared" si="37"/>
        <v>1</v>
      </c>
      <c r="J178" s="52">
        <v>1605350674</v>
      </c>
      <c r="K178" s="53">
        <f t="shared" si="38"/>
        <v>44149.447615740741</v>
      </c>
      <c r="L178" s="52"/>
      <c r="M178" s="53" t="str">
        <f t="shared" si="39"/>
        <v/>
      </c>
      <c r="N178" s="52" t="str">
        <f t="shared" si="40"/>
        <v/>
      </c>
      <c r="O178" s="54" t="str">
        <f t="shared" si="41"/>
        <v/>
      </c>
      <c r="P178" s="52">
        <v>1606927833</v>
      </c>
      <c r="Q178" s="53">
        <f t="shared" si="42"/>
        <v>44167.70177083333</v>
      </c>
      <c r="R178" s="52">
        <f t="shared" si="43"/>
        <v>1577159</v>
      </c>
      <c r="S178" s="54" t="str">
        <f t="shared" si="44"/>
        <v>18 days 6:5:59</v>
      </c>
      <c r="T178" s="50">
        <v>1606927833</v>
      </c>
      <c r="U178" s="53">
        <f t="shared" si="45"/>
        <v>44167.70177083333</v>
      </c>
      <c r="V178" s="52">
        <f t="shared" si="46"/>
        <v>1577159</v>
      </c>
      <c r="W178" s="54" t="str">
        <f t="shared" si="47"/>
        <v>18 days 6:5:59</v>
      </c>
      <c r="X178" s="52">
        <f t="shared" si="48"/>
        <v>1577159</v>
      </c>
      <c r="Y178" s="54" t="str">
        <f t="shared" si="49"/>
        <v>18 days 06:05:59</v>
      </c>
      <c r="Z178" s="50" t="s">
        <v>1153</v>
      </c>
      <c r="AA178" s="50">
        <v>7199890</v>
      </c>
      <c r="AB178" s="50">
        <v>11</v>
      </c>
      <c r="AC178" s="50" t="str">
        <f>IF(AB178="","",VLOOKUP(AB178,'Lookup Tables'!$A$75:$B$86,2,TRUE))</f>
        <v>Level 1</v>
      </c>
      <c r="AD178" s="54" t="str">
        <f t="shared" si="50"/>
        <v>Level 1-Level 1</v>
      </c>
      <c r="AE178" s="49" t="s">
        <v>1153</v>
      </c>
      <c r="AF178" s="55" t="str">
        <f t="shared" si="51"/>
        <v>Link</v>
      </c>
      <c r="AG178" s="49">
        <v>11</v>
      </c>
      <c r="AH178" s="50" t="str">
        <f>IF(AG178="","",VLOOKUP(AG178,'Lookup Tables'!$A$75:$B$86,2,TRUE))</f>
        <v>Level 1</v>
      </c>
      <c r="AI178" s="49">
        <v>7199890</v>
      </c>
      <c r="AJ178" s="49" t="s">
        <v>9</v>
      </c>
      <c r="AK178" s="49" t="s">
        <v>1152</v>
      </c>
      <c r="AL178" s="49"/>
      <c r="AM178" s="50" t="s">
        <v>1154</v>
      </c>
      <c r="AN178" s="50" t="s">
        <v>1155</v>
      </c>
      <c r="AO178" s="55" t="str">
        <f t="shared" si="52"/>
        <v>Link</v>
      </c>
      <c r="AP178" s="49" t="b">
        <v>1</v>
      </c>
      <c r="AQ178" s="165">
        <v>202</v>
      </c>
      <c r="AR178" s="177" t="s">
        <v>3427</v>
      </c>
      <c r="AS178" s="225"/>
      <c r="AT178"/>
      <c r="AU178"/>
      <c r="AV178"/>
      <c r="AW178">
        <v>1</v>
      </c>
      <c r="AX178"/>
      <c r="AY178">
        <f t="shared" si="54"/>
        <v>1</v>
      </c>
      <c r="AZ178">
        <v>1</v>
      </c>
      <c r="BA178"/>
      <c r="BB178"/>
      <c r="BC178"/>
      <c r="BD178"/>
      <c r="BE178"/>
      <c r="BF178"/>
      <c r="BG178"/>
      <c r="BH178"/>
      <c r="BI178"/>
      <c r="BJ178"/>
      <c r="BK178"/>
      <c r="BL178"/>
      <c r="BM178"/>
      <c r="BN178"/>
      <c r="BO178"/>
      <c r="BP178"/>
      <c r="BQ178"/>
      <c r="BR178"/>
      <c r="BS178" s="50" t="s">
        <v>3428</v>
      </c>
      <c r="BT178" s="50" t="s">
        <v>3426</v>
      </c>
      <c r="BU178" s="56"/>
      <c r="BV178" s="56"/>
      <c r="BW178" s="56">
        <v>3</v>
      </c>
      <c r="BX178" s="56"/>
      <c r="BY178" s="56"/>
      <c r="BZ178" s="56"/>
      <c r="CA178" s="56"/>
      <c r="CB178" s="56"/>
      <c r="CC178" s="56"/>
      <c r="CD178" s="50" t="s">
        <v>2801</v>
      </c>
      <c r="CE178" s="50" t="s">
        <v>2818</v>
      </c>
      <c r="CF178" s="56">
        <v>2</v>
      </c>
      <c r="CG178" s="50" t="s">
        <v>3213</v>
      </c>
      <c r="CH178" s="50" t="s">
        <v>3208</v>
      </c>
      <c r="CI178" s="57" t="s">
        <v>2810</v>
      </c>
      <c r="CJ178" s="58" t="s">
        <v>3113</v>
      </c>
    </row>
    <row r="179" spans="1:88" s="50" customFormat="1" x14ac:dyDescent="0.3">
      <c r="A179" s="49" t="s">
        <v>948</v>
      </c>
      <c r="B179" s="49">
        <v>62434400</v>
      </c>
      <c r="C179" s="49">
        <v>4</v>
      </c>
      <c r="D179" s="49">
        <v>372</v>
      </c>
      <c r="E179" s="49">
        <v>1</v>
      </c>
      <c r="F179" s="50">
        <v>62654562</v>
      </c>
      <c r="G179" s="49" t="s">
        <v>949</v>
      </c>
      <c r="H179" s="51">
        <v>44012</v>
      </c>
      <c r="I179" s="49" t="b">
        <f t="shared" si="37"/>
        <v>0</v>
      </c>
      <c r="J179" s="52">
        <v>1592413153</v>
      </c>
      <c r="K179" s="53">
        <f t="shared" si="38"/>
        <v>43999.707789351851</v>
      </c>
      <c r="L179" s="52">
        <v>1593339381</v>
      </c>
      <c r="M179" s="53">
        <f t="shared" si="39"/>
        <v>44010.428020833337</v>
      </c>
      <c r="N179" s="52">
        <f t="shared" si="40"/>
        <v>926228</v>
      </c>
      <c r="O179" s="54" t="str">
        <f t="shared" si="41"/>
        <v>10 days 17:17:8</v>
      </c>
      <c r="P179" s="52">
        <v>1593510106</v>
      </c>
      <c r="Q179" s="53">
        <f t="shared" si="42"/>
        <v>44012.404004629629</v>
      </c>
      <c r="R179" s="52">
        <f t="shared" si="43"/>
        <v>1096953</v>
      </c>
      <c r="S179" s="54" t="str">
        <f t="shared" si="44"/>
        <v>12 days 16:42:33</v>
      </c>
      <c r="T179" s="50">
        <v>1593510106</v>
      </c>
      <c r="U179" s="53">
        <f t="shared" si="45"/>
        <v>44012.404004629629</v>
      </c>
      <c r="V179" s="52">
        <f t="shared" si="46"/>
        <v>1096953</v>
      </c>
      <c r="W179" s="54" t="str">
        <f t="shared" si="47"/>
        <v>12 days 16:42:33</v>
      </c>
      <c r="X179" s="52">
        <f t="shared" si="48"/>
        <v>926228</v>
      </c>
      <c r="Y179" s="54" t="str">
        <f t="shared" si="49"/>
        <v>10 days 17:17:08</v>
      </c>
      <c r="Z179" s="50" t="s">
        <v>215</v>
      </c>
      <c r="AA179" s="50">
        <v>11476545</v>
      </c>
      <c r="AB179" s="50">
        <v>153</v>
      </c>
      <c r="AC179" s="50" t="str">
        <f>IF(AB179="","",VLOOKUP(AB179,'Lookup Tables'!$A$75:$B$86,2,TRUE))</f>
        <v>Level 1</v>
      </c>
      <c r="AD179" s="54" t="str">
        <f t="shared" si="50"/>
        <v>Level 1-Level 1</v>
      </c>
      <c r="AE179" s="49" t="s">
        <v>215</v>
      </c>
      <c r="AF179" s="55" t="str">
        <f t="shared" si="51"/>
        <v>Link</v>
      </c>
      <c r="AG179" s="49">
        <v>153</v>
      </c>
      <c r="AH179" s="50" t="str">
        <f>IF(AG179="","",VLOOKUP(AG179,'Lookup Tables'!$A$75:$B$86,2,TRUE))</f>
        <v>Level 1</v>
      </c>
      <c r="AI179" s="49">
        <v>11476545</v>
      </c>
      <c r="AJ179" s="49" t="s">
        <v>9</v>
      </c>
      <c r="AK179" s="49" t="s">
        <v>214</v>
      </c>
      <c r="AL179" s="49"/>
      <c r="AM179" s="50" t="s">
        <v>216</v>
      </c>
      <c r="AN179" s="50" t="s">
        <v>950</v>
      </c>
      <c r="AO179" s="55" t="str">
        <f t="shared" si="52"/>
        <v>Link</v>
      </c>
      <c r="AP179" s="49" t="b">
        <v>1</v>
      </c>
      <c r="AQ179" s="165">
        <v>165</v>
      </c>
      <c r="AR179" s="175" t="s">
        <v>3925</v>
      </c>
      <c r="AS179" s="225"/>
      <c r="AT179"/>
      <c r="AU179"/>
      <c r="AV179"/>
      <c r="AW179">
        <v>1</v>
      </c>
      <c r="AX179"/>
      <c r="AY179">
        <f t="shared" si="54"/>
        <v>1</v>
      </c>
      <c r="AZ179">
        <v>1</v>
      </c>
      <c r="BA179"/>
      <c r="BB179"/>
      <c r="BC179"/>
      <c r="BD179"/>
      <c r="BE179"/>
      <c r="BF179"/>
      <c r="BG179"/>
      <c r="BH179"/>
      <c r="BI179"/>
      <c r="BJ179"/>
      <c r="BK179"/>
      <c r="BL179"/>
      <c r="BM179"/>
      <c r="BN179"/>
      <c r="BO179"/>
      <c r="BP179"/>
      <c r="BQ179"/>
      <c r="BR179"/>
      <c r="BS179" s="50" t="s">
        <v>3926</v>
      </c>
      <c r="BT179" s="50" t="s">
        <v>3924</v>
      </c>
      <c r="BU179" s="56"/>
      <c r="BV179" s="56">
        <v>2</v>
      </c>
      <c r="BW179" s="56">
        <v>3</v>
      </c>
      <c r="BX179" s="56"/>
      <c r="BY179" s="56"/>
      <c r="BZ179" s="56"/>
      <c r="CA179" s="56"/>
      <c r="CB179" s="56"/>
      <c r="CC179" s="56"/>
      <c r="CD179" s="50" t="s">
        <v>2801</v>
      </c>
      <c r="CE179" s="50" t="s">
        <v>2818</v>
      </c>
      <c r="CF179" s="56">
        <v>2</v>
      </c>
      <c r="CG179" s="50" t="s">
        <v>3213</v>
      </c>
      <c r="CH179" s="50" t="s">
        <v>3208</v>
      </c>
      <c r="CI179" s="57" t="s">
        <v>2810</v>
      </c>
      <c r="CJ179" s="58" t="s">
        <v>3113</v>
      </c>
    </row>
    <row r="180" spans="1:88" s="50" customFormat="1" x14ac:dyDescent="0.3">
      <c r="A180" s="49" t="s">
        <v>815</v>
      </c>
      <c r="B180" s="49">
        <v>64809121</v>
      </c>
      <c r="C180" s="49">
        <v>2</v>
      </c>
      <c r="D180" s="49">
        <v>585</v>
      </c>
      <c r="E180" s="49">
        <v>1</v>
      </c>
      <c r="F180" s="50">
        <v>64851383</v>
      </c>
      <c r="G180" s="49" t="s">
        <v>816</v>
      </c>
      <c r="H180" s="51">
        <v>44151</v>
      </c>
      <c r="I180" s="49" t="b">
        <f t="shared" si="37"/>
        <v>0</v>
      </c>
      <c r="J180" s="52">
        <v>1605203369</v>
      </c>
      <c r="K180" s="53">
        <f t="shared" si="38"/>
        <v>44147.742696759262</v>
      </c>
      <c r="L180" s="52">
        <v>1605222314</v>
      </c>
      <c r="M180" s="53">
        <f t="shared" si="39"/>
        <v>44147.961967592593</v>
      </c>
      <c r="N180" s="52">
        <f t="shared" si="40"/>
        <v>18945</v>
      </c>
      <c r="O180" s="54" t="str">
        <f t="shared" si="41"/>
        <v>0 days 5:15:45</v>
      </c>
      <c r="P180" s="52">
        <v>1605487833</v>
      </c>
      <c r="Q180" s="53">
        <f t="shared" si="42"/>
        <v>44151.035104166673</v>
      </c>
      <c r="R180" s="52">
        <f t="shared" si="43"/>
        <v>284464</v>
      </c>
      <c r="S180" s="54" t="str">
        <f t="shared" si="44"/>
        <v>3 days 7:1:4</v>
      </c>
      <c r="T180" s="50">
        <v>1605487833</v>
      </c>
      <c r="U180" s="53">
        <f t="shared" si="45"/>
        <v>44151.035104166673</v>
      </c>
      <c r="V180" s="52">
        <f t="shared" si="46"/>
        <v>284464</v>
      </c>
      <c r="W180" s="54" t="str">
        <f t="shared" si="47"/>
        <v>3 days 7:1:4</v>
      </c>
      <c r="X180" s="52">
        <f t="shared" si="48"/>
        <v>18945</v>
      </c>
      <c r="Y180" s="54" t="str">
        <f t="shared" si="49"/>
        <v>00 days 05:15:45</v>
      </c>
      <c r="Z180" s="50" t="s">
        <v>3021</v>
      </c>
      <c r="AA180" s="50">
        <v>10505040</v>
      </c>
      <c r="AB180" s="50">
        <v>14334</v>
      </c>
      <c r="AC180" s="50" t="str">
        <f>IF(AB180="","",VLOOKUP(AB180,'Lookup Tables'!$A$75:$B$86,2,TRUE))</f>
        <v>Level 8</v>
      </c>
      <c r="AD180" s="54" t="str">
        <f t="shared" si="50"/>
        <v>Level 1-Level 8</v>
      </c>
      <c r="AE180" s="49" t="s">
        <v>818</v>
      </c>
      <c r="AF180" s="55" t="str">
        <f t="shared" si="51"/>
        <v>Link</v>
      </c>
      <c r="AG180" s="49">
        <v>23</v>
      </c>
      <c r="AH180" s="50" t="str">
        <f>IF(AG180="","",VLOOKUP(AG180,'Lookup Tables'!$A$75:$B$86,2,TRUE))</f>
        <v>Level 1</v>
      </c>
      <c r="AI180" s="49">
        <v>11879499</v>
      </c>
      <c r="AJ180" s="49" t="s">
        <v>9</v>
      </c>
      <c r="AK180" s="49" t="s">
        <v>817</v>
      </c>
      <c r="AL180" s="49"/>
      <c r="AM180" s="50" t="s">
        <v>819</v>
      </c>
      <c r="AN180" s="50" t="s">
        <v>820</v>
      </c>
      <c r="AO180" s="55" t="str">
        <f t="shared" si="52"/>
        <v>Link</v>
      </c>
      <c r="AP180" s="49" t="b">
        <v>1</v>
      </c>
      <c r="AQ180" s="165">
        <v>140</v>
      </c>
      <c r="AR180" s="175" t="s">
        <v>3749</v>
      </c>
      <c r="AS180" s="225"/>
      <c r="AT180"/>
      <c r="AU180"/>
      <c r="AV180"/>
      <c r="AW180"/>
      <c r="AX180"/>
      <c r="AY180">
        <f t="shared" si="54"/>
        <v>0</v>
      </c>
      <c r="AZ180">
        <v>1</v>
      </c>
      <c r="BA180"/>
      <c r="BB180">
        <v>1</v>
      </c>
      <c r="BC180"/>
      <c r="BD180"/>
      <c r="BE180">
        <v>1</v>
      </c>
      <c r="BF180">
        <v>1</v>
      </c>
      <c r="BG180"/>
      <c r="BH180"/>
      <c r="BI180"/>
      <c r="BJ180"/>
      <c r="BK180"/>
      <c r="BL180"/>
      <c r="BM180"/>
      <c r="BN180"/>
      <c r="BO180"/>
      <c r="BP180"/>
      <c r="BQ180"/>
      <c r="BR180"/>
      <c r="BS180" s="50" t="s">
        <v>3750</v>
      </c>
      <c r="BT180" s="50" t="s">
        <v>3389</v>
      </c>
      <c r="BU180" s="56"/>
      <c r="BV180" s="56">
        <v>2</v>
      </c>
      <c r="BW180" s="56">
        <v>3</v>
      </c>
      <c r="BX180" s="56"/>
      <c r="BY180" s="56"/>
      <c r="BZ180" s="56"/>
      <c r="CA180" s="56"/>
      <c r="CB180" s="56"/>
      <c r="CC180" s="56"/>
      <c r="CD180" s="50" t="s">
        <v>2801</v>
      </c>
      <c r="CE180" s="50" t="s">
        <v>2818</v>
      </c>
      <c r="CF180" s="56">
        <v>2</v>
      </c>
      <c r="CG180" s="50" t="s">
        <v>3214</v>
      </c>
      <c r="CH180" s="50" t="s">
        <v>3208</v>
      </c>
      <c r="CI180" s="57" t="s">
        <v>2810</v>
      </c>
      <c r="CJ180" s="58" t="s">
        <v>3113</v>
      </c>
    </row>
    <row r="181" spans="1:88" s="50" customFormat="1" x14ac:dyDescent="0.3">
      <c r="A181" s="49" t="s">
        <v>440</v>
      </c>
      <c r="B181" s="49">
        <v>66029743</v>
      </c>
      <c r="C181" s="49">
        <v>1</v>
      </c>
      <c r="D181" s="49">
        <v>54</v>
      </c>
      <c r="E181" s="49">
        <v>1</v>
      </c>
      <c r="F181" s="50">
        <v>66036201</v>
      </c>
      <c r="G181" s="49" t="s">
        <v>441</v>
      </c>
      <c r="H181" s="51">
        <v>44277</v>
      </c>
      <c r="I181" s="49" t="b">
        <f t="shared" si="37"/>
        <v>0</v>
      </c>
      <c r="J181" s="52">
        <v>1612363172</v>
      </c>
      <c r="K181" s="53">
        <f t="shared" si="38"/>
        <v>44230.610787037032</v>
      </c>
      <c r="L181" s="52"/>
      <c r="M181" s="53" t="str">
        <f t="shared" si="39"/>
        <v/>
      </c>
      <c r="N181" s="52" t="str">
        <f t="shared" si="40"/>
        <v/>
      </c>
      <c r="O181" s="54" t="str">
        <f t="shared" si="41"/>
        <v/>
      </c>
      <c r="P181" s="52">
        <v>1612388871</v>
      </c>
      <c r="Q181" s="53">
        <f t="shared" si="42"/>
        <v>44230.908229166671</v>
      </c>
      <c r="R181" s="52">
        <f t="shared" si="43"/>
        <v>25699</v>
      </c>
      <c r="S181" s="54" t="str">
        <f t="shared" si="44"/>
        <v>0 days 7:8:19</v>
      </c>
      <c r="T181" s="50">
        <v>1612388871</v>
      </c>
      <c r="U181" s="53">
        <f t="shared" si="45"/>
        <v>44230.908229166671</v>
      </c>
      <c r="V181" s="52">
        <f t="shared" si="46"/>
        <v>25699</v>
      </c>
      <c r="W181" s="54" t="str">
        <f t="shared" si="47"/>
        <v>0 days 7:8:19</v>
      </c>
      <c r="X181" s="52">
        <f t="shared" si="48"/>
        <v>25699</v>
      </c>
      <c r="Y181" s="54" t="str">
        <f t="shared" si="49"/>
        <v>00 days 07:08:19</v>
      </c>
      <c r="Z181" s="50" t="s">
        <v>2075</v>
      </c>
      <c r="AA181" s="50">
        <v>6152891</v>
      </c>
      <c r="AB181" s="50">
        <v>25297</v>
      </c>
      <c r="AC181" s="50" t="str">
        <f>IF(AB181="","",VLOOKUP(AB181,'Lookup Tables'!$A$75:$B$86,2,TRUE))</f>
        <v>Level 9</v>
      </c>
      <c r="AD181" s="54" t="str">
        <f t="shared" si="50"/>
        <v>Level 2-Level 9</v>
      </c>
      <c r="AE181" s="49" t="s">
        <v>443</v>
      </c>
      <c r="AF181" s="55" t="str">
        <f t="shared" si="51"/>
        <v>Link</v>
      </c>
      <c r="AG181" s="49">
        <v>269</v>
      </c>
      <c r="AH181" s="50" t="str">
        <f>IF(AG181="","",VLOOKUP(AG181,'Lookup Tables'!$A$75:$B$86,2,TRUE))</f>
        <v>Level 2</v>
      </c>
      <c r="AI181" s="49">
        <v>13705843</v>
      </c>
      <c r="AJ181" s="49" t="s">
        <v>9</v>
      </c>
      <c r="AK181" s="49" t="s">
        <v>442</v>
      </c>
      <c r="AL181" s="49"/>
      <c r="AM181" s="50" t="s">
        <v>444</v>
      </c>
      <c r="AN181" s="50" t="s">
        <v>445</v>
      </c>
      <c r="AO181" s="55" t="str">
        <f t="shared" si="52"/>
        <v>Link</v>
      </c>
      <c r="AP181" s="49" t="b">
        <v>1</v>
      </c>
      <c r="AQ181" s="165">
        <v>74</v>
      </c>
      <c r="AR181" s="175" t="s">
        <v>3686</v>
      </c>
      <c r="AS181" s="225"/>
      <c r="AT181"/>
      <c r="AU181"/>
      <c r="AV181"/>
      <c r="AW181">
        <v>1</v>
      </c>
      <c r="AX181"/>
      <c r="AY181">
        <f t="shared" si="54"/>
        <v>1</v>
      </c>
      <c r="AZ181">
        <v>1</v>
      </c>
      <c r="BA181"/>
      <c r="BB181"/>
      <c r="BC181"/>
      <c r="BD181"/>
      <c r="BE181"/>
      <c r="BF181"/>
      <c r="BG181"/>
      <c r="BH181"/>
      <c r="BI181"/>
      <c r="BJ181"/>
      <c r="BK181"/>
      <c r="BL181"/>
      <c r="BM181"/>
      <c r="BN181"/>
      <c r="BO181"/>
      <c r="BP181"/>
      <c r="BQ181"/>
      <c r="BR181"/>
      <c r="BS181" s="95" t="s">
        <v>3687</v>
      </c>
      <c r="BT181" s="95" t="s">
        <v>3685</v>
      </c>
      <c r="BU181" s="56"/>
      <c r="BV181" s="56"/>
      <c r="BW181" s="56">
        <v>3</v>
      </c>
      <c r="BX181" s="56"/>
      <c r="BY181" s="56"/>
      <c r="BZ181" s="56"/>
      <c r="CA181" s="56"/>
      <c r="CB181" s="56"/>
      <c r="CC181" s="56"/>
      <c r="CD181" s="50" t="s">
        <v>2801</v>
      </c>
      <c r="CE181" s="50" t="s">
        <v>2818</v>
      </c>
      <c r="CF181" s="56">
        <v>2</v>
      </c>
      <c r="CG181" s="50" t="s">
        <v>3214</v>
      </c>
      <c r="CH181" s="50" t="s">
        <v>3208</v>
      </c>
      <c r="CI181" s="57" t="s">
        <v>2810</v>
      </c>
      <c r="CJ181" s="58" t="s">
        <v>3113</v>
      </c>
    </row>
    <row r="182" spans="1:88" s="50" customFormat="1" x14ac:dyDescent="0.3">
      <c r="A182" s="49" t="s">
        <v>791</v>
      </c>
      <c r="B182" s="49">
        <v>65297648</v>
      </c>
      <c r="C182" s="49">
        <v>0</v>
      </c>
      <c r="D182" s="49">
        <v>98</v>
      </c>
      <c r="E182" s="49">
        <v>0</v>
      </c>
      <c r="G182" s="49" t="s">
        <v>792</v>
      </c>
      <c r="H182" s="51">
        <v>44180</v>
      </c>
      <c r="I182" s="49" t="b">
        <f t="shared" si="37"/>
        <v>1</v>
      </c>
      <c r="J182" s="52">
        <v>1607986250</v>
      </c>
      <c r="K182" s="53">
        <f t="shared" si="38"/>
        <v>44179.951967592591</v>
      </c>
      <c r="L182" s="52">
        <v>1607988671</v>
      </c>
      <c r="M182" s="53">
        <f t="shared" si="39"/>
        <v>44179.979988425926</v>
      </c>
      <c r="N182" s="52">
        <f t="shared" si="40"/>
        <v>2421</v>
      </c>
      <c r="O182" s="54" t="str">
        <f t="shared" si="41"/>
        <v>0 days 0:40:21</v>
      </c>
      <c r="P182" s="52"/>
      <c r="Q182" s="53" t="str">
        <f t="shared" si="42"/>
        <v/>
      </c>
      <c r="R182" s="52" t="str">
        <f t="shared" si="43"/>
        <v/>
      </c>
      <c r="S182" s="54" t="str">
        <f t="shared" si="44"/>
        <v/>
      </c>
      <c r="U182" s="53" t="str">
        <f t="shared" si="45"/>
        <v/>
      </c>
      <c r="V182" s="52" t="str">
        <f t="shared" si="46"/>
        <v/>
      </c>
      <c r="W182" s="54" t="str">
        <f t="shared" si="47"/>
        <v/>
      </c>
      <c r="X182" s="52">
        <f t="shared" si="48"/>
        <v>2421</v>
      </c>
      <c r="Y182" s="54" t="str">
        <f t="shared" si="49"/>
        <v>00 days 00:40:21</v>
      </c>
      <c r="AC182" s="50" t="str">
        <f>IF(AB182="","",VLOOKUP(AB182,'Lookup Tables'!$A$75:$B$86,2,TRUE))</f>
        <v/>
      </c>
      <c r="AD182" s="54" t="str">
        <f t="shared" si="50"/>
        <v/>
      </c>
      <c r="AE182" s="49" t="s">
        <v>794</v>
      </c>
      <c r="AF182" s="55" t="str">
        <f t="shared" si="51"/>
        <v>Link</v>
      </c>
      <c r="AG182" s="49">
        <v>224</v>
      </c>
      <c r="AH182" s="50" t="str">
        <f>IF(AG182="","",VLOOKUP(AG182,'Lookup Tables'!$A$75:$B$86,2,TRUE))</f>
        <v>Level 2</v>
      </c>
      <c r="AI182" s="49">
        <v>5141561</v>
      </c>
      <c r="AJ182" s="49" t="s">
        <v>9</v>
      </c>
      <c r="AK182" s="49" t="s">
        <v>793</v>
      </c>
      <c r="AL182" s="49">
        <v>80</v>
      </c>
      <c r="AM182" s="50" t="s">
        <v>795</v>
      </c>
      <c r="AN182" s="50" t="s">
        <v>796</v>
      </c>
      <c r="AO182" s="55" t="str">
        <f t="shared" si="52"/>
        <v>Link</v>
      </c>
      <c r="AP182" s="49" t="b">
        <v>0</v>
      </c>
      <c r="AQ182" s="165">
        <v>136</v>
      </c>
      <c r="AR182" s="175" t="s">
        <v>3395</v>
      </c>
      <c r="AS182" s="225"/>
      <c r="AT182"/>
      <c r="AU182"/>
      <c r="AV182"/>
      <c r="AW182">
        <v>1</v>
      </c>
      <c r="AX182"/>
      <c r="AY182">
        <f t="shared" si="54"/>
        <v>1</v>
      </c>
      <c r="AZ182">
        <v>1</v>
      </c>
      <c r="BA182"/>
      <c r="BB182"/>
      <c r="BC182"/>
      <c r="BD182"/>
      <c r="BE182"/>
      <c r="BF182"/>
      <c r="BG182"/>
      <c r="BH182"/>
      <c r="BI182"/>
      <c r="BJ182"/>
      <c r="BK182"/>
      <c r="BL182"/>
      <c r="BM182"/>
      <c r="BN182"/>
      <c r="BO182"/>
      <c r="BP182"/>
      <c r="BQ182"/>
      <c r="BR182">
        <v>1</v>
      </c>
      <c r="BS182" s="50" t="s">
        <v>3396</v>
      </c>
      <c r="BT182" s="50" t="s">
        <v>3389</v>
      </c>
      <c r="BU182" s="56"/>
      <c r="BV182" s="56"/>
      <c r="BW182" s="56">
        <v>3</v>
      </c>
      <c r="BX182" s="56"/>
      <c r="BY182" s="56"/>
      <c r="BZ182" s="56"/>
      <c r="CA182" s="56"/>
      <c r="CB182" s="56"/>
      <c r="CC182" s="56"/>
      <c r="CD182" s="50" t="s">
        <v>2801</v>
      </c>
      <c r="CE182" s="50" t="s">
        <v>2818</v>
      </c>
      <c r="CF182" s="56">
        <v>2</v>
      </c>
      <c r="CG182" s="50" t="s">
        <v>3214</v>
      </c>
      <c r="CH182" s="50" t="s">
        <v>3208</v>
      </c>
      <c r="CI182" s="57" t="s">
        <v>2810</v>
      </c>
      <c r="CJ182" s="58" t="s">
        <v>3113</v>
      </c>
    </row>
    <row r="183" spans="1:88" s="50" customFormat="1" x14ac:dyDescent="0.3">
      <c r="A183" s="49" t="s">
        <v>1537</v>
      </c>
      <c r="B183" s="49">
        <v>64900028</v>
      </c>
      <c r="C183" s="49">
        <v>0</v>
      </c>
      <c r="D183" s="49">
        <v>414</v>
      </c>
      <c r="E183" s="49">
        <v>2</v>
      </c>
      <c r="F183" s="50">
        <v>64907087</v>
      </c>
      <c r="G183" s="49" t="s">
        <v>1538</v>
      </c>
      <c r="H183" s="51">
        <v>44173</v>
      </c>
      <c r="I183" s="49" t="b">
        <f t="shared" si="37"/>
        <v>1</v>
      </c>
      <c r="J183" s="52">
        <v>1605727673</v>
      </c>
      <c r="K183" s="53">
        <f t="shared" si="38"/>
        <v>44153.811030092591</v>
      </c>
      <c r="L183" s="52"/>
      <c r="M183" s="53" t="str">
        <f t="shared" si="39"/>
        <v/>
      </c>
      <c r="N183" s="52" t="str">
        <f t="shared" si="40"/>
        <v/>
      </c>
      <c r="O183" s="54" t="str">
        <f t="shared" si="41"/>
        <v/>
      </c>
      <c r="P183" s="52">
        <v>1605729018</v>
      </c>
      <c r="Q183" s="53">
        <f t="shared" si="42"/>
        <v>44153.826597222222</v>
      </c>
      <c r="R183" s="52">
        <f t="shared" si="43"/>
        <v>1345</v>
      </c>
      <c r="S183" s="54" t="str">
        <f t="shared" si="44"/>
        <v>0 days 0:22:25</v>
      </c>
      <c r="T183" s="50">
        <v>1605770614</v>
      </c>
      <c r="U183" s="53">
        <f t="shared" si="45"/>
        <v>44154.308032407411</v>
      </c>
      <c r="V183" s="52">
        <f t="shared" si="46"/>
        <v>42941</v>
      </c>
      <c r="W183" s="54" t="str">
        <f t="shared" si="47"/>
        <v>0 days 11:55:41</v>
      </c>
      <c r="X183" s="52">
        <f t="shared" si="48"/>
        <v>1345</v>
      </c>
      <c r="Y183" s="54" t="str">
        <f t="shared" si="49"/>
        <v>00 days 00:22:25</v>
      </c>
      <c r="Z183" s="50" t="s">
        <v>3035</v>
      </c>
      <c r="AA183" s="50">
        <v>2940908</v>
      </c>
      <c r="AB183" s="50">
        <v>12588</v>
      </c>
      <c r="AC183" s="50" t="str">
        <f>IF(AB183="","",VLOOKUP(AB183,'Lookup Tables'!$A$75:$B$86,2,TRUE))</f>
        <v>Level 8</v>
      </c>
      <c r="AD183" s="54" t="str">
        <f t="shared" si="50"/>
        <v>Level 2-Level 8</v>
      </c>
      <c r="AE183" s="49" t="s">
        <v>794</v>
      </c>
      <c r="AF183" s="55" t="str">
        <f t="shared" si="51"/>
        <v>Link</v>
      </c>
      <c r="AG183" s="49">
        <v>224</v>
      </c>
      <c r="AH183" s="50" t="str">
        <f>IF(AG183="","",VLOOKUP(AG183,'Lookup Tables'!$A$75:$B$86,2,TRUE))</f>
        <v>Level 2</v>
      </c>
      <c r="AI183" s="49">
        <v>5141561</v>
      </c>
      <c r="AJ183" s="49" t="s">
        <v>9</v>
      </c>
      <c r="AK183" s="49" t="s">
        <v>793</v>
      </c>
      <c r="AL183" s="49">
        <v>80</v>
      </c>
      <c r="AM183" s="50" t="s">
        <v>795</v>
      </c>
      <c r="AN183" s="50" t="s">
        <v>1539</v>
      </c>
      <c r="AO183" s="55" t="str">
        <f t="shared" si="52"/>
        <v>Link</v>
      </c>
      <c r="AP183" s="49" t="b">
        <v>1</v>
      </c>
      <c r="AQ183" s="165">
        <v>274</v>
      </c>
      <c r="AR183" s="175" t="s">
        <v>3561</v>
      </c>
      <c r="AS183" s="225"/>
      <c r="AT183"/>
      <c r="AU183"/>
      <c r="AV183"/>
      <c r="AW183"/>
      <c r="AX183">
        <v>1</v>
      </c>
      <c r="AY183">
        <f t="shared" si="54"/>
        <v>1</v>
      </c>
      <c r="AZ183">
        <v>1</v>
      </c>
      <c r="BA183"/>
      <c r="BB183"/>
      <c r="BC183"/>
      <c r="BD183"/>
      <c r="BE183"/>
      <c r="BF183"/>
      <c r="BG183"/>
      <c r="BH183"/>
      <c r="BI183"/>
      <c r="BJ183"/>
      <c r="BK183"/>
      <c r="BL183"/>
      <c r="BM183"/>
      <c r="BN183"/>
      <c r="BO183"/>
      <c r="BP183"/>
      <c r="BQ183"/>
      <c r="BR183">
        <v>1</v>
      </c>
      <c r="BS183" s="95" t="s">
        <v>3562</v>
      </c>
      <c r="BT183" s="95" t="s">
        <v>2561</v>
      </c>
      <c r="BU183" s="56">
        <v>2</v>
      </c>
      <c r="BV183" s="56"/>
      <c r="BW183" s="56">
        <v>3</v>
      </c>
      <c r="BX183" s="56"/>
      <c r="BY183" s="56"/>
      <c r="BZ183" s="56"/>
      <c r="CA183" s="56"/>
      <c r="CB183" s="56"/>
      <c r="CC183" s="56"/>
      <c r="CD183" s="50" t="s">
        <v>2801</v>
      </c>
      <c r="CE183" s="50" t="s">
        <v>2818</v>
      </c>
      <c r="CF183" s="56">
        <v>2</v>
      </c>
      <c r="CG183" s="50" t="s">
        <v>3214</v>
      </c>
      <c r="CH183" s="50" t="s">
        <v>3208</v>
      </c>
      <c r="CI183" s="57" t="s">
        <v>2818</v>
      </c>
      <c r="CJ183" s="58" t="s">
        <v>3113</v>
      </c>
    </row>
    <row r="184" spans="1:88" s="50" customFormat="1" x14ac:dyDescent="0.3">
      <c r="A184" s="49" t="s">
        <v>191</v>
      </c>
      <c r="B184" s="49">
        <v>65027144</v>
      </c>
      <c r="C184" s="49">
        <v>0</v>
      </c>
      <c r="D184" s="49">
        <v>637</v>
      </c>
      <c r="E184" s="49">
        <v>1</v>
      </c>
      <c r="F184" s="50">
        <v>65027340</v>
      </c>
      <c r="G184" s="49" t="s">
        <v>192</v>
      </c>
      <c r="H184" s="51">
        <v>44161</v>
      </c>
      <c r="I184" s="49" t="b">
        <f t="shared" si="37"/>
        <v>1</v>
      </c>
      <c r="J184" s="52">
        <v>1606413519</v>
      </c>
      <c r="K184" s="53">
        <f t="shared" si="38"/>
        <v>44161.749062499999</v>
      </c>
      <c r="L184" s="52"/>
      <c r="M184" s="53" t="str">
        <f t="shared" si="39"/>
        <v/>
      </c>
      <c r="N184" s="52" t="str">
        <f t="shared" si="40"/>
        <v/>
      </c>
      <c r="O184" s="54" t="str">
        <f t="shared" si="41"/>
        <v/>
      </c>
      <c r="P184" s="52">
        <v>1606414476</v>
      </c>
      <c r="Q184" s="53">
        <f t="shared" si="42"/>
        <v>44161.760138888887</v>
      </c>
      <c r="R184" s="52">
        <f t="shared" si="43"/>
        <v>957</v>
      </c>
      <c r="S184" s="54" t="str">
        <f t="shared" si="44"/>
        <v>0 days 0:15:57</v>
      </c>
      <c r="T184" s="50">
        <v>1606414476</v>
      </c>
      <c r="U184" s="53">
        <f t="shared" si="45"/>
        <v>44161.760138888887</v>
      </c>
      <c r="V184" s="52">
        <f t="shared" si="46"/>
        <v>957</v>
      </c>
      <c r="W184" s="54" t="str">
        <f t="shared" si="47"/>
        <v>0 days 0:15:57</v>
      </c>
      <c r="X184" s="52">
        <f t="shared" si="48"/>
        <v>957</v>
      </c>
      <c r="Y184" s="54" t="str">
        <f t="shared" si="49"/>
        <v>00 days 00:15:57</v>
      </c>
      <c r="Z184" s="50" t="s">
        <v>3022</v>
      </c>
      <c r="AA184" s="50">
        <v>1492496</v>
      </c>
      <c r="AB184" s="50">
        <v>4004</v>
      </c>
      <c r="AC184" s="50" t="str">
        <f>IF(AB184="","",VLOOKUP(AB184,'Lookup Tables'!$A$75:$B$86,2,TRUE))</f>
        <v>Level 6</v>
      </c>
      <c r="AD184" s="54" t="str">
        <f t="shared" si="50"/>
        <v>Level 9-Level 6</v>
      </c>
      <c r="AE184" s="49" t="s">
        <v>56</v>
      </c>
      <c r="AF184" s="55" t="str">
        <f t="shared" si="51"/>
        <v>Link</v>
      </c>
      <c r="AG184" s="49">
        <v>36381</v>
      </c>
      <c r="AH184" s="50" t="str">
        <f>IF(AG184="","",VLOOKUP(AG184,'Lookup Tables'!$A$75:$B$86,2,TRUE))</f>
        <v>Level 9</v>
      </c>
      <c r="AI184" s="49">
        <v>3850405</v>
      </c>
      <c r="AJ184" s="49" t="s">
        <v>9</v>
      </c>
      <c r="AK184" s="49" t="s">
        <v>55</v>
      </c>
      <c r="AL184" s="49">
        <v>64</v>
      </c>
      <c r="AM184" s="50" t="s">
        <v>57</v>
      </c>
      <c r="AN184" s="50" t="s">
        <v>193</v>
      </c>
      <c r="AO184" s="55" t="str">
        <f t="shared" si="52"/>
        <v>Link</v>
      </c>
      <c r="AP184" s="49" t="b">
        <v>1</v>
      </c>
      <c r="AQ184" s="165">
        <v>32</v>
      </c>
      <c r="AR184" s="175" t="s">
        <v>3258</v>
      </c>
      <c r="AS184" s="225"/>
      <c r="AT184"/>
      <c r="AU184"/>
      <c r="AV184"/>
      <c r="AW184"/>
      <c r="AX184">
        <v>1</v>
      </c>
      <c r="AY184">
        <f t="shared" si="54"/>
        <v>1</v>
      </c>
      <c r="AZ184">
        <v>1</v>
      </c>
      <c r="BA184"/>
      <c r="BB184"/>
      <c r="BC184"/>
      <c r="BD184">
        <v>1</v>
      </c>
      <c r="BE184"/>
      <c r="BF184"/>
      <c r="BG184"/>
      <c r="BH184"/>
      <c r="BI184"/>
      <c r="BJ184"/>
      <c r="BK184"/>
      <c r="BL184"/>
      <c r="BM184"/>
      <c r="BN184"/>
      <c r="BO184"/>
      <c r="BP184"/>
      <c r="BQ184"/>
      <c r="BR184"/>
      <c r="BS184" s="50" t="s">
        <v>3259</v>
      </c>
      <c r="BT184" s="50" t="s">
        <v>2849</v>
      </c>
      <c r="BU184" s="56"/>
      <c r="BV184" s="56">
        <v>2</v>
      </c>
      <c r="BW184" s="56">
        <v>3</v>
      </c>
      <c r="BX184" s="56"/>
      <c r="BY184" s="56"/>
      <c r="BZ184" s="56"/>
      <c r="CA184" s="56"/>
      <c r="CB184" s="56"/>
      <c r="CC184" s="56"/>
      <c r="CD184" s="50" t="s">
        <v>2801</v>
      </c>
      <c r="CE184" s="50" t="s">
        <v>2818</v>
      </c>
      <c r="CF184" s="56">
        <v>2</v>
      </c>
      <c r="CG184" s="50" t="s">
        <v>3214</v>
      </c>
      <c r="CH184" s="50" t="s">
        <v>3208</v>
      </c>
      <c r="CI184" s="57" t="s">
        <v>2810</v>
      </c>
      <c r="CJ184" s="58" t="s">
        <v>3113</v>
      </c>
    </row>
    <row r="185" spans="1:88" s="50" customFormat="1" x14ac:dyDescent="0.3">
      <c r="A185" s="49" t="s">
        <v>803</v>
      </c>
      <c r="B185" s="49">
        <v>63972772</v>
      </c>
      <c r="C185" s="49">
        <v>2</v>
      </c>
      <c r="D185" s="49">
        <v>245</v>
      </c>
      <c r="E185" s="49">
        <v>1</v>
      </c>
      <c r="F185" s="50">
        <v>65055109</v>
      </c>
      <c r="G185" s="49" t="s">
        <v>804</v>
      </c>
      <c r="H185" s="51">
        <v>44163</v>
      </c>
      <c r="I185" s="49" t="b">
        <f t="shared" si="37"/>
        <v>1</v>
      </c>
      <c r="J185" s="52">
        <v>1600544564</v>
      </c>
      <c r="K185" s="53">
        <f t="shared" si="38"/>
        <v>44093.821342592593</v>
      </c>
      <c r="L185" s="52">
        <v>1600667509</v>
      </c>
      <c r="M185" s="53">
        <f t="shared" si="39"/>
        <v>44095.244317129633</v>
      </c>
      <c r="N185" s="52">
        <f t="shared" si="40"/>
        <v>122945</v>
      </c>
      <c r="O185" s="54" t="str">
        <f t="shared" si="41"/>
        <v>1 days 10:9:5</v>
      </c>
      <c r="P185" s="52">
        <v>1606602733</v>
      </c>
      <c r="Q185" s="53">
        <f t="shared" si="42"/>
        <v>44163.939039351855</v>
      </c>
      <c r="R185" s="52">
        <f t="shared" si="43"/>
        <v>6058169</v>
      </c>
      <c r="S185" s="54" t="str">
        <f t="shared" si="44"/>
        <v>70 days 2:49:29</v>
      </c>
      <c r="T185" s="50">
        <v>1606602733</v>
      </c>
      <c r="U185" s="53">
        <f t="shared" si="45"/>
        <v>44163.939039351855</v>
      </c>
      <c r="V185" s="52">
        <f t="shared" si="46"/>
        <v>6058169</v>
      </c>
      <c r="W185" s="54" t="str">
        <f t="shared" si="47"/>
        <v>70 days 2:49:29</v>
      </c>
      <c r="X185" s="52">
        <f t="shared" si="48"/>
        <v>122945</v>
      </c>
      <c r="Y185" s="54" t="str">
        <f t="shared" si="49"/>
        <v>01 days 10:09:05</v>
      </c>
      <c r="Z185" s="50" t="s">
        <v>3144</v>
      </c>
      <c r="AA185" s="50">
        <v>4408465</v>
      </c>
      <c r="AB185" s="50">
        <v>41</v>
      </c>
      <c r="AC185" s="50" t="str">
        <f>IF(AB185="","",VLOOKUP(AB185,'Lookup Tables'!$A$75:$B$86,2,TRUE))</f>
        <v>Level 1</v>
      </c>
      <c r="AD185" s="54" t="str">
        <f t="shared" si="50"/>
        <v>Level 1-Level 1</v>
      </c>
      <c r="AE185" s="49" t="s">
        <v>806</v>
      </c>
      <c r="AF185" s="55" t="str">
        <f t="shared" si="51"/>
        <v>Link</v>
      </c>
      <c r="AG185" s="49">
        <v>41</v>
      </c>
      <c r="AH185" s="50" t="str">
        <f>IF(AG185="","",VLOOKUP(AG185,'Lookup Tables'!$A$75:$B$86,2,TRUE))</f>
        <v>Level 1</v>
      </c>
      <c r="AI185" s="49">
        <v>4408465</v>
      </c>
      <c r="AJ185" s="49" t="s">
        <v>9</v>
      </c>
      <c r="AK185" s="49" t="s">
        <v>805</v>
      </c>
      <c r="AL185" s="49"/>
      <c r="AM185" s="50" t="s">
        <v>807</v>
      </c>
      <c r="AN185" s="50" t="s">
        <v>808</v>
      </c>
      <c r="AO185" s="55" t="str">
        <f t="shared" si="52"/>
        <v>Link</v>
      </c>
      <c r="AP185" s="49" t="b">
        <v>1</v>
      </c>
      <c r="AQ185" s="165">
        <v>138</v>
      </c>
      <c r="AR185" s="175" t="s">
        <v>3397</v>
      </c>
      <c r="AS185" s="225"/>
      <c r="AT185"/>
      <c r="AU185"/>
      <c r="AV185"/>
      <c r="AW185"/>
      <c r="AX185">
        <v>1</v>
      </c>
      <c r="AY185">
        <f t="shared" si="54"/>
        <v>1</v>
      </c>
      <c r="AZ185">
        <v>1</v>
      </c>
      <c r="BA185"/>
      <c r="BB185"/>
      <c r="BC185"/>
      <c r="BD185"/>
      <c r="BE185"/>
      <c r="BF185"/>
      <c r="BG185">
        <v>1</v>
      </c>
      <c r="BH185"/>
      <c r="BI185"/>
      <c r="BJ185"/>
      <c r="BK185">
        <v>1</v>
      </c>
      <c r="BL185"/>
      <c r="BM185"/>
      <c r="BN185"/>
      <c r="BO185"/>
      <c r="BP185"/>
      <c r="BQ185"/>
      <c r="BR185"/>
      <c r="BS185" s="50" t="s">
        <v>3398</v>
      </c>
      <c r="BT185" s="50" t="s">
        <v>3389</v>
      </c>
      <c r="BU185" s="56"/>
      <c r="BV185" s="56"/>
      <c r="BW185" s="56">
        <v>3</v>
      </c>
      <c r="BX185" s="56"/>
      <c r="BY185" s="56"/>
      <c r="BZ185" s="56"/>
      <c r="CA185" s="56"/>
      <c r="CB185" s="56"/>
      <c r="CC185" s="56"/>
      <c r="CD185" s="50" t="s">
        <v>2801</v>
      </c>
      <c r="CE185" s="50" t="s">
        <v>2818</v>
      </c>
      <c r="CF185" s="56">
        <v>2</v>
      </c>
      <c r="CG185" s="50" t="s">
        <v>3213</v>
      </c>
      <c r="CH185" s="50" t="s">
        <v>3208</v>
      </c>
      <c r="CI185" s="57" t="s">
        <v>2810</v>
      </c>
      <c r="CJ185" s="58" t="s">
        <v>3113</v>
      </c>
    </row>
    <row r="186" spans="1:88" s="50" customFormat="1" x14ac:dyDescent="0.3">
      <c r="A186" s="49" t="s">
        <v>1522</v>
      </c>
      <c r="B186" s="49">
        <v>63831943</v>
      </c>
      <c r="C186" s="49">
        <v>3</v>
      </c>
      <c r="D186" s="49">
        <v>1744</v>
      </c>
      <c r="E186" s="49">
        <v>3</v>
      </c>
      <c r="F186" s="50">
        <v>63903147</v>
      </c>
      <c r="G186" s="49" t="s">
        <v>1523</v>
      </c>
      <c r="H186" s="51">
        <v>44200</v>
      </c>
      <c r="I186" s="49" t="b">
        <f t="shared" si="37"/>
        <v>1</v>
      </c>
      <c r="J186" s="52">
        <v>1599748297</v>
      </c>
      <c r="K186" s="53">
        <f t="shared" si="38"/>
        <v>44084.60528935185</v>
      </c>
      <c r="L186" s="52">
        <v>1599748672</v>
      </c>
      <c r="M186" s="53">
        <f t="shared" si="39"/>
        <v>44084.609629629631</v>
      </c>
      <c r="N186" s="52">
        <f t="shared" si="40"/>
        <v>375</v>
      </c>
      <c r="O186" s="54" t="str">
        <f t="shared" si="41"/>
        <v>0 days 0:6:15</v>
      </c>
      <c r="P186" s="52">
        <v>1599788081</v>
      </c>
      <c r="Q186" s="53">
        <f t="shared" si="42"/>
        <v>44085.065752314811</v>
      </c>
      <c r="R186" s="52">
        <f t="shared" si="43"/>
        <v>39784</v>
      </c>
      <c r="S186" s="54" t="str">
        <f t="shared" si="44"/>
        <v>0 days 11:3:4</v>
      </c>
      <c r="T186" s="50">
        <v>1600177183</v>
      </c>
      <c r="U186" s="53">
        <f t="shared" si="45"/>
        <v>44089.569247685184</v>
      </c>
      <c r="V186" s="52">
        <f t="shared" si="46"/>
        <v>428886</v>
      </c>
      <c r="W186" s="54" t="str">
        <f t="shared" si="47"/>
        <v>4 days 23:8:6</v>
      </c>
      <c r="X186" s="52">
        <f t="shared" si="48"/>
        <v>375</v>
      </c>
      <c r="Y186" s="54" t="str">
        <f t="shared" si="49"/>
        <v>00 days 00:06:15</v>
      </c>
      <c r="Z186" s="50" t="s">
        <v>1486</v>
      </c>
      <c r="AA186" s="50">
        <v>9182405</v>
      </c>
      <c r="AB186" s="50">
        <v>53</v>
      </c>
      <c r="AC186" s="50" t="str">
        <f>IF(AB186="","",VLOOKUP(AB186,'Lookup Tables'!$A$75:$B$86,2,TRUE))</f>
        <v>Level 1</v>
      </c>
      <c r="AD186" s="54" t="str">
        <f t="shared" si="50"/>
        <v>Level 1-Level 1</v>
      </c>
      <c r="AE186" s="49" t="s">
        <v>1486</v>
      </c>
      <c r="AF186" s="55" t="str">
        <f t="shared" si="51"/>
        <v>Link</v>
      </c>
      <c r="AG186" s="49">
        <v>53</v>
      </c>
      <c r="AH186" s="50" t="str">
        <f>IF(AG186="","",VLOOKUP(AG186,'Lookup Tables'!$A$75:$B$86,2,TRUE))</f>
        <v>Level 1</v>
      </c>
      <c r="AI186" s="49">
        <v>9182405</v>
      </c>
      <c r="AJ186" s="49" t="s">
        <v>9</v>
      </c>
      <c r="AK186" s="49" t="s">
        <v>1485</v>
      </c>
      <c r="AL186" s="49"/>
      <c r="AM186" s="50" t="s">
        <v>1487</v>
      </c>
      <c r="AN186" s="50" t="s">
        <v>1524</v>
      </c>
      <c r="AO186" s="55" t="str">
        <f t="shared" si="52"/>
        <v>Link</v>
      </c>
      <c r="AP186" s="49" t="b">
        <v>1</v>
      </c>
      <c r="AQ186" s="165">
        <v>271</v>
      </c>
      <c r="AR186" s="175" t="s">
        <v>3553</v>
      </c>
      <c r="AS186" s="225"/>
      <c r="AT186"/>
      <c r="AU186"/>
      <c r="AV186">
        <v>1</v>
      </c>
      <c r="AW186"/>
      <c r="AX186"/>
      <c r="AY186">
        <f t="shared" si="54"/>
        <v>0</v>
      </c>
      <c r="AZ186">
        <v>1</v>
      </c>
      <c r="BA186"/>
      <c r="BB186"/>
      <c r="BC186"/>
      <c r="BD186"/>
      <c r="BE186"/>
      <c r="BF186"/>
      <c r="BG186"/>
      <c r="BH186"/>
      <c r="BI186"/>
      <c r="BJ186"/>
      <c r="BK186"/>
      <c r="BL186"/>
      <c r="BM186"/>
      <c r="BN186"/>
      <c r="BO186"/>
      <c r="BP186"/>
      <c r="BQ186"/>
      <c r="BR186"/>
      <c r="BS186" s="95" t="s">
        <v>3554</v>
      </c>
      <c r="BT186" s="95" t="s">
        <v>3552</v>
      </c>
      <c r="BU186" s="56"/>
      <c r="BV186" s="56"/>
      <c r="BW186" s="56">
        <v>3</v>
      </c>
      <c r="BX186" s="56"/>
      <c r="BY186" s="56"/>
      <c r="BZ186" s="56"/>
      <c r="CA186" s="56"/>
      <c r="CB186" s="56"/>
      <c r="CC186" s="56"/>
      <c r="CD186" s="50" t="s">
        <v>2801</v>
      </c>
      <c r="CE186" s="50" t="s">
        <v>2818</v>
      </c>
      <c r="CF186" s="56">
        <v>2</v>
      </c>
      <c r="CG186" s="50" t="s">
        <v>3213</v>
      </c>
      <c r="CH186" s="50" t="s">
        <v>3208</v>
      </c>
      <c r="CI186" s="57" t="s">
        <v>2810</v>
      </c>
      <c r="CJ186" s="58" t="s">
        <v>3113</v>
      </c>
    </row>
    <row r="187" spans="1:88" s="50" customFormat="1" x14ac:dyDescent="0.3">
      <c r="A187" s="49" t="s">
        <v>1225</v>
      </c>
      <c r="B187" s="49">
        <v>63493753</v>
      </c>
      <c r="C187" s="49">
        <v>1</v>
      </c>
      <c r="D187" s="49">
        <v>326</v>
      </c>
      <c r="E187" s="49">
        <v>1</v>
      </c>
      <c r="F187" s="50">
        <v>63523714</v>
      </c>
      <c r="G187" s="49" t="s">
        <v>1226</v>
      </c>
      <c r="H187" s="51">
        <v>44064</v>
      </c>
      <c r="I187" s="49" t="b">
        <f t="shared" si="37"/>
        <v>0</v>
      </c>
      <c r="J187" s="52">
        <v>1597865334</v>
      </c>
      <c r="K187" s="53">
        <f t="shared" si="38"/>
        <v>44062.811736111107</v>
      </c>
      <c r="L187" s="52">
        <v>1597870159</v>
      </c>
      <c r="M187" s="53">
        <f t="shared" si="39"/>
        <v>44062.867581018523</v>
      </c>
      <c r="N187" s="52">
        <f t="shared" si="40"/>
        <v>4825</v>
      </c>
      <c r="O187" s="54" t="str">
        <f t="shared" si="41"/>
        <v>0 days 1:20:25</v>
      </c>
      <c r="P187" s="52">
        <v>1598016117</v>
      </c>
      <c r="Q187" s="53">
        <f t="shared" si="42"/>
        <v>44064.556909722218</v>
      </c>
      <c r="R187" s="52">
        <f t="shared" si="43"/>
        <v>150783</v>
      </c>
      <c r="S187" s="54" t="str">
        <f t="shared" si="44"/>
        <v>1 days 17:53:3</v>
      </c>
      <c r="T187" s="50">
        <v>1598016117</v>
      </c>
      <c r="U187" s="53">
        <f t="shared" si="45"/>
        <v>44064.556909722218</v>
      </c>
      <c r="V187" s="52">
        <f t="shared" si="46"/>
        <v>150783</v>
      </c>
      <c r="W187" s="54" t="str">
        <f t="shared" si="47"/>
        <v>1 days 17:53:3</v>
      </c>
      <c r="X187" s="52">
        <f t="shared" si="48"/>
        <v>4825</v>
      </c>
      <c r="Y187" s="54" t="str">
        <f t="shared" si="49"/>
        <v>00 days 01:20:25</v>
      </c>
      <c r="Z187" s="50" t="s">
        <v>876</v>
      </c>
      <c r="AA187" s="50">
        <v>1464438</v>
      </c>
      <c r="AB187" s="50">
        <v>503</v>
      </c>
      <c r="AC187" s="50" t="str">
        <f>IF(AB187="","",VLOOKUP(AB187,'Lookup Tables'!$A$75:$B$86,2,TRUE))</f>
        <v>Level 3</v>
      </c>
      <c r="AD187" s="54" t="str">
        <f t="shared" si="50"/>
        <v>Level 3-Level 3</v>
      </c>
      <c r="AE187" s="49" t="s">
        <v>876</v>
      </c>
      <c r="AF187" s="55" t="str">
        <f t="shared" si="51"/>
        <v>Link</v>
      </c>
      <c r="AG187" s="49">
        <v>503</v>
      </c>
      <c r="AH187" s="50" t="str">
        <f>IF(AG187="","",VLOOKUP(AG187,'Lookup Tables'!$A$75:$B$86,2,TRUE))</f>
        <v>Level 3</v>
      </c>
      <c r="AI187" s="49">
        <v>1464438</v>
      </c>
      <c r="AJ187" s="49" t="s">
        <v>9</v>
      </c>
      <c r="AK187" s="49" t="s">
        <v>875</v>
      </c>
      <c r="AL187" s="49">
        <v>92</v>
      </c>
      <c r="AM187" s="50" t="s">
        <v>877</v>
      </c>
      <c r="AN187" s="50" t="s">
        <v>1227</v>
      </c>
      <c r="AO187" s="55" t="str">
        <f t="shared" si="52"/>
        <v>Link</v>
      </c>
      <c r="AP187" s="49" t="b">
        <v>1</v>
      </c>
      <c r="AQ187" s="165">
        <v>216</v>
      </c>
      <c r="AR187" s="177" t="s">
        <v>3573</v>
      </c>
      <c r="AS187" s="225"/>
      <c r="AT187"/>
      <c r="AU187"/>
      <c r="AV187">
        <v>1</v>
      </c>
      <c r="AW187">
        <v>1</v>
      </c>
      <c r="AX187"/>
      <c r="AY187">
        <f t="shared" si="54"/>
        <v>1</v>
      </c>
      <c r="AZ187">
        <v>1</v>
      </c>
      <c r="BA187"/>
      <c r="BB187"/>
      <c r="BC187"/>
      <c r="BD187"/>
      <c r="BE187">
        <v>1</v>
      </c>
      <c r="BF187"/>
      <c r="BG187"/>
      <c r="BH187"/>
      <c r="BI187"/>
      <c r="BJ187"/>
      <c r="BK187"/>
      <c r="BL187"/>
      <c r="BM187"/>
      <c r="BN187"/>
      <c r="BO187"/>
      <c r="BP187"/>
      <c r="BQ187"/>
      <c r="BR187"/>
      <c r="BS187" s="50" t="s">
        <v>3572</v>
      </c>
      <c r="BT187" s="50" t="s">
        <v>3389</v>
      </c>
      <c r="BU187" s="56"/>
      <c r="BV187" s="56">
        <v>2</v>
      </c>
      <c r="BW187" s="56">
        <v>3</v>
      </c>
      <c r="BX187" s="56"/>
      <c r="BY187" s="56"/>
      <c r="BZ187" s="56"/>
      <c r="CA187" s="56"/>
      <c r="CB187" s="56"/>
      <c r="CC187" s="56"/>
      <c r="CD187" s="50" t="s">
        <v>2801</v>
      </c>
      <c r="CE187" s="50" t="s">
        <v>2818</v>
      </c>
      <c r="CF187" s="56">
        <v>2</v>
      </c>
      <c r="CG187" s="50" t="s">
        <v>3213</v>
      </c>
      <c r="CH187" s="50" t="s">
        <v>3208</v>
      </c>
      <c r="CI187" s="57" t="s">
        <v>2810</v>
      </c>
      <c r="CJ187" s="97" t="s">
        <v>3113</v>
      </c>
    </row>
    <row r="188" spans="1:88" s="50" customFormat="1" x14ac:dyDescent="0.3">
      <c r="A188" s="49" t="s">
        <v>1803</v>
      </c>
      <c r="B188" s="49">
        <v>63266415</v>
      </c>
      <c r="C188" s="49">
        <v>0</v>
      </c>
      <c r="D188" s="49">
        <v>206</v>
      </c>
      <c r="E188" s="49">
        <v>1</v>
      </c>
      <c r="G188" s="49" t="s">
        <v>1804</v>
      </c>
      <c r="H188" s="51">
        <v>44049</v>
      </c>
      <c r="I188" s="49" t="b">
        <f t="shared" si="37"/>
        <v>1</v>
      </c>
      <c r="J188" s="52">
        <v>1596634612</v>
      </c>
      <c r="K188" s="53">
        <f t="shared" si="38"/>
        <v>44048.56726851852</v>
      </c>
      <c r="L188" s="52"/>
      <c r="M188" s="53" t="str">
        <f t="shared" si="39"/>
        <v/>
      </c>
      <c r="N188" s="52" t="str">
        <f t="shared" si="40"/>
        <v/>
      </c>
      <c r="O188" s="54" t="str">
        <f t="shared" si="41"/>
        <v/>
      </c>
      <c r="P188" s="52">
        <v>1596714153</v>
      </c>
      <c r="Q188" s="53">
        <f t="shared" si="42"/>
        <v>44049.487881944442</v>
      </c>
      <c r="R188" s="52">
        <f t="shared" si="43"/>
        <v>79541</v>
      </c>
      <c r="S188" s="54" t="str">
        <f t="shared" si="44"/>
        <v>0 days 22:5:41</v>
      </c>
      <c r="U188" s="53" t="str">
        <f t="shared" si="45"/>
        <v/>
      </c>
      <c r="V188" s="52" t="str">
        <f t="shared" si="46"/>
        <v/>
      </c>
      <c r="W188" s="54" t="str">
        <f t="shared" si="47"/>
        <v/>
      </c>
      <c r="X188" s="52">
        <f t="shared" si="48"/>
        <v>79541</v>
      </c>
      <c r="Y188" s="54" t="str">
        <f t="shared" si="49"/>
        <v>00 days 22:05:41</v>
      </c>
      <c r="AC188" s="50" t="str">
        <f>IF(AB188="","",VLOOKUP(AB188,'Lookup Tables'!$A$75:$B$86,2,TRUE))</f>
        <v/>
      </c>
      <c r="AD188" s="54" t="str">
        <f t="shared" si="50"/>
        <v/>
      </c>
      <c r="AE188" s="49" t="s">
        <v>1806</v>
      </c>
      <c r="AF188" s="55" t="str">
        <f t="shared" si="51"/>
        <v>Link</v>
      </c>
      <c r="AG188" s="49">
        <v>33</v>
      </c>
      <c r="AH188" s="50" t="str">
        <f>IF(AG188="","",VLOOKUP(AG188,'Lookup Tables'!$A$75:$B$86,2,TRUE))</f>
        <v>Level 1</v>
      </c>
      <c r="AI188" s="49">
        <v>14016210</v>
      </c>
      <c r="AJ188" s="49" t="s">
        <v>9</v>
      </c>
      <c r="AK188" s="49" t="s">
        <v>1805</v>
      </c>
      <c r="AL188" s="49"/>
      <c r="AM188" s="50" t="s">
        <v>1807</v>
      </c>
      <c r="AN188" s="50" t="s">
        <v>1808</v>
      </c>
      <c r="AO188" s="55" t="str">
        <f t="shared" si="52"/>
        <v>Link</v>
      </c>
      <c r="AP188" s="59" t="b">
        <v>1</v>
      </c>
      <c r="AQ188" s="165">
        <v>329</v>
      </c>
      <c r="AR188" s="175" t="s">
        <v>3829</v>
      </c>
      <c r="AS188" s="225"/>
      <c r="AT188"/>
      <c r="AU188"/>
      <c r="AV188"/>
      <c r="AW188"/>
      <c r="AX188"/>
      <c r="AY188">
        <f t="shared" si="54"/>
        <v>0</v>
      </c>
      <c r="AZ188">
        <v>1</v>
      </c>
      <c r="BA188"/>
      <c r="BB188"/>
      <c r="BC188"/>
      <c r="BD188">
        <v>1</v>
      </c>
      <c r="BE188"/>
      <c r="BF188"/>
      <c r="BG188"/>
      <c r="BH188"/>
      <c r="BI188"/>
      <c r="BJ188"/>
      <c r="BK188"/>
      <c r="BL188"/>
      <c r="BM188"/>
      <c r="BN188"/>
      <c r="BO188"/>
      <c r="BP188"/>
      <c r="BQ188"/>
      <c r="BR188">
        <v>1</v>
      </c>
      <c r="BS188" s="50" t="s">
        <v>3830</v>
      </c>
      <c r="BT188" s="50" t="s">
        <v>3828</v>
      </c>
      <c r="BU188" s="56"/>
      <c r="BV188" s="56">
        <v>2</v>
      </c>
      <c r="BW188" s="56">
        <v>3</v>
      </c>
      <c r="BX188" s="56"/>
      <c r="BY188" s="56"/>
      <c r="BZ188" s="56"/>
      <c r="CA188" s="56"/>
      <c r="CB188" s="56"/>
      <c r="CC188" s="56"/>
      <c r="CD188" s="50" t="s">
        <v>2801</v>
      </c>
      <c r="CE188" s="50" t="s">
        <v>2818</v>
      </c>
      <c r="CF188" s="56">
        <v>2</v>
      </c>
      <c r="CG188" s="50" t="s">
        <v>3213</v>
      </c>
      <c r="CH188" s="50" t="s">
        <v>3208</v>
      </c>
      <c r="CI188" s="57" t="s">
        <v>2818</v>
      </c>
      <c r="CJ188" s="58" t="s">
        <v>3113</v>
      </c>
    </row>
    <row r="189" spans="1:88" s="50" customFormat="1" x14ac:dyDescent="0.3">
      <c r="A189" s="49" t="s">
        <v>682</v>
      </c>
      <c r="B189" s="49">
        <v>66898917</v>
      </c>
      <c r="C189" s="49">
        <v>0</v>
      </c>
      <c r="D189" s="49">
        <v>11</v>
      </c>
      <c r="E189" s="49">
        <v>0</v>
      </c>
      <c r="G189" s="49" t="s">
        <v>683</v>
      </c>
      <c r="H189" s="51">
        <v>44287</v>
      </c>
      <c r="I189" s="49" t="b">
        <f t="shared" si="37"/>
        <v>1</v>
      </c>
      <c r="J189" s="52">
        <v>1617255271</v>
      </c>
      <c r="K189" s="53">
        <f t="shared" si="38"/>
        <v>44287.232303240744</v>
      </c>
      <c r="L189" s="52"/>
      <c r="M189" s="53" t="str">
        <f t="shared" si="39"/>
        <v/>
      </c>
      <c r="N189" s="52" t="str">
        <f t="shared" si="40"/>
        <v/>
      </c>
      <c r="O189" s="54" t="str">
        <f t="shared" si="41"/>
        <v/>
      </c>
      <c r="P189" s="52"/>
      <c r="Q189" s="53" t="str">
        <f t="shared" si="42"/>
        <v/>
      </c>
      <c r="R189" s="52" t="str">
        <f t="shared" si="43"/>
        <v/>
      </c>
      <c r="S189" s="54" t="str">
        <f t="shared" si="44"/>
        <v/>
      </c>
      <c r="U189" s="53" t="str">
        <f t="shared" si="45"/>
        <v/>
      </c>
      <c r="V189" s="52" t="str">
        <f t="shared" si="46"/>
        <v/>
      </c>
      <c r="W189" s="54" t="str">
        <f t="shared" si="47"/>
        <v/>
      </c>
      <c r="X189" s="52" t="str">
        <f t="shared" si="48"/>
        <v/>
      </c>
      <c r="Y189" s="54" t="str">
        <f t="shared" si="49"/>
        <v/>
      </c>
      <c r="AC189" s="50" t="str">
        <f>IF(AB189="","",VLOOKUP(AB189,'Lookup Tables'!$A$75:$B$86,2,TRUE))</f>
        <v/>
      </c>
      <c r="AD189" s="54" t="str">
        <f t="shared" si="50"/>
        <v/>
      </c>
      <c r="AE189" s="49" t="s">
        <v>685</v>
      </c>
      <c r="AF189" s="55" t="str">
        <f t="shared" si="51"/>
        <v>Link</v>
      </c>
      <c r="AG189" s="49">
        <v>29</v>
      </c>
      <c r="AH189" s="50" t="str">
        <f>IF(AG189="","",VLOOKUP(AG189,'Lookup Tables'!$A$75:$B$86,2,TRUE))</f>
        <v>Level 1</v>
      </c>
      <c r="AI189" s="49">
        <v>1282441</v>
      </c>
      <c r="AJ189" s="49" t="s">
        <v>9</v>
      </c>
      <c r="AK189" s="49" t="s">
        <v>684</v>
      </c>
      <c r="AL189" s="49"/>
      <c r="AM189" s="50" t="s">
        <v>686</v>
      </c>
      <c r="AN189" s="50" t="s">
        <v>687</v>
      </c>
      <c r="AO189" s="55" t="str">
        <f t="shared" si="52"/>
        <v>Link</v>
      </c>
      <c r="AP189" s="49" t="b">
        <v>0</v>
      </c>
      <c r="AQ189" s="165">
        <v>116</v>
      </c>
      <c r="AR189" s="175" t="s">
        <v>3658</v>
      </c>
      <c r="AS189" s="225"/>
      <c r="AT189"/>
      <c r="AU189"/>
      <c r="AV189"/>
      <c r="AW189"/>
      <c r="AX189">
        <v>1</v>
      </c>
      <c r="AY189">
        <f t="shared" si="54"/>
        <v>1</v>
      </c>
      <c r="AZ189">
        <v>1</v>
      </c>
      <c r="BA189"/>
      <c r="BB189"/>
      <c r="BC189"/>
      <c r="BD189"/>
      <c r="BE189"/>
      <c r="BF189"/>
      <c r="BG189"/>
      <c r="BH189"/>
      <c r="BI189"/>
      <c r="BJ189"/>
      <c r="BK189"/>
      <c r="BL189"/>
      <c r="BM189"/>
      <c r="BN189"/>
      <c r="BO189"/>
      <c r="BP189"/>
      <c r="BQ189"/>
      <c r="BR189"/>
      <c r="BS189" s="95" t="s">
        <v>3659</v>
      </c>
      <c r="BT189" s="95" t="s">
        <v>3530</v>
      </c>
      <c r="BU189" s="56"/>
      <c r="BV189" s="56"/>
      <c r="BW189" s="56">
        <v>3</v>
      </c>
      <c r="BX189" s="56"/>
      <c r="BY189" s="56"/>
      <c r="BZ189" s="56"/>
      <c r="CA189" s="56"/>
      <c r="CB189" s="56"/>
      <c r="CC189" s="56"/>
      <c r="CD189" s="50" t="s">
        <v>2801</v>
      </c>
      <c r="CE189" s="50" t="s">
        <v>2818</v>
      </c>
      <c r="CF189" s="56">
        <v>2</v>
      </c>
      <c r="CG189" s="50" t="s">
        <v>3214</v>
      </c>
      <c r="CH189" s="50" t="s">
        <v>3208</v>
      </c>
      <c r="CI189" s="57" t="s">
        <v>2810</v>
      </c>
      <c r="CJ189" s="58" t="s">
        <v>3113</v>
      </c>
    </row>
    <row r="190" spans="1:88" s="50" customFormat="1" x14ac:dyDescent="0.3">
      <c r="A190" s="49" t="s">
        <v>606</v>
      </c>
      <c r="B190" s="49">
        <v>59696171</v>
      </c>
      <c r="C190" s="49">
        <v>0</v>
      </c>
      <c r="D190" s="49">
        <v>73</v>
      </c>
      <c r="E190" s="49">
        <v>1</v>
      </c>
      <c r="F190" s="50">
        <v>59698331</v>
      </c>
      <c r="G190" s="49" t="s">
        <v>607</v>
      </c>
      <c r="H190" s="51">
        <v>43841</v>
      </c>
      <c r="I190" s="49" t="b">
        <f t="shared" si="37"/>
        <v>0</v>
      </c>
      <c r="J190" s="52">
        <v>1578759037</v>
      </c>
      <c r="K190" s="53">
        <f t="shared" si="38"/>
        <v>43841.674039351856</v>
      </c>
      <c r="L190" s="52">
        <v>1578760575</v>
      </c>
      <c r="M190" s="53">
        <f t="shared" si="39"/>
        <v>43841.691840277781</v>
      </c>
      <c r="N190" s="52">
        <f t="shared" si="40"/>
        <v>1538</v>
      </c>
      <c r="O190" s="54" t="str">
        <f t="shared" si="41"/>
        <v>0 days 0:25:38</v>
      </c>
      <c r="P190" s="52">
        <v>1578774007</v>
      </c>
      <c r="Q190" s="53">
        <f t="shared" si="42"/>
        <v>43841.847303240742</v>
      </c>
      <c r="R190" s="52">
        <f t="shared" si="43"/>
        <v>14970</v>
      </c>
      <c r="S190" s="54" t="str">
        <f t="shared" si="44"/>
        <v>0 days 4:9:30</v>
      </c>
      <c r="T190" s="50">
        <v>1578774007</v>
      </c>
      <c r="U190" s="53">
        <f t="shared" si="45"/>
        <v>43841.847303240742</v>
      </c>
      <c r="V190" s="52">
        <f t="shared" si="46"/>
        <v>14970</v>
      </c>
      <c r="W190" s="54" t="str">
        <f t="shared" si="47"/>
        <v>0 days 4:9:30</v>
      </c>
      <c r="X190" s="52">
        <f t="shared" si="48"/>
        <v>1538</v>
      </c>
      <c r="Y190" s="54" t="str">
        <f t="shared" si="49"/>
        <v>00 days 00:25:38</v>
      </c>
      <c r="Z190" s="50" t="s">
        <v>609</v>
      </c>
      <c r="AA190" s="50">
        <v>2838509</v>
      </c>
      <c r="AB190" s="50">
        <v>2601</v>
      </c>
      <c r="AC190" s="50" t="str">
        <f>IF(AB190="","",VLOOKUP(AB190,'Lookup Tables'!$A$75:$B$86,2,TRUE))</f>
        <v>Level 5</v>
      </c>
      <c r="AD190" s="54" t="str">
        <f t="shared" si="50"/>
        <v>Level 5-Level 5</v>
      </c>
      <c r="AE190" s="49" t="s">
        <v>609</v>
      </c>
      <c r="AF190" s="55" t="str">
        <f t="shared" si="51"/>
        <v>Link</v>
      </c>
      <c r="AG190" s="49">
        <v>2601</v>
      </c>
      <c r="AH190" s="50" t="str">
        <f>IF(AG190="","",VLOOKUP(AG190,'Lookup Tables'!$A$75:$B$86,2,TRUE))</f>
        <v>Level 5</v>
      </c>
      <c r="AI190" s="49">
        <v>2838509</v>
      </c>
      <c r="AJ190" s="49" t="s">
        <v>9</v>
      </c>
      <c r="AK190" s="49" t="s">
        <v>608</v>
      </c>
      <c r="AL190" s="49">
        <v>63</v>
      </c>
      <c r="AM190" s="50" t="s">
        <v>610</v>
      </c>
      <c r="AN190" s="50" t="s">
        <v>611</v>
      </c>
      <c r="AO190" s="55" t="str">
        <f t="shared" si="52"/>
        <v>Link</v>
      </c>
      <c r="AP190" s="49" t="b">
        <v>1</v>
      </c>
      <c r="AQ190" s="165">
        <v>103</v>
      </c>
      <c r="AR190" s="175" t="s">
        <v>2975</v>
      </c>
      <c r="AS190" s="225"/>
      <c r="AT190"/>
      <c r="AU190"/>
      <c r="AV190"/>
      <c r="AW190">
        <v>1</v>
      </c>
      <c r="AX190"/>
      <c r="AY190">
        <f t="shared" si="54"/>
        <v>1</v>
      </c>
      <c r="AZ190">
        <v>1</v>
      </c>
      <c r="BA190"/>
      <c r="BB190"/>
      <c r="BC190"/>
      <c r="BD190"/>
      <c r="BE190"/>
      <c r="BF190"/>
      <c r="BG190"/>
      <c r="BH190"/>
      <c r="BI190"/>
      <c r="BJ190"/>
      <c r="BK190"/>
      <c r="BL190"/>
      <c r="BM190"/>
      <c r="BN190"/>
      <c r="BO190"/>
      <c r="BP190"/>
      <c r="BQ190"/>
      <c r="BR190"/>
      <c r="BS190" s="50" t="s">
        <v>2977</v>
      </c>
      <c r="BT190" s="50" t="s">
        <v>2976</v>
      </c>
      <c r="BU190" s="56"/>
      <c r="BV190" s="56">
        <v>2</v>
      </c>
      <c r="BW190" s="56">
        <v>3</v>
      </c>
      <c r="BX190" s="56"/>
      <c r="BY190" s="56"/>
      <c r="BZ190" s="56"/>
      <c r="CA190" s="56"/>
      <c r="CB190" s="56">
        <v>2</v>
      </c>
      <c r="CC190" s="56"/>
      <c r="CD190" s="50" t="s">
        <v>2801</v>
      </c>
      <c r="CE190" s="50" t="s">
        <v>2818</v>
      </c>
      <c r="CF190" s="56">
        <v>2</v>
      </c>
      <c r="CG190" s="50" t="s">
        <v>3213</v>
      </c>
      <c r="CH190" s="50" t="s">
        <v>3208</v>
      </c>
      <c r="CI190" s="57" t="s">
        <v>2810</v>
      </c>
      <c r="CJ190" s="58" t="s">
        <v>3113</v>
      </c>
    </row>
    <row r="191" spans="1:88" s="50" customFormat="1" x14ac:dyDescent="0.3">
      <c r="A191" s="49" t="s">
        <v>2041</v>
      </c>
      <c r="B191" s="49">
        <v>62800713</v>
      </c>
      <c r="C191" s="49">
        <v>0</v>
      </c>
      <c r="D191" s="49">
        <v>156</v>
      </c>
      <c r="E191" s="49">
        <v>0</v>
      </c>
      <c r="G191" s="49" t="s">
        <v>2042</v>
      </c>
      <c r="H191" s="51">
        <v>44233</v>
      </c>
      <c r="I191" s="49" t="b">
        <f t="shared" si="37"/>
        <v>0</v>
      </c>
      <c r="J191" s="52">
        <v>1594230574</v>
      </c>
      <c r="K191" s="53">
        <f t="shared" si="38"/>
        <v>44020.742754629624</v>
      </c>
      <c r="L191" s="52"/>
      <c r="M191" s="53" t="str">
        <f t="shared" si="39"/>
        <v/>
      </c>
      <c r="N191" s="52" t="str">
        <f t="shared" si="40"/>
        <v/>
      </c>
      <c r="O191" s="54" t="str">
        <f t="shared" si="41"/>
        <v/>
      </c>
      <c r="P191" s="52"/>
      <c r="Q191" s="53" t="str">
        <f t="shared" si="42"/>
        <v/>
      </c>
      <c r="R191" s="52" t="str">
        <f t="shared" si="43"/>
        <v/>
      </c>
      <c r="S191" s="54" t="str">
        <f t="shared" si="44"/>
        <v/>
      </c>
      <c r="U191" s="53" t="str">
        <f t="shared" si="45"/>
        <v/>
      </c>
      <c r="V191" s="52" t="str">
        <f t="shared" si="46"/>
        <v/>
      </c>
      <c r="W191" s="54" t="str">
        <f t="shared" si="47"/>
        <v/>
      </c>
      <c r="X191" s="52" t="str">
        <f t="shared" si="48"/>
        <v/>
      </c>
      <c r="Y191" s="54" t="str">
        <f t="shared" si="49"/>
        <v/>
      </c>
      <c r="AC191" s="50" t="str">
        <f>IF(AB191="","",VLOOKUP(AB191,'Lookup Tables'!$A$75:$B$86,2,TRUE))</f>
        <v/>
      </c>
      <c r="AD191" s="54" t="str">
        <f t="shared" si="50"/>
        <v/>
      </c>
      <c r="AE191" s="49" t="s">
        <v>1979</v>
      </c>
      <c r="AF191" s="55" t="str">
        <f t="shared" si="51"/>
        <v>Link</v>
      </c>
      <c r="AG191" s="49">
        <v>386</v>
      </c>
      <c r="AH191" s="50" t="str">
        <f>IF(AG191="","",VLOOKUP(AG191,'Lookup Tables'!$A$75:$B$86,2,TRUE))</f>
        <v>Level 2</v>
      </c>
      <c r="AI191" s="49">
        <v>1584725</v>
      </c>
      <c r="AJ191" s="49" t="s">
        <v>9</v>
      </c>
      <c r="AK191" s="49" t="s">
        <v>1978</v>
      </c>
      <c r="AL191" s="49">
        <v>67</v>
      </c>
      <c r="AM191" s="50" t="s">
        <v>1980</v>
      </c>
      <c r="AN191" s="50" t="s">
        <v>2043</v>
      </c>
      <c r="AO191" s="55" t="str">
        <f t="shared" si="52"/>
        <v>Link</v>
      </c>
      <c r="AP191" s="49" t="b">
        <v>0</v>
      </c>
      <c r="AQ191" s="165">
        <v>371</v>
      </c>
      <c r="AR191" s="175" t="s">
        <v>3335</v>
      </c>
      <c r="AS191" s="225"/>
      <c r="AT191"/>
      <c r="AU191"/>
      <c r="AV191"/>
      <c r="AW191">
        <v>1</v>
      </c>
      <c r="AX191"/>
      <c r="AY191">
        <f t="shared" si="54"/>
        <v>1</v>
      </c>
      <c r="AZ191">
        <v>1</v>
      </c>
      <c r="BA191"/>
      <c r="BB191"/>
      <c r="BC191"/>
      <c r="BD191"/>
      <c r="BE191"/>
      <c r="BF191"/>
      <c r="BG191"/>
      <c r="BH191"/>
      <c r="BI191"/>
      <c r="BJ191"/>
      <c r="BK191"/>
      <c r="BL191"/>
      <c r="BM191"/>
      <c r="BN191"/>
      <c r="BO191"/>
      <c r="BP191"/>
      <c r="BQ191"/>
      <c r="BR191"/>
      <c r="BS191" s="50" t="s">
        <v>3336</v>
      </c>
      <c r="BT191" s="50" t="s">
        <v>3337</v>
      </c>
      <c r="BU191" s="56"/>
      <c r="BV191" s="56"/>
      <c r="BW191" s="56">
        <v>3</v>
      </c>
      <c r="BX191" s="56"/>
      <c r="BY191" s="56"/>
      <c r="BZ191" s="56"/>
      <c r="CA191" s="56"/>
      <c r="CB191" s="56"/>
      <c r="CC191" s="56"/>
      <c r="CD191" s="50" t="s">
        <v>2801</v>
      </c>
      <c r="CE191" s="50" t="s">
        <v>2818</v>
      </c>
      <c r="CF191" s="56">
        <v>2</v>
      </c>
      <c r="CG191" s="50" t="s">
        <v>3214</v>
      </c>
      <c r="CH191" s="50" t="s">
        <v>3208</v>
      </c>
      <c r="CI191" s="57" t="s">
        <v>2810</v>
      </c>
      <c r="CJ191" s="58" t="s">
        <v>3113</v>
      </c>
    </row>
    <row r="192" spans="1:88" s="50" customFormat="1" x14ac:dyDescent="0.3">
      <c r="A192" s="49" t="s">
        <v>71</v>
      </c>
      <c r="B192" s="49">
        <v>66149707</v>
      </c>
      <c r="C192" s="49">
        <v>0</v>
      </c>
      <c r="D192" s="49">
        <v>156</v>
      </c>
      <c r="E192" s="49">
        <v>0</v>
      </c>
      <c r="G192" s="49" t="s">
        <v>72</v>
      </c>
      <c r="H192" s="51">
        <v>44239</v>
      </c>
      <c r="I192" s="49" t="b">
        <f t="shared" si="37"/>
        <v>1</v>
      </c>
      <c r="J192" s="52">
        <v>1613024522</v>
      </c>
      <c r="K192" s="53">
        <f t="shared" si="38"/>
        <v>44238.265300925923</v>
      </c>
      <c r="L192" s="52">
        <v>1613104737</v>
      </c>
      <c r="M192" s="53">
        <f t="shared" si="39"/>
        <v>44239.193715277783</v>
      </c>
      <c r="N192" s="52">
        <f t="shared" si="40"/>
        <v>80215</v>
      </c>
      <c r="O192" s="54" t="str">
        <f t="shared" si="41"/>
        <v>0 days 22:16:55</v>
      </c>
      <c r="P192" s="52"/>
      <c r="Q192" s="53" t="str">
        <f t="shared" si="42"/>
        <v/>
      </c>
      <c r="R192" s="52" t="str">
        <f t="shared" si="43"/>
        <v/>
      </c>
      <c r="S192" s="54" t="str">
        <f t="shared" si="44"/>
        <v/>
      </c>
      <c r="U192" s="53" t="str">
        <f t="shared" si="45"/>
        <v/>
      </c>
      <c r="V192" s="52" t="str">
        <f t="shared" si="46"/>
        <v/>
      </c>
      <c r="W192" s="54" t="str">
        <f t="shared" si="47"/>
        <v/>
      </c>
      <c r="X192" s="52">
        <f t="shared" si="48"/>
        <v>80215</v>
      </c>
      <c r="Y192" s="54" t="str">
        <f t="shared" si="49"/>
        <v>00 days 22:16:55</v>
      </c>
      <c r="AC192" s="50" t="str">
        <f>IF(AB192="","",VLOOKUP(AB192,'Lookup Tables'!$A$75:$B$86,2,TRUE))</f>
        <v/>
      </c>
      <c r="AD192" s="54" t="str">
        <f t="shared" si="50"/>
        <v/>
      </c>
      <c r="AE192" s="49" t="s">
        <v>74</v>
      </c>
      <c r="AF192" s="55" t="str">
        <f t="shared" si="51"/>
        <v>Link</v>
      </c>
      <c r="AG192" s="49">
        <v>315</v>
      </c>
      <c r="AH192" s="50" t="str">
        <f>IF(AG192="","",VLOOKUP(AG192,'Lookup Tables'!$A$75:$B$86,2,TRUE))</f>
        <v>Level 2</v>
      </c>
      <c r="AI192" s="49">
        <v>6081178</v>
      </c>
      <c r="AJ192" s="49" t="s">
        <v>9</v>
      </c>
      <c r="AK192" s="49" t="s">
        <v>73</v>
      </c>
      <c r="AL192" s="49">
        <v>60</v>
      </c>
      <c r="AM192" s="50" t="s">
        <v>75</v>
      </c>
      <c r="AN192" s="50" t="s">
        <v>76</v>
      </c>
      <c r="AO192" s="55" t="str">
        <f t="shared" si="52"/>
        <v>Link</v>
      </c>
      <c r="AP192" s="49" t="b">
        <v>0</v>
      </c>
      <c r="AQ192" s="165">
        <v>12</v>
      </c>
      <c r="AR192" s="175" t="s">
        <v>2883</v>
      </c>
      <c r="AS192" s="225"/>
      <c r="AT192"/>
      <c r="AU192"/>
      <c r="AV192"/>
      <c r="AW192"/>
      <c r="AX192"/>
      <c r="AY192">
        <f t="shared" si="54"/>
        <v>0</v>
      </c>
      <c r="AZ192">
        <v>1</v>
      </c>
      <c r="BA192"/>
      <c r="BB192"/>
      <c r="BC192">
        <v>1</v>
      </c>
      <c r="BD192"/>
      <c r="BE192"/>
      <c r="BF192"/>
      <c r="BG192"/>
      <c r="BH192"/>
      <c r="BI192"/>
      <c r="BJ192"/>
      <c r="BK192"/>
      <c r="BL192"/>
      <c r="BM192"/>
      <c r="BN192"/>
      <c r="BO192"/>
      <c r="BP192"/>
      <c r="BQ192"/>
      <c r="BR192"/>
      <c r="BS192" s="50" t="s">
        <v>2882</v>
      </c>
      <c r="BT192" s="50" t="s">
        <v>2582</v>
      </c>
      <c r="BU192" s="56"/>
      <c r="BV192" s="56"/>
      <c r="BW192" s="56">
        <v>3</v>
      </c>
      <c r="BX192" s="56"/>
      <c r="BY192" s="56"/>
      <c r="BZ192" s="56"/>
      <c r="CA192" s="56"/>
      <c r="CB192" s="56">
        <v>2</v>
      </c>
      <c r="CC192" s="56"/>
      <c r="CD192" s="50" t="s">
        <v>2802</v>
      </c>
      <c r="CE192" s="50" t="s">
        <v>2818</v>
      </c>
      <c r="CF192" s="56">
        <v>2</v>
      </c>
      <c r="CG192" s="50" t="s">
        <v>3214</v>
      </c>
      <c r="CH192" s="50" t="s">
        <v>3208</v>
      </c>
      <c r="CI192" s="57" t="s">
        <v>2810</v>
      </c>
      <c r="CJ192" s="58" t="s">
        <v>3113</v>
      </c>
    </row>
    <row r="193" spans="1:88" s="50" customFormat="1" x14ac:dyDescent="0.3">
      <c r="A193" s="49" t="s">
        <v>1432</v>
      </c>
      <c r="B193" s="49">
        <v>65828954</v>
      </c>
      <c r="C193" s="49">
        <v>0</v>
      </c>
      <c r="D193" s="49">
        <v>35</v>
      </c>
      <c r="E193" s="49">
        <v>0</v>
      </c>
      <c r="G193" s="49" t="s">
        <v>1433</v>
      </c>
      <c r="H193" s="51">
        <v>44217</v>
      </c>
      <c r="I193" s="49" t="b">
        <f t="shared" si="37"/>
        <v>1</v>
      </c>
      <c r="J193" s="52">
        <v>1611237357</v>
      </c>
      <c r="K193" s="53">
        <f t="shared" si="38"/>
        <v>44217.580520833333</v>
      </c>
      <c r="L193" s="52"/>
      <c r="M193" s="53" t="str">
        <f t="shared" si="39"/>
        <v/>
      </c>
      <c r="N193" s="52" t="str">
        <f t="shared" si="40"/>
        <v/>
      </c>
      <c r="O193" s="54" t="str">
        <f t="shared" si="41"/>
        <v/>
      </c>
      <c r="P193" s="52"/>
      <c r="Q193" s="53" t="str">
        <f t="shared" si="42"/>
        <v/>
      </c>
      <c r="R193" s="52" t="str">
        <f t="shared" si="43"/>
        <v/>
      </c>
      <c r="S193" s="54" t="str">
        <f t="shared" si="44"/>
        <v/>
      </c>
      <c r="U193" s="53" t="str">
        <f t="shared" si="45"/>
        <v/>
      </c>
      <c r="V193" s="52" t="str">
        <f t="shared" si="46"/>
        <v/>
      </c>
      <c r="W193" s="54" t="str">
        <f t="shared" si="47"/>
        <v/>
      </c>
      <c r="X193" s="52" t="str">
        <f t="shared" si="48"/>
        <v/>
      </c>
      <c r="Y193" s="54" t="str">
        <f t="shared" si="49"/>
        <v/>
      </c>
      <c r="AC193" s="50" t="str">
        <f>IF(AB193="","",VLOOKUP(AB193,'Lookup Tables'!$A$75:$B$86,2,TRUE))</f>
        <v/>
      </c>
      <c r="AD193" s="54" t="str">
        <f t="shared" si="50"/>
        <v/>
      </c>
      <c r="AE193" s="49" t="s">
        <v>1435</v>
      </c>
      <c r="AF193" s="55" t="str">
        <f t="shared" si="51"/>
        <v>Link</v>
      </c>
      <c r="AG193" s="49">
        <v>1122</v>
      </c>
      <c r="AH193" s="50" t="str">
        <f>IF(AG193="","",VLOOKUP(AG193,'Lookup Tables'!$A$75:$B$86,2,TRUE))</f>
        <v>Level 4</v>
      </c>
      <c r="AI193" s="49">
        <v>1475874</v>
      </c>
      <c r="AJ193" s="49" t="s">
        <v>9</v>
      </c>
      <c r="AK193" s="49" t="s">
        <v>1434</v>
      </c>
      <c r="AL193" s="49">
        <v>54</v>
      </c>
      <c r="AM193" s="50" t="s">
        <v>1436</v>
      </c>
      <c r="AN193" s="50" t="s">
        <v>1437</v>
      </c>
      <c r="AO193" s="55" t="str">
        <f t="shared" si="52"/>
        <v>Link</v>
      </c>
      <c r="AP193" s="49" t="b">
        <v>0</v>
      </c>
      <c r="AQ193" s="165">
        <v>255</v>
      </c>
      <c r="AR193" s="175" t="s">
        <v>3514</v>
      </c>
      <c r="AS193" s="225"/>
      <c r="AT193"/>
      <c r="AU193"/>
      <c r="AV193"/>
      <c r="AW193">
        <v>1</v>
      </c>
      <c r="AX193"/>
      <c r="AY193">
        <f t="shared" si="54"/>
        <v>1</v>
      </c>
      <c r="AZ193">
        <v>1</v>
      </c>
      <c r="BA193"/>
      <c r="BB193"/>
      <c r="BC193"/>
      <c r="BD193"/>
      <c r="BE193"/>
      <c r="BF193"/>
      <c r="BG193">
        <v>1</v>
      </c>
      <c r="BH193"/>
      <c r="BI193"/>
      <c r="BJ193"/>
      <c r="BK193"/>
      <c r="BL193"/>
      <c r="BM193"/>
      <c r="BN193"/>
      <c r="BO193"/>
      <c r="BP193"/>
      <c r="BQ193"/>
      <c r="BR193"/>
      <c r="BS193" s="50" t="s">
        <v>3515</v>
      </c>
      <c r="BT193" s="50" t="s">
        <v>3426</v>
      </c>
      <c r="BU193" s="56"/>
      <c r="BV193" s="56"/>
      <c r="BW193" s="56">
        <v>3</v>
      </c>
      <c r="BX193" s="56"/>
      <c r="BY193" s="56"/>
      <c r="BZ193" s="56"/>
      <c r="CA193" s="56"/>
      <c r="CB193" s="56"/>
      <c r="CC193" s="56"/>
      <c r="CD193" s="50" t="s">
        <v>2801</v>
      </c>
      <c r="CE193" s="50" t="s">
        <v>2818</v>
      </c>
      <c r="CF193" s="56">
        <v>2</v>
      </c>
      <c r="CG193" s="50" t="s">
        <v>3214</v>
      </c>
      <c r="CH193" s="50" t="s">
        <v>3208</v>
      </c>
      <c r="CI193" s="57" t="s">
        <v>2818</v>
      </c>
      <c r="CJ193" s="58" t="s">
        <v>3113</v>
      </c>
    </row>
    <row r="194" spans="1:88" s="50" customFormat="1" x14ac:dyDescent="0.3">
      <c r="A194" s="49" t="s">
        <v>850</v>
      </c>
      <c r="B194" s="49">
        <v>64201620</v>
      </c>
      <c r="C194" s="49">
        <v>0</v>
      </c>
      <c r="D194" s="49">
        <v>546</v>
      </c>
      <c r="E194" s="49">
        <v>2</v>
      </c>
      <c r="F194" s="50">
        <v>64273062</v>
      </c>
      <c r="G194" s="49" t="s">
        <v>851</v>
      </c>
      <c r="H194" s="51">
        <v>44113</v>
      </c>
      <c r="I194" s="49" t="b">
        <f t="shared" si="37"/>
        <v>1</v>
      </c>
      <c r="J194" s="52">
        <v>1601863602</v>
      </c>
      <c r="K194" s="53">
        <f t="shared" si="38"/>
        <v>44109.08798611111</v>
      </c>
      <c r="L194" s="52"/>
      <c r="M194" s="53" t="str">
        <f t="shared" si="39"/>
        <v/>
      </c>
      <c r="N194" s="52" t="str">
        <f t="shared" si="40"/>
        <v/>
      </c>
      <c r="O194" s="54" t="str">
        <f t="shared" si="41"/>
        <v/>
      </c>
      <c r="P194" s="52">
        <v>1601879664</v>
      </c>
      <c r="Q194" s="53">
        <f t="shared" si="42"/>
        <v>44109.273888888885</v>
      </c>
      <c r="R194" s="52">
        <f t="shared" si="43"/>
        <v>16062</v>
      </c>
      <c r="S194" s="54" t="str">
        <f t="shared" si="44"/>
        <v>0 days 4:27:42</v>
      </c>
      <c r="T194" s="50">
        <v>1602210007</v>
      </c>
      <c r="U194" s="53">
        <f t="shared" si="45"/>
        <v>44113.097303240742</v>
      </c>
      <c r="V194" s="52">
        <f t="shared" si="46"/>
        <v>346405</v>
      </c>
      <c r="W194" s="54" t="str">
        <f t="shared" si="47"/>
        <v>4 days 0:13:25</v>
      </c>
      <c r="X194" s="52">
        <f t="shared" si="48"/>
        <v>16062</v>
      </c>
      <c r="Y194" s="54" t="str">
        <f t="shared" si="49"/>
        <v>00 days 04:27:42</v>
      </c>
      <c r="Z194" s="50" t="s">
        <v>2075</v>
      </c>
      <c r="AA194" s="50">
        <v>6152891</v>
      </c>
      <c r="AB194" s="50">
        <v>25297</v>
      </c>
      <c r="AC194" s="50" t="str">
        <f>IF(AB194="","",VLOOKUP(AB194,'Lookup Tables'!$A$75:$B$86,2,TRUE))</f>
        <v>Level 9</v>
      </c>
      <c r="AD194" s="54" t="str">
        <f t="shared" si="50"/>
        <v>Level 5-Level 9</v>
      </c>
      <c r="AE194" s="49" t="s">
        <v>847</v>
      </c>
      <c r="AF194" s="55" t="str">
        <f t="shared" si="51"/>
        <v>Link</v>
      </c>
      <c r="AG194" s="49">
        <v>2579</v>
      </c>
      <c r="AH194" s="50" t="str">
        <f>IF(AG194="","",VLOOKUP(AG194,'Lookup Tables'!$A$75:$B$86,2,TRUE))</f>
        <v>Level 5</v>
      </c>
      <c r="AI194" s="49">
        <v>195965</v>
      </c>
      <c r="AJ194" s="49" t="s">
        <v>9</v>
      </c>
      <c r="AK194" s="49" t="s">
        <v>846</v>
      </c>
      <c r="AL194" s="49">
        <v>82</v>
      </c>
      <c r="AM194" s="50" t="s">
        <v>848</v>
      </c>
      <c r="AN194" s="50" t="s">
        <v>852</v>
      </c>
      <c r="AO194" s="55" t="str">
        <f t="shared" si="52"/>
        <v>Link</v>
      </c>
      <c r="AP194" s="49" t="b">
        <v>1</v>
      </c>
      <c r="AQ194" s="165">
        <v>146</v>
      </c>
      <c r="AR194" s="175" t="s">
        <v>3414</v>
      </c>
      <c r="AS194" s="225"/>
      <c r="AT194"/>
      <c r="AU194"/>
      <c r="AV194"/>
      <c r="AW194">
        <v>1</v>
      </c>
      <c r="AX194"/>
      <c r="AY194">
        <f t="shared" si="54"/>
        <v>1</v>
      </c>
      <c r="AZ194">
        <v>1</v>
      </c>
      <c r="BA194"/>
      <c r="BB194"/>
      <c r="BC194"/>
      <c r="BD194"/>
      <c r="BE194"/>
      <c r="BF194"/>
      <c r="BG194"/>
      <c r="BH194"/>
      <c r="BI194"/>
      <c r="BJ194"/>
      <c r="BK194">
        <v>1</v>
      </c>
      <c r="BL194"/>
      <c r="BM194"/>
      <c r="BN194"/>
      <c r="BO194"/>
      <c r="BP194"/>
      <c r="BQ194"/>
      <c r="BR194"/>
      <c r="BS194" s="50" t="s">
        <v>3415</v>
      </c>
      <c r="BT194" s="50" t="s">
        <v>3385</v>
      </c>
      <c r="BU194" s="56"/>
      <c r="BV194" s="56">
        <v>2</v>
      </c>
      <c r="BW194" s="56">
        <v>3</v>
      </c>
      <c r="BX194" s="56"/>
      <c r="BY194" s="56"/>
      <c r="BZ194" s="56"/>
      <c r="CA194" s="56"/>
      <c r="CB194" s="56"/>
      <c r="CC194" s="56"/>
      <c r="CD194" s="50" t="s">
        <v>2801</v>
      </c>
      <c r="CE194" s="50" t="s">
        <v>2818</v>
      </c>
      <c r="CF194" s="56">
        <v>2</v>
      </c>
      <c r="CG194" s="50" t="s">
        <v>3214</v>
      </c>
      <c r="CH194" s="50" t="s">
        <v>3208</v>
      </c>
      <c r="CI194" s="57" t="s">
        <v>2810</v>
      </c>
      <c r="CJ194" s="58" t="s">
        <v>3113</v>
      </c>
    </row>
    <row r="195" spans="1:88" s="50" customFormat="1" x14ac:dyDescent="0.3">
      <c r="A195" s="49" t="s">
        <v>1650</v>
      </c>
      <c r="B195" s="49">
        <v>63113536</v>
      </c>
      <c r="C195" s="49">
        <v>0</v>
      </c>
      <c r="D195" s="49">
        <v>21</v>
      </c>
      <c r="E195" s="49">
        <v>0</v>
      </c>
      <c r="G195" s="49" t="s">
        <v>1651</v>
      </c>
      <c r="H195" s="51">
        <v>44039</v>
      </c>
      <c r="I195" s="49" t="b">
        <f t="shared" si="37"/>
        <v>0</v>
      </c>
      <c r="J195" s="52">
        <v>1595846145</v>
      </c>
      <c r="K195" s="53">
        <f t="shared" si="38"/>
        <v>44039.44149305555</v>
      </c>
      <c r="L195" s="52"/>
      <c r="M195" s="53" t="str">
        <f t="shared" si="39"/>
        <v/>
      </c>
      <c r="N195" s="52" t="str">
        <f t="shared" si="40"/>
        <v/>
      </c>
      <c r="O195" s="54" t="str">
        <f t="shared" si="41"/>
        <v/>
      </c>
      <c r="P195" s="52"/>
      <c r="Q195" s="53" t="str">
        <f t="shared" si="42"/>
        <v/>
      </c>
      <c r="R195" s="52" t="str">
        <f t="shared" si="43"/>
        <v/>
      </c>
      <c r="S195" s="54" t="str">
        <f t="shared" si="44"/>
        <v/>
      </c>
      <c r="U195" s="53" t="str">
        <f t="shared" si="45"/>
        <v/>
      </c>
      <c r="V195" s="52" t="str">
        <f t="shared" si="46"/>
        <v/>
      </c>
      <c r="W195" s="54" t="str">
        <f t="shared" si="47"/>
        <v/>
      </c>
      <c r="X195" s="52" t="str">
        <f t="shared" si="48"/>
        <v/>
      </c>
      <c r="Y195" s="54" t="str">
        <f t="shared" si="49"/>
        <v/>
      </c>
      <c r="AC195" s="50" t="str">
        <f>IF(AB195="","",VLOOKUP(AB195,'Lookup Tables'!$A$75:$B$86,2,TRUE))</f>
        <v/>
      </c>
      <c r="AD195" s="54" t="str">
        <f t="shared" si="50"/>
        <v/>
      </c>
      <c r="AE195" s="49" t="s">
        <v>1653</v>
      </c>
      <c r="AF195" s="55" t="str">
        <f t="shared" si="51"/>
        <v>Link</v>
      </c>
      <c r="AG195" s="49">
        <v>1</v>
      </c>
      <c r="AH195" s="50" t="str">
        <f>IF(AG195="","",VLOOKUP(AG195,'Lookup Tables'!$A$75:$B$86,2,TRUE))</f>
        <v>Level 1</v>
      </c>
      <c r="AI195" s="49">
        <v>8721240</v>
      </c>
      <c r="AJ195" s="49" t="s">
        <v>9</v>
      </c>
      <c r="AK195" s="49" t="s">
        <v>1652</v>
      </c>
      <c r="AL195" s="49"/>
      <c r="AM195" s="50" t="s">
        <v>1654</v>
      </c>
      <c r="AN195" s="50" t="s">
        <v>1655</v>
      </c>
      <c r="AO195" s="55" t="str">
        <f t="shared" si="52"/>
        <v>Link</v>
      </c>
      <c r="AP195" s="49" t="b">
        <v>0</v>
      </c>
      <c r="AQ195" s="165">
        <v>299</v>
      </c>
      <c r="AR195" s="175" t="s">
        <v>3874</v>
      </c>
      <c r="AS195" s="225"/>
      <c r="AT195"/>
      <c r="AU195"/>
      <c r="AV195"/>
      <c r="AW195"/>
      <c r="AX195">
        <v>1</v>
      </c>
      <c r="AY195">
        <f t="shared" si="54"/>
        <v>1</v>
      </c>
      <c r="AZ195">
        <v>1</v>
      </c>
      <c r="BA195"/>
      <c r="BB195"/>
      <c r="BC195"/>
      <c r="BD195"/>
      <c r="BE195"/>
      <c r="BF195"/>
      <c r="BG195"/>
      <c r="BH195"/>
      <c r="BI195"/>
      <c r="BJ195"/>
      <c r="BK195"/>
      <c r="BL195"/>
      <c r="BM195"/>
      <c r="BN195"/>
      <c r="BO195"/>
      <c r="BP195"/>
      <c r="BQ195"/>
      <c r="BR195"/>
      <c r="BS195" s="50" t="s">
        <v>3875</v>
      </c>
      <c r="BT195" s="50" t="s">
        <v>2561</v>
      </c>
      <c r="BU195" s="56"/>
      <c r="BV195" s="56"/>
      <c r="BW195" s="56"/>
      <c r="BX195" s="56">
        <v>3</v>
      </c>
      <c r="BY195" s="56"/>
      <c r="BZ195" s="56"/>
      <c r="CA195" s="56"/>
      <c r="CB195" s="56"/>
      <c r="CC195" s="56"/>
      <c r="CD195" s="50" t="s">
        <v>2801</v>
      </c>
      <c r="CE195" s="50" t="s">
        <v>2818</v>
      </c>
      <c r="CF195" s="56">
        <v>2</v>
      </c>
      <c r="CG195" s="50" t="s">
        <v>3214</v>
      </c>
      <c r="CH195" s="50" t="s">
        <v>3208</v>
      </c>
      <c r="CI195" s="57" t="s">
        <v>2818</v>
      </c>
      <c r="CJ195" s="58" t="s">
        <v>3113</v>
      </c>
    </row>
    <row r="196" spans="1:88" s="50" customFormat="1" x14ac:dyDescent="0.3">
      <c r="A196" s="49" t="s">
        <v>2083</v>
      </c>
      <c r="B196" s="49">
        <v>63310771</v>
      </c>
      <c r="C196" s="49">
        <v>0</v>
      </c>
      <c r="D196" s="49">
        <v>397</v>
      </c>
      <c r="E196" s="49">
        <v>1</v>
      </c>
      <c r="G196" s="49" t="s">
        <v>1613</v>
      </c>
      <c r="H196" s="51">
        <v>44069</v>
      </c>
      <c r="I196" s="49" t="b">
        <f t="shared" si="37"/>
        <v>0</v>
      </c>
      <c r="J196" s="52">
        <v>1596847704</v>
      </c>
      <c r="K196" s="53">
        <f t="shared" si="38"/>
        <v>44051.03361111111</v>
      </c>
      <c r="L196" s="52"/>
      <c r="M196" s="53" t="str">
        <f t="shared" si="39"/>
        <v/>
      </c>
      <c r="N196" s="52" t="str">
        <f t="shared" si="40"/>
        <v/>
      </c>
      <c r="O196" s="54" t="str">
        <f t="shared" si="41"/>
        <v/>
      </c>
      <c r="P196" s="52">
        <v>1597052224</v>
      </c>
      <c r="Q196" s="53">
        <f t="shared" si="42"/>
        <v>44053.400740740741</v>
      </c>
      <c r="R196" s="52">
        <f t="shared" si="43"/>
        <v>204520</v>
      </c>
      <c r="S196" s="54" t="str">
        <f t="shared" si="44"/>
        <v>2 days 8:48:40</v>
      </c>
      <c r="U196" s="53" t="str">
        <f t="shared" si="45"/>
        <v/>
      </c>
      <c r="V196" s="52" t="str">
        <f t="shared" si="46"/>
        <v/>
      </c>
      <c r="W196" s="54" t="str">
        <f t="shared" si="47"/>
        <v/>
      </c>
      <c r="X196" s="52">
        <f t="shared" si="48"/>
        <v>204520</v>
      </c>
      <c r="Y196" s="54" t="str">
        <f t="shared" si="49"/>
        <v>02 days 08:48:40</v>
      </c>
      <c r="AC196" s="50" t="str">
        <f>IF(AB196="","",VLOOKUP(AB196,'Lookup Tables'!$A$75:$B$86,2,TRUE))</f>
        <v/>
      </c>
      <c r="AD196" s="54" t="str">
        <f t="shared" si="50"/>
        <v/>
      </c>
      <c r="AE196" s="49" t="s">
        <v>1164</v>
      </c>
      <c r="AF196" s="55" t="str">
        <f t="shared" si="51"/>
        <v>Link</v>
      </c>
      <c r="AG196" s="49">
        <v>11</v>
      </c>
      <c r="AH196" s="50" t="str">
        <f>IF(AG196="","",VLOOKUP(AG196,'Lookup Tables'!$A$75:$B$86,2,TRUE))</f>
        <v>Level 1</v>
      </c>
      <c r="AI196" s="49">
        <v>3910034</v>
      </c>
      <c r="AJ196" s="49" t="s">
        <v>9</v>
      </c>
      <c r="AK196" s="49" t="s">
        <v>1163</v>
      </c>
      <c r="AL196" s="49"/>
      <c r="AM196" s="50" t="s">
        <v>1165</v>
      </c>
      <c r="AN196" s="50" t="s">
        <v>2084</v>
      </c>
      <c r="AO196" s="55" t="str">
        <f t="shared" si="52"/>
        <v>Link</v>
      </c>
      <c r="AP196" s="59" t="b">
        <v>1</v>
      </c>
      <c r="AQ196" s="165">
        <v>381</v>
      </c>
      <c r="AR196" s="175" t="s">
        <v>3721</v>
      </c>
      <c r="AS196" s="225"/>
      <c r="AT196"/>
      <c r="AU196"/>
      <c r="AV196">
        <v>1</v>
      </c>
      <c r="AW196"/>
      <c r="AX196"/>
      <c r="AY196">
        <f t="shared" si="54"/>
        <v>0</v>
      </c>
      <c r="AZ196">
        <v>1</v>
      </c>
      <c r="BA196"/>
      <c r="BB196"/>
      <c r="BC196"/>
      <c r="BD196"/>
      <c r="BE196"/>
      <c r="BF196"/>
      <c r="BG196"/>
      <c r="BH196"/>
      <c r="BI196"/>
      <c r="BJ196"/>
      <c r="BK196"/>
      <c r="BL196"/>
      <c r="BM196"/>
      <c r="BN196"/>
      <c r="BO196"/>
      <c r="BP196"/>
      <c r="BQ196"/>
      <c r="BR196"/>
      <c r="BS196" s="50" t="s">
        <v>3722</v>
      </c>
      <c r="BT196" s="50" t="s">
        <v>3334</v>
      </c>
      <c r="BU196" s="56"/>
      <c r="BV196" s="56"/>
      <c r="BW196" s="56"/>
      <c r="BX196" s="56">
        <v>3</v>
      </c>
      <c r="BY196" s="56"/>
      <c r="BZ196" s="56"/>
      <c r="CA196" s="56"/>
      <c r="CB196" s="56"/>
      <c r="CC196" s="56"/>
      <c r="CD196" s="50" t="s">
        <v>2800</v>
      </c>
      <c r="CE196" s="50" t="s">
        <v>2818</v>
      </c>
      <c r="CF196" s="56">
        <v>2</v>
      </c>
      <c r="CG196" s="50" t="s">
        <v>3213</v>
      </c>
      <c r="CH196" s="50" t="s">
        <v>3208</v>
      </c>
      <c r="CI196" s="57" t="s">
        <v>2818</v>
      </c>
      <c r="CJ196" s="58" t="s">
        <v>3113</v>
      </c>
    </row>
    <row r="197" spans="1:88" s="50" customFormat="1" x14ac:dyDescent="0.3">
      <c r="A197" s="49" t="s">
        <v>2207</v>
      </c>
      <c r="B197" s="49">
        <v>60754751</v>
      </c>
      <c r="C197" s="49">
        <v>1</v>
      </c>
      <c r="D197" s="49">
        <v>263</v>
      </c>
      <c r="E197" s="49">
        <v>0</v>
      </c>
      <c r="G197" s="49" t="s">
        <v>2208</v>
      </c>
      <c r="H197" s="51">
        <v>43909</v>
      </c>
      <c r="I197" s="49" t="b">
        <f t="shared" ref="I197:I260" si="55">ISNUMBER(SEARCH("webassembly",G197))</f>
        <v>1</v>
      </c>
      <c r="J197" s="52">
        <v>1584612030</v>
      </c>
      <c r="K197" s="53">
        <f t="shared" ref="K197:K260" si="56">(((J197/60)/60)/24)+DATE(1970,1,1)</f>
        <v>43909.417013888888</v>
      </c>
      <c r="L197" s="52"/>
      <c r="M197" s="53" t="str">
        <f t="shared" ref="M197:M260" si="57">IF(ISBLANK(L197),"",(((L197/60)/60)/24)+DATE(1970,1,1))</f>
        <v/>
      </c>
      <c r="N197" s="52" t="str">
        <f t="shared" ref="N197:N260" si="58">IF(ISBLANK(L197),"",L197-J197)</f>
        <v/>
      </c>
      <c r="O197" s="54" t="str">
        <f t="shared" ref="O197:O260" si="59">IF(N197="","",INT(M197-K197)&amp;" days "&amp;TEXT(M197-K197,"h"":""m"":""s"""""))</f>
        <v/>
      </c>
      <c r="P197" s="52"/>
      <c r="Q197" s="53" t="str">
        <f t="shared" ref="Q197:Q260" si="60">IF(ISBLANK(P197),"",(((P197/60)/60)/24)+DATE(1970,1,1))</f>
        <v/>
      </c>
      <c r="R197" s="52" t="str">
        <f t="shared" ref="R197:R260" si="61">IF(ISBLANK(P197),"",P197-J197)</f>
        <v/>
      </c>
      <c r="S197" s="54" t="str">
        <f t="shared" ref="S197:S260" si="62">IF(R197="","",INT(Q197-K197)&amp;" days "&amp;TEXT(Q197-K197,"h"":""m"":""s"""""))</f>
        <v/>
      </c>
      <c r="U197" s="53" t="str">
        <f t="shared" ref="U197:U260" si="63">IF(ISBLANK(T197),"",(((T197/60)/60)/24)+DATE(1970,1,1))</f>
        <v/>
      </c>
      <c r="V197" s="52" t="str">
        <f t="shared" ref="V197:V260" si="64">IF(ISBLANK(T197),"",T197-J197)</f>
        <v/>
      </c>
      <c r="W197" s="54" t="str">
        <f t="shared" ref="W197:W260" si="65">IF(V197="","",INT(U197-K197)&amp;" days "&amp;TEXT(U197-K197,"h"":""m"":""s"""""))</f>
        <v/>
      </c>
      <c r="X197" s="52" t="str">
        <f t="shared" ref="X197:X260" si="66">IF(MIN(N197,R197,V197)=0,"",MIN(N197,R197,V197))</f>
        <v/>
      </c>
      <c r="Y197" s="54" t="str">
        <f t="shared" ref="Y197:Y260" si="67">IF(X197="","",TEXT(X197/(24*60*60),"dd \d\a\y\s hh:mm:ss"))</f>
        <v/>
      </c>
      <c r="AC197" s="50" t="str">
        <f>IF(AB197="","",VLOOKUP(AB197,'Lookup Tables'!$A$75:$B$86,2,TRUE))</f>
        <v/>
      </c>
      <c r="AD197" s="54" t="str">
        <f t="shared" ref="AD197:AD260" si="68">IF(AC197="","",_xlfn.CONCAT(AH197&amp;"-"&amp;AC197))</f>
        <v/>
      </c>
      <c r="AE197" s="49" t="s">
        <v>2210</v>
      </c>
      <c r="AF197" s="55" t="str">
        <f t="shared" ref="AF197:AF260" si="69">HYPERLINK(AM197,"Link")</f>
        <v>Link</v>
      </c>
      <c r="AG197" s="49">
        <v>129</v>
      </c>
      <c r="AH197" s="50" t="str">
        <f>IF(AG197="","",VLOOKUP(AG197,'Lookup Tables'!$A$75:$B$86,2,TRUE))</f>
        <v>Level 1</v>
      </c>
      <c r="AI197" s="49">
        <v>842117</v>
      </c>
      <c r="AJ197" s="49" t="s">
        <v>9</v>
      </c>
      <c r="AK197" s="49" t="s">
        <v>2209</v>
      </c>
      <c r="AL197" s="49"/>
      <c r="AM197" s="50" t="s">
        <v>2211</v>
      </c>
      <c r="AN197" s="50" t="s">
        <v>2212</v>
      </c>
      <c r="AO197" s="55" t="str">
        <f t="shared" ref="AO197:AO260" si="70">HYPERLINK(AN197,"Link")</f>
        <v>Link</v>
      </c>
      <c r="AP197" s="49" t="b">
        <v>0</v>
      </c>
      <c r="AQ197" s="165">
        <v>406</v>
      </c>
      <c r="AR197" s="175" t="s">
        <v>3102</v>
      </c>
      <c r="AS197" s="225"/>
      <c r="AT197"/>
      <c r="AU197"/>
      <c r="AV197"/>
      <c r="AW197"/>
      <c r="AX197">
        <v>1</v>
      </c>
      <c r="AY197">
        <f t="shared" si="54"/>
        <v>1</v>
      </c>
      <c r="AZ197">
        <v>1</v>
      </c>
      <c r="BA197"/>
      <c r="BB197"/>
      <c r="BC197"/>
      <c r="BD197"/>
      <c r="BE197">
        <v>1</v>
      </c>
      <c r="BF197">
        <v>1</v>
      </c>
      <c r="BG197">
        <v>1</v>
      </c>
      <c r="BH197"/>
      <c r="BI197"/>
      <c r="BJ197"/>
      <c r="BK197"/>
      <c r="BL197"/>
      <c r="BM197"/>
      <c r="BN197"/>
      <c r="BO197"/>
      <c r="BP197"/>
      <c r="BQ197"/>
      <c r="BR197"/>
      <c r="BS197" s="50" t="s">
        <v>3101</v>
      </c>
      <c r="BT197" s="50" t="s">
        <v>3100</v>
      </c>
      <c r="BU197" s="56"/>
      <c r="BV197" s="56"/>
      <c r="BW197" s="56"/>
      <c r="BX197" s="56">
        <v>3</v>
      </c>
      <c r="BY197" s="56">
        <v>2</v>
      </c>
      <c r="BZ197" s="56"/>
      <c r="CA197" s="56"/>
      <c r="CB197" s="56"/>
      <c r="CC197" s="56"/>
      <c r="CD197" s="50" t="s">
        <v>2800</v>
      </c>
      <c r="CE197" s="50" t="s">
        <v>2818</v>
      </c>
      <c r="CF197" s="56">
        <v>2</v>
      </c>
      <c r="CG197" s="50" t="s">
        <v>3214</v>
      </c>
      <c r="CH197" s="50" t="s">
        <v>3208</v>
      </c>
      <c r="CI197" s="57" t="s">
        <v>2810</v>
      </c>
      <c r="CJ197" s="58" t="s">
        <v>3113</v>
      </c>
    </row>
    <row r="198" spans="1:88" s="50" customFormat="1" x14ac:dyDescent="0.3">
      <c r="A198" s="49" t="s">
        <v>446</v>
      </c>
      <c r="B198" s="49">
        <v>61120227</v>
      </c>
      <c r="C198" s="49">
        <v>2</v>
      </c>
      <c r="D198" s="49">
        <v>3650</v>
      </c>
      <c r="E198" s="49">
        <v>2</v>
      </c>
      <c r="F198" s="50">
        <v>61252765</v>
      </c>
      <c r="G198" s="49" t="s">
        <v>447</v>
      </c>
      <c r="H198" s="51">
        <v>44276</v>
      </c>
      <c r="I198" s="49" t="b">
        <f t="shared" si="55"/>
        <v>0</v>
      </c>
      <c r="J198" s="52">
        <v>1586432056</v>
      </c>
      <c r="K198" s="53">
        <f t="shared" si="56"/>
        <v>43930.482129629629</v>
      </c>
      <c r="L198" s="52">
        <v>1586432263</v>
      </c>
      <c r="M198" s="53">
        <f t="shared" si="57"/>
        <v>43930.484525462962</v>
      </c>
      <c r="N198" s="52">
        <f t="shared" si="58"/>
        <v>207</v>
      </c>
      <c r="O198" s="54" t="str">
        <f t="shared" si="59"/>
        <v>0 days 0:3:27</v>
      </c>
      <c r="P198" s="52">
        <v>1586433063</v>
      </c>
      <c r="Q198" s="53">
        <f t="shared" si="60"/>
        <v>43930.493784722217</v>
      </c>
      <c r="R198" s="52">
        <f t="shared" si="61"/>
        <v>1007</v>
      </c>
      <c r="S198" s="54" t="str">
        <f t="shared" si="62"/>
        <v>0 days 0:16:47</v>
      </c>
      <c r="T198" s="50">
        <v>1587047376</v>
      </c>
      <c r="U198" s="53">
        <f t="shared" si="63"/>
        <v>43937.603888888887</v>
      </c>
      <c r="V198" s="52">
        <f t="shared" si="64"/>
        <v>615320</v>
      </c>
      <c r="W198" s="54" t="str">
        <f t="shared" si="65"/>
        <v>7 days 2:55:20</v>
      </c>
      <c r="X198" s="52">
        <f t="shared" si="66"/>
        <v>207</v>
      </c>
      <c r="Y198" s="54" t="str">
        <f t="shared" si="67"/>
        <v>00 days 00:03:27</v>
      </c>
      <c r="Z198" s="50" t="s">
        <v>449</v>
      </c>
      <c r="AA198" s="50">
        <v>2862934</v>
      </c>
      <c r="AB198" s="50">
        <v>648</v>
      </c>
      <c r="AC198" s="50" t="str">
        <f>IF(AB198="","",VLOOKUP(AB198,'Lookup Tables'!$A$75:$B$86,2,TRUE))</f>
        <v>Level 3</v>
      </c>
      <c r="AD198" s="54" t="str">
        <f t="shared" si="68"/>
        <v>Level 3-Level 3</v>
      </c>
      <c r="AE198" s="49" t="s">
        <v>449</v>
      </c>
      <c r="AF198" s="55" t="str">
        <f t="shared" si="69"/>
        <v>Link</v>
      </c>
      <c r="AG198" s="49">
        <v>648</v>
      </c>
      <c r="AH198" s="50" t="str">
        <f>IF(AG198="","",VLOOKUP(AG198,'Lookup Tables'!$A$75:$B$86,2,TRUE))</f>
        <v>Level 3</v>
      </c>
      <c r="AI198" s="49">
        <v>2862934</v>
      </c>
      <c r="AJ198" s="49" t="s">
        <v>9</v>
      </c>
      <c r="AK198" s="49" t="s">
        <v>448</v>
      </c>
      <c r="AL198" s="49"/>
      <c r="AM198" s="50" t="s">
        <v>450</v>
      </c>
      <c r="AN198" s="50" t="s">
        <v>451</v>
      </c>
      <c r="AO198" s="55" t="str">
        <f t="shared" si="70"/>
        <v>Link</v>
      </c>
      <c r="AP198" s="49" t="b">
        <v>1</v>
      </c>
      <c r="AQ198" s="165">
        <v>75</v>
      </c>
      <c r="AR198" s="175" t="s">
        <v>3688</v>
      </c>
      <c r="AS198" s="225"/>
      <c r="AT198"/>
      <c r="AU198"/>
      <c r="AV198"/>
      <c r="AW198"/>
      <c r="AX198"/>
      <c r="AY198">
        <f t="shared" ref="AY198:AY229" si="71">AW198+AX198</f>
        <v>0</v>
      </c>
      <c r="AZ198">
        <v>1</v>
      </c>
      <c r="BA198"/>
      <c r="BB198"/>
      <c r="BC198"/>
      <c r="BD198"/>
      <c r="BE198"/>
      <c r="BF198">
        <v>1</v>
      </c>
      <c r="BG198"/>
      <c r="BH198"/>
      <c r="BI198"/>
      <c r="BJ198"/>
      <c r="BK198"/>
      <c r="BL198"/>
      <c r="BM198"/>
      <c r="BN198"/>
      <c r="BO198"/>
      <c r="BP198"/>
      <c r="BQ198"/>
      <c r="BR198">
        <v>0</v>
      </c>
      <c r="BS198" s="95" t="s">
        <v>3689</v>
      </c>
      <c r="BT198" s="50" t="s">
        <v>2945</v>
      </c>
      <c r="BU198" s="56"/>
      <c r="BV198" s="56">
        <v>2</v>
      </c>
      <c r="BW198" s="56">
        <v>2</v>
      </c>
      <c r="BX198" s="56">
        <v>3</v>
      </c>
      <c r="BY198" s="56"/>
      <c r="BZ198" s="56"/>
      <c r="CA198" s="56"/>
      <c r="CB198" s="56"/>
      <c r="CC198" s="56"/>
      <c r="CD198" s="50" t="s">
        <v>2800</v>
      </c>
      <c r="CE198" s="50" t="s">
        <v>2818</v>
      </c>
      <c r="CF198" s="56">
        <v>2</v>
      </c>
      <c r="CG198" s="50" t="s">
        <v>3213</v>
      </c>
      <c r="CH198" s="50" t="s">
        <v>3208</v>
      </c>
      <c r="CI198" s="57" t="s">
        <v>2818</v>
      </c>
      <c r="CJ198" s="58" t="s">
        <v>3113</v>
      </c>
    </row>
    <row r="199" spans="1:88" s="50" customFormat="1" ht="28.8" x14ac:dyDescent="0.3">
      <c r="A199" s="49" t="s">
        <v>155</v>
      </c>
      <c r="B199" s="49">
        <v>65065966</v>
      </c>
      <c r="C199" s="49">
        <v>1</v>
      </c>
      <c r="D199" s="49">
        <v>91</v>
      </c>
      <c r="E199" s="49">
        <v>0</v>
      </c>
      <c r="G199" s="49" t="s">
        <v>156</v>
      </c>
      <c r="H199" s="51">
        <v>44168</v>
      </c>
      <c r="I199" s="49" t="b">
        <f t="shared" si="55"/>
        <v>1</v>
      </c>
      <c r="J199" s="52">
        <v>1606689475</v>
      </c>
      <c r="K199" s="53">
        <f t="shared" si="56"/>
        <v>44164.942997685182</v>
      </c>
      <c r="L199" s="52"/>
      <c r="M199" s="53" t="str">
        <f t="shared" si="57"/>
        <v/>
      </c>
      <c r="N199" s="52" t="str">
        <f t="shared" si="58"/>
        <v/>
      </c>
      <c r="O199" s="54" t="str">
        <f t="shared" si="59"/>
        <v/>
      </c>
      <c r="P199" s="52"/>
      <c r="Q199" s="53" t="str">
        <f t="shared" si="60"/>
        <v/>
      </c>
      <c r="R199" s="52" t="str">
        <f t="shared" si="61"/>
        <v/>
      </c>
      <c r="S199" s="54" t="str">
        <f t="shared" si="62"/>
        <v/>
      </c>
      <c r="U199" s="53" t="str">
        <f t="shared" si="63"/>
        <v/>
      </c>
      <c r="V199" s="52" t="str">
        <f t="shared" si="64"/>
        <v/>
      </c>
      <c r="W199" s="54" t="str">
        <f t="shared" si="65"/>
        <v/>
      </c>
      <c r="X199" s="52" t="str">
        <f t="shared" si="66"/>
        <v/>
      </c>
      <c r="Y199" s="54" t="str">
        <f t="shared" si="67"/>
        <v/>
      </c>
      <c r="AC199" s="50" t="str">
        <f>IF(AB199="","",VLOOKUP(AB199,'Lookup Tables'!$A$75:$B$86,2,TRUE))</f>
        <v/>
      </c>
      <c r="AD199" s="54" t="str">
        <f t="shared" si="68"/>
        <v/>
      </c>
      <c r="AE199" s="49" t="s">
        <v>158</v>
      </c>
      <c r="AF199" s="55" t="str">
        <f t="shared" si="69"/>
        <v>Link</v>
      </c>
      <c r="AG199" s="49">
        <v>2387</v>
      </c>
      <c r="AH199" s="50" t="str">
        <f>IF(AG199="","",VLOOKUP(AG199,'Lookup Tables'!$A$75:$B$86,2,TRUE))</f>
        <v>Level 5</v>
      </c>
      <c r="AI199" s="49">
        <v>479701</v>
      </c>
      <c r="AJ199" s="49" t="s">
        <v>9</v>
      </c>
      <c r="AK199" s="49" t="s">
        <v>157</v>
      </c>
      <c r="AL199" s="49">
        <v>43</v>
      </c>
      <c r="AM199" s="50" t="s">
        <v>159</v>
      </c>
      <c r="AN199" s="50" t="s">
        <v>160</v>
      </c>
      <c r="AO199" s="55" t="str">
        <f t="shared" si="70"/>
        <v>Link</v>
      </c>
      <c r="AP199" s="49" t="b">
        <v>0</v>
      </c>
      <c r="AQ199" s="165">
        <v>26</v>
      </c>
      <c r="AR199" s="176" t="s">
        <v>2892</v>
      </c>
      <c r="AS199" s="225"/>
      <c r="AT199"/>
      <c r="AU199"/>
      <c r="AV199"/>
      <c r="AW199"/>
      <c r="AX199">
        <v>1</v>
      </c>
      <c r="AY199">
        <f t="shared" si="71"/>
        <v>1</v>
      </c>
      <c r="AZ199">
        <v>1</v>
      </c>
      <c r="BA199"/>
      <c r="BB199"/>
      <c r="BC199"/>
      <c r="BD199"/>
      <c r="BE199"/>
      <c r="BF199"/>
      <c r="BG199"/>
      <c r="BH199"/>
      <c r="BI199"/>
      <c r="BJ199"/>
      <c r="BK199">
        <v>1</v>
      </c>
      <c r="BL199"/>
      <c r="BM199"/>
      <c r="BN199"/>
      <c r="BO199"/>
      <c r="BP199"/>
      <c r="BQ199"/>
      <c r="BR199"/>
      <c r="BS199" s="50" t="s">
        <v>3257</v>
      </c>
      <c r="BT199" s="50" t="s">
        <v>2890</v>
      </c>
      <c r="BU199" s="56"/>
      <c r="BV199" s="56"/>
      <c r="BW199" s="56">
        <v>2</v>
      </c>
      <c r="BX199" s="56">
        <v>3</v>
      </c>
      <c r="BY199" s="56"/>
      <c r="BZ199" s="56"/>
      <c r="CA199" s="56"/>
      <c r="CB199" s="56"/>
      <c r="CC199" s="56"/>
      <c r="CD199" s="50" t="s">
        <v>2800</v>
      </c>
      <c r="CE199" s="50" t="s">
        <v>2891</v>
      </c>
      <c r="CF199" s="56">
        <v>2</v>
      </c>
      <c r="CG199" s="50" t="s">
        <v>3214</v>
      </c>
      <c r="CH199" s="50" t="s">
        <v>3208</v>
      </c>
      <c r="CI199" s="57" t="s">
        <v>2818</v>
      </c>
      <c r="CJ199" s="58" t="s">
        <v>3113</v>
      </c>
    </row>
    <row r="200" spans="1:88" s="50" customFormat="1" x14ac:dyDescent="0.3">
      <c r="A200" s="49" t="s">
        <v>1982</v>
      </c>
      <c r="B200" s="49">
        <v>62991035</v>
      </c>
      <c r="C200" s="49">
        <v>0</v>
      </c>
      <c r="D200" s="49">
        <v>292</v>
      </c>
      <c r="E200" s="49">
        <v>2</v>
      </c>
      <c r="F200" s="50">
        <v>62991156</v>
      </c>
      <c r="G200" s="49" t="s">
        <v>1983</v>
      </c>
      <c r="H200" s="51">
        <v>44032</v>
      </c>
      <c r="I200" s="49" t="b">
        <f t="shared" si="55"/>
        <v>0</v>
      </c>
      <c r="J200" s="52">
        <v>1595232032</v>
      </c>
      <c r="K200" s="53">
        <f t="shared" si="56"/>
        <v>44032.333703703705</v>
      </c>
      <c r="L200" s="52"/>
      <c r="M200" s="53" t="str">
        <f t="shared" si="57"/>
        <v/>
      </c>
      <c r="N200" s="52" t="str">
        <f t="shared" si="58"/>
        <v/>
      </c>
      <c r="O200" s="54" t="str">
        <f t="shared" si="59"/>
        <v/>
      </c>
      <c r="P200" s="52">
        <v>1595232574</v>
      </c>
      <c r="Q200" s="53">
        <f t="shared" si="60"/>
        <v>44032.339976851858</v>
      </c>
      <c r="R200" s="52">
        <f t="shared" si="61"/>
        <v>542</v>
      </c>
      <c r="S200" s="54" t="str">
        <f t="shared" si="62"/>
        <v>0 days 0:9:2</v>
      </c>
      <c r="T200" s="50">
        <v>1595232574</v>
      </c>
      <c r="U200" s="53">
        <f t="shared" si="63"/>
        <v>44032.339976851858</v>
      </c>
      <c r="V200" s="52">
        <f t="shared" si="64"/>
        <v>542</v>
      </c>
      <c r="W200" s="54" t="str">
        <f t="shared" si="65"/>
        <v>0 days 0:9:2</v>
      </c>
      <c r="X200" s="52">
        <f t="shared" si="66"/>
        <v>542</v>
      </c>
      <c r="Y200" s="54" t="str">
        <f t="shared" si="67"/>
        <v>00 days 00:09:02</v>
      </c>
      <c r="Z200" s="50" t="s">
        <v>3035</v>
      </c>
      <c r="AA200" s="50">
        <v>2940908</v>
      </c>
      <c r="AB200" s="50">
        <v>12588</v>
      </c>
      <c r="AC200" s="50" t="str">
        <f>IF(AB200="","",VLOOKUP(AB200,'Lookup Tables'!$A$75:$B$86,2,TRUE))</f>
        <v>Level 8</v>
      </c>
      <c r="AD200" s="54" t="str">
        <f t="shared" si="68"/>
        <v>Level 4-Level 8</v>
      </c>
      <c r="AE200" s="49" t="s">
        <v>1985</v>
      </c>
      <c r="AF200" s="55" t="str">
        <f t="shared" si="69"/>
        <v>Link</v>
      </c>
      <c r="AG200" s="49">
        <v>1245</v>
      </c>
      <c r="AH200" s="50" t="str">
        <f>IF(AG200="","",VLOOKUP(AG200,'Lookup Tables'!$A$75:$B$86,2,TRUE))</f>
        <v>Level 4</v>
      </c>
      <c r="AI200" s="49">
        <v>1283836</v>
      </c>
      <c r="AJ200" s="49" t="s">
        <v>9</v>
      </c>
      <c r="AK200" s="49" t="s">
        <v>1984</v>
      </c>
      <c r="AL200" s="49">
        <v>79</v>
      </c>
      <c r="AM200" s="50" t="s">
        <v>1986</v>
      </c>
      <c r="AN200" s="50" t="s">
        <v>1987</v>
      </c>
      <c r="AO200" s="55" t="str">
        <f t="shared" si="70"/>
        <v>Link</v>
      </c>
      <c r="AP200" s="49" t="b">
        <v>1</v>
      </c>
      <c r="AQ200" s="165">
        <v>360</v>
      </c>
      <c r="AR200" s="178" t="s">
        <v>3785</v>
      </c>
      <c r="AS200" s="225"/>
      <c r="AT200"/>
      <c r="AU200"/>
      <c r="AV200"/>
      <c r="AW200"/>
      <c r="AX200"/>
      <c r="AY200">
        <f t="shared" si="71"/>
        <v>0</v>
      </c>
      <c r="AZ200">
        <v>1</v>
      </c>
      <c r="BA200"/>
      <c r="BB200"/>
      <c r="BC200">
        <v>1</v>
      </c>
      <c r="BD200"/>
      <c r="BE200"/>
      <c r="BF200"/>
      <c r="BG200"/>
      <c r="BH200"/>
      <c r="BI200"/>
      <c r="BJ200">
        <v>1</v>
      </c>
      <c r="BK200"/>
      <c r="BL200"/>
      <c r="BM200"/>
      <c r="BN200"/>
      <c r="BO200"/>
      <c r="BP200"/>
      <c r="BQ200"/>
      <c r="BR200"/>
      <c r="BS200" s="75" t="s">
        <v>3784</v>
      </c>
      <c r="BT200" s="75" t="s">
        <v>3334</v>
      </c>
      <c r="BU200" s="115"/>
      <c r="BV200" s="115"/>
      <c r="BW200" s="115"/>
      <c r="BX200" s="115">
        <v>3</v>
      </c>
      <c r="BY200" s="115"/>
      <c r="BZ200" s="115"/>
      <c r="CA200" s="115"/>
      <c r="CB200" s="115"/>
      <c r="CC200" s="115"/>
      <c r="CD200" s="109" t="s">
        <v>2800</v>
      </c>
      <c r="CE200" s="109" t="s">
        <v>2818</v>
      </c>
      <c r="CF200" s="115">
        <v>2</v>
      </c>
      <c r="CG200" s="75" t="s">
        <v>3214</v>
      </c>
      <c r="CH200" s="75" t="s">
        <v>3208</v>
      </c>
      <c r="CI200" s="116" t="s">
        <v>2810</v>
      </c>
      <c r="CJ200" s="58" t="s">
        <v>3113</v>
      </c>
    </row>
    <row r="201" spans="1:88" s="50" customFormat="1" x14ac:dyDescent="0.3">
      <c r="A201" s="49" t="s">
        <v>838</v>
      </c>
      <c r="B201" s="49">
        <v>64337975</v>
      </c>
      <c r="C201" s="49">
        <v>0</v>
      </c>
      <c r="D201" s="49">
        <v>643</v>
      </c>
      <c r="E201" s="49">
        <v>1</v>
      </c>
      <c r="F201" s="50">
        <v>64348922</v>
      </c>
      <c r="G201" s="49" t="s">
        <v>839</v>
      </c>
      <c r="H201" s="51">
        <v>44118</v>
      </c>
      <c r="I201" s="49" t="b">
        <f t="shared" si="55"/>
        <v>0</v>
      </c>
      <c r="J201" s="52">
        <v>1602601954</v>
      </c>
      <c r="K201" s="53">
        <f t="shared" si="56"/>
        <v>44117.633726851855</v>
      </c>
      <c r="L201" s="52">
        <v>1602602396</v>
      </c>
      <c r="M201" s="53">
        <f t="shared" si="57"/>
        <v>44117.638842592598</v>
      </c>
      <c r="N201" s="52">
        <f t="shared" si="58"/>
        <v>442</v>
      </c>
      <c r="O201" s="54" t="str">
        <f t="shared" si="59"/>
        <v>0 days 0:7:22</v>
      </c>
      <c r="P201" s="52">
        <v>1602662097</v>
      </c>
      <c r="Q201" s="53">
        <f t="shared" si="60"/>
        <v>44118.329826388886</v>
      </c>
      <c r="R201" s="52">
        <f t="shared" si="61"/>
        <v>60143</v>
      </c>
      <c r="S201" s="54" t="str">
        <f t="shared" si="62"/>
        <v>0 days 16:42:23</v>
      </c>
      <c r="T201" s="50">
        <v>1602662097</v>
      </c>
      <c r="U201" s="53">
        <f t="shared" si="63"/>
        <v>44118.329826388886</v>
      </c>
      <c r="V201" s="52">
        <f t="shared" si="64"/>
        <v>60143</v>
      </c>
      <c r="W201" s="54" t="str">
        <f t="shared" si="65"/>
        <v>0 days 16:42:23</v>
      </c>
      <c r="X201" s="52">
        <f t="shared" si="66"/>
        <v>442</v>
      </c>
      <c r="Y201" s="54" t="str">
        <f t="shared" si="67"/>
        <v>00 days 00:07:22</v>
      </c>
      <c r="Z201" s="50" t="s">
        <v>2075</v>
      </c>
      <c r="AA201" s="50">
        <v>6152891</v>
      </c>
      <c r="AB201" s="50">
        <v>25297</v>
      </c>
      <c r="AC201" s="50" t="str">
        <f>IF(AB201="","",VLOOKUP(AB201,'Lookup Tables'!$A$75:$B$86,2,TRUE))</f>
        <v>Level 9</v>
      </c>
      <c r="AD201" s="54" t="str">
        <f t="shared" si="68"/>
        <v>Level 1-Level 9</v>
      </c>
      <c r="AE201" s="49" t="s">
        <v>841</v>
      </c>
      <c r="AF201" s="55" t="str">
        <f t="shared" si="69"/>
        <v>Link</v>
      </c>
      <c r="AG201" s="49">
        <v>5</v>
      </c>
      <c r="AH201" s="50" t="str">
        <f>IF(AG201="","",VLOOKUP(AG201,'Lookup Tables'!$A$75:$B$86,2,TRUE))</f>
        <v>Level 1</v>
      </c>
      <c r="AI201" s="49">
        <v>14275324</v>
      </c>
      <c r="AJ201" s="49" t="s">
        <v>9</v>
      </c>
      <c r="AK201" s="49" t="s">
        <v>840</v>
      </c>
      <c r="AL201" s="49"/>
      <c r="AM201" s="50" t="s">
        <v>842</v>
      </c>
      <c r="AN201" s="50" t="s">
        <v>843</v>
      </c>
      <c r="AO201" s="55" t="str">
        <f t="shared" si="70"/>
        <v>Link</v>
      </c>
      <c r="AP201" s="49" t="b">
        <v>1</v>
      </c>
      <c r="AQ201" s="165">
        <v>144</v>
      </c>
      <c r="AR201" s="175" t="s">
        <v>3409</v>
      </c>
      <c r="AS201" s="225"/>
      <c r="AT201"/>
      <c r="AU201"/>
      <c r="AV201"/>
      <c r="AW201">
        <v>1</v>
      </c>
      <c r="AX201"/>
      <c r="AY201">
        <f t="shared" si="71"/>
        <v>1</v>
      </c>
      <c r="AZ201">
        <v>1</v>
      </c>
      <c r="BA201"/>
      <c r="BB201"/>
      <c r="BC201"/>
      <c r="BD201">
        <v>1</v>
      </c>
      <c r="BE201"/>
      <c r="BF201"/>
      <c r="BG201"/>
      <c r="BH201"/>
      <c r="BI201"/>
      <c r="BJ201"/>
      <c r="BK201"/>
      <c r="BL201"/>
      <c r="BM201"/>
      <c r="BN201"/>
      <c r="BO201"/>
      <c r="BP201"/>
      <c r="BQ201">
        <v>1</v>
      </c>
      <c r="BR201"/>
      <c r="BS201" s="50" t="s">
        <v>3410</v>
      </c>
      <c r="BT201" s="50" t="s">
        <v>3411</v>
      </c>
      <c r="BU201" s="56"/>
      <c r="BV201" s="56"/>
      <c r="BW201" s="56"/>
      <c r="BX201" s="56">
        <v>3</v>
      </c>
      <c r="BY201" s="56"/>
      <c r="BZ201" s="56"/>
      <c r="CA201" s="56"/>
      <c r="CB201" s="56"/>
      <c r="CC201" s="56"/>
      <c r="CD201" s="50" t="s">
        <v>2800</v>
      </c>
      <c r="CE201" s="50" t="s">
        <v>2818</v>
      </c>
      <c r="CF201" s="56">
        <v>2</v>
      </c>
      <c r="CG201" s="50" t="s">
        <v>3214</v>
      </c>
      <c r="CH201" s="50" t="s">
        <v>3208</v>
      </c>
      <c r="CI201" s="57" t="s">
        <v>2810</v>
      </c>
      <c r="CJ201" s="58" t="s">
        <v>3113</v>
      </c>
    </row>
    <row r="202" spans="1:88" s="50" customFormat="1" x14ac:dyDescent="0.3">
      <c r="A202" s="49" t="s">
        <v>1504</v>
      </c>
      <c r="B202" s="49">
        <v>65661659</v>
      </c>
      <c r="C202" s="49">
        <v>1</v>
      </c>
      <c r="D202" s="49">
        <v>93</v>
      </c>
      <c r="E202" s="49">
        <v>1</v>
      </c>
      <c r="F202" s="50">
        <v>65710496</v>
      </c>
      <c r="G202" s="49" t="s">
        <v>1505</v>
      </c>
      <c r="H202" s="51">
        <v>44209</v>
      </c>
      <c r="I202" s="49" t="b">
        <f t="shared" si="55"/>
        <v>1</v>
      </c>
      <c r="J202" s="52">
        <v>1610342237</v>
      </c>
      <c r="K202" s="53">
        <f t="shared" si="56"/>
        <v>44207.220335648148</v>
      </c>
      <c r="L202" s="52"/>
      <c r="M202" s="53" t="str">
        <f t="shared" si="57"/>
        <v/>
      </c>
      <c r="N202" s="52" t="str">
        <f t="shared" si="58"/>
        <v/>
      </c>
      <c r="O202" s="54" t="str">
        <f t="shared" si="59"/>
        <v/>
      </c>
      <c r="P202" s="52">
        <v>1610575721</v>
      </c>
      <c r="Q202" s="53">
        <f t="shared" si="60"/>
        <v>44209.922696759255</v>
      </c>
      <c r="R202" s="52">
        <f t="shared" si="61"/>
        <v>233484</v>
      </c>
      <c r="S202" s="54" t="str">
        <f t="shared" si="62"/>
        <v>2 days 16:51:24</v>
      </c>
      <c r="T202" s="50">
        <v>1610575721</v>
      </c>
      <c r="U202" s="53">
        <f t="shared" si="63"/>
        <v>44209.922696759255</v>
      </c>
      <c r="V202" s="52">
        <f t="shared" si="64"/>
        <v>233484</v>
      </c>
      <c r="W202" s="54" t="str">
        <f t="shared" si="65"/>
        <v>2 days 16:51:24</v>
      </c>
      <c r="X202" s="52">
        <f t="shared" si="66"/>
        <v>233484</v>
      </c>
      <c r="Y202" s="54" t="str">
        <f t="shared" si="67"/>
        <v>02 days 16:51:24</v>
      </c>
      <c r="Z202" s="50" t="s">
        <v>1507</v>
      </c>
      <c r="AA202" s="50">
        <v>2816057</v>
      </c>
      <c r="AB202" s="50">
        <v>2024</v>
      </c>
      <c r="AC202" s="50" t="str">
        <f>IF(AB202="","",VLOOKUP(AB202,'Lookup Tables'!$A$75:$B$86,2,TRUE))</f>
        <v>Level 5</v>
      </c>
      <c r="AD202" s="54" t="str">
        <f t="shared" si="68"/>
        <v>Level 5-Level 5</v>
      </c>
      <c r="AE202" s="49" t="s">
        <v>1507</v>
      </c>
      <c r="AF202" s="55" t="str">
        <f t="shared" si="69"/>
        <v>Link</v>
      </c>
      <c r="AG202" s="49">
        <v>2024</v>
      </c>
      <c r="AH202" s="50" t="str">
        <f>IF(AG202="","",VLOOKUP(AG202,'Lookup Tables'!$A$75:$B$86,2,TRUE))</f>
        <v>Level 5</v>
      </c>
      <c r="AI202" s="49">
        <v>2816057</v>
      </c>
      <c r="AJ202" s="49" t="s">
        <v>9</v>
      </c>
      <c r="AK202" s="49" t="s">
        <v>1506</v>
      </c>
      <c r="AL202" s="49">
        <v>87</v>
      </c>
      <c r="AM202" s="50" t="s">
        <v>1508</v>
      </c>
      <c r="AN202" s="50" t="s">
        <v>1509</v>
      </c>
      <c r="AO202" s="55" t="str">
        <f t="shared" si="70"/>
        <v>Link</v>
      </c>
      <c r="AP202" s="49" t="b">
        <v>1</v>
      </c>
      <c r="AQ202" s="165">
        <v>268</v>
      </c>
      <c r="AR202" s="175" t="s">
        <v>3544</v>
      </c>
      <c r="AS202" s="225"/>
      <c r="AT202"/>
      <c r="AU202"/>
      <c r="AV202">
        <v>1</v>
      </c>
      <c r="AW202">
        <v>1</v>
      </c>
      <c r="AX202"/>
      <c r="AY202">
        <f t="shared" si="71"/>
        <v>1</v>
      </c>
      <c r="AZ202">
        <v>1</v>
      </c>
      <c r="BA202"/>
      <c r="BB202"/>
      <c r="BC202"/>
      <c r="BD202"/>
      <c r="BE202"/>
      <c r="BF202"/>
      <c r="BG202"/>
      <c r="BH202"/>
      <c r="BI202"/>
      <c r="BJ202"/>
      <c r="BK202"/>
      <c r="BL202"/>
      <c r="BM202"/>
      <c r="BN202"/>
      <c r="BO202"/>
      <c r="BP202"/>
      <c r="BQ202"/>
      <c r="BR202"/>
      <c r="BS202" s="95" t="s">
        <v>3545</v>
      </c>
      <c r="BT202" s="95" t="s">
        <v>3546</v>
      </c>
      <c r="BU202" s="56"/>
      <c r="BV202" s="56"/>
      <c r="BW202" s="56"/>
      <c r="BX202" s="56">
        <v>3</v>
      </c>
      <c r="BY202" s="56"/>
      <c r="BZ202" s="56"/>
      <c r="CA202" s="56"/>
      <c r="CB202" s="56"/>
      <c r="CC202" s="56"/>
      <c r="CD202" s="50" t="s">
        <v>2800</v>
      </c>
      <c r="CE202" s="50" t="s">
        <v>2818</v>
      </c>
      <c r="CF202" s="56">
        <v>2</v>
      </c>
      <c r="CG202" s="50" t="s">
        <v>3213</v>
      </c>
      <c r="CH202" s="50" t="s">
        <v>3208</v>
      </c>
      <c r="CI202" s="57" t="s">
        <v>2810</v>
      </c>
      <c r="CJ202" s="58" t="s">
        <v>3113</v>
      </c>
    </row>
    <row r="203" spans="1:88" s="50" customFormat="1" x14ac:dyDescent="0.3">
      <c r="A203" s="49" t="s">
        <v>1138</v>
      </c>
      <c r="B203" s="49">
        <v>64794057</v>
      </c>
      <c r="C203" s="49">
        <v>0</v>
      </c>
      <c r="D203" s="49">
        <v>123</v>
      </c>
      <c r="E203" s="49">
        <v>1</v>
      </c>
      <c r="G203" s="49" t="s">
        <v>1139</v>
      </c>
      <c r="H203" s="51">
        <v>44179</v>
      </c>
      <c r="I203" s="49" t="b">
        <f t="shared" si="55"/>
        <v>1</v>
      </c>
      <c r="J203" s="52">
        <v>1605128482</v>
      </c>
      <c r="K203" s="53">
        <f t="shared" si="56"/>
        <v>44146.875949074078</v>
      </c>
      <c r="L203" s="52"/>
      <c r="M203" s="53" t="str">
        <f t="shared" si="57"/>
        <v/>
      </c>
      <c r="N203" s="52" t="str">
        <f t="shared" si="58"/>
        <v/>
      </c>
      <c r="O203" s="54" t="str">
        <f t="shared" si="59"/>
        <v/>
      </c>
      <c r="P203" s="52">
        <v>1607972695</v>
      </c>
      <c r="Q203" s="53">
        <f t="shared" si="60"/>
        <v>44179.795081018514</v>
      </c>
      <c r="R203" s="52">
        <f t="shared" si="61"/>
        <v>2844213</v>
      </c>
      <c r="S203" s="54" t="str">
        <f t="shared" si="62"/>
        <v>32 days 22:3:33</v>
      </c>
      <c r="U203" s="53" t="str">
        <f t="shared" si="63"/>
        <v/>
      </c>
      <c r="V203" s="52" t="str">
        <f t="shared" si="64"/>
        <v/>
      </c>
      <c r="W203" s="54" t="str">
        <f t="shared" si="65"/>
        <v/>
      </c>
      <c r="X203" s="52">
        <f t="shared" si="66"/>
        <v>2844213</v>
      </c>
      <c r="Y203" s="54" t="str">
        <f t="shared" si="67"/>
        <v>01 days 22:03:33</v>
      </c>
      <c r="AC203" s="50" t="str">
        <f>IF(AB203="","",VLOOKUP(AB203,'Lookup Tables'!$A$75:$B$86,2,TRUE))</f>
        <v/>
      </c>
      <c r="AD203" s="54" t="str">
        <f t="shared" si="68"/>
        <v/>
      </c>
      <c r="AE203" s="49" t="s">
        <v>1141</v>
      </c>
      <c r="AF203" s="55" t="str">
        <f t="shared" si="69"/>
        <v>Link</v>
      </c>
      <c r="AG203" s="49">
        <v>205</v>
      </c>
      <c r="AH203" s="50" t="str">
        <f>IF(AG203="","",VLOOKUP(AG203,'Lookup Tables'!$A$75:$B$86,2,TRUE))</f>
        <v>Level 2</v>
      </c>
      <c r="AI203" s="49">
        <v>1527603</v>
      </c>
      <c r="AJ203" s="49" t="s">
        <v>9</v>
      </c>
      <c r="AK203" s="49" t="s">
        <v>1140</v>
      </c>
      <c r="AL203" s="49"/>
      <c r="AM203" s="50" t="s">
        <v>1142</v>
      </c>
      <c r="AN203" s="50" t="s">
        <v>1143</v>
      </c>
      <c r="AO203" s="55" t="str">
        <f t="shared" si="70"/>
        <v>Link</v>
      </c>
      <c r="AP203" s="49" t="b">
        <v>0</v>
      </c>
      <c r="AQ203" s="165">
        <v>200</v>
      </c>
      <c r="AR203" s="177" t="s">
        <v>3422</v>
      </c>
      <c r="AS203" s="225"/>
      <c r="AT203"/>
      <c r="AU203"/>
      <c r="AV203"/>
      <c r="AW203">
        <v>1</v>
      </c>
      <c r="AX203"/>
      <c r="AY203">
        <f t="shared" si="71"/>
        <v>1</v>
      </c>
      <c r="AZ203">
        <v>1</v>
      </c>
      <c r="BA203"/>
      <c r="BB203"/>
      <c r="BC203"/>
      <c r="BD203"/>
      <c r="BE203"/>
      <c r="BF203"/>
      <c r="BG203"/>
      <c r="BH203"/>
      <c r="BI203"/>
      <c r="BJ203"/>
      <c r="BK203">
        <v>1</v>
      </c>
      <c r="BL203"/>
      <c r="BM203"/>
      <c r="BN203"/>
      <c r="BO203"/>
      <c r="BP203"/>
      <c r="BQ203"/>
      <c r="BR203"/>
      <c r="BS203" s="50" t="s">
        <v>3423</v>
      </c>
      <c r="BT203" s="50" t="s">
        <v>3389</v>
      </c>
      <c r="BU203" s="56"/>
      <c r="BV203" s="56"/>
      <c r="BW203" s="56">
        <v>2</v>
      </c>
      <c r="BX203" s="56">
        <v>3</v>
      </c>
      <c r="BY203" s="56"/>
      <c r="BZ203" s="56"/>
      <c r="CA203" s="56"/>
      <c r="CB203" s="56"/>
      <c r="CC203" s="56"/>
      <c r="CD203" s="50" t="s">
        <v>2800</v>
      </c>
      <c r="CE203" s="50" t="s">
        <v>2818</v>
      </c>
      <c r="CF203" s="56">
        <v>2</v>
      </c>
      <c r="CG203" s="50" t="s">
        <v>3214</v>
      </c>
      <c r="CH203" s="50" t="s">
        <v>3208</v>
      </c>
      <c r="CI203" s="57" t="s">
        <v>2810</v>
      </c>
      <c r="CJ203" s="58" t="s">
        <v>3113</v>
      </c>
    </row>
    <row r="204" spans="1:88" s="50" customFormat="1" x14ac:dyDescent="0.3">
      <c r="A204" s="49" t="s">
        <v>1498</v>
      </c>
      <c r="B204" s="49">
        <v>65855663</v>
      </c>
      <c r="C204" s="49">
        <v>1</v>
      </c>
      <c r="D204" s="49">
        <v>73</v>
      </c>
      <c r="E204" s="49">
        <v>0</v>
      </c>
      <c r="G204" s="49" t="s">
        <v>1499</v>
      </c>
      <c r="H204" s="51">
        <v>44219</v>
      </c>
      <c r="I204" s="49" t="b">
        <f t="shared" si="55"/>
        <v>1</v>
      </c>
      <c r="J204" s="52">
        <v>1611375300</v>
      </c>
      <c r="K204" s="53">
        <f t="shared" si="56"/>
        <v>44219.177083333328</v>
      </c>
      <c r="L204" s="52"/>
      <c r="M204" s="53" t="str">
        <f t="shared" si="57"/>
        <v/>
      </c>
      <c r="N204" s="52" t="str">
        <f t="shared" si="58"/>
        <v/>
      </c>
      <c r="O204" s="54" t="str">
        <f t="shared" si="59"/>
        <v/>
      </c>
      <c r="P204" s="52"/>
      <c r="Q204" s="53" t="str">
        <f t="shared" si="60"/>
        <v/>
      </c>
      <c r="R204" s="52" t="str">
        <f t="shared" si="61"/>
        <v/>
      </c>
      <c r="S204" s="54" t="str">
        <f t="shared" si="62"/>
        <v/>
      </c>
      <c r="U204" s="53" t="str">
        <f t="shared" si="63"/>
        <v/>
      </c>
      <c r="V204" s="52" t="str">
        <f t="shared" si="64"/>
        <v/>
      </c>
      <c r="W204" s="54" t="str">
        <f t="shared" si="65"/>
        <v/>
      </c>
      <c r="X204" s="52" t="str">
        <f t="shared" si="66"/>
        <v/>
      </c>
      <c r="Y204" s="54" t="str">
        <f t="shared" si="67"/>
        <v/>
      </c>
      <c r="AC204" s="50" t="str">
        <f>IF(AB204="","",VLOOKUP(AB204,'Lookup Tables'!$A$75:$B$86,2,TRUE))</f>
        <v/>
      </c>
      <c r="AD204" s="54" t="str">
        <f t="shared" si="68"/>
        <v/>
      </c>
      <c r="AE204" s="49" t="s">
        <v>1501</v>
      </c>
      <c r="AF204" s="55" t="str">
        <f t="shared" si="69"/>
        <v>Link</v>
      </c>
      <c r="AG204" s="49">
        <v>32323</v>
      </c>
      <c r="AH204" s="50" t="str">
        <f>IF(AG204="","",VLOOKUP(AG204,'Lookup Tables'!$A$75:$B$86,2,TRUE))</f>
        <v>Level 9</v>
      </c>
      <c r="AI204" s="49">
        <v>3728901</v>
      </c>
      <c r="AJ204" s="49" t="s">
        <v>9</v>
      </c>
      <c r="AK204" s="49" t="s">
        <v>1500</v>
      </c>
      <c r="AL204" s="49">
        <v>58</v>
      </c>
      <c r="AM204" s="50" t="s">
        <v>1502</v>
      </c>
      <c r="AN204" s="50" t="s">
        <v>1503</v>
      </c>
      <c r="AO204" s="55" t="str">
        <f t="shared" si="70"/>
        <v>Link</v>
      </c>
      <c r="AP204" s="49" t="b">
        <v>0</v>
      </c>
      <c r="AQ204" s="165">
        <v>267</v>
      </c>
      <c r="AR204" s="175" t="s">
        <v>1498</v>
      </c>
      <c r="AS204" s="225"/>
      <c r="AT204"/>
      <c r="AU204"/>
      <c r="AV204"/>
      <c r="AW204">
        <v>1</v>
      </c>
      <c r="AX204"/>
      <c r="AY204">
        <f t="shared" si="71"/>
        <v>1</v>
      </c>
      <c r="AZ204">
        <v>1</v>
      </c>
      <c r="BA204"/>
      <c r="BB204"/>
      <c r="BC204"/>
      <c r="BD204"/>
      <c r="BE204"/>
      <c r="BF204"/>
      <c r="BG204"/>
      <c r="BH204"/>
      <c r="BI204"/>
      <c r="BJ204"/>
      <c r="BK204"/>
      <c r="BL204"/>
      <c r="BM204"/>
      <c r="BN204"/>
      <c r="BO204"/>
      <c r="BP204"/>
      <c r="BQ204"/>
      <c r="BR204"/>
      <c r="BS204" s="95" t="s">
        <v>3543</v>
      </c>
      <c r="BT204" s="95" t="s">
        <v>3408</v>
      </c>
      <c r="BU204" s="56"/>
      <c r="BV204" s="56"/>
      <c r="BW204" s="56"/>
      <c r="BX204" s="56">
        <v>3</v>
      </c>
      <c r="BY204" s="56"/>
      <c r="BZ204" s="56"/>
      <c r="CA204" s="56"/>
      <c r="CB204" s="56"/>
      <c r="CC204" s="56"/>
      <c r="CD204" s="50" t="s">
        <v>2800</v>
      </c>
      <c r="CE204" s="50" t="s">
        <v>2818</v>
      </c>
      <c r="CF204" s="56">
        <v>2</v>
      </c>
      <c r="CG204" s="50" t="s">
        <v>3214</v>
      </c>
      <c r="CH204" s="50" t="s">
        <v>3208</v>
      </c>
      <c r="CI204" s="57" t="s">
        <v>2810</v>
      </c>
      <c r="CJ204" s="58" t="s">
        <v>3113</v>
      </c>
    </row>
    <row r="205" spans="1:88" s="50" customFormat="1" x14ac:dyDescent="0.3">
      <c r="A205" s="49" t="s">
        <v>167</v>
      </c>
      <c r="B205" s="49">
        <v>65106667</v>
      </c>
      <c r="C205" s="49">
        <v>0</v>
      </c>
      <c r="D205" s="49">
        <v>151</v>
      </c>
      <c r="E205" s="49">
        <v>1</v>
      </c>
      <c r="F205" s="50">
        <v>65120313</v>
      </c>
      <c r="G205" s="49" t="s">
        <v>168</v>
      </c>
      <c r="H205" s="51">
        <v>44168</v>
      </c>
      <c r="I205" s="49" t="b">
        <f t="shared" si="55"/>
        <v>0</v>
      </c>
      <c r="J205" s="52">
        <v>1606906522</v>
      </c>
      <c r="K205" s="53">
        <f t="shared" si="56"/>
        <v>44167.45511574074</v>
      </c>
      <c r="L205" s="52"/>
      <c r="M205" s="53" t="str">
        <f t="shared" si="57"/>
        <v/>
      </c>
      <c r="N205" s="52" t="str">
        <f t="shared" si="58"/>
        <v/>
      </c>
      <c r="O205" s="54" t="str">
        <f t="shared" si="59"/>
        <v/>
      </c>
      <c r="P205" s="52">
        <v>1606972753</v>
      </c>
      <c r="Q205" s="53">
        <f t="shared" si="60"/>
        <v>44168.221678240734</v>
      </c>
      <c r="R205" s="52">
        <f t="shared" si="61"/>
        <v>66231</v>
      </c>
      <c r="S205" s="54" t="str">
        <f t="shared" si="62"/>
        <v>0 days 18:23:51</v>
      </c>
      <c r="T205" s="50">
        <v>1606972753</v>
      </c>
      <c r="U205" s="53">
        <f t="shared" si="63"/>
        <v>44168.221678240734</v>
      </c>
      <c r="V205" s="52">
        <f t="shared" si="64"/>
        <v>66231</v>
      </c>
      <c r="W205" s="54" t="str">
        <f t="shared" si="65"/>
        <v>0 days 18:23:51</v>
      </c>
      <c r="X205" s="52">
        <f t="shared" si="66"/>
        <v>66231</v>
      </c>
      <c r="Y205" s="54" t="str">
        <f t="shared" si="67"/>
        <v>00 days 18:23:51</v>
      </c>
      <c r="Z205" s="50" t="s">
        <v>3021</v>
      </c>
      <c r="AA205" s="50">
        <v>10505040</v>
      </c>
      <c r="AB205" s="50">
        <v>14334</v>
      </c>
      <c r="AC205" s="50" t="str">
        <f>IF(AB205="","",VLOOKUP(AB205,'Lookup Tables'!$A$75:$B$86,2,TRUE))</f>
        <v>Level 8</v>
      </c>
      <c r="AD205" s="54" t="str">
        <f t="shared" si="68"/>
        <v>Level 1-Level 8</v>
      </c>
      <c r="AE205" s="49" t="s">
        <v>170</v>
      </c>
      <c r="AF205" s="55" t="str">
        <f t="shared" si="69"/>
        <v>Link</v>
      </c>
      <c r="AG205" s="49">
        <v>53</v>
      </c>
      <c r="AH205" s="50" t="str">
        <f>IF(AG205="","",VLOOKUP(AG205,'Lookup Tables'!$A$75:$B$86,2,TRUE))</f>
        <v>Level 1</v>
      </c>
      <c r="AI205" s="49">
        <v>3809766</v>
      </c>
      <c r="AJ205" s="49" t="s">
        <v>9</v>
      </c>
      <c r="AK205" s="49" t="s">
        <v>169</v>
      </c>
      <c r="AL205" s="49">
        <v>50</v>
      </c>
      <c r="AM205" s="50" t="s">
        <v>171</v>
      </c>
      <c r="AN205" s="50" t="s">
        <v>172</v>
      </c>
      <c r="AO205" s="55" t="str">
        <f t="shared" si="70"/>
        <v>Link</v>
      </c>
      <c r="AP205" s="49" t="b">
        <v>1</v>
      </c>
      <c r="AQ205" s="165">
        <v>28</v>
      </c>
      <c r="AR205" s="175" t="s">
        <v>3248</v>
      </c>
      <c r="AS205" s="225"/>
      <c r="AT205"/>
      <c r="AU205"/>
      <c r="AV205">
        <v>1</v>
      </c>
      <c r="AW205"/>
      <c r="AX205">
        <v>1</v>
      </c>
      <c r="AY205">
        <f t="shared" si="71"/>
        <v>1</v>
      </c>
      <c r="AZ205">
        <v>1</v>
      </c>
      <c r="BA205"/>
      <c r="BB205"/>
      <c r="BC205"/>
      <c r="BD205">
        <v>1</v>
      </c>
      <c r="BE205">
        <v>1</v>
      </c>
      <c r="BF205"/>
      <c r="BG205"/>
      <c r="BH205"/>
      <c r="BI205"/>
      <c r="BJ205"/>
      <c r="BK205"/>
      <c r="BL205"/>
      <c r="BM205"/>
      <c r="BN205"/>
      <c r="BO205"/>
      <c r="BP205"/>
      <c r="BQ205"/>
      <c r="BR205"/>
      <c r="BS205" s="50" t="s">
        <v>3249</v>
      </c>
      <c r="BT205" s="50" t="s">
        <v>3250</v>
      </c>
      <c r="BU205" s="56"/>
      <c r="BV205" s="56"/>
      <c r="BW205" s="56"/>
      <c r="BX205" s="56">
        <v>3</v>
      </c>
      <c r="BY205" s="56"/>
      <c r="BZ205" s="56"/>
      <c r="CA205" s="56"/>
      <c r="CB205" s="56"/>
      <c r="CC205" s="56"/>
      <c r="CD205" s="50" t="s">
        <v>2800</v>
      </c>
      <c r="CE205" s="50" t="s">
        <v>2818</v>
      </c>
      <c r="CF205" s="56">
        <v>2</v>
      </c>
      <c r="CG205" s="50" t="s">
        <v>3214</v>
      </c>
      <c r="CH205" s="50" t="s">
        <v>3208</v>
      </c>
      <c r="CI205" s="57" t="s">
        <v>2810</v>
      </c>
      <c r="CJ205" s="58" t="s">
        <v>3113</v>
      </c>
    </row>
    <row r="206" spans="1:88" s="50" customFormat="1" x14ac:dyDescent="0.3">
      <c r="A206" s="49" t="s">
        <v>1156</v>
      </c>
      <c r="B206" s="49">
        <v>64979938</v>
      </c>
      <c r="C206" s="49">
        <v>0</v>
      </c>
      <c r="D206" s="49">
        <v>83</v>
      </c>
      <c r="E206" s="49">
        <v>1</v>
      </c>
      <c r="F206" s="50">
        <v>64997636</v>
      </c>
      <c r="G206" s="49" t="s">
        <v>1157</v>
      </c>
      <c r="H206" s="51">
        <v>44160</v>
      </c>
      <c r="I206" s="49" t="b">
        <f t="shared" si="55"/>
        <v>1</v>
      </c>
      <c r="J206" s="52">
        <v>1606189242</v>
      </c>
      <c r="K206" s="53">
        <f t="shared" si="56"/>
        <v>44159.153263888889</v>
      </c>
      <c r="L206" s="52">
        <v>1606439305</v>
      </c>
      <c r="M206" s="53">
        <f t="shared" si="57"/>
        <v>44162.04751157407</v>
      </c>
      <c r="N206" s="52">
        <f t="shared" si="58"/>
        <v>250063</v>
      </c>
      <c r="O206" s="54" t="str">
        <f t="shared" si="59"/>
        <v>2 days 21:27:43</v>
      </c>
      <c r="P206" s="52">
        <v>1606270735</v>
      </c>
      <c r="Q206" s="53">
        <f t="shared" si="60"/>
        <v>44160.09646990741</v>
      </c>
      <c r="R206" s="52">
        <f t="shared" si="61"/>
        <v>81493</v>
      </c>
      <c r="S206" s="54" t="str">
        <f t="shared" si="62"/>
        <v>0 days 22:38:13</v>
      </c>
      <c r="T206" s="50">
        <v>1606270735</v>
      </c>
      <c r="U206" s="53">
        <f t="shared" si="63"/>
        <v>44160.09646990741</v>
      </c>
      <c r="V206" s="52">
        <f t="shared" si="64"/>
        <v>81493</v>
      </c>
      <c r="W206" s="54" t="str">
        <f t="shared" si="65"/>
        <v>0 days 22:38:13</v>
      </c>
      <c r="X206" s="52">
        <f t="shared" si="66"/>
        <v>81493</v>
      </c>
      <c r="Y206" s="54" t="str">
        <f t="shared" si="67"/>
        <v>00 days 22:38:13</v>
      </c>
      <c r="Z206" s="50" t="s">
        <v>3049</v>
      </c>
      <c r="AA206" s="50">
        <v>7609093</v>
      </c>
      <c r="AB206" s="50">
        <v>15478</v>
      </c>
      <c r="AC206" s="50" t="str">
        <f>IF(AB206="","",VLOOKUP(AB206,'Lookup Tables'!$A$75:$B$86,2,TRUE))</f>
        <v>Level 8</v>
      </c>
      <c r="AD206" s="54" t="str">
        <f t="shared" si="68"/>
        <v>Level 1-Level 8</v>
      </c>
      <c r="AE206" s="49" t="s">
        <v>1159</v>
      </c>
      <c r="AF206" s="55" t="str">
        <f t="shared" si="69"/>
        <v>Link</v>
      </c>
      <c r="AG206" s="49">
        <v>3</v>
      </c>
      <c r="AH206" s="50" t="str">
        <f>IF(AG206="","",VLOOKUP(AG206,'Lookup Tables'!$A$75:$B$86,2,TRUE))</f>
        <v>Level 1</v>
      </c>
      <c r="AI206" s="49">
        <v>12254868</v>
      </c>
      <c r="AJ206" s="49" t="s">
        <v>9</v>
      </c>
      <c r="AK206" s="49" t="s">
        <v>1158</v>
      </c>
      <c r="AL206" s="49"/>
      <c r="AM206" s="50" t="s">
        <v>1160</v>
      </c>
      <c r="AN206" s="50" t="s">
        <v>1161</v>
      </c>
      <c r="AO206" s="55" t="str">
        <f t="shared" si="70"/>
        <v>Link</v>
      </c>
      <c r="AP206" s="49" t="b">
        <v>1</v>
      </c>
      <c r="AQ206" s="165">
        <v>203</v>
      </c>
      <c r="AR206" s="177" t="s">
        <v>3429</v>
      </c>
      <c r="AS206" s="225"/>
      <c r="AT206"/>
      <c r="AU206"/>
      <c r="AV206"/>
      <c r="AW206">
        <v>1</v>
      </c>
      <c r="AX206"/>
      <c r="AY206">
        <f t="shared" si="71"/>
        <v>1</v>
      </c>
      <c r="AZ206">
        <v>1</v>
      </c>
      <c r="BA206"/>
      <c r="BB206"/>
      <c r="BC206"/>
      <c r="BD206"/>
      <c r="BE206"/>
      <c r="BF206"/>
      <c r="BG206"/>
      <c r="BH206"/>
      <c r="BI206"/>
      <c r="BJ206"/>
      <c r="BK206">
        <v>1</v>
      </c>
      <c r="BL206"/>
      <c r="BM206"/>
      <c r="BN206"/>
      <c r="BO206"/>
      <c r="BP206"/>
      <c r="BQ206">
        <v>1</v>
      </c>
      <c r="BR206"/>
      <c r="BS206" s="50" t="s">
        <v>3430</v>
      </c>
      <c r="BT206" s="50" t="s">
        <v>3385</v>
      </c>
      <c r="BU206" s="56"/>
      <c r="BV206" s="56">
        <v>2</v>
      </c>
      <c r="BW206" s="56">
        <v>2</v>
      </c>
      <c r="BX206" s="56">
        <v>3</v>
      </c>
      <c r="BY206" s="56"/>
      <c r="BZ206" s="56"/>
      <c r="CA206" s="56"/>
      <c r="CB206" s="56"/>
      <c r="CC206" s="56"/>
      <c r="CD206" s="50" t="s">
        <v>2800</v>
      </c>
      <c r="CE206" s="50" t="s">
        <v>2818</v>
      </c>
      <c r="CF206" s="56">
        <v>2</v>
      </c>
      <c r="CG206" s="50" t="s">
        <v>3214</v>
      </c>
      <c r="CH206" s="50" t="s">
        <v>3208</v>
      </c>
      <c r="CI206" s="57" t="s">
        <v>2810</v>
      </c>
      <c r="CJ206" s="58" t="s">
        <v>3113</v>
      </c>
    </row>
    <row r="207" spans="1:88" s="50" customFormat="1" x14ac:dyDescent="0.3">
      <c r="A207" s="49" t="s">
        <v>853</v>
      </c>
      <c r="B207" s="49">
        <v>62406340</v>
      </c>
      <c r="C207" s="49">
        <v>5</v>
      </c>
      <c r="D207" s="49">
        <v>455</v>
      </c>
      <c r="E207" s="49">
        <v>1</v>
      </c>
      <c r="G207" s="49" t="s">
        <v>544</v>
      </c>
      <c r="H207" s="51">
        <v>44112</v>
      </c>
      <c r="I207" s="49" t="b">
        <f t="shared" si="55"/>
        <v>1</v>
      </c>
      <c r="J207" s="52">
        <v>1592303215</v>
      </c>
      <c r="K207" s="53">
        <f t="shared" si="56"/>
        <v>43998.435358796298</v>
      </c>
      <c r="L207" s="52">
        <v>1592309816</v>
      </c>
      <c r="M207" s="53">
        <f t="shared" si="57"/>
        <v>43998.511759259258</v>
      </c>
      <c r="N207" s="52">
        <f t="shared" si="58"/>
        <v>6601</v>
      </c>
      <c r="O207" s="54" t="str">
        <f t="shared" si="59"/>
        <v>0 days 1:50:1</v>
      </c>
      <c r="P207" s="52">
        <v>1602172100</v>
      </c>
      <c r="Q207" s="53">
        <f t="shared" si="60"/>
        <v>44112.658564814818</v>
      </c>
      <c r="R207" s="52">
        <f t="shared" si="61"/>
        <v>9868885</v>
      </c>
      <c r="S207" s="54" t="str">
        <f t="shared" si="62"/>
        <v>114 days 5:21:25</v>
      </c>
      <c r="U207" s="53" t="str">
        <f t="shared" si="63"/>
        <v/>
      </c>
      <c r="V207" s="52" t="str">
        <f t="shared" si="64"/>
        <v/>
      </c>
      <c r="W207" s="54" t="str">
        <f t="shared" si="65"/>
        <v/>
      </c>
      <c r="X207" s="52">
        <f t="shared" si="66"/>
        <v>6601</v>
      </c>
      <c r="Y207" s="54" t="str">
        <f t="shared" si="67"/>
        <v>00 days 01:50:01</v>
      </c>
      <c r="AC207" s="50" t="str">
        <f>IF(AB207="","",VLOOKUP(AB207,'Lookup Tables'!$A$75:$B$86,2,TRUE))</f>
        <v/>
      </c>
      <c r="AD207" s="54" t="str">
        <f t="shared" si="68"/>
        <v/>
      </c>
      <c r="AE207" s="49" t="s">
        <v>329</v>
      </c>
      <c r="AF207" s="55" t="str">
        <f t="shared" si="69"/>
        <v>Link</v>
      </c>
      <c r="AG207" s="49">
        <v>16012</v>
      </c>
      <c r="AH207" s="50" t="str">
        <f>IF(AG207="","",VLOOKUP(AG207,'Lookup Tables'!$A$75:$B$86,2,TRUE))</f>
        <v>Level 8</v>
      </c>
      <c r="AI207" s="49">
        <v>1768</v>
      </c>
      <c r="AJ207" s="49" t="s">
        <v>9</v>
      </c>
      <c r="AK207" s="49" t="s">
        <v>328</v>
      </c>
      <c r="AL207" s="49">
        <v>92</v>
      </c>
      <c r="AM207" s="50" t="s">
        <v>330</v>
      </c>
      <c r="AN207" s="50" t="s">
        <v>854</v>
      </c>
      <c r="AO207" s="55" t="str">
        <f t="shared" si="70"/>
        <v>Link</v>
      </c>
      <c r="AP207" s="49" t="b">
        <v>1</v>
      </c>
      <c r="AQ207" s="165">
        <v>147</v>
      </c>
      <c r="AR207" s="175" t="s">
        <v>3416</v>
      </c>
      <c r="AS207" s="225"/>
      <c r="AT207"/>
      <c r="AU207"/>
      <c r="AV207"/>
      <c r="AW207"/>
      <c r="AX207">
        <v>1</v>
      </c>
      <c r="AY207">
        <f t="shared" si="71"/>
        <v>1</v>
      </c>
      <c r="AZ207">
        <v>1</v>
      </c>
      <c r="BA207"/>
      <c r="BB207"/>
      <c r="BC207"/>
      <c r="BD207"/>
      <c r="BE207"/>
      <c r="BF207"/>
      <c r="BG207"/>
      <c r="BH207"/>
      <c r="BI207"/>
      <c r="BJ207"/>
      <c r="BK207">
        <v>1</v>
      </c>
      <c r="BL207"/>
      <c r="BM207"/>
      <c r="BN207"/>
      <c r="BO207"/>
      <c r="BP207"/>
      <c r="BQ207"/>
      <c r="BR207"/>
      <c r="BS207" s="50" t="s">
        <v>3417</v>
      </c>
      <c r="BT207" s="50" t="s">
        <v>3389</v>
      </c>
      <c r="BU207" s="56"/>
      <c r="BV207" s="56">
        <v>2</v>
      </c>
      <c r="BW207" s="56"/>
      <c r="BX207" s="56">
        <v>3</v>
      </c>
      <c r="BY207" s="56"/>
      <c r="BZ207" s="56"/>
      <c r="CA207" s="56"/>
      <c r="CB207" s="56"/>
      <c r="CC207" s="56"/>
      <c r="CD207" s="50" t="s">
        <v>2800</v>
      </c>
      <c r="CE207" s="50" t="s">
        <v>2818</v>
      </c>
      <c r="CF207" s="56">
        <v>2</v>
      </c>
      <c r="CG207" s="50" t="s">
        <v>3214</v>
      </c>
      <c r="CH207" s="50" t="s">
        <v>3208</v>
      </c>
      <c r="CI207" s="57" t="s">
        <v>2810</v>
      </c>
      <c r="CJ207" s="58" t="s">
        <v>3113</v>
      </c>
    </row>
    <row r="208" spans="1:88" s="50" customFormat="1" x14ac:dyDescent="0.3">
      <c r="A208" s="49" t="s">
        <v>326</v>
      </c>
      <c r="B208" s="49">
        <v>62066593</v>
      </c>
      <c r="C208" s="49">
        <v>0</v>
      </c>
      <c r="D208" s="49">
        <v>54</v>
      </c>
      <c r="E208" s="49">
        <v>1</v>
      </c>
      <c r="F208" s="50">
        <v>62406375</v>
      </c>
      <c r="G208" s="49" t="s">
        <v>327</v>
      </c>
      <c r="H208" s="51">
        <v>43998</v>
      </c>
      <c r="I208" s="49" t="b">
        <f t="shared" si="55"/>
        <v>0</v>
      </c>
      <c r="J208" s="52">
        <v>1590674422</v>
      </c>
      <c r="K208" s="53">
        <f t="shared" si="56"/>
        <v>43979.583587962959</v>
      </c>
      <c r="L208" s="52"/>
      <c r="M208" s="53" t="str">
        <f t="shared" si="57"/>
        <v/>
      </c>
      <c r="N208" s="52" t="str">
        <f t="shared" si="58"/>
        <v/>
      </c>
      <c r="O208" s="54" t="str">
        <f t="shared" si="59"/>
        <v/>
      </c>
      <c r="P208" s="52">
        <v>1592303327</v>
      </c>
      <c r="Q208" s="53">
        <f t="shared" si="60"/>
        <v>43998.436655092592</v>
      </c>
      <c r="R208" s="52">
        <f t="shared" si="61"/>
        <v>1628905</v>
      </c>
      <c r="S208" s="54" t="str">
        <f t="shared" si="62"/>
        <v>18 days 20:28:25</v>
      </c>
      <c r="T208" s="50">
        <v>1592303327</v>
      </c>
      <c r="U208" s="53">
        <f t="shared" si="63"/>
        <v>43998.436655092592</v>
      </c>
      <c r="V208" s="52">
        <f t="shared" si="64"/>
        <v>1628905</v>
      </c>
      <c r="W208" s="54" t="str">
        <f t="shared" si="65"/>
        <v>18 days 20:28:25</v>
      </c>
      <c r="X208" s="52">
        <f t="shared" si="66"/>
        <v>1628905</v>
      </c>
      <c r="Y208" s="54" t="str">
        <f t="shared" si="67"/>
        <v>18 days 20:28:25</v>
      </c>
      <c r="Z208" s="50" t="s">
        <v>329</v>
      </c>
      <c r="AA208" s="50">
        <v>1768</v>
      </c>
      <c r="AB208" s="50">
        <v>16012</v>
      </c>
      <c r="AC208" s="50" t="str">
        <f>IF(AB208="","",VLOOKUP(AB208,'Lookup Tables'!$A$75:$B$86,2,TRUE))</f>
        <v>Level 8</v>
      </c>
      <c r="AD208" s="54" t="str">
        <f t="shared" si="68"/>
        <v>Level 8-Level 8</v>
      </c>
      <c r="AE208" s="49" t="s">
        <v>329</v>
      </c>
      <c r="AF208" s="55" t="str">
        <f t="shared" si="69"/>
        <v>Link</v>
      </c>
      <c r="AG208" s="49">
        <v>16012</v>
      </c>
      <c r="AH208" s="50" t="str">
        <f>IF(AG208="","",VLOOKUP(AG208,'Lookup Tables'!$A$75:$B$86,2,TRUE))</f>
        <v>Level 8</v>
      </c>
      <c r="AI208" s="49">
        <v>1768</v>
      </c>
      <c r="AJ208" s="49" t="s">
        <v>9</v>
      </c>
      <c r="AK208" s="49" t="s">
        <v>328</v>
      </c>
      <c r="AL208" s="49">
        <v>92</v>
      </c>
      <c r="AM208" s="50" t="s">
        <v>330</v>
      </c>
      <c r="AN208" s="50" t="s">
        <v>331</v>
      </c>
      <c r="AO208" s="55" t="str">
        <f t="shared" si="70"/>
        <v>Link</v>
      </c>
      <c r="AP208" s="49" t="b">
        <v>1</v>
      </c>
      <c r="AQ208" s="165">
        <v>55</v>
      </c>
      <c r="AR208" s="175" t="s">
        <v>2961</v>
      </c>
      <c r="AS208" s="225"/>
      <c r="AT208"/>
      <c r="AU208"/>
      <c r="AV208"/>
      <c r="AW208"/>
      <c r="AX208">
        <v>1</v>
      </c>
      <c r="AY208">
        <f t="shared" si="71"/>
        <v>1</v>
      </c>
      <c r="AZ208">
        <v>1</v>
      </c>
      <c r="BA208"/>
      <c r="BB208"/>
      <c r="BC208"/>
      <c r="BD208"/>
      <c r="BE208">
        <v>1</v>
      </c>
      <c r="BF208"/>
      <c r="BG208"/>
      <c r="BH208"/>
      <c r="BI208"/>
      <c r="BJ208"/>
      <c r="BK208"/>
      <c r="BL208"/>
      <c r="BM208"/>
      <c r="BN208"/>
      <c r="BO208"/>
      <c r="BP208"/>
      <c r="BQ208"/>
      <c r="BR208"/>
      <c r="BS208" s="50" t="s">
        <v>2960</v>
      </c>
      <c r="BT208" s="50" t="s">
        <v>2849</v>
      </c>
      <c r="BU208" s="56"/>
      <c r="BV208" s="56"/>
      <c r="BW208" s="56">
        <v>2</v>
      </c>
      <c r="BX208" s="56">
        <v>3</v>
      </c>
      <c r="BY208" s="56"/>
      <c r="BZ208" s="56"/>
      <c r="CA208" s="56"/>
      <c r="CB208" s="56"/>
      <c r="CC208" s="56"/>
      <c r="CD208" s="50" t="s">
        <v>2800</v>
      </c>
      <c r="CE208" s="50" t="s">
        <v>2818</v>
      </c>
      <c r="CF208" s="56">
        <v>2</v>
      </c>
      <c r="CG208" s="50" t="s">
        <v>3213</v>
      </c>
      <c r="CH208" s="50" t="s">
        <v>3208</v>
      </c>
      <c r="CI208" s="57" t="s">
        <v>2818</v>
      </c>
      <c r="CJ208" s="58" t="s">
        <v>3113</v>
      </c>
    </row>
    <row r="209" spans="1:88" s="50" customFormat="1" x14ac:dyDescent="0.3">
      <c r="A209" s="49" t="s">
        <v>652</v>
      </c>
      <c r="B209" s="49">
        <v>66974094</v>
      </c>
      <c r="C209" s="49">
        <v>2</v>
      </c>
      <c r="D209" s="49">
        <v>30</v>
      </c>
      <c r="E209" s="49">
        <v>2</v>
      </c>
      <c r="F209" s="50">
        <v>66975278</v>
      </c>
      <c r="G209" s="49" t="s">
        <v>653</v>
      </c>
      <c r="H209" s="51">
        <v>44292</v>
      </c>
      <c r="I209" s="49" t="b">
        <f t="shared" si="55"/>
        <v>1</v>
      </c>
      <c r="J209" s="52">
        <v>1617732276</v>
      </c>
      <c r="K209" s="53">
        <f t="shared" si="56"/>
        <v>44292.753194444449</v>
      </c>
      <c r="L209" s="52">
        <v>1617734729</v>
      </c>
      <c r="M209" s="53">
        <f t="shared" si="57"/>
        <v>44292.781585648147</v>
      </c>
      <c r="N209" s="52">
        <f t="shared" si="58"/>
        <v>2453</v>
      </c>
      <c r="O209" s="54" t="str">
        <f t="shared" si="59"/>
        <v>0 days 0:40:53</v>
      </c>
      <c r="P209" s="52">
        <v>1617734174</v>
      </c>
      <c r="Q209" s="53">
        <f t="shared" si="60"/>
        <v>44292.77516203704</v>
      </c>
      <c r="R209" s="52">
        <f t="shared" si="61"/>
        <v>1898</v>
      </c>
      <c r="S209" s="54" t="str">
        <f t="shared" si="62"/>
        <v>0 days 0:31:38</v>
      </c>
      <c r="T209" s="50">
        <v>1617737206</v>
      </c>
      <c r="U209" s="53">
        <f t="shared" si="63"/>
        <v>44292.810254629629</v>
      </c>
      <c r="V209" s="52">
        <f t="shared" si="64"/>
        <v>4930</v>
      </c>
      <c r="W209" s="54" t="str">
        <f t="shared" si="65"/>
        <v>0 days 1:22:10</v>
      </c>
      <c r="X209" s="52">
        <f t="shared" si="66"/>
        <v>1898</v>
      </c>
      <c r="Y209" s="54" t="str">
        <f t="shared" si="67"/>
        <v>00 days 00:31:38</v>
      </c>
      <c r="Z209" s="50" t="s">
        <v>2075</v>
      </c>
      <c r="AA209" s="50">
        <v>6152891</v>
      </c>
      <c r="AB209" s="50">
        <v>25297</v>
      </c>
      <c r="AC209" s="50" t="str">
        <f>IF(AB209="","",VLOOKUP(AB209,'Lookup Tables'!$A$75:$B$86,2,TRUE))</f>
        <v>Level 9</v>
      </c>
      <c r="AD209" s="54" t="str">
        <f t="shared" si="68"/>
        <v>Level 3-Level 9</v>
      </c>
      <c r="AE209" s="49" t="s">
        <v>655</v>
      </c>
      <c r="AF209" s="55" t="str">
        <f t="shared" si="69"/>
        <v>Link</v>
      </c>
      <c r="AG209" s="49">
        <v>581</v>
      </c>
      <c r="AH209" s="50" t="str">
        <f>IF(AG209="","",VLOOKUP(AG209,'Lookup Tables'!$A$75:$B$86,2,TRUE))</f>
        <v>Level 3</v>
      </c>
      <c r="AI209" s="49">
        <v>9475977</v>
      </c>
      <c r="AJ209" s="49" t="s">
        <v>9</v>
      </c>
      <c r="AK209" s="49" t="s">
        <v>654</v>
      </c>
      <c r="AL209" s="49"/>
      <c r="AM209" s="50" t="s">
        <v>656</v>
      </c>
      <c r="AN209" s="50" t="s">
        <v>657</v>
      </c>
      <c r="AO209" s="55" t="str">
        <f t="shared" si="70"/>
        <v>Link</v>
      </c>
      <c r="AP209" s="49" t="b">
        <v>1</v>
      </c>
      <c r="AQ209" s="165">
        <v>111</v>
      </c>
      <c r="AR209" s="175" t="s">
        <v>652</v>
      </c>
      <c r="AS209" s="225"/>
      <c r="AT209"/>
      <c r="AU209"/>
      <c r="AV209"/>
      <c r="AW209"/>
      <c r="AX209">
        <v>1</v>
      </c>
      <c r="AY209">
        <f t="shared" si="71"/>
        <v>1</v>
      </c>
      <c r="AZ209">
        <v>1</v>
      </c>
      <c r="BA209"/>
      <c r="BB209"/>
      <c r="BC209"/>
      <c r="BD209"/>
      <c r="BE209"/>
      <c r="BF209"/>
      <c r="BG209"/>
      <c r="BH209"/>
      <c r="BI209"/>
      <c r="BJ209"/>
      <c r="BK209"/>
      <c r="BL209"/>
      <c r="BM209"/>
      <c r="BN209"/>
      <c r="BO209"/>
      <c r="BP209"/>
      <c r="BQ209"/>
      <c r="BR209"/>
      <c r="BS209" s="95" t="s">
        <v>3646</v>
      </c>
      <c r="BT209" s="95" t="s">
        <v>3389</v>
      </c>
      <c r="BU209" s="56"/>
      <c r="BV209" s="56"/>
      <c r="BW209" s="56"/>
      <c r="BX209" s="56">
        <v>3</v>
      </c>
      <c r="BY209" s="56"/>
      <c r="BZ209" s="56"/>
      <c r="CA209" s="56"/>
      <c r="CB209" s="56"/>
      <c r="CC209" s="56"/>
      <c r="CD209" s="50" t="s">
        <v>2800</v>
      </c>
      <c r="CE209" s="50" t="s">
        <v>2818</v>
      </c>
      <c r="CF209" s="56">
        <v>2</v>
      </c>
      <c r="CG209" s="50" t="s">
        <v>3214</v>
      </c>
      <c r="CH209" s="50" t="s">
        <v>3208</v>
      </c>
      <c r="CI209" s="57" t="s">
        <v>2810</v>
      </c>
      <c r="CJ209" s="58" t="s">
        <v>3113</v>
      </c>
    </row>
    <row r="210" spans="1:88" s="50" customFormat="1" x14ac:dyDescent="0.3">
      <c r="A210" s="49" t="s">
        <v>2035</v>
      </c>
      <c r="B210" s="49">
        <v>66423999</v>
      </c>
      <c r="C210" s="49">
        <v>0</v>
      </c>
      <c r="D210" s="49">
        <v>44</v>
      </c>
      <c r="E210" s="49">
        <v>0</v>
      </c>
      <c r="G210" s="49" t="s">
        <v>2036</v>
      </c>
      <c r="H210" s="51">
        <v>44256</v>
      </c>
      <c r="I210" s="49" t="b">
        <f t="shared" si="55"/>
        <v>1</v>
      </c>
      <c r="J210" s="52">
        <v>1614609109</v>
      </c>
      <c r="K210" s="53">
        <f t="shared" si="56"/>
        <v>44256.605428240742</v>
      </c>
      <c r="L210" s="52">
        <v>1614609767</v>
      </c>
      <c r="M210" s="53">
        <f t="shared" si="57"/>
        <v>44256.613043981488</v>
      </c>
      <c r="N210" s="52">
        <f t="shared" si="58"/>
        <v>658</v>
      </c>
      <c r="O210" s="54" t="str">
        <f t="shared" si="59"/>
        <v>0 days 0:10:58</v>
      </c>
      <c r="P210" s="52"/>
      <c r="Q210" s="53" t="str">
        <f t="shared" si="60"/>
        <v/>
      </c>
      <c r="R210" s="52" t="str">
        <f t="shared" si="61"/>
        <v/>
      </c>
      <c r="S210" s="54" t="str">
        <f t="shared" si="62"/>
        <v/>
      </c>
      <c r="U210" s="53" t="str">
        <f t="shared" si="63"/>
        <v/>
      </c>
      <c r="V210" s="52" t="str">
        <f t="shared" si="64"/>
        <v/>
      </c>
      <c r="W210" s="54" t="str">
        <f t="shared" si="65"/>
        <v/>
      </c>
      <c r="X210" s="52">
        <f t="shared" si="66"/>
        <v>658</v>
      </c>
      <c r="Y210" s="54" t="str">
        <f t="shared" si="67"/>
        <v>00 days 00:10:58</v>
      </c>
      <c r="AC210" s="50" t="str">
        <f>IF(AB210="","",VLOOKUP(AB210,'Lookup Tables'!$A$75:$B$86,2,TRUE))</f>
        <v/>
      </c>
      <c r="AD210" s="54" t="str">
        <f t="shared" si="68"/>
        <v/>
      </c>
      <c r="AE210" s="49" t="s">
        <v>2038</v>
      </c>
      <c r="AF210" s="55" t="str">
        <f t="shared" si="69"/>
        <v>Link</v>
      </c>
      <c r="AG210" s="49">
        <v>959</v>
      </c>
      <c r="AH210" s="50" t="str">
        <f>IF(AG210="","",VLOOKUP(AG210,'Lookup Tables'!$A$75:$B$86,2,TRUE))</f>
        <v>Level 3</v>
      </c>
      <c r="AI210" s="49">
        <v>1304247</v>
      </c>
      <c r="AJ210" s="49" t="s">
        <v>9</v>
      </c>
      <c r="AK210" s="49" t="s">
        <v>2037</v>
      </c>
      <c r="AL210" s="49">
        <v>81</v>
      </c>
      <c r="AM210" s="50" t="s">
        <v>2039</v>
      </c>
      <c r="AN210" s="50" t="s">
        <v>2040</v>
      </c>
      <c r="AO210" s="55" t="str">
        <f t="shared" si="70"/>
        <v>Link</v>
      </c>
      <c r="AP210" s="49" t="b">
        <v>0</v>
      </c>
      <c r="AQ210" s="165">
        <v>370</v>
      </c>
      <c r="AR210" s="175" t="s">
        <v>3332</v>
      </c>
      <c r="AS210" s="225"/>
      <c r="AT210"/>
      <c r="AU210"/>
      <c r="AV210"/>
      <c r="AW210"/>
      <c r="AX210"/>
      <c r="AY210">
        <f t="shared" si="71"/>
        <v>0</v>
      </c>
      <c r="AZ210">
        <v>1</v>
      </c>
      <c r="BA210"/>
      <c r="BB210"/>
      <c r="BC210"/>
      <c r="BD210"/>
      <c r="BE210">
        <v>1</v>
      </c>
      <c r="BF210"/>
      <c r="BG210"/>
      <c r="BH210"/>
      <c r="BI210"/>
      <c r="BJ210"/>
      <c r="BK210"/>
      <c r="BL210"/>
      <c r="BM210"/>
      <c r="BN210"/>
      <c r="BO210"/>
      <c r="BP210"/>
      <c r="BQ210"/>
      <c r="BR210"/>
      <c r="BS210" s="50" t="s">
        <v>3333</v>
      </c>
      <c r="BT210" s="50" t="s">
        <v>3334</v>
      </c>
      <c r="BU210" s="56"/>
      <c r="BV210" s="56">
        <v>2</v>
      </c>
      <c r="BW210" s="56"/>
      <c r="BX210" s="56">
        <v>3</v>
      </c>
      <c r="BY210" s="56"/>
      <c r="BZ210" s="56"/>
      <c r="CA210" s="56"/>
      <c r="CB210" s="56"/>
      <c r="CC210" s="56"/>
      <c r="CD210" s="50" t="s">
        <v>2800</v>
      </c>
      <c r="CE210" s="50" t="s">
        <v>2818</v>
      </c>
      <c r="CF210" s="56">
        <v>2</v>
      </c>
      <c r="CG210" s="50" t="s">
        <v>3214</v>
      </c>
      <c r="CH210" s="50" t="s">
        <v>3208</v>
      </c>
      <c r="CI210" s="57" t="s">
        <v>2810</v>
      </c>
      <c r="CJ210" s="58" t="s">
        <v>3113</v>
      </c>
    </row>
    <row r="211" spans="1:88" s="50" customFormat="1" x14ac:dyDescent="0.3">
      <c r="A211" s="49" t="s">
        <v>780</v>
      </c>
      <c r="B211" s="49">
        <v>65238256</v>
      </c>
      <c r="C211" s="49">
        <v>0</v>
      </c>
      <c r="D211" s="49">
        <v>69</v>
      </c>
      <c r="E211" s="49">
        <v>1</v>
      </c>
      <c r="G211" s="49" t="s">
        <v>781</v>
      </c>
      <c r="H211" s="51">
        <v>44183</v>
      </c>
      <c r="I211" s="49" t="b">
        <f t="shared" si="55"/>
        <v>0</v>
      </c>
      <c r="J211" s="52">
        <v>1607616893</v>
      </c>
      <c r="K211" s="53">
        <f t="shared" si="56"/>
        <v>44175.677002314813</v>
      </c>
      <c r="L211" s="52">
        <v>1607618485</v>
      </c>
      <c r="M211" s="53">
        <f t="shared" si="57"/>
        <v>44175.695428240739</v>
      </c>
      <c r="N211" s="52">
        <f t="shared" si="58"/>
        <v>1592</v>
      </c>
      <c r="O211" s="54" t="str">
        <f t="shared" si="59"/>
        <v>0 days 0:26:32</v>
      </c>
      <c r="P211" s="52">
        <v>1608253401</v>
      </c>
      <c r="Q211" s="53">
        <f t="shared" si="60"/>
        <v>44183.043993055559</v>
      </c>
      <c r="R211" s="52">
        <f t="shared" si="61"/>
        <v>636508</v>
      </c>
      <c r="S211" s="54" t="str">
        <f t="shared" si="62"/>
        <v>7 days 8:48:28</v>
      </c>
      <c r="U211" s="53" t="str">
        <f t="shared" si="63"/>
        <v/>
      </c>
      <c r="V211" s="52" t="str">
        <f t="shared" si="64"/>
        <v/>
      </c>
      <c r="W211" s="54" t="str">
        <f t="shared" si="65"/>
        <v/>
      </c>
      <c r="X211" s="52">
        <f t="shared" si="66"/>
        <v>1592</v>
      </c>
      <c r="Y211" s="54" t="str">
        <f t="shared" si="67"/>
        <v>00 days 00:26:32</v>
      </c>
      <c r="AC211" s="50" t="str">
        <f>IF(AB211="","",VLOOKUP(AB211,'Lookup Tables'!$A$75:$B$86,2,TRUE))</f>
        <v/>
      </c>
      <c r="AD211" s="54" t="str">
        <f t="shared" si="68"/>
        <v/>
      </c>
      <c r="AE211" s="49" t="s">
        <v>783</v>
      </c>
      <c r="AF211" s="55" t="str">
        <f t="shared" si="69"/>
        <v>Link</v>
      </c>
      <c r="AG211" s="49">
        <v>1</v>
      </c>
      <c r="AH211" s="50" t="str">
        <f>IF(AG211="","",VLOOKUP(AG211,'Lookup Tables'!$A$75:$B$86,2,TRUE))</f>
        <v>Level 1</v>
      </c>
      <c r="AI211" s="49">
        <v>8420125</v>
      </c>
      <c r="AJ211" s="49" t="s">
        <v>9</v>
      </c>
      <c r="AK211" s="49" t="s">
        <v>782</v>
      </c>
      <c r="AL211" s="49"/>
      <c r="AM211" s="50" t="s">
        <v>784</v>
      </c>
      <c r="AN211" s="50" t="s">
        <v>785</v>
      </c>
      <c r="AO211" s="55" t="str">
        <f t="shared" si="70"/>
        <v>Link</v>
      </c>
      <c r="AP211" s="49" t="b">
        <v>0</v>
      </c>
      <c r="AQ211" s="165">
        <v>134</v>
      </c>
      <c r="AR211" s="175" t="s">
        <v>780</v>
      </c>
      <c r="AS211" s="225"/>
      <c r="AT211"/>
      <c r="AU211"/>
      <c r="AV211"/>
      <c r="AW211"/>
      <c r="AX211">
        <v>1</v>
      </c>
      <c r="AY211">
        <f t="shared" si="71"/>
        <v>1</v>
      </c>
      <c r="AZ211">
        <v>1</v>
      </c>
      <c r="BA211"/>
      <c r="BB211"/>
      <c r="BC211"/>
      <c r="BD211"/>
      <c r="BE211"/>
      <c r="BF211"/>
      <c r="BG211"/>
      <c r="BH211"/>
      <c r="BI211"/>
      <c r="BJ211"/>
      <c r="BK211"/>
      <c r="BL211"/>
      <c r="BM211"/>
      <c r="BN211"/>
      <c r="BO211"/>
      <c r="BP211"/>
      <c r="BQ211">
        <v>1</v>
      </c>
      <c r="BR211"/>
      <c r="BS211" s="50" t="s">
        <v>3392</v>
      </c>
      <c r="BT211" s="50" t="s">
        <v>3389</v>
      </c>
      <c r="BU211" s="56"/>
      <c r="BV211" s="56">
        <v>2</v>
      </c>
      <c r="BW211" s="56"/>
      <c r="BX211" s="56">
        <v>3</v>
      </c>
      <c r="BY211" s="56"/>
      <c r="BZ211" s="56"/>
      <c r="CA211" s="56"/>
      <c r="CB211" s="56"/>
      <c r="CC211" s="56"/>
      <c r="CD211" s="50" t="s">
        <v>2800</v>
      </c>
      <c r="CE211" s="50" t="s">
        <v>2818</v>
      </c>
      <c r="CF211" s="56">
        <v>2</v>
      </c>
      <c r="CG211" s="50" t="s">
        <v>3214</v>
      </c>
      <c r="CH211" s="50" t="s">
        <v>3208</v>
      </c>
      <c r="CI211" s="57" t="s">
        <v>2818</v>
      </c>
      <c r="CJ211" s="58" t="s">
        <v>3113</v>
      </c>
    </row>
    <row r="212" spans="1:88" s="50" customFormat="1" x14ac:dyDescent="0.3">
      <c r="A212" s="49" t="s">
        <v>2059</v>
      </c>
      <c r="B212" s="49">
        <v>65397419</v>
      </c>
      <c r="C212" s="49">
        <v>1</v>
      </c>
      <c r="D212" s="49">
        <v>639</v>
      </c>
      <c r="E212" s="49">
        <v>1</v>
      </c>
      <c r="F212" s="50">
        <v>65397622</v>
      </c>
      <c r="G212" s="49" t="s">
        <v>2060</v>
      </c>
      <c r="H212" s="51">
        <v>44187</v>
      </c>
      <c r="I212" s="49" t="b">
        <f t="shared" si="55"/>
        <v>1</v>
      </c>
      <c r="J212" s="52">
        <v>1608572126</v>
      </c>
      <c r="K212" s="53">
        <f t="shared" si="56"/>
        <v>44186.732939814814</v>
      </c>
      <c r="L212" s="52">
        <v>1608579898</v>
      </c>
      <c r="M212" s="53">
        <f t="shared" si="57"/>
        <v>44186.822893518518</v>
      </c>
      <c r="N212" s="52">
        <f t="shared" si="58"/>
        <v>7772</v>
      </c>
      <c r="O212" s="54" t="str">
        <f t="shared" si="59"/>
        <v>0 days 2:9:32</v>
      </c>
      <c r="P212" s="52">
        <v>1608573029</v>
      </c>
      <c r="Q212" s="53">
        <f t="shared" si="60"/>
        <v>44186.743391203709</v>
      </c>
      <c r="R212" s="52">
        <f t="shared" si="61"/>
        <v>903</v>
      </c>
      <c r="S212" s="54" t="str">
        <f t="shared" si="62"/>
        <v>0 days 0:15:3</v>
      </c>
      <c r="T212" s="50">
        <v>1608573029</v>
      </c>
      <c r="U212" s="53">
        <f t="shared" si="63"/>
        <v>44186.743391203709</v>
      </c>
      <c r="V212" s="52">
        <f t="shared" si="64"/>
        <v>903</v>
      </c>
      <c r="W212" s="54" t="str">
        <f t="shared" si="65"/>
        <v>0 days 0:15:3</v>
      </c>
      <c r="X212" s="52">
        <f t="shared" si="66"/>
        <v>903</v>
      </c>
      <c r="Y212" s="54" t="str">
        <f t="shared" si="67"/>
        <v>00 days 00:15:03</v>
      </c>
      <c r="Z212" s="50" t="s">
        <v>2075</v>
      </c>
      <c r="AA212" s="50">
        <v>6152891</v>
      </c>
      <c r="AB212" s="50">
        <v>25297</v>
      </c>
      <c r="AC212" s="50" t="str">
        <f>IF(AB212="","",VLOOKUP(AB212,'Lookup Tables'!$A$75:$B$86,2,TRUE))</f>
        <v>Level 9</v>
      </c>
      <c r="AD212" s="54" t="str">
        <f t="shared" si="68"/>
        <v>Level 1-Level 9</v>
      </c>
      <c r="AE212" s="49" t="s">
        <v>812</v>
      </c>
      <c r="AF212" s="55" t="str">
        <f t="shared" si="69"/>
        <v>Link</v>
      </c>
      <c r="AG212" s="49">
        <v>15</v>
      </c>
      <c r="AH212" s="50" t="str">
        <f>IF(AG212="","",VLOOKUP(AG212,'Lookup Tables'!$A$75:$B$86,2,TRUE))</f>
        <v>Level 1</v>
      </c>
      <c r="AI212" s="49">
        <v>14307252</v>
      </c>
      <c r="AJ212" s="49" t="s">
        <v>9</v>
      </c>
      <c r="AK212" s="49" t="s">
        <v>811</v>
      </c>
      <c r="AL212" s="49"/>
      <c r="AM212" s="50" t="s">
        <v>813</v>
      </c>
      <c r="AN212" s="50" t="s">
        <v>2061</v>
      </c>
      <c r="AO212" s="55" t="str">
        <f t="shared" si="70"/>
        <v>Link</v>
      </c>
      <c r="AP212" s="49" t="b">
        <v>1</v>
      </c>
      <c r="AQ212" s="165">
        <v>375</v>
      </c>
      <c r="AR212" s="175" t="s">
        <v>3610</v>
      </c>
      <c r="AS212" s="225"/>
      <c r="AT212"/>
      <c r="AU212"/>
      <c r="AV212"/>
      <c r="AW212"/>
      <c r="AX212">
        <v>1</v>
      </c>
      <c r="AY212">
        <f t="shared" si="71"/>
        <v>1</v>
      </c>
      <c r="AZ212">
        <v>1</v>
      </c>
      <c r="BA212"/>
      <c r="BB212"/>
      <c r="BC212"/>
      <c r="BD212"/>
      <c r="BE212"/>
      <c r="BF212"/>
      <c r="BG212"/>
      <c r="BH212"/>
      <c r="BI212"/>
      <c r="BJ212"/>
      <c r="BK212"/>
      <c r="BL212"/>
      <c r="BM212"/>
      <c r="BN212"/>
      <c r="BO212"/>
      <c r="BP212"/>
      <c r="BQ212"/>
      <c r="BR212"/>
      <c r="BS212" s="50" t="s">
        <v>3612</v>
      </c>
      <c r="BT212" s="50" t="s">
        <v>3611</v>
      </c>
      <c r="BU212" s="56"/>
      <c r="BV212" s="56"/>
      <c r="BW212" s="56"/>
      <c r="BX212" s="56">
        <v>3</v>
      </c>
      <c r="BY212" s="56"/>
      <c r="BZ212" s="56"/>
      <c r="CA212" s="56"/>
      <c r="CB212" s="56"/>
      <c r="CC212" s="56">
        <v>2</v>
      </c>
      <c r="CD212" s="50" t="s">
        <v>2800</v>
      </c>
      <c r="CE212" s="50" t="s">
        <v>2818</v>
      </c>
      <c r="CF212" s="56">
        <v>2</v>
      </c>
      <c r="CG212" s="50" t="s">
        <v>3214</v>
      </c>
      <c r="CH212" s="50" t="s">
        <v>3208</v>
      </c>
      <c r="CI212" s="57" t="s">
        <v>2810</v>
      </c>
      <c r="CJ212" s="58" t="s">
        <v>3113</v>
      </c>
    </row>
    <row r="213" spans="1:88" s="50" customFormat="1" x14ac:dyDescent="0.3">
      <c r="A213" s="49" t="s">
        <v>1091</v>
      </c>
      <c r="B213" s="49">
        <v>62760219</v>
      </c>
      <c r="C213" s="49">
        <v>4</v>
      </c>
      <c r="D213" s="49">
        <v>1022</v>
      </c>
      <c r="E213" s="49">
        <v>3</v>
      </c>
      <c r="F213" s="50">
        <v>62926383</v>
      </c>
      <c r="G213" s="49" t="s">
        <v>1092</v>
      </c>
      <c r="H213" s="51">
        <v>44217</v>
      </c>
      <c r="I213" s="49" t="b">
        <f t="shared" si="55"/>
        <v>0</v>
      </c>
      <c r="J213" s="52">
        <v>1594052237</v>
      </c>
      <c r="K213" s="53">
        <f t="shared" si="56"/>
        <v>44018.678668981483</v>
      </c>
      <c r="L213" s="52"/>
      <c r="M213" s="53" t="str">
        <f t="shared" si="57"/>
        <v/>
      </c>
      <c r="N213" s="52" t="str">
        <f t="shared" si="58"/>
        <v/>
      </c>
      <c r="O213" s="54" t="str">
        <f t="shared" si="59"/>
        <v/>
      </c>
      <c r="P213" s="52">
        <v>1594774618</v>
      </c>
      <c r="Q213" s="53">
        <f t="shared" si="60"/>
        <v>44027.039560185185</v>
      </c>
      <c r="R213" s="52">
        <f t="shared" si="61"/>
        <v>722381</v>
      </c>
      <c r="S213" s="54" t="str">
        <f t="shared" si="62"/>
        <v>8 days 8:39:41</v>
      </c>
      <c r="T213" s="50">
        <v>1594865511</v>
      </c>
      <c r="U213" s="53">
        <f t="shared" si="63"/>
        <v>44028.091562500005</v>
      </c>
      <c r="V213" s="52">
        <f t="shared" si="64"/>
        <v>813274</v>
      </c>
      <c r="W213" s="54" t="str">
        <f t="shared" si="65"/>
        <v>9 days 9:54:34</v>
      </c>
      <c r="X213" s="52">
        <f t="shared" si="66"/>
        <v>722381</v>
      </c>
      <c r="Y213" s="54" t="str">
        <f t="shared" si="67"/>
        <v>08 days 08:39:41</v>
      </c>
      <c r="Z213" s="50" t="s">
        <v>1094</v>
      </c>
      <c r="AA213" s="50">
        <v>13129431</v>
      </c>
      <c r="AB213" s="50">
        <v>73</v>
      </c>
      <c r="AC213" s="50" t="str">
        <f>IF(AB213="","",VLOOKUP(AB213,'Lookup Tables'!$A$75:$B$86,2,TRUE))</f>
        <v>Level 1</v>
      </c>
      <c r="AD213" s="54" t="str">
        <f t="shared" si="68"/>
        <v>Level 1-Level 1</v>
      </c>
      <c r="AE213" s="49" t="s">
        <v>1094</v>
      </c>
      <c r="AF213" s="55" t="str">
        <f t="shared" si="69"/>
        <v>Link</v>
      </c>
      <c r="AG213" s="49">
        <v>73</v>
      </c>
      <c r="AH213" s="50" t="str">
        <f>IF(AG213="","",VLOOKUP(AG213,'Lookup Tables'!$A$75:$B$86,2,TRUE))</f>
        <v>Level 1</v>
      </c>
      <c r="AI213" s="49">
        <v>13129431</v>
      </c>
      <c r="AJ213" s="49" t="s">
        <v>9</v>
      </c>
      <c r="AK213" s="49" t="s">
        <v>1093</v>
      </c>
      <c r="AL213" s="49"/>
      <c r="AM213" s="50" t="s">
        <v>1095</v>
      </c>
      <c r="AN213" s="50" t="s">
        <v>1096</v>
      </c>
      <c r="AO213" s="55" t="str">
        <f t="shared" si="70"/>
        <v>Link</v>
      </c>
      <c r="AP213" s="49" t="b">
        <v>1</v>
      </c>
      <c r="AQ213" s="165">
        <v>191</v>
      </c>
      <c r="AR213" s="175" t="s">
        <v>4029</v>
      </c>
      <c r="AS213" s="225"/>
      <c r="AT213"/>
      <c r="AU213"/>
      <c r="AV213"/>
      <c r="AW213"/>
      <c r="AX213">
        <v>1</v>
      </c>
      <c r="AY213">
        <f t="shared" si="71"/>
        <v>1</v>
      </c>
      <c r="AZ213">
        <v>1</v>
      </c>
      <c r="BA213"/>
      <c r="BB213"/>
      <c r="BC213"/>
      <c r="BD213"/>
      <c r="BE213"/>
      <c r="BF213"/>
      <c r="BG213"/>
      <c r="BH213"/>
      <c r="BI213"/>
      <c r="BJ213"/>
      <c r="BK213"/>
      <c r="BL213"/>
      <c r="BM213"/>
      <c r="BN213"/>
      <c r="BO213"/>
      <c r="BP213"/>
      <c r="BQ213"/>
      <c r="BR213"/>
      <c r="BS213" s="50" t="s">
        <v>4030</v>
      </c>
      <c r="BT213" s="50" t="s">
        <v>3389</v>
      </c>
      <c r="BU213" s="56"/>
      <c r="BV213" s="56"/>
      <c r="BW213" s="56"/>
      <c r="BX213" s="56">
        <v>3</v>
      </c>
      <c r="BY213" s="56"/>
      <c r="BZ213" s="56"/>
      <c r="CA213" s="56"/>
      <c r="CB213" s="56"/>
      <c r="CC213" s="56"/>
      <c r="CD213" s="50" t="s">
        <v>2800</v>
      </c>
      <c r="CE213" s="50" t="s">
        <v>2818</v>
      </c>
      <c r="CF213" s="56">
        <v>2</v>
      </c>
      <c r="CG213" s="50" t="s">
        <v>3213</v>
      </c>
      <c r="CH213" s="50" t="s">
        <v>3208</v>
      </c>
      <c r="CI213" s="57" t="s">
        <v>2818</v>
      </c>
      <c r="CJ213" s="58" t="s">
        <v>3113</v>
      </c>
    </row>
    <row r="214" spans="1:88" s="50" customFormat="1" x14ac:dyDescent="0.3">
      <c r="A214" s="49" t="s">
        <v>768</v>
      </c>
      <c r="B214" s="49">
        <v>65295133</v>
      </c>
      <c r="C214" s="49">
        <v>0</v>
      </c>
      <c r="D214" s="49">
        <v>42</v>
      </c>
      <c r="E214" s="49">
        <v>1</v>
      </c>
      <c r="F214" s="50">
        <v>65295775</v>
      </c>
      <c r="G214" s="49" t="s">
        <v>769</v>
      </c>
      <c r="H214" s="51">
        <v>44184</v>
      </c>
      <c r="I214" s="49" t="b">
        <f t="shared" si="55"/>
        <v>0</v>
      </c>
      <c r="J214" s="52">
        <v>1607973528</v>
      </c>
      <c r="K214" s="53">
        <f t="shared" si="56"/>
        <v>44179.804722222223</v>
      </c>
      <c r="L214" s="52"/>
      <c r="M214" s="53" t="str">
        <f t="shared" si="57"/>
        <v/>
      </c>
      <c r="N214" s="52" t="str">
        <f t="shared" si="58"/>
        <v/>
      </c>
      <c r="O214" s="54" t="str">
        <f t="shared" si="59"/>
        <v/>
      </c>
      <c r="P214" s="52">
        <v>1607976608</v>
      </c>
      <c r="Q214" s="53">
        <f t="shared" si="60"/>
        <v>44179.840370370366</v>
      </c>
      <c r="R214" s="52">
        <f t="shared" si="61"/>
        <v>3080</v>
      </c>
      <c r="S214" s="54" t="str">
        <f t="shared" si="62"/>
        <v>0 days 0:51:20</v>
      </c>
      <c r="T214" s="50">
        <v>1607976608</v>
      </c>
      <c r="U214" s="53">
        <f t="shared" si="63"/>
        <v>44179.840370370366</v>
      </c>
      <c r="V214" s="52">
        <f t="shared" si="64"/>
        <v>3080</v>
      </c>
      <c r="W214" s="54" t="str">
        <f t="shared" si="65"/>
        <v>0 days 0:51:20</v>
      </c>
      <c r="X214" s="52">
        <f t="shared" si="66"/>
        <v>3080</v>
      </c>
      <c r="Y214" s="54" t="str">
        <f t="shared" si="67"/>
        <v>00 days 00:51:20</v>
      </c>
      <c r="Z214" s="50" t="s">
        <v>2075</v>
      </c>
      <c r="AA214" s="50">
        <v>6152891</v>
      </c>
      <c r="AB214" s="50">
        <v>25297</v>
      </c>
      <c r="AC214" s="50" t="str">
        <f>IF(AB214="","",VLOOKUP(AB214,'Lookup Tables'!$A$75:$B$86,2,TRUE))</f>
        <v>Level 9</v>
      </c>
      <c r="AD214" s="54" t="str">
        <f t="shared" si="68"/>
        <v>Level 4-Level 9</v>
      </c>
      <c r="AE214" s="49" t="s">
        <v>771</v>
      </c>
      <c r="AF214" s="55" t="str">
        <f t="shared" si="69"/>
        <v>Link</v>
      </c>
      <c r="AG214" s="49">
        <v>1894</v>
      </c>
      <c r="AH214" s="50" t="str">
        <f>IF(AG214="","",VLOOKUP(AG214,'Lookup Tables'!$A$75:$B$86,2,TRUE))</f>
        <v>Level 4</v>
      </c>
      <c r="AI214" s="49">
        <v>2936204</v>
      </c>
      <c r="AJ214" s="49" t="s">
        <v>9</v>
      </c>
      <c r="AK214" s="49" t="s">
        <v>770</v>
      </c>
      <c r="AL214" s="49">
        <v>83</v>
      </c>
      <c r="AM214" s="50" t="s">
        <v>772</v>
      </c>
      <c r="AN214" s="50" t="s">
        <v>773</v>
      </c>
      <c r="AO214" s="55" t="str">
        <f t="shared" si="70"/>
        <v>Link</v>
      </c>
      <c r="AP214" s="49" t="b">
        <v>1</v>
      </c>
      <c r="AQ214" s="165">
        <v>132</v>
      </c>
      <c r="AR214" s="175" t="s">
        <v>3387</v>
      </c>
      <c r="AS214" s="225"/>
      <c r="AT214"/>
      <c r="AU214"/>
      <c r="AV214"/>
      <c r="AW214">
        <v>1</v>
      </c>
      <c r="AX214"/>
      <c r="AY214">
        <f t="shared" si="71"/>
        <v>1</v>
      </c>
      <c r="AZ214">
        <v>1</v>
      </c>
      <c r="BA214"/>
      <c r="BB214"/>
      <c r="BC214"/>
      <c r="BD214"/>
      <c r="BE214"/>
      <c r="BF214"/>
      <c r="BG214"/>
      <c r="BH214"/>
      <c r="BI214"/>
      <c r="BJ214"/>
      <c r="BK214">
        <v>1</v>
      </c>
      <c r="BL214"/>
      <c r="BM214"/>
      <c r="BN214"/>
      <c r="BO214"/>
      <c r="BP214"/>
      <c r="BQ214"/>
      <c r="BR214"/>
      <c r="BS214" s="50" t="s">
        <v>3388</v>
      </c>
      <c r="BT214" s="50" t="s">
        <v>3389</v>
      </c>
      <c r="BU214" s="56">
        <v>3</v>
      </c>
      <c r="BV214" s="56"/>
      <c r="BW214" s="56"/>
      <c r="BX214" s="56"/>
      <c r="BY214" s="56"/>
      <c r="BZ214" s="56"/>
      <c r="CA214" s="56"/>
      <c r="CB214" s="56"/>
      <c r="CC214" s="56"/>
      <c r="CD214" s="50" t="s">
        <v>2805</v>
      </c>
      <c r="CE214" s="50" t="s">
        <v>2818</v>
      </c>
      <c r="CF214" s="56">
        <v>2</v>
      </c>
      <c r="CG214" s="50" t="s">
        <v>3214</v>
      </c>
      <c r="CH214" s="50" t="s">
        <v>3208</v>
      </c>
      <c r="CI214" s="57" t="s">
        <v>2810</v>
      </c>
      <c r="CJ214" s="58" t="s">
        <v>3113</v>
      </c>
    </row>
    <row r="215" spans="1:88" s="50" customFormat="1" x14ac:dyDescent="0.3">
      <c r="A215" s="49" t="s">
        <v>1471</v>
      </c>
      <c r="B215" s="49">
        <v>66568707</v>
      </c>
      <c r="C215" s="49">
        <v>0</v>
      </c>
      <c r="D215" s="49">
        <v>36</v>
      </c>
      <c r="E215" s="49">
        <v>1</v>
      </c>
      <c r="G215" s="49" t="s">
        <v>1472</v>
      </c>
      <c r="H215" s="51">
        <v>44266</v>
      </c>
      <c r="I215" s="49" t="b">
        <f t="shared" si="55"/>
        <v>1</v>
      </c>
      <c r="J215" s="52">
        <v>1615392955</v>
      </c>
      <c r="K215" s="53">
        <f t="shared" si="56"/>
        <v>44265.677719907413</v>
      </c>
      <c r="L215" s="52"/>
      <c r="M215" s="53" t="str">
        <f t="shared" si="57"/>
        <v/>
      </c>
      <c r="N215" s="52" t="str">
        <f t="shared" si="58"/>
        <v/>
      </c>
      <c r="O215" s="54" t="str">
        <f t="shared" si="59"/>
        <v/>
      </c>
      <c r="P215" s="52">
        <v>1615419280</v>
      </c>
      <c r="Q215" s="53">
        <f t="shared" si="60"/>
        <v>44265.982407407413</v>
      </c>
      <c r="R215" s="52">
        <f t="shared" si="61"/>
        <v>26325</v>
      </c>
      <c r="S215" s="54" t="str">
        <f t="shared" si="62"/>
        <v>0 days 7:18:45</v>
      </c>
      <c r="U215" s="53" t="str">
        <f t="shared" si="63"/>
        <v/>
      </c>
      <c r="V215" s="52" t="str">
        <f t="shared" si="64"/>
        <v/>
      </c>
      <c r="W215" s="54" t="str">
        <f t="shared" si="65"/>
        <v/>
      </c>
      <c r="X215" s="52">
        <f t="shared" si="66"/>
        <v>26325</v>
      </c>
      <c r="Y215" s="54" t="str">
        <f t="shared" si="67"/>
        <v>00 days 07:18:45</v>
      </c>
      <c r="AC215" s="50" t="str">
        <f>IF(AB215="","",VLOOKUP(AB215,'Lookup Tables'!$A$75:$B$86,2,TRUE))</f>
        <v/>
      </c>
      <c r="AD215" s="54" t="str">
        <f t="shared" si="68"/>
        <v/>
      </c>
      <c r="AE215" s="49" t="s">
        <v>1474</v>
      </c>
      <c r="AF215" s="55" t="str">
        <f t="shared" si="69"/>
        <v>Link</v>
      </c>
      <c r="AG215" s="49">
        <v>197</v>
      </c>
      <c r="AH215" s="50" t="str">
        <f>IF(AG215="","",VLOOKUP(AG215,'Lookup Tables'!$A$75:$B$86,2,TRUE))</f>
        <v>Level 1</v>
      </c>
      <c r="AI215" s="49">
        <v>267124</v>
      </c>
      <c r="AJ215" s="49" t="s">
        <v>9</v>
      </c>
      <c r="AK215" s="49" t="s">
        <v>1473</v>
      </c>
      <c r="AL215" s="49">
        <v>25</v>
      </c>
      <c r="AM215" s="50" t="s">
        <v>1475</v>
      </c>
      <c r="AN215" s="50" t="s">
        <v>1476</v>
      </c>
      <c r="AO215" s="55" t="str">
        <f t="shared" si="70"/>
        <v>Link</v>
      </c>
      <c r="AP215" s="59" t="b">
        <v>1</v>
      </c>
      <c r="AQ215" s="165">
        <v>262</v>
      </c>
      <c r="AR215" s="175" t="s">
        <v>3532</v>
      </c>
      <c r="AS215" s="225"/>
      <c r="AT215"/>
      <c r="AU215"/>
      <c r="AV215"/>
      <c r="AW215">
        <v>1</v>
      </c>
      <c r="AX215"/>
      <c r="AY215">
        <f t="shared" si="71"/>
        <v>1</v>
      </c>
      <c r="AZ215">
        <v>1</v>
      </c>
      <c r="BA215"/>
      <c r="BB215"/>
      <c r="BC215"/>
      <c r="BD215"/>
      <c r="BE215"/>
      <c r="BF215"/>
      <c r="BG215"/>
      <c r="BH215"/>
      <c r="BI215"/>
      <c r="BJ215"/>
      <c r="BK215"/>
      <c r="BL215"/>
      <c r="BM215"/>
      <c r="BN215"/>
      <c r="BO215"/>
      <c r="BP215"/>
      <c r="BQ215"/>
      <c r="BR215"/>
      <c r="BS215" s="95" t="s">
        <v>3531</v>
      </c>
      <c r="BT215" s="95" t="s">
        <v>3530</v>
      </c>
      <c r="BU215" s="56">
        <v>3</v>
      </c>
      <c r="BV215" s="56"/>
      <c r="BW215" s="56"/>
      <c r="BX215" s="56">
        <v>2</v>
      </c>
      <c r="BY215" s="56">
        <v>2</v>
      </c>
      <c r="BZ215" s="56"/>
      <c r="CA215" s="56"/>
      <c r="CB215" s="56"/>
      <c r="CC215" s="56"/>
      <c r="CD215" s="50" t="s">
        <v>2805</v>
      </c>
      <c r="CE215" s="50" t="s">
        <v>2818</v>
      </c>
      <c r="CF215" s="56">
        <v>2</v>
      </c>
      <c r="CG215" s="50" t="s">
        <v>3214</v>
      </c>
      <c r="CH215" s="50" t="s">
        <v>3208</v>
      </c>
      <c r="CI215" s="57" t="s">
        <v>2810</v>
      </c>
      <c r="CJ215" s="58" t="s">
        <v>3113</v>
      </c>
    </row>
    <row r="216" spans="1:88" s="50" customFormat="1" x14ac:dyDescent="0.3">
      <c r="A216" s="49" t="s">
        <v>1588</v>
      </c>
      <c r="B216" s="49">
        <v>63605653</v>
      </c>
      <c r="C216" s="49">
        <v>1</v>
      </c>
      <c r="D216" s="49">
        <v>186</v>
      </c>
      <c r="E216" s="49">
        <v>1</v>
      </c>
      <c r="F216" s="50">
        <v>63687434</v>
      </c>
      <c r="G216" s="49" t="s">
        <v>1589</v>
      </c>
      <c r="H216" s="51">
        <v>44125</v>
      </c>
      <c r="I216" s="49" t="b">
        <f t="shared" si="55"/>
        <v>1</v>
      </c>
      <c r="J216" s="52">
        <v>1598475521</v>
      </c>
      <c r="K216" s="53">
        <f t="shared" si="56"/>
        <v>44069.874085648145</v>
      </c>
      <c r="L216" s="52"/>
      <c r="M216" s="53" t="str">
        <f t="shared" si="57"/>
        <v/>
      </c>
      <c r="N216" s="52" t="str">
        <f t="shared" si="58"/>
        <v/>
      </c>
      <c r="O216" s="54" t="str">
        <f t="shared" si="59"/>
        <v/>
      </c>
      <c r="P216" s="52">
        <v>1598962418</v>
      </c>
      <c r="Q216" s="53">
        <f t="shared" si="60"/>
        <v>44075.509467592594</v>
      </c>
      <c r="R216" s="52">
        <f t="shared" si="61"/>
        <v>486897</v>
      </c>
      <c r="S216" s="54" t="str">
        <f t="shared" si="62"/>
        <v>5 days 15:14:57</v>
      </c>
      <c r="T216" s="50">
        <v>1598962418</v>
      </c>
      <c r="U216" s="53">
        <f t="shared" si="63"/>
        <v>44075.509467592594</v>
      </c>
      <c r="V216" s="52">
        <f t="shared" si="64"/>
        <v>486897</v>
      </c>
      <c r="W216" s="54" t="str">
        <f t="shared" si="65"/>
        <v>5 days 15:14:57</v>
      </c>
      <c r="X216" s="52">
        <f t="shared" si="66"/>
        <v>486897</v>
      </c>
      <c r="Y216" s="54" t="str">
        <f t="shared" si="67"/>
        <v>05 days 15:14:57</v>
      </c>
      <c r="Z216" s="50" t="s">
        <v>3067</v>
      </c>
      <c r="AA216" s="50">
        <v>12188459</v>
      </c>
      <c r="AB216" s="50">
        <v>620</v>
      </c>
      <c r="AC216" s="50" t="str">
        <f>IF(AB216="","",VLOOKUP(AB216,'Lookup Tables'!$A$75:$B$86,2,TRUE))</f>
        <v>Level 3</v>
      </c>
      <c r="AD216" s="54" t="str">
        <f t="shared" si="68"/>
        <v>Level 7-Level 3</v>
      </c>
      <c r="AE216" s="49" t="s">
        <v>1242</v>
      </c>
      <c r="AF216" s="55" t="str">
        <f t="shared" si="69"/>
        <v>Link</v>
      </c>
      <c r="AG216" s="49">
        <v>6900</v>
      </c>
      <c r="AH216" s="50" t="str">
        <f>IF(AG216="","",VLOOKUP(AG216,'Lookup Tables'!$A$75:$B$86,2,TRUE))</f>
        <v>Level 7</v>
      </c>
      <c r="AI216" s="49">
        <v>7453</v>
      </c>
      <c r="AJ216" s="49" t="s">
        <v>9</v>
      </c>
      <c r="AK216" s="49" t="s">
        <v>1241</v>
      </c>
      <c r="AL216" s="49">
        <v>93</v>
      </c>
      <c r="AM216" s="50" t="s">
        <v>1243</v>
      </c>
      <c r="AN216" s="50" t="s">
        <v>1590</v>
      </c>
      <c r="AO216" s="55" t="str">
        <f t="shared" si="70"/>
        <v>Link</v>
      </c>
      <c r="AP216" s="49" t="b">
        <v>1</v>
      </c>
      <c r="AQ216" s="165">
        <v>284</v>
      </c>
      <c r="AR216" s="175" t="s">
        <v>1588</v>
      </c>
      <c r="AS216" s="225"/>
      <c r="AT216"/>
      <c r="AU216"/>
      <c r="AV216"/>
      <c r="AW216"/>
      <c r="AX216">
        <v>1</v>
      </c>
      <c r="AY216">
        <f t="shared" si="71"/>
        <v>1</v>
      </c>
      <c r="AZ216">
        <v>1</v>
      </c>
      <c r="BA216"/>
      <c r="BB216"/>
      <c r="BC216"/>
      <c r="BD216"/>
      <c r="BE216"/>
      <c r="BF216"/>
      <c r="BG216"/>
      <c r="BH216"/>
      <c r="BI216"/>
      <c r="BJ216"/>
      <c r="BK216"/>
      <c r="BL216"/>
      <c r="BM216"/>
      <c r="BN216"/>
      <c r="BO216"/>
      <c r="BP216"/>
      <c r="BQ216"/>
      <c r="BR216"/>
      <c r="BS216" s="95" t="s">
        <v>3908</v>
      </c>
      <c r="BT216" s="95" t="s">
        <v>3907</v>
      </c>
      <c r="BU216" s="56">
        <v>3</v>
      </c>
      <c r="BV216" s="56"/>
      <c r="BW216" s="56"/>
      <c r="BX216" s="56">
        <v>2</v>
      </c>
      <c r="BY216" s="56"/>
      <c r="BZ216" s="56"/>
      <c r="CA216" s="56"/>
      <c r="CB216" s="56"/>
      <c r="CC216" s="56">
        <v>2</v>
      </c>
      <c r="CD216" s="50" t="s">
        <v>2805</v>
      </c>
      <c r="CE216" s="50" t="s">
        <v>2818</v>
      </c>
      <c r="CF216" s="56">
        <v>2</v>
      </c>
      <c r="CG216" s="50" t="s">
        <v>3214</v>
      </c>
      <c r="CH216" s="50" t="s">
        <v>3208</v>
      </c>
      <c r="CI216" s="57" t="s">
        <v>2810</v>
      </c>
      <c r="CJ216" s="58" t="s">
        <v>3113</v>
      </c>
    </row>
    <row r="217" spans="1:88" s="50" customFormat="1" x14ac:dyDescent="0.3">
      <c r="A217" s="49" t="s">
        <v>1306</v>
      </c>
      <c r="B217" s="49">
        <v>61207786</v>
      </c>
      <c r="C217" s="49">
        <v>0</v>
      </c>
      <c r="D217" s="49">
        <v>401</v>
      </c>
      <c r="E217" s="49">
        <v>1</v>
      </c>
      <c r="G217" s="49" t="s">
        <v>1307</v>
      </c>
      <c r="H217" s="51">
        <v>43935</v>
      </c>
      <c r="I217" s="49" t="b">
        <f t="shared" si="55"/>
        <v>1</v>
      </c>
      <c r="J217" s="52">
        <v>1586867628</v>
      </c>
      <c r="K217" s="53">
        <f t="shared" si="56"/>
        <v>43935.523472222223</v>
      </c>
      <c r="L217" s="52"/>
      <c r="M217" s="53" t="str">
        <f t="shared" si="57"/>
        <v/>
      </c>
      <c r="N217" s="52" t="str">
        <f t="shared" si="58"/>
        <v/>
      </c>
      <c r="O217" s="54" t="str">
        <f t="shared" si="59"/>
        <v/>
      </c>
      <c r="P217" s="52">
        <v>1586870404</v>
      </c>
      <c r="Q217" s="53">
        <f t="shared" si="60"/>
        <v>43935.555601851855</v>
      </c>
      <c r="R217" s="52">
        <f t="shared" si="61"/>
        <v>2776</v>
      </c>
      <c r="S217" s="54" t="str">
        <f t="shared" si="62"/>
        <v>0 days 0:46:16</v>
      </c>
      <c r="U217" s="53" t="str">
        <f t="shared" si="63"/>
        <v/>
      </c>
      <c r="V217" s="52" t="str">
        <f t="shared" si="64"/>
        <v/>
      </c>
      <c r="W217" s="54" t="str">
        <f t="shared" si="65"/>
        <v/>
      </c>
      <c r="X217" s="52">
        <f t="shared" si="66"/>
        <v>2776</v>
      </c>
      <c r="Y217" s="54" t="str">
        <f t="shared" si="67"/>
        <v>00 days 00:46:16</v>
      </c>
      <c r="AC217" s="50" t="str">
        <f>IF(AB217="","",VLOOKUP(AB217,'Lookup Tables'!$A$75:$B$86,2,TRUE))</f>
        <v/>
      </c>
      <c r="AD217" s="54" t="str">
        <f t="shared" si="68"/>
        <v/>
      </c>
      <c r="AE217" s="49" t="s">
        <v>1308</v>
      </c>
      <c r="AF217" s="55" t="str">
        <f t="shared" si="69"/>
        <v>Link</v>
      </c>
      <c r="AG217" s="49">
        <v>1</v>
      </c>
      <c r="AH217" s="50" t="str">
        <f>IF(AG217="","",VLOOKUP(AG217,'Lookup Tables'!$A$75:$B$86,2,TRUE))</f>
        <v>Level 1</v>
      </c>
      <c r="AI217" s="49">
        <v>9642370</v>
      </c>
      <c r="AJ217" s="49" t="s">
        <v>9</v>
      </c>
      <c r="AK217" s="49" t="s">
        <v>654</v>
      </c>
      <c r="AL217" s="49"/>
      <c r="AM217" s="50" t="s">
        <v>1309</v>
      </c>
      <c r="AN217" s="50" t="s">
        <v>1310</v>
      </c>
      <c r="AO217" s="55" t="str">
        <f t="shared" si="70"/>
        <v>Link</v>
      </c>
      <c r="AP217" s="49" t="b">
        <v>0</v>
      </c>
      <c r="AQ217" s="165">
        <v>232</v>
      </c>
      <c r="AR217" s="175" t="s">
        <v>3457</v>
      </c>
      <c r="AS217" s="225"/>
      <c r="AT217"/>
      <c r="AU217"/>
      <c r="AV217"/>
      <c r="AW217">
        <v>1</v>
      </c>
      <c r="AX217"/>
      <c r="AY217">
        <v>1</v>
      </c>
      <c r="AZ217">
        <v>1</v>
      </c>
      <c r="BA217"/>
      <c r="BB217"/>
      <c r="BC217"/>
      <c r="BD217"/>
      <c r="BE217"/>
      <c r="BF217"/>
      <c r="BG217"/>
      <c r="BH217"/>
      <c r="BI217"/>
      <c r="BJ217"/>
      <c r="BK217"/>
      <c r="BL217"/>
      <c r="BM217"/>
      <c r="BN217"/>
      <c r="BO217"/>
      <c r="BP217"/>
      <c r="BQ217"/>
      <c r="BR217"/>
      <c r="BS217" s="50" t="s">
        <v>3458</v>
      </c>
      <c r="BT217" s="50" t="s">
        <v>3459</v>
      </c>
      <c r="BU217" s="56"/>
      <c r="BV217" s="56"/>
      <c r="BW217" s="56"/>
      <c r="BX217" s="56"/>
      <c r="BY217" s="56">
        <v>3</v>
      </c>
      <c r="BZ217" s="56">
        <v>2</v>
      </c>
      <c r="CA217" s="56"/>
      <c r="CB217" s="56"/>
      <c r="CC217" s="56"/>
      <c r="CD217" s="50" t="s">
        <v>2804</v>
      </c>
      <c r="CE217" s="50" t="s">
        <v>2818</v>
      </c>
      <c r="CF217" s="56">
        <v>2</v>
      </c>
      <c r="CG217" s="50" t="s">
        <v>3214</v>
      </c>
      <c r="CH217" s="50" t="s">
        <v>3208</v>
      </c>
      <c r="CI217" s="57" t="s">
        <v>2818</v>
      </c>
      <c r="CJ217" s="58" t="s">
        <v>3113</v>
      </c>
    </row>
    <row r="218" spans="1:88" s="50" customFormat="1" x14ac:dyDescent="0.3">
      <c r="A218" s="49" t="s">
        <v>486</v>
      </c>
      <c r="B218" s="49">
        <v>64375464</v>
      </c>
      <c r="C218" s="49">
        <v>0</v>
      </c>
      <c r="D218" s="49">
        <v>23</v>
      </c>
      <c r="E218" s="49">
        <v>0</v>
      </c>
      <c r="G218" s="49" t="s">
        <v>487</v>
      </c>
      <c r="H218" s="51">
        <v>44119</v>
      </c>
      <c r="I218" s="49" t="b">
        <f t="shared" si="55"/>
        <v>1</v>
      </c>
      <c r="J218" s="52">
        <v>1602777678</v>
      </c>
      <c r="K218" s="53">
        <f t="shared" si="56"/>
        <v>44119.667569444442</v>
      </c>
      <c r="L218" s="52">
        <v>1602790853</v>
      </c>
      <c r="M218" s="53">
        <f t="shared" si="57"/>
        <v>44119.820057870369</v>
      </c>
      <c r="N218" s="52">
        <f t="shared" si="58"/>
        <v>13175</v>
      </c>
      <c r="O218" s="54" t="str">
        <f t="shared" si="59"/>
        <v>0 days 3:39:35</v>
      </c>
      <c r="P218" s="52"/>
      <c r="Q218" s="53" t="str">
        <f t="shared" si="60"/>
        <v/>
      </c>
      <c r="R218" s="52" t="str">
        <f t="shared" si="61"/>
        <v/>
      </c>
      <c r="S218" s="54" t="str">
        <f t="shared" si="62"/>
        <v/>
      </c>
      <c r="U218" s="53" t="str">
        <f t="shared" si="63"/>
        <v/>
      </c>
      <c r="V218" s="52" t="str">
        <f t="shared" si="64"/>
        <v/>
      </c>
      <c r="W218" s="54" t="str">
        <f t="shared" si="65"/>
        <v/>
      </c>
      <c r="X218" s="52">
        <f t="shared" si="66"/>
        <v>13175</v>
      </c>
      <c r="Y218" s="54" t="str">
        <f t="shared" si="67"/>
        <v>00 days 03:39:35</v>
      </c>
      <c r="AC218" s="50" t="str">
        <f>IF(AB218="","",VLOOKUP(AB218,'Lookup Tables'!$A$75:$B$86,2,TRUE))</f>
        <v/>
      </c>
      <c r="AD218" s="54" t="str">
        <f t="shared" si="68"/>
        <v/>
      </c>
      <c r="AE218" s="49" t="s">
        <v>489</v>
      </c>
      <c r="AF218" s="55" t="str">
        <f t="shared" si="69"/>
        <v>Link</v>
      </c>
      <c r="AG218" s="49">
        <v>1016</v>
      </c>
      <c r="AH218" s="50" t="str">
        <f>IF(AG218="","",VLOOKUP(AG218,'Lookup Tables'!$A$75:$B$86,2,TRUE))</f>
        <v>Level 4</v>
      </c>
      <c r="AI218" s="49">
        <v>420003</v>
      </c>
      <c r="AJ218" s="49" t="s">
        <v>9</v>
      </c>
      <c r="AK218" s="49" t="s">
        <v>488</v>
      </c>
      <c r="AL218" s="49">
        <v>46</v>
      </c>
      <c r="AM218" s="50" t="s">
        <v>490</v>
      </c>
      <c r="AN218" s="50" t="s">
        <v>491</v>
      </c>
      <c r="AO218" s="55" t="str">
        <f t="shared" si="70"/>
        <v>Link</v>
      </c>
      <c r="AP218" s="49" t="b">
        <v>0</v>
      </c>
      <c r="AQ218" s="165">
        <v>82</v>
      </c>
      <c r="AR218" s="175" t="s">
        <v>3952</v>
      </c>
      <c r="AS218" s="225"/>
      <c r="AT218"/>
      <c r="AU218"/>
      <c r="AV218"/>
      <c r="AW218"/>
      <c r="AX218"/>
      <c r="AY218">
        <f t="shared" ref="AY218:AY225" si="72">AW218+AX218</f>
        <v>0</v>
      </c>
      <c r="AZ218">
        <v>1</v>
      </c>
      <c r="BA218"/>
      <c r="BB218"/>
      <c r="BC218"/>
      <c r="BD218"/>
      <c r="BE218">
        <v>1</v>
      </c>
      <c r="BF218"/>
      <c r="BG218"/>
      <c r="BH218"/>
      <c r="BI218"/>
      <c r="BJ218"/>
      <c r="BK218"/>
      <c r="BL218"/>
      <c r="BM218"/>
      <c r="BN218"/>
      <c r="BO218"/>
      <c r="BP218"/>
      <c r="BQ218"/>
      <c r="BR218">
        <v>1</v>
      </c>
      <c r="BS218" s="95" t="s">
        <v>3954</v>
      </c>
      <c r="BT218" s="50" t="s">
        <v>3953</v>
      </c>
      <c r="BU218" s="56">
        <v>3</v>
      </c>
      <c r="BV218" s="56"/>
      <c r="BW218" s="56"/>
      <c r="BX218" s="56"/>
      <c r="BY218" s="56">
        <v>2</v>
      </c>
      <c r="BZ218" s="56"/>
      <c r="CA218" s="56"/>
      <c r="CB218" s="56"/>
      <c r="CC218" s="56"/>
      <c r="CD218" s="50" t="s">
        <v>2805</v>
      </c>
      <c r="CE218" s="50" t="s">
        <v>2818</v>
      </c>
      <c r="CF218" s="56">
        <v>2</v>
      </c>
      <c r="CG218" s="50" t="s">
        <v>3214</v>
      </c>
      <c r="CH218" s="50" t="s">
        <v>3208</v>
      </c>
      <c r="CI218" s="57" t="s">
        <v>2818</v>
      </c>
      <c r="CJ218" s="58" t="s">
        <v>3113</v>
      </c>
    </row>
    <row r="219" spans="1:88" s="50" customFormat="1" x14ac:dyDescent="0.3">
      <c r="A219" s="49" t="s">
        <v>676</v>
      </c>
      <c r="B219" s="49">
        <v>66934600</v>
      </c>
      <c r="C219" s="49">
        <v>0</v>
      </c>
      <c r="D219" s="49">
        <v>16</v>
      </c>
      <c r="E219" s="49">
        <v>0</v>
      </c>
      <c r="G219" s="49" t="s">
        <v>677</v>
      </c>
      <c r="H219" s="51">
        <v>44289</v>
      </c>
      <c r="I219" s="49" t="b">
        <f t="shared" si="55"/>
        <v>1</v>
      </c>
      <c r="J219" s="52">
        <v>1617474649</v>
      </c>
      <c r="K219" s="53">
        <f t="shared" si="56"/>
        <v>44289.771400462967</v>
      </c>
      <c r="L219" s="52">
        <v>1617475591</v>
      </c>
      <c r="M219" s="53">
        <f t="shared" si="57"/>
        <v>44289.78230324074</v>
      </c>
      <c r="N219" s="52">
        <f t="shared" si="58"/>
        <v>942</v>
      </c>
      <c r="O219" s="54" t="str">
        <f t="shared" si="59"/>
        <v>0 days 0:15:42</v>
      </c>
      <c r="P219" s="52"/>
      <c r="Q219" s="53" t="str">
        <f t="shared" si="60"/>
        <v/>
      </c>
      <c r="R219" s="52" t="str">
        <f t="shared" si="61"/>
        <v/>
      </c>
      <c r="S219" s="54" t="str">
        <f t="shared" si="62"/>
        <v/>
      </c>
      <c r="U219" s="53" t="str">
        <f t="shared" si="63"/>
        <v/>
      </c>
      <c r="V219" s="52" t="str">
        <f t="shared" si="64"/>
        <v/>
      </c>
      <c r="W219" s="54" t="str">
        <f t="shared" si="65"/>
        <v/>
      </c>
      <c r="X219" s="52">
        <f t="shared" si="66"/>
        <v>942</v>
      </c>
      <c r="Y219" s="54" t="str">
        <f t="shared" si="67"/>
        <v>00 days 00:15:42</v>
      </c>
      <c r="AC219" s="50" t="str">
        <f>IF(AB219="","",VLOOKUP(AB219,'Lookup Tables'!$A$75:$B$86,2,TRUE))</f>
        <v/>
      </c>
      <c r="AD219" s="54" t="str">
        <f t="shared" si="68"/>
        <v/>
      </c>
      <c r="AE219" s="49" t="s">
        <v>679</v>
      </c>
      <c r="AF219" s="55" t="str">
        <f t="shared" si="69"/>
        <v>Link</v>
      </c>
      <c r="AG219" s="49">
        <v>1</v>
      </c>
      <c r="AH219" s="50" t="str">
        <f>IF(AG219="","",VLOOKUP(AG219,'Lookup Tables'!$A$75:$B$86,2,TRUE))</f>
        <v>Level 1</v>
      </c>
      <c r="AI219" s="49">
        <v>14142035</v>
      </c>
      <c r="AJ219" s="49" t="s">
        <v>9</v>
      </c>
      <c r="AK219" s="49" t="s">
        <v>678</v>
      </c>
      <c r="AL219" s="49"/>
      <c r="AM219" s="50" t="s">
        <v>680</v>
      </c>
      <c r="AN219" s="50" t="s">
        <v>681</v>
      </c>
      <c r="AO219" s="55" t="str">
        <f t="shared" si="70"/>
        <v>Link</v>
      </c>
      <c r="AP219" s="49" t="b">
        <v>0</v>
      </c>
      <c r="AQ219" s="165">
        <v>115</v>
      </c>
      <c r="AR219" s="175" t="s">
        <v>3656</v>
      </c>
      <c r="AS219" s="225"/>
      <c r="AT219"/>
      <c r="AU219"/>
      <c r="AV219"/>
      <c r="AW219"/>
      <c r="AX219">
        <v>1</v>
      </c>
      <c r="AY219">
        <f t="shared" si="72"/>
        <v>1</v>
      </c>
      <c r="AZ219">
        <v>1</v>
      </c>
      <c r="BA219"/>
      <c r="BB219"/>
      <c r="BC219"/>
      <c r="BD219"/>
      <c r="BE219"/>
      <c r="BF219">
        <v>1</v>
      </c>
      <c r="BG219">
        <v>1</v>
      </c>
      <c r="BH219"/>
      <c r="BI219"/>
      <c r="BJ219"/>
      <c r="BK219"/>
      <c r="BL219"/>
      <c r="BM219"/>
      <c r="BN219"/>
      <c r="BO219"/>
      <c r="BP219"/>
      <c r="BQ219"/>
      <c r="BR219"/>
      <c r="BS219" s="95" t="s">
        <v>3657</v>
      </c>
      <c r="BT219" s="95" t="s">
        <v>3389</v>
      </c>
      <c r="BU219" s="56">
        <v>3</v>
      </c>
      <c r="BV219" s="56"/>
      <c r="BW219" s="56"/>
      <c r="BX219" s="56">
        <v>2</v>
      </c>
      <c r="BY219" s="56"/>
      <c r="BZ219" s="56"/>
      <c r="CA219" s="56"/>
      <c r="CB219" s="56"/>
      <c r="CC219" s="56"/>
      <c r="CD219" s="50" t="s">
        <v>2805</v>
      </c>
      <c r="CE219" s="50" t="s">
        <v>2818</v>
      </c>
      <c r="CF219" s="56">
        <v>2</v>
      </c>
      <c r="CG219" s="50" t="s">
        <v>3214</v>
      </c>
      <c r="CH219" s="50" t="s">
        <v>3208</v>
      </c>
      <c r="CI219" s="57" t="s">
        <v>2818</v>
      </c>
      <c r="CJ219" s="58" t="s">
        <v>3113</v>
      </c>
    </row>
    <row r="220" spans="1:88" s="50" customFormat="1" x14ac:dyDescent="0.3">
      <c r="A220" s="49" t="s">
        <v>720</v>
      </c>
      <c r="B220" s="49">
        <v>65514178</v>
      </c>
      <c r="C220" s="49">
        <v>0</v>
      </c>
      <c r="D220" s="49">
        <v>56</v>
      </c>
      <c r="E220" s="49">
        <v>1</v>
      </c>
      <c r="G220" s="49" t="s">
        <v>721</v>
      </c>
      <c r="H220" s="51">
        <v>44265</v>
      </c>
      <c r="I220" s="49" t="b">
        <f t="shared" si="55"/>
        <v>1</v>
      </c>
      <c r="J220" s="52">
        <v>1609366096</v>
      </c>
      <c r="K220" s="53">
        <f t="shared" si="56"/>
        <v>44195.922407407401</v>
      </c>
      <c r="L220" s="52"/>
      <c r="M220" s="53" t="str">
        <f t="shared" si="57"/>
        <v/>
      </c>
      <c r="N220" s="52" t="str">
        <f t="shared" si="58"/>
        <v/>
      </c>
      <c r="O220" s="54" t="str">
        <f t="shared" si="59"/>
        <v/>
      </c>
      <c r="P220" s="52">
        <v>1609367231</v>
      </c>
      <c r="Q220" s="53">
        <f t="shared" si="60"/>
        <v>44195.935543981483</v>
      </c>
      <c r="R220" s="52">
        <f t="shared" si="61"/>
        <v>1135</v>
      </c>
      <c r="S220" s="54" t="str">
        <f t="shared" si="62"/>
        <v>0 days 0:18:55</v>
      </c>
      <c r="U220" s="53" t="str">
        <f t="shared" si="63"/>
        <v/>
      </c>
      <c r="V220" s="52" t="str">
        <f t="shared" si="64"/>
        <v/>
      </c>
      <c r="W220" s="54" t="str">
        <f t="shared" si="65"/>
        <v/>
      </c>
      <c r="X220" s="52">
        <f t="shared" si="66"/>
        <v>1135</v>
      </c>
      <c r="Y220" s="54" t="str">
        <f t="shared" si="67"/>
        <v>00 days 00:18:55</v>
      </c>
      <c r="AC220" s="50" t="str">
        <f>IF(AB220="","",VLOOKUP(AB220,'Lookup Tables'!$A$75:$B$86,2,TRUE))</f>
        <v/>
      </c>
      <c r="AD220" s="54" t="str">
        <f t="shared" si="68"/>
        <v/>
      </c>
      <c r="AE220" s="49" t="s">
        <v>697</v>
      </c>
      <c r="AF220" s="55" t="str">
        <f t="shared" si="69"/>
        <v>Link</v>
      </c>
      <c r="AG220" s="49">
        <v>14881</v>
      </c>
      <c r="AH220" s="50" t="str">
        <f>IF(AG220="","",VLOOKUP(AG220,'Lookup Tables'!$A$75:$B$86,2,TRUE))</f>
        <v>Level 8</v>
      </c>
      <c r="AI220" s="49">
        <v>1123020</v>
      </c>
      <c r="AJ220" s="49" t="s">
        <v>9</v>
      </c>
      <c r="AK220" s="49" t="s">
        <v>696</v>
      </c>
      <c r="AL220" s="49">
        <v>60</v>
      </c>
      <c r="AM220" s="50" t="s">
        <v>698</v>
      </c>
      <c r="AN220" s="50" t="s">
        <v>722</v>
      </c>
      <c r="AO220" s="55" t="str">
        <f t="shared" si="70"/>
        <v>Link</v>
      </c>
      <c r="AP220" s="49" t="b">
        <v>1</v>
      </c>
      <c r="AQ220" s="165">
        <v>123</v>
      </c>
      <c r="AR220" s="175" t="s">
        <v>720</v>
      </c>
      <c r="AS220" s="225"/>
      <c r="AT220"/>
      <c r="AU220"/>
      <c r="AV220"/>
      <c r="AW220"/>
      <c r="AX220">
        <v>1</v>
      </c>
      <c r="AY220">
        <f t="shared" si="72"/>
        <v>1</v>
      </c>
      <c r="AZ220">
        <v>1</v>
      </c>
      <c r="BA220"/>
      <c r="BB220"/>
      <c r="BC220"/>
      <c r="BD220"/>
      <c r="BE220"/>
      <c r="BF220"/>
      <c r="BG220"/>
      <c r="BH220"/>
      <c r="BI220"/>
      <c r="BJ220"/>
      <c r="BK220"/>
      <c r="BL220"/>
      <c r="BM220"/>
      <c r="BN220"/>
      <c r="BO220"/>
      <c r="BP220"/>
      <c r="BQ220"/>
      <c r="BR220"/>
      <c r="BS220" s="95" t="s">
        <v>3543</v>
      </c>
      <c r="BT220" s="95" t="s">
        <v>3672</v>
      </c>
      <c r="BU220" s="56">
        <v>3</v>
      </c>
      <c r="BV220" s="56"/>
      <c r="BW220" s="56"/>
      <c r="BX220" s="56"/>
      <c r="BY220" s="56"/>
      <c r="BZ220" s="56"/>
      <c r="CA220" s="56"/>
      <c r="CB220" s="56"/>
      <c r="CC220" s="56"/>
      <c r="CD220" s="50" t="s">
        <v>2805</v>
      </c>
      <c r="CE220" s="50" t="s">
        <v>2818</v>
      </c>
      <c r="CF220" s="56">
        <v>2</v>
      </c>
      <c r="CG220" s="50" t="s">
        <v>3214</v>
      </c>
      <c r="CH220" s="50" t="s">
        <v>3208</v>
      </c>
      <c r="CI220" s="57" t="s">
        <v>2810</v>
      </c>
      <c r="CJ220" s="58" t="s">
        <v>3113</v>
      </c>
    </row>
    <row r="221" spans="1:88" s="50" customFormat="1" x14ac:dyDescent="0.3">
      <c r="A221" s="49" t="s">
        <v>1167</v>
      </c>
      <c r="B221" s="49">
        <v>64902302</v>
      </c>
      <c r="C221" s="49">
        <v>0</v>
      </c>
      <c r="D221" s="49">
        <v>21</v>
      </c>
      <c r="E221" s="49">
        <v>1</v>
      </c>
      <c r="F221" s="50">
        <v>64903688</v>
      </c>
      <c r="G221" s="49" t="s">
        <v>1168</v>
      </c>
      <c r="H221" s="51">
        <v>44154</v>
      </c>
      <c r="I221" s="49" t="b">
        <f t="shared" si="55"/>
        <v>0</v>
      </c>
      <c r="J221" s="52">
        <v>1605737946</v>
      </c>
      <c r="K221" s="53">
        <f t="shared" si="56"/>
        <v>44153.929930555561</v>
      </c>
      <c r="L221" s="52"/>
      <c r="M221" s="53" t="str">
        <f t="shared" si="57"/>
        <v/>
      </c>
      <c r="N221" s="52" t="str">
        <f t="shared" si="58"/>
        <v/>
      </c>
      <c r="O221" s="54" t="str">
        <f t="shared" si="59"/>
        <v/>
      </c>
      <c r="P221" s="52">
        <v>1605746774</v>
      </c>
      <c r="Q221" s="53">
        <f t="shared" si="60"/>
        <v>44154.032106481478</v>
      </c>
      <c r="R221" s="52">
        <f t="shared" si="61"/>
        <v>8828</v>
      </c>
      <c r="S221" s="54" t="str">
        <f t="shared" si="62"/>
        <v>0 days 2:27:8</v>
      </c>
      <c r="T221" s="50">
        <v>1605746774</v>
      </c>
      <c r="U221" s="53">
        <f t="shared" si="63"/>
        <v>44154.032106481478</v>
      </c>
      <c r="V221" s="52">
        <f t="shared" si="64"/>
        <v>8828</v>
      </c>
      <c r="W221" s="54" t="str">
        <f t="shared" si="65"/>
        <v>0 days 2:27:8</v>
      </c>
      <c r="X221" s="52">
        <f t="shared" si="66"/>
        <v>8828</v>
      </c>
      <c r="Y221" s="54" t="str">
        <f t="shared" si="67"/>
        <v>00 days 02:27:08</v>
      </c>
      <c r="Z221" s="50" t="s">
        <v>3050</v>
      </c>
      <c r="AA221" s="50">
        <v>8087760</v>
      </c>
      <c r="AB221" s="50">
        <v>96</v>
      </c>
      <c r="AC221" s="50" t="str">
        <f>IF(AB221="","",VLOOKUP(AB221,'Lookup Tables'!$A$75:$B$86,2,TRUE))</f>
        <v>Level 1</v>
      </c>
      <c r="AD221" s="54" t="str">
        <f t="shared" si="68"/>
        <v>Level 1-Level 1</v>
      </c>
      <c r="AE221" s="49" t="s">
        <v>203</v>
      </c>
      <c r="AF221" s="55" t="str">
        <f t="shared" si="69"/>
        <v>Link</v>
      </c>
      <c r="AG221" s="49">
        <v>5</v>
      </c>
      <c r="AH221" s="50" t="str">
        <f>IF(AG221="","",VLOOKUP(AG221,'Lookup Tables'!$A$75:$B$86,2,TRUE))</f>
        <v>Level 1</v>
      </c>
      <c r="AI221" s="49">
        <v>9100652</v>
      </c>
      <c r="AJ221" s="49" t="s">
        <v>9</v>
      </c>
      <c r="AK221" s="49" t="s">
        <v>202</v>
      </c>
      <c r="AL221" s="49"/>
      <c r="AM221" s="50" t="s">
        <v>204</v>
      </c>
      <c r="AN221" s="50" t="s">
        <v>1169</v>
      </c>
      <c r="AO221" s="55" t="str">
        <f t="shared" si="70"/>
        <v>Link</v>
      </c>
      <c r="AP221" s="49" t="b">
        <v>1</v>
      </c>
      <c r="AQ221" s="165">
        <v>205</v>
      </c>
      <c r="AR221" s="177" t="s">
        <v>3434</v>
      </c>
      <c r="AS221" s="225"/>
      <c r="AT221"/>
      <c r="AU221"/>
      <c r="AV221"/>
      <c r="AW221"/>
      <c r="AX221"/>
      <c r="AY221">
        <f t="shared" si="72"/>
        <v>0</v>
      </c>
      <c r="AZ221">
        <v>1</v>
      </c>
      <c r="BA221"/>
      <c r="BB221"/>
      <c r="BC221"/>
      <c r="BD221"/>
      <c r="BE221">
        <v>1</v>
      </c>
      <c r="BF221"/>
      <c r="BG221"/>
      <c r="BH221"/>
      <c r="BI221"/>
      <c r="BJ221"/>
      <c r="BK221"/>
      <c r="BL221">
        <v>0</v>
      </c>
      <c r="BM221"/>
      <c r="BN221"/>
      <c r="BO221"/>
      <c r="BP221"/>
      <c r="BQ221"/>
      <c r="BR221"/>
      <c r="BS221" s="50" t="s">
        <v>3435</v>
      </c>
      <c r="BT221" s="50" t="s">
        <v>3436</v>
      </c>
      <c r="BU221" s="56"/>
      <c r="BV221" s="56"/>
      <c r="BW221" s="56"/>
      <c r="BX221" s="56"/>
      <c r="BY221" s="56">
        <v>3</v>
      </c>
      <c r="BZ221" s="56"/>
      <c r="CA221" s="56"/>
      <c r="CB221" s="56"/>
      <c r="CC221" s="56"/>
      <c r="CD221" s="50" t="s">
        <v>2804</v>
      </c>
      <c r="CE221" s="50" t="s">
        <v>2818</v>
      </c>
      <c r="CF221" s="56">
        <v>2</v>
      </c>
      <c r="CG221" s="50" t="s">
        <v>3214</v>
      </c>
      <c r="CH221" s="50" t="s">
        <v>3208</v>
      </c>
      <c r="CI221" s="57" t="s">
        <v>2818</v>
      </c>
      <c r="CJ221" s="58" t="s">
        <v>3113</v>
      </c>
    </row>
    <row r="222" spans="1:88" s="50" customFormat="1" x14ac:dyDescent="0.3">
      <c r="A222" s="49" t="s">
        <v>469</v>
      </c>
      <c r="B222" s="49">
        <v>65131583</v>
      </c>
      <c r="C222" s="49">
        <v>0</v>
      </c>
      <c r="D222" s="49">
        <v>78</v>
      </c>
      <c r="E222" s="49">
        <v>0</v>
      </c>
      <c r="G222" s="49" t="s">
        <v>126</v>
      </c>
      <c r="H222" s="51">
        <v>44169</v>
      </c>
      <c r="I222" s="49" t="b">
        <f t="shared" si="55"/>
        <v>1</v>
      </c>
      <c r="J222" s="52">
        <v>1607018627</v>
      </c>
      <c r="K222" s="53">
        <f t="shared" si="56"/>
        <v>44168.752627314811</v>
      </c>
      <c r="L222" s="52">
        <v>1607045330</v>
      </c>
      <c r="M222" s="53">
        <f t="shared" si="57"/>
        <v>44169.061689814815</v>
      </c>
      <c r="N222" s="52">
        <f t="shared" si="58"/>
        <v>26703</v>
      </c>
      <c r="O222" s="54" t="str">
        <f t="shared" si="59"/>
        <v>0 days 7:25:3</v>
      </c>
      <c r="P222" s="52"/>
      <c r="Q222" s="53" t="str">
        <f t="shared" si="60"/>
        <v/>
      </c>
      <c r="R222" s="52" t="str">
        <f t="shared" si="61"/>
        <v/>
      </c>
      <c r="S222" s="54" t="str">
        <f t="shared" si="62"/>
        <v/>
      </c>
      <c r="U222" s="53" t="str">
        <f t="shared" si="63"/>
        <v/>
      </c>
      <c r="V222" s="52" t="str">
        <f t="shared" si="64"/>
        <v/>
      </c>
      <c r="W222" s="54" t="str">
        <f t="shared" si="65"/>
        <v/>
      </c>
      <c r="X222" s="52">
        <f t="shared" si="66"/>
        <v>26703</v>
      </c>
      <c r="Y222" s="54" t="str">
        <f t="shared" si="67"/>
        <v>00 days 07:25:03</v>
      </c>
      <c r="AC222" s="50" t="str">
        <f>IF(AB222="","",VLOOKUP(AB222,'Lookup Tables'!$A$75:$B$86,2,TRUE))</f>
        <v/>
      </c>
      <c r="AD222" s="54" t="str">
        <f t="shared" si="68"/>
        <v/>
      </c>
      <c r="AE222" s="49" t="s">
        <v>471</v>
      </c>
      <c r="AF222" s="55" t="str">
        <f t="shared" si="69"/>
        <v>Link</v>
      </c>
      <c r="AG222" s="49">
        <v>1858</v>
      </c>
      <c r="AH222" s="50" t="str">
        <f>IF(AG222="","",VLOOKUP(AG222,'Lookup Tables'!$A$75:$B$86,2,TRUE))</f>
        <v>Level 4</v>
      </c>
      <c r="AI222" s="49">
        <v>1147577</v>
      </c>
      <c r="AJ222" s="49" t="s">
        <v>9</v>
      </c>
      <c r="AK222" s="49" t="s">
        <v>470</v>
      </c>
      <c r="AL222" s="49">
        <v>47</v>
      </c>
      <c r="AM222" s="50" t="s">
        <v>472</v>
      </c>
      <c r="AN222" s="50" t="s">
        <v>473</v>
      </c>
      <c r="AO222" s="55" t="str">
        <f t="shared" si="70"/>
        <v>Link</v>
      </c>
      <c r="AP222" s="49" t="b">
        <v>0</v>
      </c>
      <c r="AQ222" s="165">
        <v>79</v>
      </c>
      <c r="AR222" s="175" t="s">
        <v>3945</v>
      </c>
      <c r="AS222" s="225"/>
      <c r="AT222"/>
      <c r="AU222"/>
      <c r="AV222"/>
      <c r="AW222"/>
      <c r="AX222">
        <v>1</v>
      </c>
      <c r="AY222">
        <f t="shared" si="72"/>
        <v>1</v>
      </c>
      <c r="AZ222">
        <v>1</v>
      </c>
      <c r="BA222"/>
      <c r="BB222"/>
      <c r="BC222"/>
      <c r="BD222"/>
      <c r="BE222"/>
      <c r="BF222"/>
      <c r="BG222">
        <v>1</v>
      </c>
      <c r="BH222"/>
      <c r="BI222"/>
      <c r="BJ222"/>
      <c r="BK222"/>
      <c r="BL222"/>
      <c r="BM222"/>
      <c r="BN222"/>
      <c r="BO222"/>
      <c r="BP222"/>
      <c r="BQ222"/>
      <c r="BR222"/>
      <c r="BS222" s="95" t="s">
        <v>3946</v>
      </c>
      <c r="BT222" s="50" t="s">
        <v>3947</v>
      </c>
      <c r="BU222" s="56"/>
      <c r="BV222" s="56">
        <v>2</v>
      </c>
      <c r="BW222" s="56">
        <v>3</v>
      </c>
      <c r="BX222" s="56"/>
      <c r="BY222" s="56"/>
      <c r="BZ222" s="56"/>
      <c r="CA222" s="56"/>
      <c r="CB222" s="56"/>
      <c r="CC222" s="56"/>
      <c r="CD222" s="50" t="s">
        <v>2801</v>
      </c>
      <c r="CE222" s="50" t="s">
        <v>2818</v>
      </c>
      <c r="CF222" s="56">
        <v>2</v>
      </c>
      <c r="CG222" s="50" t="s">
        <v>3214</v>
      </c>
      <c r="CH222" s="50" t="s">
        <v>3208</v>
      </c>
      <c r="CI222" s="57" t="s">
        <v>2810</v>
      </c>
      <c r="CJ222" s="58" t="s">
        <v>3113</v>
      </c>
    </row>
    <row r="223" spans="1:88" s="50" customFormat="1" x14ac:dyDescent="0.3">
      <c r="A223" s="49" t="s">
        <v>909</v>
      </c>
      <c r="B223" s="49">
        <v>63191785</v>
      </c>
      <c r="C223" s="49">
        <v>1</v>
      </c>
      <c r="D223" s="49">
        <v>456</v>
      </c>
      <c r="E223" s="49">
        <v>2</v>
      </c>
      <c r="F223" s="50">
        <v>63240652</v>
      </c>
      <c r="G223" s="49" t="s">
        <v>910</v>
      </c>
      <c r="H223" s="51">
        <v>44047</v>
      </c>
      <c r="I223" s="49" t="b">
        <f t="shared" si="55"/>
        <v>1</v>
      </c>
      <c r="J223" s="52">
        <v>1596198283</v>
      </c>
      <c r="K223" s="53">
        <f t="shared" si="56"/>
        <v>44043.517164351855</v>
      </c>
      <c r="L223" s="52">
        <v>1596213203</v>
      </c>
      <c r="M223" s="53">
        <f t="shared" si="57"/>
        <v>44043.689849537041</v>
      </c>
      <c r="N223" s="52">
        <f t="shared" si="58"/>
        <v>14920</v>
      </c>
      <c r="O223" s="54" t="str">
        <f t="shared" si="59"/>
        <v>0 days 4:8:40</v>
      </c>
      <c r="P223" s="52">
        <v>1596384778</v>
      </c>
      <c r="Q223" s="53">
        <f t="shared" si="60"/>
        <v>44045.675671296296</v>
      </c>
      <c r="R223" s="52">
        <f t="shared" si="61"/>
        <v>186495</v>
      </c>
      <c r="S223" s="54" t="str">
        <f t="shared" si="62"/>
        <v>2 days 3:48:15</v>
      </c>
      <c r="T223" s="50">
        <v>1596518169</v>
      </c>
      <c r="U223" s="53">
        <f t="shared" si="63"/>
        <v>44047.219548611116</v>
      </c>
      <c r="V223" s="52">
        <f t="shared" si="64"/>
        <v>319886</v>
      </c>
      <c r="W223" s="54" t="str">
        <f t="shared" si="65"/>
        <v>3 days 16:51:26</v>
      </c>
      <c r="X223" s="52">
        <f t="shared" si="66"/>
        <v>14920</v>
      </c>
      <c r="Y223" s="54" t="str">
        <f t="shared" si="67"/>
        <v>00 days 04:08:40</v>
      </c>
      <c r="Z223" s="50" t="s">
        <v>1967</v>
      </c>
      <c r="AA223" s="50">
        <v>5574962</v>
      </c>
      <c r="AB223" s="50">
        <v>244</v>
      </c>
      <c r="AC223" s="50" t="str">
        <f>IF(AB223="","",VLOOKUP(AB223,'Lookup Tables'!$A$75:$B$86,2,TRUE))</f>
        <v>Level 2</v>
      </c>
      <c r="AD223" s="54" t="str">
        <f t="shared" si="68"/>
        <v>Level 5-Level 2</v>
      </c>
      <c r="AE223" s="49" t="s">
        <v>912</v>
      </c>
      <c r="AF223" s="55" t="str">
        <f t="shared" si="69"/>
        <v>Link</v>
      </c>
      <c r="AG223" s="49">
        <v>2935</v>
      </c>
      <c r="AH223" s="50" t="str">
        <f>IF(AG223="","",VLOOKUP(AG223,'Lookup Tables'!$A$75:$B$86,2,TRUE))</f>
        <v>Level 5</v>
      </c>
      <c r="AI223" s="49">
        <v>2427359</v>
      </c>
      <c r="AJ223" s="49" t="s">
        <v>9</v>
      </c>
      <c r="AK223" s="49" t="s">
        <v>911</v>
      </c>
      <c r="AL223" s="49">
        <v>62</v>
      </c>
      <c r="AM223" s="50" t="s">
        <v>913</v>
      </c>
      <c r="AN223" s="50" t="s">
        <v>914</v>
      </c>
      <c r="AO223" s="55" t="str">
        <f t="shared" si="70"/>
        <v>Link</v>
      </c>
      <c r="AP223" s="49" t="b">
        <v>1</v>
      </c>
      <c r="AQ223" s="165">
        <v>157</v>
      </c>
      <c r="AR223" s="175" t="s">
        <v>909</v>
      </c>
      <c r="AS223" s="225"/>
      <c r="AT223"/>
      <c r="AU223"/>
      <c r="AV223">
        <v>1</v>
      </c>
      <c r="AW223"/>
      <c r="AX223"/>
      <c r="AY223">
        <f t="shared" si="72"/>
        <v>0</v>
      </c>
      <c r="AZ223">
        <v>0</v>
      </c>
      <c r="BA223"/>
      <c r="BB223"/>
      <c r="BC223"/>
      <c r="BD223"/>
      <c r="BE223"/>
      <c r="BF223"/>
      <c r="BG223"/>
      <c r="BH223"/>
      <c r="BI223"/>
      <c r="BJ223"/>
      <c r="BK223">
        <v>1</v>
      </c>
      <c r="BL223"/>
      <c r="BM223"/>
      <c r="BN223"/>
      <c r="BO223"/>
      <c r="BP223"/>
      <c r="BQ223"/>
      <c r="BR223"/>
      <c r="BS223" s="50" t="s">
        <v>3983</v>
      </c>
      <c r="BT223" s="50" t="s">
        <v>3984</v>
      </c>
      <c r="BU223" s="56"/>
      <c r="BV223" s="56"/>
      <c r="BW223" s="56">
        <v>2</v>
      </c>
      <c r="BX223" s="56">
        <v>3</v>
      </c>
      <c r="BY223" s="56"/>
      <c r="BZ223" s="56"/>
      <c r="CA223" s="56"/>
      <c r="CB223" s="56"/>
      <c r="CC223" s="56"/>
      <c r="CD223" s="50" t="s">
        <v>2800</v>
      </c>
      <c r="CE223" s="50" t="s">
        <v>2818</v>
      </c>
      <c r="CF223" s="56">
        <v>3</v>
      </c>
      <c r="CG223" s="50" t="s">
        <v>3214</v>
      </c>
      <c r="CH223" s="50" t="s">
        <v>3208</v>
      </c>
      <c r="CI223" s="57" t="s">
        <v>2810</v>
      </c>
      <c r="CJ223" s="58" t="s">
        <v>3113</v>
      </c>
    </row>
    <row r="224" spans="1:88" s="50" customFormat="1" x14ac:dyDescent="0.3">
      <c r="A224" s="49" t="s">
        <v>1853</v>
      </c>
      <c r="B224" s="49">
        <v>63459073</v>
      </c>
      <c r="C224" s="49">
        <v>1</v>
      </c>
      <c r="D224" s="49">
        <v>1996</v>
      </c>
      <c r="E224" s="49">
        <v>1</v>
      </c>
      <c r="G224" s="49" t="s">
        <v>1854</v>
      </c>
      <c r="H224" s="51">
        <v>44061</v>
      </c>
      <c r="I224" s="49" t="b">
        <f t="shared" si="55"/>
        <v>1</v>
      </c>
      <c r="J224" s="52">
        <v>1597700837</v>
      </c>
      <c r="K224" s="53">
        <f t="shared" si="56"/>
        <v>44060.907835648148</v>
      </c>
      <c r="L224" s="52"/>
      <c r="M224" s="53" t="str">
        <f t="shared" si="57"/>
        <v/>
      </c>
      <c r="N224" s="52" t="str">
        <f t="shared" si="58"/>
        <v/>
      </c>
      <c r="O224" s="54" t="str">
        <f t="shared" si="59"/>
        <v/>
      </c>
      <c r="P224" s="52">
        <v>1597720710</v>
      </c>
      <c r="Q224" s="53">
        <f t="shared" si="60"/>
        <v>44061.137847222228</v>
      </c>
      <c r="R224" s="52">
        <f t="shared" si="61"/>
        <v>19873</v>
      </c>
      <c r="S224" s="54" t="str">
        <f t="shared" si="62"/>
        <v>0 days 5:31:13</v>
      </c>
      <c r="U224" s="53" t="str">
        <f t="shared" si="63"/>
        <v/>
      </c>
      <c r="V224" s="52" t="str">
        <f t="shared" si="64"/>
        <v/>
      </c>
      <c r="W224" s="54" t="str">
        <f t="shared" si="65"/>
        <v/>
      </c>
      <c r="X224" s="52">
        <f t="shared" si="66"/>
        <v>19873</v>
      </c>
      <c r="Y224" s="54" t="str">
        <f t="shared" si="67"/>
        <v>00 days 05:31:13</v>
      </c>
      <c r="AC224" s="50" t="str">
        <f>IF(AB224="","",VLOOKUP(AB224,'Lookup Tables'!$A$75:$B$86,2,TRUE))</f>
        <v/>
      </c>
      <c r="AD224" s="54" t="str">
        <f t="shared" si="68"/>
        <v/>
      </c>
      <c r="AE224" s="49" t="s">
        <v>1850</v>
      </c>
      <c r="AF224" s="55" t="str">
        <f t="shared" si="69"/>
        <v>Link</v>
      </c>
      <c r="AG224" s="49">
        <v>107</v>
      </c>
      <c r="AH224" s="50" t="str">
        <f>IF(AG224="","",VLOOKUP(AG224,'Lookup Tables'!$A$75:$B$86,2,TRUE))</f>
        <v>Level 1</v>
      </c>
      <c r="AI224" s="49">
        <v>2587822</v>
      </c>
      <c r="AJ224" s="49" t="s">
        <v>9</v>
      </c>
      <c r="AK224" s="49" t="s">
        <v>1849</v>
      </c>
      <c r="AL224" s="49"/>
      <c r="AM224" s="50" t="s">
        <v>1851</v>
      </c>
      <c r="AN224" s="50" t="s">
        <v>1855</v>
      </c>
      <c r="AO224" s="55" t="str">
        <f t="shared" si="70"/>
        <v>Link</v>
      </c>
      <c r="AP224" s="49" t="b">
        <v>1</v>
      </c>
      <c r="AQ224" s="165">
        <v>338</v>
      </c>
      <c r="AR224" s="175" t="s">
        <v>3941</v>
      </c>
      <c r="AS224" s="225"/>
      <c r="AT224"/>
      <c r="AU224"/>
      <c r="AV224"/>
      <c r="AW224"/>
      <c r="AX224"/>
      <c r="AY224">
        <f t="shared" si="72"/>
        <v>0</v>
      </c>
      <c r="AZ224">
        <v>0</v>
      </c>
      <c r="BA224"/>
      <c r="BB224"/>
      <c r="BC224"/>
      <c r="BD224">
        <v>0</v>
      </c>
      <c r="BE224"/>
      <c r="BF224"/>
      <c r="BG224"/>
      <c r="BH224"/>
      <c r="BI224"/>
      <c r="BJ224"/>
      <c r="BK224"/>
      <c r="BL224"/>
      <c r="BM224"/>
      <c r="BN224"/>
      <c r="BO224"/>
      <c r="BP224"/>
      <c r="BQ224"/>
      <c r="BR224">
        <v>0</v>
      </c>
      <c r="BS224" s="50" t="s">
        <v>3942</v>
      </c>
      <c r="BT224" s="50" t="s">
        <v>3801</v>
      </c>
      <c r="BU224" s="56">
        <v>2</v>
      </c>
      <c r="BV224" s="56">
        <v>2</v>
      </c>
      <c r="BW224" s="56">
        <v>2</v>
      </c>
      <c r="BX224" s="56">
        <v>3</v>
      </c>
      <c r="BY224" s="56"/>
      <c r="BZ224" s="56"/>
      <c r="CA224" s="56"/>
      <c r="CB224" s="56"/>
      <c r="CC224" s="56"/>
      <c r="CD224" s="50" t="s">
        <v>2800</v>
      </c>
      <c r="CE224" s="50" t="s">
        <v>2818</v>
      </c>
      <c r="CF224" s="56">
        <v>3</v>
      </c>
      <c r="CG224" s="50" t="s">
        <v>3214</v>
      </c>
      <c r="CH224" s="50" t="s">
        <v>3208</v>
      </c>
      <c r="CI224" s="57" t="s">
        <v>2818</v>
      </c>
      <c r="CJ224" s="58" t="s">
        <v>3113</v>
      </c>
    </row>
    <row r="225" spans="1:88" s="50" customFormat="1" x14ac:dyDescent="0.3">
      <c r="A225" s="49" t="s">
        <v>206</v>
      </c>
      <c r="B225" s="49">
        <v>62074612</v>
      </c>
      <c r="C225" s="49">
        <v>4</v>
      </c>
      <c r="D225" s="49">
        <v>984</v>
      </c>
      <c r="E225" s="49">
        <v>2</v>
      </c>
      <c r="G225" s="49" t="s">
        <v>207</v>
      </c>
      <c r="H225" s="51">
        <v>44140</v>
      </c>
      <c r="I225" s="49" t="b">
        <f t="shared" si="55"/>
        <v>1</v>
      </c>
      <c r="J225" s="52">
        <v>1590700378</v>
      </c>
      <c r="K225" s="53">
        <f t="shared" si="56"/>
        <v>43979.884004629625</v>
      </c>
      <c r="L225" s="52">
        <v>1590747566</v>
      </c>
      <c r="M225" s="53">
        <f t="shared" si="57"/>
        <v>43980.430162037039</v>
      </c>
      <c r="N225" s="52">
        <f t="shared" si="58"/>
        <v>47188</v>
      </c>
      <c r="O225" s="54" t="str">
        <f t="shared" si="59"/>
        <v>0 days 13:6:28</v>
      </c>
      <c r="P225" s="52">
        <v>1595516630</v>
      </c>
      <c r="Q225" s="53">
        <f t="shared" si="60"/>
        <v>44035.627662037034</v>
      </c>
      <c r="R225" s="52">
        <f t="shared" si="61"/>
        <v>4816252</v>
      </c>
      <c r="S225" s="54" t="str">
        <f t="shared" si="62"/>
        <v>55 days 17:50:52</v>
      </c>
      <c r="U225" s="53" t="str">
        <f t="shared" si="63"/>
        <v/>
      </c>
      <c r="V225" s="52" t="str">
        <f t="shared" si="64"/>
        <v/>
      </c>
      <c r="W225" s="54" t="str">
        <f t="shared" si="65"/>
        <v/>
      </c>
      <c r="X225" s="52">
        <f t="shared" si="66"/>
        <v>47188</v>
      </c>
      <c r="Y225" s="54" t="str">
        <f t="shared" si="67"/>
        <v>00 days 13:06:28</v>
      </c>
      <c r="AC225" s="50" t="str">
        <f>IF(AB225="","",VLOOKUP(AB225,'Lookup Tables'!$A$75:$B$86,2,TRUE))</f>
        <v/>
      </c>
      <c r="AD225" s="54" t="str">
        <f t="shared" si="68"/>
        <v/>
      </c>
      <c r="AE225" s="49" t="s">
        <v>209</v>
      </c>
      <c r="AF225" s="55" t="str">
        <f t="shared" si="69"/>
        <v>Link</v>
      </c>
      <c r="AG225" s="49">
        <v>51</v>
      </c>
      <c r="AH225" s="50" t="str">
        <f>IF(AG225="","",VLOOKUP(AG225,'Lookup Tables'!$A$75:$B$86,2,TRUE))</f>
        <v>Level 1</v>
      </c>
      <c r="AI225" s="49">
        <v>3957991</v>
      </c>
      <c r="AJ225" s="49" t="s">
        <v>9</v>
      </c>
      <c r="AK225" s="49" t="s">
        <v>208</v>
      </c>
      <c r="AL225" s="49"/>
      <c r="AM225" s="50" t="s">
        <v>210</v>
      </c>
      <c r="AN225" s="50" t="s">
        <v>211</v>
      </c>
      <c r="AO225" s="55" t="str">
        <f t="shared" si="70"/>
        <v>Link</v>
      </c>
      <c r="AP225" s="49" t="b">
        <v>1</v>
      </c>
      <c r="AQ225" s="165">
        <v>35</v>
      </c>
      <c r="AR225" s="175" t="s">
        <v>3263</v>
      </c>
      <c r="AS225" s="225"/>
      <c r="AT225"/>
      <c r="AU225"/>
      <c r="AV225"/>
      <c r="AW225">
        <v>1</v>
      </c>
      <c r="AX225"/>
      <c r="AY225">
        <f t="shared" si="72"/>
        <v>1</v>
      </c>
      <c r="AZ225">
        <v>0</v>
      </c>
      <c r="BA225"/>
      <c r="BB225"/>
      <c r="BC225"/>
      <c r="BD225"/>
      <c r="BE225"/>
      <c r="BF225"/>
      <c r="BG225"/>
      <c r="BH225">
        <v>1</v>
      </c>
      <c r="BI225"/>
      <c r="BJ225"/>
      <c r="BK225"/>
      <c r="BL225"/>
      <c r="BM225"/>
      <c r="BN225"/>
      <c r="BO225"/>
      <c r="BP225"/>
      <c r="BQ225"/>
      <c r="BR225"/>
      <c r="BS225" s="50" t="s">
        <v>3264</v>
      </c>
      <c r="BT225" s="50" t="s">
        <v>2846</v>
      </c>
      <c r="BU225" s="56"/>
      <c r="BV225" s="56"/>
      <c r="BW225" s="56">
        <v>2</v>
      </c>
      <c r="BX225" s="56">
        <v>3</v>
      </c>
      <c r="BY225" s="56"/>
      <c r="BZ225" s="56"/>
      <c r="CA225" s="56"/>
      <c r="CB225" s="56"/>
      <c r="CC225" s="56"/>
      <c r="CD225" s="50" t="s">
        <v>2800</v>
      </c>
      <c r="CE225" s="50" t="s">
        <v>2818</v>
      </c>
      <c r="CF225" s="56">
        <v>3</v>
      </c>
      <c r="CG225" s="50" t="s">
        <v>3214</v>
      </c>
      <c r="CH225" s="50" t="s">
        <v>3208</v>
      </c>
      <c r="CI225" s="57" t="s">
        <v>2810</v>
      </c>
      <c r="CJ225" s="58" t="s">
        <v>3113</v>
      </c>
    </row>
    <row r="226" spans="1:88" s="50" customFormat="1" x14ac:dyDescent="0.3">
      <c r="A226" s="49" t="s">
        <v>1495</v>
      </c>
      <c r="B226" s="49">
        <v>65814461</v>
      </c>
      <c r="C226" s="49">
        <v>0</v>
      </c>
      <c r="D226" s="49">
        <v>141</v>
      </c>
      <c r="E226" s="49">
        <v>0</v>
      </c>
      <c r="G226" s="49" t="s">
        <v>1496</v>
      </c>
      <c r="H226" s="51">
        <v>44221</v>
      </c>
      <c r="I226" s="49" t="b">
        <f t="shared" si="55"/>
        <v>1</v>
      </c>
      <c r="J226" s="52">
        <v>1611163311</v>
      </c>
      <c r="K226" s="53">
        <f t="shared" si="56"/>
        <v>44216.723506944443</v>
      </c>
      <c r="L226" s="52">
        <v>1611280067</v>
      </c>
      <c r="M226" s="53">
        <f t="shared" si="57"/>
        <v>44218.074849537035</v>
      </c>
      <c r="N226" s="52">
        <f t="shared" si="58"/>
        <v>116756</v>
      </c>
      <c r="O226" s="54" t="str">
        <f t="shared" si="59"/>
        <v>1 days 8:25:56</v>
      </c>
      <c r="P226" s="52"/>
      <c r="Q226" s="53" t="str">
        <f t="shared" si="60"/>
        <v/>
      </c>
      <c r="R226" s="52" t="str">
        <f t="shared" si="61"/>
        <v/>
      </c>
      <c r="S226" s="54" t="str">
        <f t="shared" si="62"/>
        <v/>
      </c>
      <c r="U226" s="53" t="str">
        <f t="shared" si="63"/>
        <v/>
      </c>
      <c r="V226" s="52" t="str">
        <f t="shared" si="64"/>
        <v/>
      </c>
      <c r="W226" s="54" t="str">
        <f t="shared" si="65"/>
        <v/>
      </c>
      <c r="X226" s="52">
        <f t="shared" si="66"/>
        <v>116756</v>
      </c>
      <c r="Y226" s="54" t="str">
        <f t="shared" si="67"/>
        <v>01 days 08:25:56</v>
      </c>
      <c r="AC226" s="50" t="str">
        <f>IF(AB226="","",VLOOKUP(AB226,'Lookup Tables'!$A$75:$B$86,2,TRUE))</f>
        <v/>
      </c>
      <c r="AD226" s="54" t="str">
        <f t="shared" si="68"/>
        <v/>
      </c>
      <c r="AE226" s="49" t="s">
        <v>110</v>
      </c>
      <c r="AF226" s="55" t="str">
        <f t="shared" si="69"/>
        <v>Link</v>
      </c>
      <c r="AG226" s="49">
        <v>9</v>
      </c>
      <c r="AH226" s="50" t="str">
        <f>IF(AG226="","",VLOOKUP(AG226,'Lookup Tables'!$A$75:$B$86,2,TRUE))</f>
        <v>Level 1</v>
      </c>
      <c r="AI226" s="49">
        <v>15013711</v>
      </c>
      <c r="AJ226" s="49" t="s">
        <v>9</v>
      </c>
      <c r="AK226" s="49" t="s">
        <v>109</v>
      </c>
      <c r="AL226" s="49"/>
      <c r="AM226" s="50" t="s">
        <v>111</v>
      </c>
      <c r="AN226" s="50" t="s">
        <v>1497</v>
      </c>
      <c r="AO226" s="55" t="str">
        <f t="shared" si="70"/>
        <v>Link</v>
      </c>
      <c r="AP226" s="49" t="b">
        <v>0</v>
      </c>
      <c r="AQ226" s="165">
        <v>266</v>
      </c>
      <c r="AR226" s="175" t="s">
        <v>3541</v>
      </c>
      <c r="AS226" s="225"/>
      <c r="AT226"/>
      <c r="AU226"/>
      <c r="AV226"/>
      <c r="AW226">
        <v>1</v>
      </c>
      <c r="AX226"/>
      <c r="AY226">
        <v>0</v>
      </c>
      <c r="AZ226">
        <v>0</v>
      </c>
      <c r="BA226"/>
      <c r="BB226"/>
      <c r="BC226">
        <v>0</v>
      </c>
      <c r="BD226"/>
      <c r="BE226"/>
      <c r="BF226"/>
      <c r="BG226"/>
      <c r="BH226"/>
      <c r="BI226"/>
      <c r="BJ226"/>
      <c r="BK226"/>
      <c r="BL226"/>
      <c r="BM226"/>
      <c r="BN226"/>
      <c r="BO226"/>
      <c r="BP226"/>
      <c r="BQ226"/>
      <c r="BR226"/>
      <c r="BS226" s="95" t="s">
        <v>3542</v>
      </c>
      <c r="BT226" s="95" t="s">
        <v>3540</v>
      </c>
      <c r="BU226" s="56"/>
      <c r="BV226" s="56"/>
      <c r="BW226" s="56">
        <v>3</v>
      </c>
      <c r="BX226" s="56"/>
      <c r="BY226" s="56"/>
      <c r="BZ226" s="56"/>
      <c r="CA226" s="56"/>
      <c r="CB226" s="56"/>
      <c r="CC226" s="56"/>
      <c r="CD226" s="50" t="s">
        <v>2801</v>
      </c>
      <c r="CE226" s="50" t="s">
        <v>2818</v>
      </c>
      <c r="CF226" s="56">
        <v>3</v>
      </c>
      <c r="CG226" s="50" t="s">
        <v>3214</v>
      </c>
      <c r="CH226" s="50" t="s">
        <v>3208</v>
      </c>
      <c r="CI226" s="57" t="s">
        <v>2810</v>
      </c>
      <c r="CJ226" s="58" t="s">
        <v>3113</v>
      </c>
    </row>
    <row r="227" spans="1:88" s="50" customFormat="1" x14ac:dyDescent="0.3">
      <c r="A227" s="49" t="s">
        <v>53</v>
      </c>
      <c r="B227" s="49">
        <v>66448141</v>
      </c>
      <c r="C227" s="49">
        <v>0</v>
      </c>
      <c r="D227" s="49">
        <v>104</v>
      </c>
      <c r="E227" s="49">
        <v>0</v>
      </c>
      <c r="G227" s="49" t="s">
        <v>54</v>
      </c>
      <c r="H227" s="51">
        <v>44258</v>
      </c>
      <c r="I227" s="49" t="b">
        <f t="shared" si="55"/>
        <v>1</v>
      </c>
      <c r="J227" s="52">
        <v>1614724590</v>
      </c>
      <c r="K227" s="53">
        <f t="shared" si="56"/>
        <v>44257.942013888889</v>
      </c>
      <c r="L227" s="52">
        <v>1614758185</v>
      </c>
      <c r="M227" s="53">
        <f t="shared" si="57"/>
        <v>44258.33084490741</v>
      </c>
      <c r="N227" s="52">
        <f t="shared" si="58"/>
        <v>33595</v>
      </c>
      <c r="O227" s="54" t="str">
        <f t="shared" si="59"/>
        <v>0 days 9:19:55</v>
      </c>
      <c r="P227" s="52"/>
      <c r="Q227" s="53" t="str">
        <f t="shared" si="60"/>
        <v/>
      </c>
      <c r="R227" s="52" t="str">
        <f t="shared" si="61"/>
        <v/>
      </c>
      <c r="S227" s="54" t="str">
        <f t="shared" si="62"/>
        <v/>
      </c>
      <c r="U227" s="53" t="str">
        <f t="shared" si="63"/>
        <v/>
      </c>
      <c r="V227" s="52" t="str">
        <f t="shared" si="64"/>
        <v/>
      </c>
      <c r="W227" s="54" t="str">
        <f t="shared" si="65"/>
        <v/>
      </c>
      <c r="X227" s="52">
        <f t="shared" si="66"/>
        <v>33595</v>
      </c>
      <c r="Y227" s="54" t="str">
        <f t="shared" si="67"/>
        <v>00 days 09:19:55</v>
      </c>
      <c r="AC227" s="50" t="str">
        <f>IF(AB227="","",VLOOKUP(AB227,'Lookup Tables'!$A$75:$B$86,2,TRUE))</f>
        <v/>
      </c>
      <c r="AD227" s="54" t="str">
        <f t="shared" si="68"/>
        <v/>
      </c>
      <c r="AE227" s="49" t="s">
        <v>56</v>
      </c>
      <c r="AF227" s="55" t="str">
        <f t="shared" si="69"/>
        <v>Link</v>
      </c>
      <c r="AG227" s="49">
        <v>36381</v>
      </c>
      <c r="AH227" s="50" t="str">
        <f>IF(AG227="","",VLOOKUP(AG227,'Lookup Tables'!$A$75:$B$86,2,TRUE))</f>
        <v>Level 9</v>
      </c>
      <c r="AI227" s="49">
        <v>3850405</v>
      </c>
      <c r="AJ227" s="49" t="s">
        <v>9</v>
      </c>
      <c r="AK227" s="49" t="s">
        <v>55</v>
      </c>
      <c r="AL227" s="49">
        <v>64</v>
      </c>
      <c r="AM227" s="50" t="s">
        <v>57</v>
      </c>
      <c r="AN227" s="50" t="s">
        <v>58</v>
      </c>
      <c r="AO227" s="55" t="str">
        <f t="shared" si="70"/>
        <v>Link</v>
      </c>
      <c r="AP227" s="49" t="b">
        <v>0</v>
      </c>
      <c r="AQ227" s="165">
        <v>9</v>
      </c>
      <c r="AR227" s="175" t="s">
        <v>2855</v>
      </c>
      <c r="AS227" s="225"/>
      <c r="AT227"/>
      <c r="AU227"/>
      <c r="AV227"/>
      <c r="AW227"/>
      <c r="AX227"/>
      <c r="AY227">
        <f>AW227+AX227</f>
        <v>0</v>
      </c>
      <c r="AZ227">
        <v>0</v>
      </c>
      <c r="BA227"/>
      <c r="BB227"/>
      <c r="BC227">
        <v>0</v>
      </c>
      <c r="BD227"/>
      <c r="BE227">
        <v>0</v>
      </c>
      <c r="BF227"/>
      <c r="BG227"/>
      <c r="BH227"/>
      <c r="BI227"/>
      <c r="BJ227"/>
      <c r="BK227"/>
      <c r="BL227"/>
      <c r="BM227"/>
      <c r="BN227"/>
      <c r="BO227"/>
      <c r="BP227"/>
      <c r="BQ227"/>
      <c r="BR227"/>
      <c r="BS227" s="50" t="s">
        <v>2854</v>
      </c>
      <c r="BT227" s="50" t="s">
        <v>2852</v>
      </c>
      <c r="BU227" s="56"/>
      <c r="BV227" s="56"/>
      <c r="BW227" s="56">
        <v>3</v>
      </c>
      <c r="BX227" s="56"/>
      <c r="BY227" s="56"/>
      <c r="BZ227" s="56"/>
      <c r="CA227" s="56"/>
      <c r="CB227" s="56"/>
      <c r="CC227" s="56"/>
      <c r="CD227" s="50" t="s">
        <v>2801</v>
      </c>
      <c r="CE227" s="50" t="s">
        <v>2818</v>
      </c>
      <c r="CF227" s="56">
        <v>3</v>
      </c>
      <c r="CG227" s="50" t="s">
        <v>3214</v>
      </c>
      <c r="CH227" s="50" t="s">
        <v>3208</v>
      </c>
      <c r="CI227" s="57" t="s">
        <v>2810</v>
      </c>
      <c r="CJ227" s="58" t="s">
        <v>3113</v>
      </c>
    </row>
    <row r="228" spans="1:88" s="50" customFormat="1" x14ac:dyDescent="0.3">
      <c r="A228" s="49" t="s">
        <v>59</v>
      </c>
      <c r="B228" s="49">
        <v>66221439</v>
      </c>
      <c r="C228" s="49">
        <v>0</v>
      </c>
      <c r="D228" s="49">
        <v>65</v>
      </c>
      <c r="E228" s="49">
        <v>1</v>
      </c>
      <c r="F228" s="50">
        <v>66317874</v>
      </c>
      <c r="G228" s="49" t="s">
        <v>60</v>
      </c>
      <c r="H228" s="51">
        <v>44249</v>
      </c>
      <c r="I228" s="49" t="b">
        <f t="shared" si="55"/>
        <v>0</v>
      </c>
      <c r="J228" s="52">
        <v>1613466417</v>
      </c>
      <c r="K228" s="53">
        <f t="shared" si="56"/>
        <v>44243.379826388889</v>
      </c>
      <c r="L228" s="52">
        <v>1613467993</v>
      </c>
      <c r="M228" s="53">
        <f t="shared" si="57"/>
        <v>44243.39806712963</v>
      </c>
      <c r="N228" s="52">
        <f t="shared" si="58"/>
        <v>1576</v>
      </c>
      <c r="O228" s="54" t="str">
        <f t="shared" si="59"/>
        <v>0 days 0:26:16</v>
      </c>
      <c r="P228" s="52">
        <v>1614005065</v>
      </c>
      <c r="Q228" s="53">
        <f t="shared" si="60"/>
        <v>44249.614178240736</v>
      </c>
      <c r="R228" s="52">
        <f t="shared" si="61"/>
        <v>538648</v>
      </c>
      <c r="S228" s="54" t="str">
        <f t="shared" si="62"/>
        <v>6 days 5:37:28</v>
      </c>
      <c r="T228" s="50">
        <v>1614005065</v>
      </c>
      <c r="U228" s="53">
        <f t="shared" si="63"/>
        <v>44249.614178240736</v>
      </c>
      <c r="V228" s="52">
        <f t="shared" si="64"/>
        <v>538648</v>
      </c>
      <c r="W228" s="54" t="str">
        <f t="shared" si="65"/>
        <v>6 days 5:37:28</v>
      </c>
      <c r="X228" s="52">
        <f t="shared" si="66"/>
        <v>1576</v>
      </c>
      <c r="Y228" s="54" t="str">
        <f t="shared" si="67"/>
        <v>00 days 00:26:16</v>
      </c>
      <c r="Z228" s="50" t="s">
        <v>62</v>
      </c>
      <c r="AA228" s="50">
        <v>5084424</v>
      </c>
      <c r="AB228" s="50">
        <v>1377</v>
      </c>
      <c r="AC228" s="50" t="str">
        <f>IF(AB228="","",VLOOKUP(AB228,'Lookup Tables'!$A$75:$B$86,2,TRUE))</f>
        <v>Level 4</v>
      </c>
      <c r="AD228" s="54" t="str">
        <f t="shared" si="68"/>
        <v>Level 4-Level 4</v>
      </c>
      <c r="AE228" s="49" t="s">
        <v>62</v>
      </c>
      <c r="AF228" s="55" t="str">
        <f t="shared" si="69"/>
        <v>Link</v>
      </c>
      <c r="AG228" s="49">
        <v>1377</v>
      </c>
      <c r="AH228" s="50" t="str">
        <f>IF(AG228="","",VLOOKUP(AG228,'Lookup Tables'!$A$75:$B$86,2,TRUE))</f>
        <v>Level 4</v>
      </c>
      <c r="AI228" s="49">
        <v>5084424</v>
      </c>
      <c r="AJ228" s="49" t="s">
        <v>9</v>
      </c>
      <c r="AK228" s="49" t="s">
        <v>61</v>
      </c>
      <c r="AL228" s="49">
        <v>88</v>
      </c>
      <c r="AM228" s="50" t="s">
        <v>63</v>
      </c>
      <c r="AN228" s="50" t="s">
        <v>64</v>
      </c>
      <c r="AO228" s="55" t="str">
        <f t="shared" si="70"/>
        <v>Link</v>
      </c>
      <c r="AP228" s="49" t="b">
        <v>1</v>
      </c>
      <c r="AQ228" s="165">
        <v>10</v>
      </c>
      <c r="AR228" s="175" t="s">
        <v>2860</v>
      </c>
      <c r="AS228" s="225">
        <v>1</v>
      </c>
      <c r="AT228"/>
      <c r="AU228"/>
      <c r="AV228"/>
      <c r="AW228"/>
      <c r="AX228"/>
      <c r="AY228">
        <f>AW228+AX228</f>
        <v>0</v>
      </c>
      <c r="AZ228">
        <v>0</v>
      </c>
      <c r="BA228"/>
      <c r="BB228"/>
      <c r="BC228"/>
      <c r="BD228"/>
      <c r="BE228"/>
      <c r="BF228"/>
      <c r="BG228"/>
      <c r="BH228"/>
      <c r="BI228"/>
      <c r="BJ228"/>
      <c r="BK228"/>
      <c r="BL228"/>
      <c r="BM228"/>
      <c r="BN228"/>
      <c r="BO228">
        <v>1</v>
      </c>
      <c r="BP228"/>
      <c r="BQ228"/>
      <c r="BR228"/>
      <c r="BS228" s="50" t="s">
        <v>2861</v>
      </c>
      <c r="BT228" s="50" t="s">
        <v>2859</v>
      </c>
      <c r="BU228" s="56"/>
      <c r="BV228" s="56">
        <v>2</v>
      </c>
      <c r="BW228" s="56">
        <v>3</v>
      </c>
      <c r="BX228" s="56"/>
      <c r="BY228" s="56"/>
      <c r="BZ228" s="56"/>
      <c r="CA228" s="56"/>
      <c r="CB228" s="56"/>
      <c r="CC228" s="56"/>
      <c r="CD228" s="50" t="s">
        <v>2801</v>
      </c>
      <c r="CE228" s="50" t="s">
        <v>2818</v>
      </c>
      <c r="CF228" s="56">
        <v>3</v>
      </c>
      <c r="CG228" s="50" t="s">
        <v>3213</v>
      </c>
      <c r="CH228" s="50" t="s">
        <v>3208</v>
      </c>
      <c r="CI228" s="57" t="s">
        <v>2818</v>
      </c>
      <c r="CJ228" s="58" t="s">
        <v>3113</v>
      </c>
    </row>
    <row r="229" spans="1:88" s="50" customFormat="1" x14ac:dyDescent="0.3">
      <c r="A229" s="49" t="s">
        <v>510</v>
      </c>
      <c r="B229" s="49">
        <v>63504543</v>
      </c>
      <c r="C229" s="49">
        <v>1</v>
      </c>
      <c r="D229" s="49">
        <v>140</v>
      </c>
      <c r="E229" s="49">
        <v>1</v>
      </c>
      <c r="G229" s="49" t="s">
        <v>511</v>
      </c>
      <c r="H229" s="51">
        <v>44064</v>
      </c>
      <c r="I229" s="49" t="b">
        <f t="shared" si="55"/>
        <v>1</v>
      </c>
      <c r="J229" s="52">
        <v>1597924535</v>
      </c>
      <c r="K229" s="53">
        <f t="shared" si="56"/>
        <v>44063.496932870374</v>
      </c>
      <c r="L229" s="52"/>
      <c r="M229" s="53" t="str">
        <f t="shared" si="57"/>
        <v/>
      </c>
      <c r="N229" s="52" t="str">
        <f t="shared" si="58"/>
        <v/>
      </c>
      <c r="O229" s="54" t="str">
        <f t="shared" si="59"/>
        <v/>
      </c>
      <c r="P229" s="52">
        <v>1597967827</v>
      </c>
      <c r="Q229" s="53">
        <f t="shared" si="60"/>
        <v>44063.99799768519</v>
      </c>
      <c r="R229" s="52">
        <f t="shared" si="61"/>
        <v>43292</v>
      </c>
      <c r="S229" s="54" t="str">
        <f t="shared" si="62"/>
        <v>0 days 12:1:32</v>
      </c>
      <c r="U229" s="53" t="str">
        <f t="shared" si="63"/>
        <v/>
      </c>
      <c r="V229" s="52" t="str">
        <f t="shared" si="64"/>
        <v/>
      </c>
      <c r="W229" s="54" t="str">
        <f t="shared" si="65"/>
        <v/>
      </c>
      <c r="X229" s="52">
        <f t="shared" si="66"/>
        <v>43292</v>
      </c>
      <c r="Y229" s="54" t="str">
        <f t="shared" si="67"/>
        <v>00 days 12:01:32</v>
      </c>
      <c r="AC229" s="50" t="str">
        <f>IF(AB229="","",VLOOKUP(AB229,'Lookup Tables'!$A$75:$B$86,2,TRUE))</f>
        <v/>
      </c>
      <c r="AD229" s="54" t="str">
        <f t="shared" si="68"/>
        <v/>
      </c>
      <c r="AE229" s="49" t="s">
        <v>513</v>
      </c>
      <c r="AF229" s="55" t="str">
        <f t="shared" si="69"/>
        <v>Link</v>
      </c>
      <c r="AG229" s="49">
        <v>174</v>
      </c>
      <c r="AH229" s="50" t="str">
        <f>IF(AG229="","",VLOOKUP(AG229,'Lookup Tables'!$A$75:$B$86,2,TRUE))</f>
        <v>Level 1</v>
      </c>
      <c r="AI229" s="49">
        <v>1227445</v>
      </c>
      <c r="AJ229" s="49" t="s">
        <v>9</v>
      </c>
      <c r="AK229" s="49" t="s">
        <v>512</v>
      </c>
      <c r="AL229" s="49">
        <v>50</v>
      </c>
      <c r="AM229" s="50" t="s">
        <v>514</v>
      </c>
      <c r="AN229" s="50" t="s">
        <v>515</v>
      </c>
      <c r="AO229" s="55" t="str">
        <f t="shared" si="70"/>
        <v>Link</v>
      </c>
      <c r="AP229" s="49" t="b">
        <v>1</v>
      </c>
      <c r="AQ229" s="165">
        <v>86</v>
      </c>
      <c r="AR229" s="175" t="s">
        <v>3963</v>
      </c>
      <c r="AS229" s="225"/>
      <c r="AT229"/>
      <c r="AU229"/>
      <c r="AV229"/>
      <c r="AW229"/>
      <c r="AX229">
        <v>1</v>
      </c>
      <c r="AY229">
        <v>0</v>
      </c>
      <c r="AZ229">
        <v>0</v>
      </c>
      <c r="BA229"/>
      <c r="BB229"/>
      <c r="BC229"/>
      <c r="BD229"/>
      <c r="BE229">
        <v>0</v>
      </c>
      <c r="BF229"/>
      <c r="BG229"/>
      <c r="BH229"/>
      <c r="BI229"/>
      <c r="BJ229"/>
      <c r="BK229"/>
      <c r="BL229"/>
      <c r="BM229"/>
      <c r="BN229"/>
      <c r="BO229"/>
      <c r="BP229"/>
      <c r="BQ229"/>
      <c r="BR229"/>
      <c r="BS229" s="95" t="s">
        <v>3962</v>
      </c>
      <c r="BT229" s="50" t="s">
        <v>3759</v>
      </c>
      <c r="BU229" s="56"/>
      <c r="BV229" s="56">
        <v>2</v>
      </c>
      <c r="BW229" s="56">
        <v>3</v>
      </c>
      <c r="BX229" s="56"/>
      <c r="BY229" s="56"/>
      <c r="BZ229" s="56"/>
      <c r="CA229" s="56"/>
      <c r="CB229" s="56"/>
      <c r="CC229" s="56"/>
      <c r="CD229" s="50" t="s">
        <v>2801</v>
      </c>
      <c r="CE229" s="50" t="s">
        <v>2818</v>
      </c>
      <c r="CF229" s="56">
        <v>3</v>
      </c>
      <c r="CG229" s="50" t="s">
        <v>3214</v>
      </c>
      <c r="CH229" s="50" t="s">
        <v>3208</v>
      </c>
      <c r="CI229" s="57" t="s">
        <v>2818</v>
      </c>
      <c r="CJ229" s="58" t="s">
        <v>3113</v>
      </c>
    </row>
    <row r="230" spans="1:88" s="50" customFormat="1" x14ac:dyDescent="0.3">
      <c r="A230" s="49" t="s">
        <v>750</v>
      </c>
      <c r="B230" s="49">
        <v>65823274</v>
      </c>
      <c r="C230" s="49">
        <v>0</v>
      </c>
      <c r="D230" s="49">
        <v>33</v>
      </c>
      <c r="E230" s="49">
        <v>0</v>
      </c>
      <c r="G230" s="49" t="s">
        <v>751</v>
      </c>
      <c r="H230" s="51">
        <v>44217</v>
      </c>
      <c r="I230" s="49" t="b">
        <f t="shared" si="55"/>
        <v>1</v>
      </c>
      <c r="J230" s="52">
        <v>1611216301</v>
      </c>
      <c r="K230" s="53">
        <f t="shared" si="56"/>
        <v>44217.336817129632</v>
      </c>
      <c r="L230" s="52">
        <v>1611343020</v>
      </c>
      <c r="M230" s="53">
        <f t="shared" si="57"/>
        <v>44218.803472222222</v>
      </c>
      <c r="N230" s="52">
        <f t="shared" si="58"/>
        <v>126719</v>
      </c>
      <c r="O230" s="54" t="str">
        <f t="shared" si="59"/>
        <v>1 days 11:11:59</v>
      </c>
      <c r="P230" s="52"/>
      <c r="Q230" s="53" t="str">
        <f t="shared" si="60"/>
        <v/>
      </c>
      <c r="R230" s="52" t="str">
        <f t="shared" si="61"/>
        <v/>
      </c>
      <c r="S230" s="54" t="str">
        <f t="shared" si="62"/>
        <v/>
      </c>
      <c r="U230" s="53" t="str">
        <f t="shared" si="63"/>
        <v/>
      </c>
      <c r="V230" s="52" t="str">
        <f t="shared" si="64"/>
        <v/>
      </c>
      <c r="W230" s="54" t="str">
        <f t="shared" si="65"/>
        <v/>
      </c>
      <c r="X230" s="52">
        <f t="shared" si="66"/>
        <v>126719</v>
      </c>
      <c r="Y230" s="54" t="str">
        <f t="shared" si="67"/>
        <v>01 days 11:11:59</v>
      </c>
      <c r="AC230" s="50" t="str">
        <f>IF(AB230="","",VLOOKUP(AB230,'Lookup Tables'!$A$75:$B$86,2,TRUE))</f>
        <v/>
      </c>
      <c r="AD230" s="54" t="str">
        <f t="shared" si="68"/>
        <v/>
      </c>
      <c r="AE230" s="49" t="s">
        <v>753</v>
      </c>
      <c r="AF230" s="55" t="str">
        <f t="shared" si="69"/>
        <v>Link</v>
      </c>
      <c r="AG230" s="49">
        <v>133</v>
      </c>
      <c r="AH230" s="50" t="str">
        <f>IF(AG230="","",VLOOKUP(AG230,'Lookup Tables'!$A$75:$B$86,2,TRUE))</f>
        <v>Level 1</v>
      </c>
      <c r="AI230" s="49">
        <v>5766354</v>
      </c>
      <c r="AJ230" s="49" t="s">
        <v>9</v>
      </c>
      <c r="AK230" s="49" t="s">
        <v>752</v>
      </c>
      <c r="AL230" s="49"/>
      <c r="AM230" s="50" t="s">
        <v>754</v>
      </c>
      <c r="AN230" s="50" t="s">
        <v>755</v>
      </c>
      <c r="AO230" s="55" t="str">
        <f t="shared" si="70"/>
        <v>Link</v>
      </c>
      <c r="AP230" s="59" t="b">
        <v>1</v>
      </c>
      <c r="AQ230" s="165">
        <v>129</v>
      </c>
      <c r="AR230" s="175" t="s">
        <v>3380</v>
      </c>
      <c r="AS230" s="225"/>
      <c r="AT230"/>
      <c r="AU230"/>
      <c r="AV230"/>
      <c r="AW230"/>
      <c r="AX230"/>
      <c r="AY230">
        <f>AW230+AX230</f>
        <v>0</v>
      </c>
      <c r="AZ230">
        <v>0</v>
      </c>
      <c r="BA230"/>
      <c r="BB230"/>
      <c r="BC230"/>
      <c r="BD230">
        <v>0</v>
      </c>
      <c r="BE230"/>
      <c r="BF230"/>
      <c r="BG230"/>
      <c r="BH230"/>
      <c r="BI230"/>
      <c r="BJ230"/>
      <c r="BK230"/>
      <c r="BL230"/>
      <c r="BM230"/>
      <c r="BN230"/>
      <c r="BO230"/>
      <c r="BP230"/>
      <c r="BQ230"/>
      <c r="BR230"/>
      <c r="BS230" s="50" t="s">
        <v>3381</v>
      </c>
      <c r="BT230" s="50" t="s">
        <v>3382</v>
      </c>
      <c r="BU230" s="56"/>
      <c r="BV230" s="56">
        <v>2</v>
      </c>
      <c r="BW230" s="56">
        <v>3</v>
      </c>
      <c r="BX230" s="56"/>
      <c r="BY230" s="56"/>
      <c r="BZ230" s="56"/>
      <c r="CA230" s="56"/>
      <c r="CB230" s="56"/>
      <c r="CC230" s="56"/>
      <c r="CD230" s="50" t="s">
        <v>2801</v>
      </c>
      <c r="CE230" s="50" t="s">
        <v>2818</v>
      </c>
      <c r="CF230" s="56">
        <v>3</v>
      </c>
      <c r="CG230" s="50" t="s">
        <v>3214</v>
      </c>
      <c r="CH230" s="50" t="s">
        <v>3208</v>
      </c>
      <c r="CI230" s="57" t="s">
        <v>2810</v>
      </c>
      <c r="CJ230" s="58" t="s">
        <v>3113</v>
      </c>
    </row>
    <row r="231" spans="1:88" s="50" customFormat="1" x14ac:dyDescent="0.3">
      <c r="A231" s="49" t="s">
        <v>2090</v>
      </c>
      <c r="B231" s="49">
        <v>63225051</v>
      </c>
      <c r="C231" s="49">
        <v>1</v>
      </c>
      <c r="D231" s="49">
        <v>1600</v>
      </c>
      <c r="E231" s="49">
        <v>1</v>
      </c>
      <c r="F231" s="50">
        <v>63227678</v>
      </c>
      <c r="G231" s="49" t="s">
        <v>2091</v>
      </c>
      <c r="H231" s="51">
        <v>44046</v>
      </c>
      <c r="I231" s="49" t="b">
        <f t="shared" si="55"/>
        <v>1</v>
      </c>
      <c r="J231" s="52">
        <v>1596438182</v>
      </c>
      <c r="K231" s="53">
        <f t="shared" si="56"/>
        <v>44046.293773148151</v>
      </c>
      <c r="L231" s="52">
        <v>1596447453</v>
      </c>
      <c r="M231" s="53">
        <f t="shared" si="57"/>
        <v>44046.401076388895</v>
      </c>
      <c r="N231" s="52">
        <f t="shared" si="58"/>
        <v>9271</v>
      </c>
      <c r="O231" s="54" t="str">
        <f t="shared" si="59"/>
        <v>0 days 2:34:31</v>
      </c>
      <c r="P231" s="52">
        <v>1596450187</v>
      </c>
      <c r="Q231" s="53">
        <f t="shared" si="60"/>
        <v>44046.432719907403</v>
      </c>
      <c r="R231" s="52">
        <f t="shared" si="61"/>
        <v>12005</v>
      </c>
      <c r="S231" s="54" t="str">
        <f t="shared" si="62"/>
        <v>0 days 3:20:5</v>
      </c>
      <c r="T231" s="50">
        <v>1596450187</v>
      </c>
      <c r="U231" s="53">
        <f t="shared" si="63"/>
        <v>44046.432719907403</v>
      </c>
      <c r="V231" s="52">
        <f t="shared" si="64"/>
        <v>12005</v>
      </c>
      <c r="W231" s="54" t="str">
        <f t="shared" si="65"/>
        <v>0 days 3:20:5</v>
      </c>
      <c r="X231" s="52">
        <f t="shared" si="66"/>
        <v>9271</v>
      </c>
      <c r="Y231" s="54" t="str">
        <f t="shared" si="67"/>
        <v>00 days 02:34:31</v>
      </c>
      <c r="Z231" s="50" t="s">
        <v>3053</v>
      </c>
      <c r="AA231" s="50">
        <v>60761</v>
      </c>
      <c r="AB231" s="50">
        <v>235075</v>
      </c>
      <c r="AC231" s="50" t="str">
        <f>IF(AB231="","",VLOOKUP(AB231,'Lookup Tables'!$A$75:$B$86,2,TRUE))</f>
        <v>Level 11</v>
      </c>
      <c r="AD231" s="54" t="str">
        <f t="shared" si="68"/>
        <v>Level 2-Level 11</v>
      </c>
      <c r="AE231" s="49" t="s">
        <v>443</v>
      </c>
      <c r="AF231" s="55" t="str">
        <f t="shared" si="69"/>
        <v>Link</v>
      </c>
      <c r="AG231" s="49">
        <v>269</v>
      </c>
      <c r="AH231" s="50" t="str">
        <f>IF(AG231="","",VLOOKUP(AG231,'Lookup Tables'!$A$75:$B$86,2,TRUE))</f>
        <v>Level 2</v>
      </c>
      <c r="AI231" s="49">
        <v>13705843</v>
      </c>
      <c r="AJ231" s="49" t="s">
        <v>9</v>
      </c>
      <c r="AK231" s="49" t="s">
        <v>442</v>
      </c>
      <c r="AL231" s="49"/>
      <c r="AM231" s="50" t="s">
        <v>444</v>
      </c>
      <c r="AN231" s="50" t="s">
        <v>2092</v>
      </c>
      <c r="AO231" s="55" t="str">
        <f t="shared" si="70"/>
        <v>Link</v>
      </c>
      <c r="AP231" s="49" t="b">
        <v>1</v>
      </c>
      <c r="AQ231" s="165">
        <v>383</v>
      </c>
      <c r="AR231" s="175" t="s">
        <v>3725</v>
      </c>
      <c r="AS231" s="225"/>
      <c r="AT231"/>
      <c r="AU231"/>
      <c r="AV231"/>
      <c r="AW231"/>
      <c r="AX231"/>
      <c r="AY231">
        <f>AW231+AX231</f>
        <v>0</v>
      </c>
      <c r="AZ231">
        <v>0</v>
      </c>
      <c r="BA231"/>
      <c r="BB231"/>
      <c r="BC231">
        <v>0</v>
      </c>
      <c r="BD231"/>
      <c r="BE231"/>
      <c r="BF231"/>
      <c r="BG231"/>
      <c r="BH231"/>
      <c r="BI231"/>
      <c r="BJ231">
        <v>0</v>
      </c>
      <c r="BK231"/>
      <c r="BL231"/>
      <c r="BM231"/>
      <c r="BN231"/>
      <c r="BO231"/>
      <c r="BP231"/>
      <c r="BQ231"/>
      <c r="BR231"/>
      <c r="BS231" s="95" t="s">
        <v>3726</v>
      </c>
      <c r="BT231" s="95" t="s">
        <v>3334</v>
      </c>
      <c r="BU231" s="56"/>
      <c r="BV231" s="56"/>
      <c r="BW231" s="56">
        <v>3</v>
      </c>
      <c r="BX231" s="56"/>
      <c r="BY231" s="56"/>
      <c r="BZ231" s="56"/>
      <c r="CA231" s="56"/>
      <c r="CB231" s="56"/>
      <c r="CC231" s="56"/>
      <c r="CD231" s="50" t="s">
        <v>2801</v>
      </c>
      <c r="CE231" s="50" t="s">
        <v>2818</v>
      </c>
      <c r="CF231" s="56">
        <v>3</v>
      </c>
      <c r="CG231" s="50" t="s">
        <v>3214</v>
      </c>
      <c r="CH231" s="50" t="s">
        <v>3208</v>
      </c>
      <c r="CI231" s="57" t="s">
        <v>2810</v>
      </c>
      <c r="CJ231" s="58" t="s">
        <v>3113</v>
      </c>
    </row>
    <row r="232" spans="1:88" s="50" customFormat="1" x14ac:dyDescent="0.3">
      <c r="A232" s="49" t="s">
        <v>107</v>
      </c>
      <c r="B232" s="49">
        <v>65739494</v>
      </c>
      <c r="C232" s="49">
        <v>1</v>
      </c>
      <c r="D232" s="49">
        <v>197</v>
      </c>
      <c r="E232" s="49">
        <v>1</v>
      </c>
      <c r="G232" s="49" t="s">
        <v>108</v>
      </c>
      <c r="H232" s="51">
        <v>44211</v>
      </c>
      <c r="I232" s="49" t="b">
        <f t="shared" si="55"/>
        <v>0</v>
      </c>
      <c r="J232" s="52">
        <v>1610726890</v>
      </c>
      <c r="K232" s="53">
        <f t="shared" si="56"/>
        <v>44211.672337962969</v>
      </c>
      <c r="L232" s="52">
        <v>1610728815</v>
      </c>
      <c r="M232" s="53">
        <f t="shared" si="57"/>
        <v>44211.694618055553</v>
      </c>
      <c r="N232" s="52">
        <f t="shared" si="58"/>
        <v>1925</v>
      </c>
      <c r="O232" s="54" t="str">
        <f t="shared" si="59"/>
        <v>0 days 0:32:5</v>
      </c>
      <c r="P232" s="52">
        <v>1610732793</v>
      </c>
      <c r="Q232" s="53">
        <f t="shared" si="60"/>
        <v>44211.740659722222</v>
      </c>
      <c r="R232" s="52">
        <f t="shared" si="61"/>
        <v>5903</v>
      </c>
      <c r="S232" s="54" t="str">
        <f t="shared" si="62"/>
        <v>0 days 1:38:23</v>
      </c>
      <c r="U232" s="53" t="str">
        <f t="shared" si="63"/>
        <v/>
      </c>
      <c r="V232" s="52" t="str">
        <f t="shared" si="64"/>
        <v/>
      </c>
      <c r="W232" s="54" t="str">
        <f t="shared" si="65"/>
        <v/>
      </c>
      <c r="X232" s="52">
        <f t="shared" si="66"/>
        <v>1925</v>
      </c>
      <c r="Y232" s="54" t="str">
        <f t="shared" si="67"/>
        <v>00 days 00:32:05</v>
      </c>
      <c r="AC232" s="50" t="str">
        <f>IF(AB232="","",VLOOKUP(AB232,'Lookup Tables'!$A$75:$B$86,2,TRUE))</f>
        <v/>
      </c>
      <c r="AD232" s="54" t="str">
        <f t="shared" si="68"/>
        <v/>
      </c>
      <c r="AE232" s="49" t="s">
        <v>110</v>
      </c>
      <c r="AF232" s="55" t="str">
        <f t="shared" si="69"/>
        <v>Link</v>
      </c>
      <c r="AG232" s="49">
        <v>9</v>
      </c>
      <c r="AH232" s="50" t="str">
        <f>IF(AG232="","",VLOOKUP(AG232,'Lookup Tables'!$A$75:$B$86,2,TRUE))</f>
        <v>Level 1</v>
      </c>
      <c r="AI232" s="49">
        <v>15013711</v>
      </c>
      <c r="AJ232" s="49" t="s">
        <v>9</v>
      </c>
      <c r="AK232" s="49" t="s">
        <v>109</v>
      </c>
      <c r="AL232" s="49"/>
      <c r="AM232" s="50" t="s">
        <v>111</v>
      </c>
      <c r="AN232" s="50" t="s">
        <v>112</v>
      </c>
      <c r="AO232" s="55" t="str">
        <f t="shared" si="70"/>
        <v>Link</v>
      </c>
      <c r="AP232" s="49" t="b">
        <v>0</v>
      </c>
      <c r="AQ232" s="165">
        <v>18</v>
      </c>
      <c r="AR232" s="175" t="s">
        <v>2874</v>
      </c>
      <c r="AS232" s="225"/>
      <c r="AT232"/>
      <c r="AU232"/>
      <c r="AV232">
        <v>0</v>
      </c>
      <c r="AW232">
        <v>1</v>
      </c>
      <c r="AX232"/>
      <c r="AY232">
        <v>0</v>
      </c>
      <c r="AZ232">
        <v>0</v>
      </c>
      <c r="BA232"/>
      <c r="BB232"/>
      <c r="BC232"/>
      <c r="BD232">
        <v>0</v>
      </c>
      <c r="BE232"/>
      <c r="BF232"/>
      <c r="BG232"/>
      <c r="BH232"/>
      <c r="BI232"/>
      <c r="BJ232"/>
      <c r="BK232"/>
      <c r="BL232"/>
      <c r="BM232"/>
      <c r="BN232"/>
      <c r="BO232">
        <v>0</v>
      </c>
      <c r="BP232"/>
      <c r="BQ232"/>
      <c r="BR232"/>
      <c r="BS232" s="50" t="s">
        <v>2875</v>
      </c>
      <c r="BT232" s="50" t="s">
        <v>2846</v>
      </c>
      <c r="BU232" s="56"/>
      <c r="BV232" s="56">
        <v>2</v>
      </c>
      <c r="BW232" s="56">
        <v>3</v>
      </c>
      <c r="BX232" s="56"/>
      <c r="BY232" s="56"/>
      <c r="BZ232" s="56"/>
      <c r="CA232" s="56"/>
      <c r="CB232" s="56"/>
      <c r="CC232" s="56"/>
      <c r="CD232" s="50" t="s">
        <v>2801</v>
      </c>
      <c r="CE232" s="50" t="s">
        <v>2818</v>
      </c>
      <c r="CF232" s="56">
        <v>3</v>
      </c>
      <c r="CG232" s="50" t="s">
        <v>3214</v>
      </c>
      <c r="CH232" s="50" t="s">
        <v>3208</v>
      </c>
      <c r="CI232" s="57" t="s">
        <v>2810</v>
      </c>
      <c r="CJ232" s="58" t="s">
        <v>3113</v>
      </c>
    </row>
    <row r="233" spans="1:88" s="50" customFormat="1" x14ac:dyDescent="0.3">
      <c r="A233" s="49" t="s">
        <v>1055</v>
      </c>
      <c r="B233" s="49">
        <v>60745737</v>
      </c>
      <c r="C233" s="49">
        <v>1</v>
      </c>
      <c r="D233" s="49">
        <v>1315</v>
      </c>
      <c r="E233" s="49">
        <v>4</v>
      </c>
      <c r="F233" s="50">
        <v>60835555</v>
      </c>
      <c r="G233" s="49" t="s">
        <v>1056</v>
      </c>
      <c r="H233" s="51">
        <v>44249</v>
      </c>
      <c r="I233" s="49" t="b">
        <f t="shared" si="55"/>
        <v>1</v>
      </c>
      <c r="J233" s="52">
        <v>1584557263</v>
      </c>
      <c r="K233" s="53">
        <f t="shared" si="56"/>
        <v>43908.783136574071</v>
      </c>
      <c r="L233" s="52">
        <v>1584557839</v>
      </c>
      <c r="M233" s="53">
        <f t="shared" si="57"/>
        <v>43908.789803240739</v>
      </c>
      <c r="N233" s="52">
        <f t="shared" si="58"/>
        <v>576</v>
      </c>
      <c r="O233" s="54" t="str">
        <f t="shared" si="59"/>
        <v>0 days 0:9:36</v>
      </c>
      <c r="P233" s="52">
        <v>1585006529</v>
      </c>
      <c r="Q233" s="53">
        <f t="shared" si="60"/>
        <v>43913.982974537037</v>
      </c>
      <c r="R233" s="52">
        <f t="shared" si="61"/>
        <v>449266</v>
      </c>
      <c r="S233" s="54" t="str">
        <f t="shared" si="62"/>
        <v>5 days 4:47:46</v>
      </c>
      <c r="T233" s="50">
        <v>1585068421</v>
      </c>
      <c r="U233" s="53">
        <f t="shared" si="63"/>
        <v>43914.699317129634</v>
      </c>
      <c r="V233" s="52">
        <f t="shared" si="64"/>
        <v>511158</v>
      </c>
      <c r="W233" s="54" t="str">
        <f t="shared" si="65"/>
        <v>5 days 21:59:18</v>
      </c>
      <c r="X233" s="52">
        <f t="shared" si="66"/>
        <v>576</v>
      </c>
      <c r="Y233" s="54" t="str">
        <f t="shared" si="67"/>
        <v>00 days 00:09:36</v>
      </c>
      <c r="Z233" s="50" t="s">
        <v>1058</v>
      </c>
      <c r="AA233" s="50">
        <v>4873542</v>
      </c>
      <c r="AB233" s="50">
        <v>765</v>
      </c>
      <c r="AC233" s="50" t="str">
        <f>IF(AB233="","",VLOOKUP(AB233,'Lookup Tables'!$A$75:$B$86,2,TRUE))</f>
        <v>Level 3</v>
      </c>
      <c r="AD233" s="54" t="str">
        <f t="shared" si="68"/>
        <v>Level 3-Level 3</v>
      </c>
      <c r="AE233" s="49" t="s">
        <v>1058</v>
      </c>
      <c r="AF233" s="55" t="str">
        <f t="shared" si="69"/>
        <v>Link</v>
      </c>
      <c r="AG233" s="49">
        <v>765</v>
      </c>
      <c r="AH233" s="50" t="str">
        <f>IF(AG233="","",VLOOKUP(AG233,'Lookup Tables'!$A$75:$B$86,2,TRUE))</f>
        <v>Level 3</v>
      </c>
      <c r="AI233" s="49">
        <v>4873542</v>
      </c>
      <c r="AJ233" s="49" t="s">
        <v>9</v>
      </c>
      <c r="AK233" s="49" t="s">
        <v>1057</v>
      </c>
      <c r="AL233" s="49">
        <v>83</v>
      </c>
      <c r="AM233" s="50" t="s">
        <v>1059</v>
      </c>
      <c r="AN233" s="50" t="s">
        <v>1060</v>
      </c>
      <c r="AO233" s="55" t="str">
        <f t="shared" si="70"/>
        <v>Link</v>
      </c>
      <c r="AP233" s="49" t="b">
        <v>1</v>
      </c>
      <c r="AQ233" s="165">
        <v>184</v>
      </c>
      <c r="AR233" s="175" t="s">
        <v>4014</v>
      </c>
      <c r="AS233" s="225"/>
      <c r="AT233"/>
      <c r="AU233"/>
      <c r="AV233"/>
      <c r="AW233"/>
      <c r="AX233"/>
      <c r="AY233">
        <f>AW233+AX233</f>
        <v>0</v>
      </c>
      <c r="AZ233">
        <v>0</v>
      </c>
      <c r="BA233"/>
      <c r="BB233">
        <v>1</v>
      </c>
      <c r="BC233"/>
      <c r="BD233"/>
      <c r="BE233"/>
      <c r="BF233"/>
      <c r="BG233"/>
      <c r="BH233">
        <v>1</v>
      </c>
      <c r="BI233"/>
      <c r="BJ233"/>
      <c r="BK233"/>
      <c r="BL233"/>
      <c r="BM233"/>
      <c r="BN233"/>
      <c r="BO233"/>
      <c r="BP233"/>
      <c r="BQ233"/>
      <c r="BR233"/>
      <c r="BS233" s="50" t="s">
        <v>4015</v>
      </c>
      <c r="BT233" s="50" t="s">
        <v>2919</v>
      </c>
      <c r="BU233" s="56"/>
      <c r="BV233" s="56">
        <v>2</v>
      </c>
      <c r="BW233" s="56">
        <v>3</v>
      </c>
      <c r="BX233" s="56"/>
      <c r="BY233" s="56"/>
      <c r="BZ233" s="56"/>
      <c r="CA233" s="56"/>
      <c r="CB233" s="56"/>
      <c r="CC233" s="56"/>
      <c r="CD233" s="50" t="s">
        <v>2801</v>
      </c>
      <c r="CE233" s="50" t="s">
        <v>2818</v>
      </c>
      <c r="CF233" s="56">
        <v>3</v>
      </c>
      <c r="CG233" s="50" t="s">
        <v>3213</v>
      </c>
      <c r="CH233" s="50" t="s">
        <v>3208</v>
      </c>
      <c r="CI233" s="57" t="s">
        <v>2810</v>
      </c>
      <c r="CJ233" s="58" t="s">
        <v>3113</v>
      </c>
    </row>
    <row r="234" spans="1:88" s="50" customFormat="1" x14ac:dyDescent="0.3">
      <c r="A234" s="49" t="s">
        <v>1621</v>
      </c>
      <c r="B234" s="49">
        <v>63416115</v>
      </c>
      <c r="C234" s="49">
        <v>0</v>
      </c>
      <c r="D234" s="49">
        <v>106</v>
      </c>
      <c r="E234" s="49">
        <v>1</v>
      </c>
      <c r="G234" s="49" t="s">
        <v>387</v>
      </c>
      <c r="H234" s="51">
        <v>44057</v>
      </c>
      <c r="I234" s="49" t="b">
        <f t="shared" si="55"/>
        <v>0</v>
      </c>
      <c r="J234" s="52">
        <v>1597420391</v>
      </c>
      <c r="K234" s="53">
        <f t="shared" si="56"/>
        <v>44057.661932870367</v>
      </c>
      <c r="L234" s="52"/>
      <c r="M234" s="53" t="str">
        <f t="shared" si="57"/>
        <v/>
      </c>
      <c r="N234" s="52" t="str">
        <f t="shared" si="58"/>
        <v/>
      </c>
      <c r="O234" s="54" t="str">
        <f t="shared" si="59"/>
        <v/>
      </c>
      <c r="P234" s="52">
        <v>1597422722</v>
      </c>
      <c r="Q234" s="53">
        <f t="shared" si="60"/>
        <v>44057.688912037032</v>
      </c>
      <c r="R234" s="52">
        <f t="shared" si="61"/>
        <v>2331</v>
      </c>
      <c r="S234" s="54" t="str">
        <f t="shared" si="62"/>
        <v>0 days 0:38:51</v>
      </c>
      <c r="U234" s="53" t="str">
        <f t="shared" si="63"/>
        <v/>
      </c>
      <c r="V234" s="52" t="str">
        <f t="shared" si="64"/>
        <v/>
      </c>
      <c r="W234" s="54" t="str">
        <f t="shared" si="65"/>
        <v/>
      </c>
      <c r="X234" s="52">
        <f t="shared" si="66"/>
        <v>2331</v>
      </c>
      <c r="Y234" s="54" t="str">
        <f t="shared" si="67"/>
        <v>00 days 00:38:51</v>
      </c>
      <c r="AC234" s="50" t="str">
        <f>IF(AB234="","",VLOOKUP(AB234,'Lookup Tables'!$A$75:$B$86,2,TRUE))</f>
        <v/>
      </c>
      <c r="AD234" s="54" t="str">
        <f t="shared" si="68"/>
        <v/>
      </c>
      <c r="AE234" s="49" t="s">
        <v>1623</v>
      </c>
      <c r="AF234" s="55" t="str">
        <f t="shared" si="69"/>
        <v>Link</v>
      </c>
      <c r="AG234" s="49">
        <v>1047</v>
      </c>
      <c r="AH234" s="50" t="str">
        <f>IF(AG234="","",VLOOKUP(AG234,'Lookup Tables'!$A$75:$B$86,2,TRUE))</f>
        <v>Level 4</v>
      </c>
      <c r="AI234" s="49">
        <v>656822</v>
      </c>
      <c r="AJ234" s="49" t="s">
        <v>9</v>
      </c>
      <c r="AK234" s="49" t="s">
        <v>1622</v>
      </c>
      <c r="AL234" s="49">
        <v>40</v>
      </c>
      <c r="AM234" s="50" t="s">
        <v>1624</v>
      </c>
      <c r="AN234" s="50" t="s">
        <v>1625</v>
      </c>
      <c r="AO234" s="55" t="str">
        <f t="shared" si="70"/>
        <v>Link</v>
      </c>
      <c r="AP234" s="49" t="b">
        <v>0</v>
      </c>
      <c r="AQ234" s="165">
        <v>292</v>
      </c>
      <c r="AR234" s="175" t="s">
        <v>3886</v>
      </c>
      <c r="AS234" s="225"/>
      <c r="AT234"/>
      <c r="AU234"/>
      <c r="AV234"/>
      <c r="AW234"/>
      <c r="AX234"/>
      <c r="AY234">
        <f>AW234+AX234</f>
        <v>0</v>
      </c>
      <c r="AZ234">
        <v>0</v>
      </c>
      <c r="BA234"/>
      <c r="BB234"/>
      <c r="BC234"/>
      <c r="BD234"/>
      <c r="BE234"/>
      <c r="BF234"/>
      <c r="BG234"/>
      <c r="BH234"/>
      <c r="BI234">
        <v>0</v>
      </c>
      <c r="BJ234"/>
      <c r="BK234"/>
      <c r="BL234"/>
      <c r="BM234"/>
      <c r="BN234"/>
      <c r="BO234"/>
      <c r="BP234"/>
      <c r="BQ234"/>
      <c r="BR234"/>
      <c r="BS234" s="50" t="s">
        <v>3887</v>
      </c>
      <c r="BT234" s="50" t="s">
        <v>2561</v>
      </c>
      <c r="BU234" s="56"/>
      <c r="BV234" s="56"/>
      <c r="BW234" s="56"/>
      <c r="BX234" s="56">
        <v>3</v>
      </c>
      <c r="BY234" s="56"/>
      <c r="BZ234" s="56"/>
      <c r="CA234" s="56"/>
      <c r="CB234" s="56"/>
      <c r="CC234" s="56"/>
      <c r="CD234" s="50" t="s">
        <v>2800</v>
      </c>
      <c r="CE234" s="50" t="s">
        <v>2818</v>
      </c>
      <c r="CF234" s="56">
        <v>3</v>
      </c>
      <c r="CG234" s="50" t="s">
        <v>3214</v>
      </c>
      <c r="CH234" s="50" t="s">
        <v>3208</v>
      </c>
      <c r="CI234" s="57" t="s">
        <v>2810</v>
      </c>
      <c r="CJ234" s="58" t="s">
        <v>3113</v>
      </c>
    </row>
    <row r="235" spans="1:88" s="50" customFormat="1" x14ac:dyDescent="0.3">
      <c r="A235" s="49" t="s">
        <v>583</v>
      </c>
      <c r="B235" s="49">
        <v>61210462</v>
      </c>
      <c r="C235" s="49">
        <v>1</v>
      </c>
      <c r="D235" s="49">
        <v>377</v>
      </c>
      <c r="E235" s="49">
        <v>1</v>
      </c>
      <c r="G235" s="49" t="s">
        <v>584</v>
      </c>
      <c r="H235" s="51">
        <v>43935</v>
      </c>
      <c r="I235" s="49" t="b">
        <f t="shared" si="55"/>
        <v>0</v>
      </c>
      <c r="J235" s="52">
        <v>1586875495</v>
      </c>
      <c r="K235" s="53">
        <f t="shared" si="56"/>
        <v>43935.614525462966</v>
      </c>
      <c r="L235" s="52"/>
      <c r="M235" s="53" t="str">
        <f t="shared" si="57"/>
        <v/>
      </c>
      <c r="N235" s="52" t="str">
        <f t="shared" si="58"/>
        <v/>
      </c>
      <c r="O235" s="54" t="str">
        <f t="shared" si="59"/>
        <v/>
      </c>
      <c r="P235" s="52">
        <v>1586876739</v>
      </c>
      <c r="Q235" s="53">
        <f t="shared" si="60"/>
        <v>43935.628923611104</v>
      </c>
      <c r="R235" s="52">
        <f t="shared" si="61"/>
        <v>1244</v>
      </c>
      <c r="S235" s="54" t="str">
        <f t="shared" si="62"/>
        <v>0 days 0:20:44</v>
      </c>
      <c r="U235" s="53" t="str">
        <f t="shared" si="63"/>
        <v/>
      </c>
      <c r="V235" s="52" t="str">
        <f t="shared" si="64"/>
        <v/>
      </c>
      <c r="W235" s="54" t="str">
        <f t="shared" si="65"/>
        <v/>
      </c>
      <c r="X235" s="52">
        <f t="shared" si="66"/>
        <v>1244</v>
      </c>
      <c r="Y235" s="54" t="str">
        <f t="shared" si="67"/>
        <v>00 days 00:20:44</v>
      </c>
      <c r="AC235" s="50" t="str">
        <f>IF(AB235="","",VLOOKUP(AB235,'Lookup Tables'!$A$75:$B$86,2,TRUE))</f>
        <v/>
      </c>
      <c r="AD235" s="54" t="str">
        <f t="shared" si="68"/>
        <v/>
      </c>
      <c r="AE235" s="49" t="s">
        <v>586</v>
      </c>
      <c r="AF235" s="55" t="str">
        <f t="shared" si="69"/>
        <v>Link</v>
      </c>
      <c r="AG235" s="49">
        <v>1830</v>
      </c>
      <c r="AH235" s="50" t="str">
        <f>IF(AG235="","",VLOOKUP(AG235,'Lookup Tables'!$A$75:$B$86,2,TRUE))</f>
        <v>Level 4</v>
      </c>
      <c r="AI235" s="49">
        <v>3025663</v>
      </c>
      <c r="AJ235" s="49" t="s">
        <v>9</v>
      </c>
      <c r="AK235" s="49" t="s">
        <v>585</v>
      </c>
      <c r="AL235" s="49">
        <v>58</v>
      </c>
      <c r="AM235" s="50" t="s">
        <v>587</v>
      </c>
      <c r="AN235" s="50" t="s">
        <v>588</v>
      </c>
      <c r="AO235" s="55" t="str">
        <f t="shared" si="70"/>
        <v>Link</v>
      </c>
      <c r="AP235" s="49" t="b">
        <v>1</v>
      </c>
      <c r="AQ235" s="165">
        <v>99</v>
      </c>
      <c r="AR235" s="175" t="s">
        <v>3288</v>
      </c>
      <c r="AS235" s="225"/>
      <c r="AT235"/>
      <c r="AU235"/>
      <c r="AV235"/>
      <c r="AW235"/>
      <c r="AX235">
        <v>1</v>
      </c>
      <c r="AY235">
        <f>AW235+AX235</f>
        <v>1</v>
      </c>
      <c r="AZ235">
        <v>0</v>
      </c>
      <c r="BA235"/>
      <c r="BB235"/>
      <c r="BC235"/>
      <c r="BD235"/>
      <c r="BE235"/>
      <c r="BF235">
        <v>1</v>
      </c>
      <c r="BG235"/>
      <c r="BH235"/>
      <c r="BI235"/>
      <c r="BJ235"/>
      <c r="BK235"/>
      <c r="BL235"/>
      <c r="BM235"/>
      <c r="BN235"/>
      <c r="BO235"/>
      <c r="BP235"/>
      <c r="BQ235"/>
      <c r="BR235"/>
      <c r="BS235" s="50" t="s">
        <v>3289</v>
      </c>
      <c r="BT235" s="50" t="s">
        <v>3290</v>
      </c>
      <c r="BU235" s="56"/>
      <c r="BV235" s="56"/>
      <c r="BW235" s="56"/>
      <c r="BX235" s="56">
        <v>3</v>
      </c>
      <c r="BY235" s="56"/>
      <c r="BZ235" s="56"/>
      <c r="CA235" s="56"/>
      <c r="CB235" s="56"/>
      <c r="CC235" s="56"/>
      <c r="CD235" s="50" t="s">
        <v>2800</v>
      </c>
      <c r="CE235" s="50" t="s">
        <v>2818</v>
      </c>
      <c r="CF235" s="56">
        <v>3</v>
      </c>
      <c r="CG235" s="50" t="s">
        <v>3214</v>
      </c>
      <c r="CH235" s="50" t="s">
        <v>3208</v>
      </c>
      <c r="CI235" s="57" t="s">
        <v>2818</v>
      </c>
      <c r="CJ235" s="58" t="s">
        <v>3113</v>
      </c>
    </row>
    <row r="236" spans="1:88" s="50" customFormat="1" x14ac:dyDescent="0.3">
      <c r="A236" s="49" t="s">
        <v>1687</v>
      </c>
      <c r="B236" s="49">
        <v>61964610</v>
      </c>
      <c r="C236" s="49">
        <v>0</v>
      </c>
      <c r="D236" s="49">
        <v>177</v>
      </c>
      <c r="E236" s="49">
        <v>1</v>
      </c>
      <c r="F236" s="50">
        <v>61971335</v>
      </c>
      <c r="G236" s="49" t="s">
        <v>1688</v>
      </c>
      <c r="H236" s="51">
        <v>43974</v>
      </c>
      <c r="I236" s="49" t="b">
        <f t="shared" si="55"/>
        <v>0</v>
      </c>
      <c r="J236" s="52">
        <v>1590185319</v>
      </c>
      <c r="K236" s="53">
        <f t="shared" si="56"/>
        <v>43973.922673611116</v>
      </c>
      <c r="L236" s="52"/>
      <c r="M236" s="53" t="str">
        <f t="shared" si="57"/>
        <v/>
      </c>
      <c r="N236" s="52" t="str">
        <f t="shared" si="58"/>
        <v/>
      </c>
      <c r="O236" s="54" t="str">
        <f t="shared" si="59"/>
        <v/>
      </c>
      <c r="P236" s="52">
        <v>1590233370</v>
      </c>
      <c r="Q236" s="53">
        <f t="shared" si="60"/>
        <v>43974.478819444441</v>
      </c>
      <c r="R236" s="52">
        <f t="shared" si="61"/>
        <v>48051</v>
      </c>
      <c r="S236" s="54" t="str">
        <f t="shared" si="62"/>
        <v>0 days 13:20:51</v>
      </c>
      <c r="T236" s="50">
        <v>1590233370</v>
      </c>
      <c r="U236" s="53">
        <f t="shared" si="63"/>
        <v>43974.478819444441</v>
      </c>
      <c r="V236" s="52">
        <f t="shared" si="64"/>
        <v>48051</v>
      </c>
      <c r="W236" s="54" t="str">
        <f t="shared" si="65"/>
        <v>0 days 13:20:51</v>
      </c>
      <c r="X236" s="52">
        <f t="shared" si="66"/>
        <v>48051</v>
      </c>
      <c r="Y236" s="54" t="str">
        <f t="shared" si="67"/>
        <v>00 days 13:20:51</v>
      </c>
      <c r="Z236" s="50" t="s">
        <v>3071</v>
      </c>
      <c r="AA236" s="50">
        <v>1658906</v>
      </c>
      <c r="AB236" s="50">
        <v>40380</v>
      </c>
      <c r="AC236" s="50" t="str">
        <f>IF(AB236="","",VLOOKUP(AB236,'Lookup Tables'!$A$75:$B$86,2,TRUE))</f>
        <v>Level 9</v>
      </c>
      <c r="AD236" s="54" t="str">
        <f t="shared" si="68"/>
        <v>Level 2-Level 9</v>
      </c>
      <c r="AE236" s="49" t="s">
        <v>1615</v>
      </c>
      <c r="AF236" s="55" t="str">
        <f t="shared" si="69"/>
        <v>Link</v>
      </c>
      <c r="AG236" s="49">
        <v>279</v>
      </c>
      <c r="AH236" s="50" t="str">
        <f>IF(AG236="","",VLOOKUP(AG236,'Lookup Tables'!$A$75:$B$86,2,TRUE))</f>
        <v>Level 2</v>
      </c>
      <c r="AI236" s="49">
        <v>2202866</v>
      </c>
      <c r="AJ236" s="49" t="s">
        <v>9</v>
      </c>
      <c r="AK236" s="49" t="s">
        <v>1614</v>
      </c>
      <c r="AL236" s="49">
        <v>0</v>
      </c>
      <c r="AM236" s="50" t="s">
        <v>1616</v>
      </c>
      <c r="AN236" s="50" t="s">
        <v>1689</v>
      </c>
      <c r="AO236" s="55" t="str">
        <f t="shared" si="70"/>
        <v>Link</v>
      </c>
      <c r="AP236" s="49" t="b">
        <v>1</v>
      </c>
      <c r="AQ236" s="165">
        <v>306</v>
      </c>
      <c r="AR236" s="175" t="s">
        <v>3870</v>
      </c>
      <c r="AS236" s="225"/>
      <c r="AT236"/>
      <c r="AU236"/>
      <c r="AV236"/>
      <c r="AW236">
        <v>1</v>
      </c>
      <c r="AX236"/>
      <c r="AY236">
        <v>0</v>
      </c>
      <c r="AZ236">
        <v>0</v>
      </c>
      <c r="BA236"/>
      <c r="BB236"/>
      <c r="BC236"/>
      <c r="BD236">
        <v>0</v>
      </c>
      <c r="BE236">
        <v>0</v>
      </c>
      <c r="BF236">
        <v>0</v>
      </c>
      <c r="BG236"/>
      <c r="BH236"/>
      <c r="BI236"/>
      <c r="BJ236"/>
      <c r="BK236"/>
      <c r="BL236"/>
      <c r="BM236"/>
      <c r="BN236"/>
      <c r="BO236"/>
      <c r="BP236"/>
      <c r="BQ236"/>
      <c r="BR236"/>
      <c r="BS236" s="50" t="s">
        <v>3871</v>
      </c>
      <c r="BT236" s="50" t="s">
        <v>2561</v>
      </c>
      <c r="BU236" s="56">
        <v>3</v>
      </c>
      <c r="BV236" s="56"/>
      <c r="BW236" s="56"/>
      <c r="BX236" s="56"/>
      <c r="BY236" s="56"/>
      <c r="BZ236" s="56"/>
      <c r="CA236" s="56"/>
      <c r="CB236" s="56"/>
      <c r="CC236" s="56"/>
      <c r="CD236" s="50" t="s">
        <v>2805</v>
      </c>
      <c r="CE236" s="50" t="s">
        <v>2818</v>
      </c>
      <c r="CF236" s="56">
        <v>3</v>
      </c>
      <c r="CG236" s="50" t="s">
        <v>3214</v>
      </c>
      <c r="CH236" s="50" t="s">
        <v>3208</v>
      </c>
      <c r="CI236" s="57" t="s">
        <v>2818</v>
      </c>
      <c r="CJ236" s="58" t="s">
        <v>3113</v>
      </c>
    </row>
    <row r="237" spans="1:88" s="50" customFormat="1" x14ac:dyDescent="0.3">
      <c r="A237" s="49" t="s">
        <v>474</v>
      </c>
      <c r="B237" s="49">
        <v>64827234</v>
      </c>
      <c r="C237" s="49">
        <v>0</v>
      </c>
      <c r="D237" s="49">
        <v>43</v>
      </c>
      <c r="E237" s="49">
        <v>1</v>
      </c>
      <c r="F237" s="50">
        <v>64828434</v>
      </c>
      <c r="G237" s="49" t="s">
        <v>475</v>
      </c>
      <c r="H237" s="51">
        <v>44148</v>
      </c>
      <c r="I237" s="49" t="b">
        <f t="shared" si="55"/>
        <v>0</v>
      </c>
      <c r="J237" s="52">
        <v>1605297424</v>
      </c>
      <c r="K237" s="53">
        <f t="shared" si="56"/>
        <v>44148.831296296295</v>
      </c>
      <c r="L237" s="52"/>
      <c r="M237" s="53" t="str">
        <f t="shared" si="57"/>
        <v/>
      </c>
      <c r="N237" s="52" t="str">
        <f t="shared" si="58"/>
        <v/>
      </c>
      <c r="O237" s="54" t="str">
        <f t="shared" si="59"/>
        <v/>
      </c>
      <c r="P237" s="52">
        <v>1605304055</v>
      </c>
      <c r="Q237" s="53">
        <f t="shared" si="60"/>
        <v>44148.908043981486</v>
      </c>
      <c r="R237" s="52">
        <f t="shared" si="61"/>
        <v>6631</v>
      </c>
      <c r="S237" s="54" t="str">
        <f t="shared" si="62"/>
        <v>0 days 1:50:31</v>
      </c>
      <c r="T237" s="50">
        <v>1605304055</v>
      </c>
      <c r="U237" s="53">
        <f t="shared" si="63"/>
        <v>44148.908043981486</v>
      </c>
      <c r="V237" s="52">
        <f t="shared" si="64"/>
        <v>6631</v>
      </c>
      <c r="W237" s="54" t="str">
        <f t="shared" si="65"/>
        <v>0 days 1:50:31</v>
      </c>
      <c r="X237" s="52">
        <f t="shared" si="66"/>
        <v>6631</v>
      </c>
      <c r="Y237" s="54" t="str">
        <f t="shared" si="67"/>
        <v>00 days 01:50:31</v>
      </c>
      <c r="Z237" s="50" t="s">
        <v>3034</v>
      </c>
      <c r="AA237" s="50">
        <v>2069605</v>
      </c>
      <c r="AB237" s="50">
        <v>14294</v>
      </c>
      <c r="AC237" s="50" t="str">
        <f>IF(AB237="","",VLOOKUP(AB237,'Lookup Tables'!$A$75:$B$86,2,TRUE))</f>
        <v>Level 8</v>
      </c>
      <c r="AD237" s="54" t="str">
        <f t="shared" si="68"/>
        <v>Level 2-Level 8</v>
      </c>
      <c r="AE237" s="49" t="s">
        <v>477</v>
      </c>
      <c r="AF237" s="55" t="str">
        <f t="shared" si="69"/>
        <v>Link</v>
      </c>
      <c r="AG237" s="49">
        <v>341</v>
      </c>
      <c r="AH237" s="50" t="str">
        <f>IF(AG237="","",VLOOKUP(AG237,'Lookup Tables'!$A$75:$B$86,2,TRUE))</f>
        <v>Level 2</v>
      </c>
      <c r="AI237" s="49">
        <v>352635</v>
      </c>
      <c r="AJ237" s="49" t="s">
        <v>9</v>
      </c>
      <c r="AK237" s="49" t="s">
        <v>476</v>
      </c>
      <c r="AL237" s="49"/>
      <c r="AM237" s="50" t="s">
        <v>478</v>
      </c>
      <c r="AN237" s="50" t="s">
        <v>479</v>
      </c>
      <c r="AO237" s="55" t="str">
        <f t="shared" si="70"/>
        <v>Link</v>
      </c>
      <c r="AP237" s="49" t="b">
        <v>1</v>
      </c>
      <c r="AQ237" s="165">
        <v>80</v>
      </c>
      <c r="AR237" s="175" t="s">
        <v>474</v>
      </c>
      <c r="AS237" s="225">
        <v>1</v>
      </c>
      <c r="AT237"/>
      <c r="AU237"/>
      <c r="AV237"/>
      <c r="AW237"/>
      <c r="AX237"/>
      <c r="AY237">
        <f t="shared" ref="AY237:AY252" si="73">AW237+AX237</f>
        <v>0</v>
      </c>
      <c r="AZ237">
        <v>0</v>
      </c>
      <c r="BA237"/>
      <c r="BB237"/>
      <c r="BC237"/>
      <c r="BD237"/>
      <c r="BE237"/>
      <c r="BF237"/>
      <c r="BG237"/>
      <c r="BH237"/>
      <c r="BI237"/>
      <c r="BJ237"/>
      <c r="BK237"/>
      <c r="BL237"/>
      <c r="BM237"/>
      <c r="BN237"/>
      <c r="BO237"/>
      <c r="BP237"/>
      <c r="BQ237"/>
      <c r="BR237"/>
      <c r="BS237" s="95" t="s">
        <v>3948</v>
      </c>
      <c r="BT237" s="50" t="s">
        <v>3621</v>
      </c>
      <c r="BU237" s="56">
        <v>2</v>
      </c>
      <c r="BV237" s="56"/>
      <c r="BW237" s="56"/>
      <c r="BX237" s="56"/>
      <c r="BY237" s="56">
        <v>3</v>
      </c>
      <c r="BZ237" s="56">
        <v>2</v>
      </c>
      <c r="CA237" s="56"/>
      <c r="CB237" s="56"/>
      <c r="CC237" s="56"/>
      <c r="CD237" s="50" t="s">
        <v>2804</v>
      </c>
      <c r="CE237" s="50" t="s">
        <v>2818</v>
      </c>
      <c r="CF237" s="56">
        <v>3</v>
      </c>
      <c r="CG237" s="50" t="s">
        <v>3214</v>
      </c>
      <c r="CH237" s="50" t="s">
        <v>3208</v>
      </c>
      <c r="CI237" s="57" t="s">
        <v>2810</v>
      </c>
      <c r="CJ237" s="58" t="s">
        <v>3113</v>
      </c>
    </row>
    <row r="238" spans="1:88" s="50" customFormat="1" x14ac:dyDescent="0.3">
      <c r="A238" s="49" t="s">
        <v>2152</v>
      </c>
      <c r="B238" s="49">
        <v>59343706</v>
      </c>
      <c r="C238" s="49">
        <v>1</v>
      </c>
      <c r="D238" s="49">
        <v>1219</v>
      </c>
      <c r="E238" s="49">
        <v>1</v>
      </c>
      <c r="F238" s="50">
        <v>65777187</v>
      </c>
      <c r="G238" s="49" t="s">
        <v>2153</v>
      </c>
      <c r="H238" s="51">
        <v>44214</v>
      </c>
      <c r="I238" s="49" t="b">
        <f t="shared" si="55"/>
        <v>1</v>
      </c>
      <c r="J238" s="52">
        <v>1576411381</v>
      </c>
      <c r="K238" s="53">
        <f t="shared" si="56"/>
        <v>43814.50209490741</v>
      </c>
      <c r="L238" s="52">
        <v>1576413885</v>
      </c>
      <c r="M238" s="53">
        <f t="shared" si="57"/>
        <v>43814.531076388885</v>
      </c>
      <c r="N238" s="52">
        <f t="shared" si="58"/>
        <v>2504</v>
      </c>
      <c r="O238" s="54" t="str">
        <f t="shared" si="59"/>
        <v>0 days 0:41:44</v>
      </c>
      <c r="P238" s="52">
        <v>1610982853</v>
      </c>
      <c r="Q238" s="53">
        <f t="shared" si="60"/>
        <v>44214.634872685187</v>
      </c>
      <c r="R238" s="52">
        <f t="shared" si="61"/>
        <v>34571472</v>
      </c>
      <c r="S238" s="54" t="str">
        <f t="shared" si="62"/>
        <v>400 days 3:11:12</v>
      </c>
      <c r="T238" s="50">
        <v>1610982853</v>
      </c>
      <c r="U238" s="53">
        <f t="shared" si="63"/>
        <v>44214.634872685187</v>
      </c>
      <c r="V238" s="52">
        <f t="shared" si="64"/>
        <v>34571472</v>
      </c>
      <c r="W238" s="54" t="str">
        <f t="shared" si="65"/>
        <v>400 days 3:11:12</v>
      </c>
      <c r="X238" s="52">
        <f t="shared" si="66"/>
        <v>2504</v>
      </c>
      <c r="Y238" s="54" t="str">
        <f t="shared" si="67"/>
        <v>00 days 00:41:44</v>
      </c>
      <c r="Z238" s="50" t="s">
        <v>984</v>
      </c>
      <c r="AA238" s="50">
        <v>1786007</v>
      </c>
      <c r="AB238" s="50">
        <v>1664</v>
      </c>
      <c r="AC238" s="50" t="str">
        <f>IF(AB238="","",VLOOKUP(AB238,'Lookup Tables'!$A$75:$B$86,2,TRUE))</f>
        <v>Level 4</v>
      </c>
      <c r="AD238" s="54" t="str">
        <f t="shared" si="68"/>
        <v>Level 4-Level 4</v>
      </c>
      <c r="AE238" s="49" t="s">
        <v>984</v>
      </c>
      <c r="AF238" s="55" t="str">
        <f t="shared" si="69"/>
        <v>Link</v>
      </c>
      <c r="AG238" s="49">
        <v>1664</v>
      </c>
      <c r="AH238" s="50" t="str">
        <f>IF(AG238="","",VLOOKUP(AG238,'Lookup Tables'!$A$75:$B$86,2,TRUE))</f>
        <v>Level 4</v>
      </c>
      <c r="AI238" s="49">
        <v>1786007</v>
      </c>
      <c r="AJ238" s="49" t="s">
        <v>9</v>
      </c>
      <c r="AK238" s="49" t="s">
        <v>983</v>
      </c>
      <c r="AL238" s="49"/>
      <c r="AM238" s="50" t="s">
        <v>985</v>
      </c>
      <c r="AN238" s="50" t="s">
        <v>2154</v>
      </c>
      <c r="AO238" s="55" t="str">
        <f t="shared" si="70"/>
        <v>Link</v>
      </c>
      <c r="AP238" s="49" t="b">
        <v>1</v>
      </c>
      <c r="AQ238" s="165">
        <v>396</v>
      </c>
      <c r="AR238" s="175" t="s">
        <v>2939</v>
      </c>
      <c r="AS238" s="225"/>
      <c r="AT238"/>
      <c r="AU238"/>
      <c r="AV238"/>
      <c r="AW238"/>
      <c r="AX238"/>
      <c r="AY238">
        <f t="shared" si="73"/>
        <v>0</v>
      </c>
      <c r="AZ238">
        <v>0</v>
      </c>
      <c r="BA238"/>
      <c r="BB238"/>
      <c r="BC238"/>
      <c r="BD238"/>
      <c r="BE238"/>
      <c r="BF238"/>
      <c r="BG238"/>
      <c r="BH238"/>
      <c r="BI238"/>
      <c r="BJ238">
        <v>1</v>
      </c>
      <c r="BK238"/>
      <c r="BL238"/>
      <c r="BM238"/>
      <c r="BN238"/>
      <c r="BO238"/>
      <c r="BP238"/>
      <c r="BQ238"/>
      <c r="BR238"/>
      <c r="BS238" s="50" t="s">
        <v>2940</v>
      </c>
      <c r="BT238" s="50" t="s">
        <v>2926</v>
      </c>
      <c r="BU238" s="56"/>
      <c r="BV238" s="56"/>
      <c r="BW238" s="56">
        <v>2</v>
      </c>
      <c r="BX238" s="56">
        <v>3</v>
      </c>
      <c r="BY238" s="56"/>
      <c r="BZ238" s="56"/>
      <c r="CA238" s="56"/>
      <c r="CB238" s="56"/>
      <c r="CC238" s="56"/>
      <c r="CD238" s="50" t="s">
        <v>2800</v>
      </c>
      <c r="CE238" s="50" t="s">
        <v>2818</v>
      </c>
      <c r="CF238" s="56">
        <v>2</v>
      </c>
      <c r="CG238" s="50" t="s">
        <v>3213</v>
      </c>
      <c r="CH238" s="50" t="s">
        <v>3208</v>
      </c>
      <c r="CI238" s="57" t="s">
        <v>2810</v>
      </c>
      <c r="CJ238" s="58" t="s">
        <v>3113</v>
      </c>
    </row>
    <row r="239" spans="1:88" s="50" customFormat="1" x14ac:dyDescent="0.3">
      <c r="A239" s="49" t="s">
        <v>2110</v>
      </c>
      <c r="B239" s="49">
        <v>60360640</v>
      </c>
      <c r="C239" s="49">
        <v>1</v>
      </c>
      <c r="D239" s="49">
        <v>1019</v>
      </c>
      <c r="E239" s="49">
        <v>1</v>
      </c>
      <c r="F239" s="50">
        <v>60650854</v>
      </c>
      <c r="G239" s="49" t="s">
        <v>2111</v>
      </c>
      <c r="H239" s="51">
        <v>43902</v>
      </c>
      <c r="I239" s="49" t="b">
        <f t="shared" si="55"/>
        <v>0</v>
      </c>
      <c r="J239" s="52">
        <v>1582448511</v>
      </c>
      <c r="K239" s="53">
        <f t="shared" si="56"/>
        <v>43884.376284722224</v>
      </c>
      <c r="L239" s="52">
        <v>1582451428</v>
      </c>
      <c r="M239" s="53">
        <f t="shared" si="57"/>
        <v>43884.410046296296</v>
      </c>
      <c r="N239" s="52">
        <f t="shared" si="58"/>
        <v>2917</v>
      </c>
      <c r="O239" s="54" t="str">
        <f t="shared" si="59"/>
        <v>0 days 0:48:37</v>
      </c>
      <c r="P239" s="52">
        <v>1584004567</v>
      </c>
      <c r="Q239" s="53">
        <f t="shared" si="60"/>
        <v>43902.386192129634</v>
      </c>
      <c r="R239" s="52">
        <f t="shared" si="61"/>
        <v>1556056</v>
      </c>
      <c r="S239" s="54" t="str">
        <f t="shared" si="62"/>
        <v>18 days 0:14:16</v>
      </c>
      <c r="T239" s="50">
        <v>1584004567</v>
      </c>
      <c r="U239" s="53">
        <f t="shared" si="63"/>
        <v>43902.386192129634</v>
      </c>
      <c r="V239" s="52">
        <f t="shared" si="64"/>
        <v>1556056</v>
      </c>
      <c r="W239" s="54" t="str">
        <f t="shared" si="65"/>
        <v>18 days 0:14:16</v>
      </c>
      <c r="X239" s="52">
        <f t="shared" si="66"/>
        <v>2917</v>
      </c>
      <c r="Y239" s="54" t="str">
        <f t="shared" si="67"/>
        <v>00 days 00:48:37</v>
      </c>
      <c r="Z239" s="50" t="s">
        <v>2113</v>
      </c>
      <c r="AA239" s="50">
        <v>2969412</v>
      </c>
      <c r="AB239" s="50">
        <v>1040</v>
      </c>
      <c r="AC239" s="50" t="str">
        <f>IF(AB239="","",VLOOKUP(AB239,'Lookup Tables'!$A$75:$B$86,2,TRUE))</f>
        <v>Level 4</v>
      </c>
      <c r="AD239" s="54" t="str">
        <f t="shared" si="68"/>
        <v>Level 4-Level 4</v>
      </c>
      <c r="AE239" s="49" t="s">
        <v>2113</v>
      </c>
      <c r="AF239" s="55" t="str">
        <f t="shared" si="69"/>
        <v>Link</v>
      </c>
      <c r="AG239" s="49">
        <v>1040</v>
      </c>
      <c r="AH239" s="50" t="str">
        <f>IF(AG239="","",VLOOKUP(AG239,'Lookup Tables'!$A$75:$B$86,2,TRUE))</f>
        <v>Level 4</v>
      </c>
      <c r="AI239" s="49">
        <v>2969412</v>
      </c>
      <c r="AJ239" s="49" t="s">
        <v>9</v>
      </c>
      <c r="AK239" s="49" t="s">
        <v>2112</v>
      </c>
      <c r="AL239" s="49">
        <v>57</v>
      </c>
      <c r="AM239" s="50" t="s">
        <v>2114</v>
      </c>
      <c r="AN239" s="50" t="s">
        <v>2115</v>
      </c>
      <c r="AO239" s="55" t="str">
        <f t="shared" si="70"/>
        <v>Link</v>
      </c>
      <c r="AP239" s="49" t="b">
        <v>1</v>
      </c>
      <c r="AQ239" s="165">
        <v>389</v>
      </c>
      <c r="AR239" s="175" t="s">
        <v>3734</v>
      </c>
      <c r="AS239" s="225"/>
      <c r="AT239"/>
      <c r="AU239"/>
      <c r="AV239"/>
      <c r="AW239"/>
      <c r="AX239"/>
      <c r="AY239">
        <f t="shared" si="73"/>
        <v>0</v>
      </c>
      <c r="AZ239">
        <v>0</v>
      </c>
      <c r="BA239"/>
      <c r="BB239"/>
      <c r="BC239"/>
      <c r="BD239"/>
      <c r="BE239">
        <v>0</v>
      </c>
      <c r="BF239"/>
      <c r="BG239"/>
      <c r="BH239"/>
      <c r="BI239"/>
      <c r="BJ239"/>
      <c r="BK239"/>
      <c r="BL239"/>
      <c r="BM239"/>
      <c r="BN239"/>
      <c r="BO239"/>
      <c r="BP239"/>
      <c r="BQ239"/>
      <c r="BR239"/>
      <c r="BS239" s="95" t="s">
        <v>3735</v>
      </c>
      <c r="BT239" s="95" t="s">
        <v>3334</v>
      </c>
      <c r="BU239" s="56"/>
      <c r="BV239" s="56"/>
      <c r="BW239" s="56"/>
      <c r="BX239" s="56">
        <v>2</v>
      </c>
      <c r="BY239" s="56">
        <v>3</v>
      </c>
      <c r="BZ239" s="56"/>
      <c r="CA239" s="56"/>
      <c r="CB239" s="56"/>
      <c r="CC239" s="56"/>
      <c r="CD239" s="50" t="s">
        <v>2804</v>
      </c>
      <c r="CE239" s="50" t="s">
        <v>2818</v>
      </c>
      <c r="CF239" s="56">
        <v>2</v>
      </c>
      <c r="CG239" s="50" t="s">
        <v>3213</v>
      </c>
      <c r="CH239" s="50" t="s">
        <v>3208</v>
      </c>
      <c r="CI239" s="57" t="s">
        <v>2810</v>
      </c>
      <c r="CJ239" s="58" t="s">
        <v>3113</v>
      </c>
    </row>
    <row r="240" spans="1:88" s="50" customFormat="1" x14ac:dyDescent="0.3">
      <c r="A240" s="49" t="s">
        <v>1038</v>
      </c>
      <c r="B240" s="49">
        <v>58875009</v>
      </c>
      <c r="C240" s="49">
        <v>0</v>
      </c>
      <c r="D240" s="49">
        <v>508</v>
      </c>
      <c r="E240" s="49">
        <v>2</v>
      </c>
      <c r="G240" s="49" t="s">
        <v>1039</v>
      </c>
      <c r="H240" s="51">
        <v>43784</v>
      </c>
      <c r="I240" s="49" t="b">
        <f t="shared" si="55"/>
        <v>1</v>
      </c>
      <c r="J240" s="52">
        <v>1573813551</v>
      </c>
      <c r="K240" s="53">
        <f t="shared" si="56"/>
        <v>43784.434618055559</v>
      </c>
      <c r="L240" s="52"/>
      <c r="M240" s="53" t="str">
        <f t="shared" si="57"/>
        <v/>
      </c>
      <c r="N240" s="52" t="str">
        <f t="shared" si="58"/>
        <v/>
      </c>
      <c r="O240" s="54" t="str">
        <f t="shared" si="59"/>
        <v/>
      </c>
      <c r="P240" s="52">
        <v>1573815634</v>
      </c>
      <c r="Q240" s="53">
        <f t="shared" si="60"/>
        <v>43784.458726851852</v>
      </c>
      <c r="R240" s="52">
        <f t="shared" si="61"/>
        <v>2083</v>
      </c>
      <c r="S240" s="54" t="str">
        <f t="shared" si="62"/>
        <v>0 days 0:34:43</v>
      </c>
      <c r="U240" s="53" t="str">
        <f t="shared" si="63"/>
        <v/>
      </c>
      <c r="V240" s="52" t="str">
        <f t="shared" si="64"/>
        <v/>
      </c>
      <c r="W240" s="54" t="str">
        <f t="shared" si="65"/>
        <v/>
      </c>
      <c r="X240" s="52">
        <f t="shared" si="66"/>
        <v>2083</v>
      </c>
      <c r="Y240" s="54" t="str">
        <f t="shared" si="67"/>
        <v>00 days 00:34:43</v>
      </c>
      <c r="AC240" s="50" t="str">
        <f>IF(AB240="","",VLOOKUP(AB240,'Lookup Tables'!$A$75:$B$86,2,TRUE))</f>
        <v/>
      </c>
      <c r="AD240" s="54" t="str">
        <f t="shared" si="68"/>
        <v/>
      </c>
      <c r="AE240" s="49" t="s">
        <v>1041</v>
      </c>
      <c r="AF240" s="55" t="str">
        <f t="shared" si="69"/>
        <v>Link</v>
      </c>
      <c r="AG240" s="49">
        <v>96</v>
      </c>
      <c r="AH240" s="50" t="str">
        <f>IF(AG240="","",VLOOKUP(AG240,'Lookup Tables'!$A$75:$B$86,2,TRUE))</f>
        <v>Level 1</v>
      </c>
      <c r="AI240" s="49">
        <v>6830857</v>
      </c>
      <c r="AJ240" s="49" t="s">
        <v>9</v>
      </c>
      <c r="AK240" s="49" t="s">
        <v>1040</v>
      </c>
      <c r="AL240" s="49"/>
      <c r="AM240" s="50" t="s">
        <v>1042</v>
      </c>
      <c r="AN240" s="50" t="s">
        <v>1043</v>
      </c>
      <c r="AO240" s="55" t="str">
        <f t="shared" si="70"/>
        <v>Link</v>
      </c>
      <c r="AP240" s="49" t="b">
        <v>1</v>
      </c>
      <c r="AQ240" s="165">
        <v>181</v>
      </c>
      <c r="AR240" s="175" t="s">
        <v>1038</v>
      </c>
      <c r="AS240" s="225"/>
      <c r="AT240"/>
      <c r="AU240"/>
      <c r="AV240"/>
      <c r="AW240"/>
      <c r="AX240"/>
      <c r="AY240">
        <f t="shared" si="73"/>
        <v>0</v>
      </c>
      <c r="AZ240">
        <v>0</v>
      </c>
      <c r="BA240"/>
      <c r="BB240"/>
      <c r="BC240"/>
      <c r="BD240"/>
      <c r="BE240"/>
      <c r="BF240"/>
      <c r="BG240"/>
      <c r="BH240"/>
      <c r="BI240"/>
      <c r="BJ240"/>
      <c r="BK240">
        <v>1</v>
      </c>
      <c r="BL240"/>
      <c r="BM240"/>
      <c r="BN240"/>
      <c r="BO240"/>
      <c r="BP240"/>
      <c r="BQ240"/>
      <c r="BR240"/>
      <c r="BS240" s="50" t="s">
        <v>4007</v>
      </c>
      <c r="BT240" s="50" t="s">
        <v>4008</v>
      </c>
      <c r="BU240" s="56">
        <v>3</v>
      </c>
      <c r="BV240" s="56"/>
      <c r="BW240" s="56"/>
      <c r="BX240" s="56"/>
      <c r="BY240" s="56">
        <v>2</v>
      </c>
      <c r="BZ240" s="56"/>
      <c r="CA240" s="56"/>
      <c r="CB240" s="56"/>
      <c r="CC240" s="56"/>
      <c r="CD240" s="50" t="s">
        <v>2805</v>
      </c>
      <c r="CE240" s="50" t="s">
        <v>2818</v>
      </c>
      <c r="CF240" s="56">
        <v>2</v>
      </c>
      <c r="CG240" s="50" t="s">
        <v>3213</v>
      </c>
      <c r="CH240" s="50" t="s">
        <v>3208</v>
      </c>
      <c r="CI240" s="57" t="s">
        <v>2810</v>
      </c>
      <c r="CJ240" s="58" t="s">
        <v>3113</v>
      </c>
    </row>
    <row r="241" spans="1:88" s="50" customFormat="1" x14ac:dyDescent="0.3">
      <c r="A241" s="49" t="s">
        <v>2494</v>
      </c>
      <c r="B241" s="49">
        <v>64732595</v>
      </c>
      <c r="C241" s="49">
        <v>0</v>
      </c>
      <c r="D241" s="49">
        <v>42</v>
      </c>
      <c r="E241" s="49">
        <v>1</v>
      </c>
      <c r="G241" s="49" t="s">
        <v>2495</v>
      </c>
      <c r="H241" s="51">
        <v>44143</v>
      </c>
      <c r="I241" s="49" t="b">
        <f t="shared" si="55"/>
        <v>0</v>
      </c>
      <c r="J241" s="52">
        <v>1604784345</v>
      </c>
      <c r="K241" s="53">
        <f t="shared" si="56"/>
        <v>44142.892881944441</v>
      </c>
      <c r="L241" s="52">
        <v>1604788958</v>
      </c>
      <c r="M241" s="53">
        <f t="shared" si="57"/>
        <v>44142.946273148147</v>
      </c>
      <c r="N241" s="52">
        <f t="shared" si="58"/>
        <v>4613</v>
      </c>
      <c r="O241" s="54" t="str">
        <f t="shared" si="59"/>
        <v>0 days 1:16:53</v>
      </c>
      <c r="P241" s="52">
        <v>1604789279</v>
      </c>
      <c r="Q241" s="53">
        <f t="shared" si="60"/>
        <v>44142.949988425928</v>
      </c>
      <c r="R241" s="52">
        <f t="shared" si="61"/>
        <v>4934</v>
      </c>
      <c r="S241" s="54" t="str">
        <f t="shared" si="62"/>
        <v>0 days 1:22:14</v>
      </c>
      <c r="U241" s="53" t="str">
        <f t="shared" si="63"/>
        <v/>
      </c>
      <c r="V241" s="52" t="str">
        <f t="shared" si="64"/>
        <v/>
      </c>
      <c r="W241" s="54" t="str">
        <f t="shared" si="65"/>
        <v/>
      </c>
      <c r="X241" s="52">
        <f t="shared" si="66"/>
        <v>4613</v>
      </c>
      <c r="Y241" s="54" t="str">
        <f t="shared" si="67"/>
        <v>00 days 01:16:53</v>
      </c>
      <c r="AC241" s="50" t="str">
        <f>IF(AB241="","",VLOOKUP(AB241,'Lookup Tables'!$A$75:$B$86,2,TRUE))</f>
        <v/>
      </c>
      <c r="AD241" s="54" t="str">
        <f t="shared" si="68"/>
        <v/>
      </c>
      <c r="AE241" s="49" t="s">
        <v>2497</v>
      </c>
      <c r="AF241" s="55" t="str">
        <f t="shared" si="69"/>
        <v>Link</v>
      </c>
      <c r="AG241" s="49">
        <v>8167</v>
      </c>
      <c r="AH241" s="50" t="str">
        <f>IF(AG241="","",VLOOKUP(AG241,'Lookup Tables'!$A$75:$B$86,2,TRUE))</f>
        <v>Level 7</v>
      </c>
      <c r="AI241" s="49">
        <v>472966</v>
      </c>
      <c r="AJ241" s="49" t="s">
        <v>9</v>
      </c>
      <c r="AK241" s="49" t="s">
        <v>2496</v>
      </c>
      <c r="AL241" s="49">
        <v>85</v>
      </c>
      <c r="AM241" s="50" t="s">
        <v>2498</v>
      </c>
      <c r="AN241" s="50" t="s">
        <v>2499</v>
      </c>
      <c r="AO241" s="55" t="str">
        <f t="shared" si="70"/>
        <v>Link</v>
      </c>
      <c r="AP241" s="49" t="b">
        <v>0</v>
      </c>
      <c r="AQ241" s="165">
        <v>460</v>
      </c>
      <c r="AR241" s="175" t="s">
        <v>3219</v>
      </c>
      <c r="AS241" s="225"/>
      <c r="AT241"/>
      <c r="AU241"/>
      <c r="AV241">
        <v>1</v>
      </c>
      <c r="AW241"/>
      <c r="AX241"/>
      <c r="AY241">
        <f t="shared" si="73"/>
        <v>0</v>
      </c>
      <c r="AZ241">
        <v>0</v>
      </c>
      <c r="BA241"/>
      <c r="BB241"/>
      <c r="BC241"/>
      <c r="BD241"/>
      <c r="BE241"/>
      <c r="BF241">
        <v>0</v>
      </c>
      <c r="BG241"/>
      <c r="BH241"/>
      <c r="BI241"/>
      <c r="BJ241"/>
      <c r="BK241"/>
      <c r="BL241"/>
      <c r="BM241"/>
      <c r="BN241"/>
      <c r="BO241"/>
      <c r="BP241"/>
      <c r="BQ241"/>
      <c r="BR241"/>
      <c r="BS241" s="50" t="s">
        <v>3220</v>
      </c>
      <c r="BT241" s="50" t="s">
        <v>2903</v>
      </c>
      <c r="BU241" s="56">
        <v>3</v>
      </c>
      <c r="BV241" s="56"/>
      <c r="BW241" s="56">
        <v>1</v>
      </c>
      <c r="BX241" s="56"/>
      <c r="BY241" s="56">
        <v>2</v>
      </c>
      <c r="BZ241" s="56">
        <v>1</v>
      </c>
      <c r="CA241" s="56"/>
      <c r="CB241" s="56"/>
      <c r="CC241" s="56">
        <v>2</v>
      </c>
      <c r="CD241" s="50" t="s">
        <v>2805</v>
      </c>
      <c r="CE241" s="50" t="s">
        <v>2818</v>
      </c>
      <c r="CF241" s="56">
        <v>2</v>
      </c>
      <c r="CG241" s="50" t="s">
        <v>3214</v>
      </c>
      <c r="CH241" s="50" t="s">
        <v>3208</v>
      </c>
      <c r="CI241" s="57" t="s">
        <v>2810</v>
      </c>
      <c r="CJ241" s="58" t="s">
        <v>3113</v>
      </c>
    </row>
    <row r="242" spans="1:88" s="50" customFormat="1" x14ac:dyDescent="0.3">
      <c r="A242" s="49" t="s">
        <v>1675</v>
      </c>
      <c r="B242" s="49">
        <v>62203734</v>
      </c>
      <c r="C242" s="49">
        <v>0</v>
      </c>
      <c r="D242" s="49">
        <v>342</v>
      </c>
      <c r="E242" s="49">
        <v>1</v>
      </c>
      <c r="G242" s="49" t="s">
        <v>1676</v>
      </c>
      <c r="H242" s="51">
        <v>43987</v>
      </c>
      <c r="I242" s="49" t="b">
        <f t="shared" si="55"/>
        <v>0</v>
      </c>
      <c r="J242" s="52">
        <v>1591303195</v>
      </c>
      <c r="K242" s="53">
        <f t="shared" si="56"/>
        <v>43986.861053240747</v>
      </c>
      <c r="L242" s="52"/>
      <c r="M242" s="53" t="str">
        <f t="shared" si="57"/>
        <v/>
      </c>
      <c r="N242" s="52" t="str">
        <f t="shared" si="58"/>
        <v/>
      </c>
      <c r="O242" s="54" t="str">
        <f t="shared" si="59"/>
        <v/>
      </c>
      <c r="P242" s="52">
        <v>1591342702</v>
      </c>
      <c r="Q242" s="53">
        <f t="shared" si="60"/>
        <v>43987.31831018519</v>
      </c>
      <c r="R242" s="52">
        <f t="shared" si="61"/>
        <v>39507</v>
      </c>
      <c r="S242" s="54" t="str">
        <f t="shared" si="62"/>
        <v>0 days 10:58:27</v>
      </c>
      <c r="U242" s="53" t="str">
        <f t="shared" si="63"/>
        <v/>
      </c>
      <c r="V242" s="52" t="str">
        <f t="shared" si="64"/>
        <v/>
      </c>
      <c r="W242" s="54" t="str">
        <f t="shared" si="65"/>
        <v/>
      </c>
      <c r="X242" s="52">
        <f t="shared" si="66"/>
        <v>39507</v>
      </c>
      <c r="Y242" s="54" t="str">
        <f t="shared" si="67"/>
        <v>00 days 10:58:27</v>
      </c>
      <c r="AC242" s="50" t="str">
        <f>IF(AB242="","",VLOOKUP(AB242,'Lookup Tables'!$A$75:$B$86,2,TRUE))</f>
        <v/>
      </c>
      <c r="AD242" s="54" t="str">
        <f t="shared" si="68"/>
        <v/>
      </c>
      <c r="AE242" s="49" t="s">
        <v>1678</v>
      </c>
      <c r="AF242" s="55" t="str">
        <f t="shared" si="69"/>
        <v>Link</v>
      </c>
      <c r="AG242" s="49">
        <v>33</v>
      </c>
      <c r="AH242" s="50" t="str">
        <f>IF(AG242="","",VLOOKUP(AG242,'Lookup Tables'!$A$75:$B$86,2,TRUE))</f>
        <v>Level 1</v>
      </c>
      <c r="AI242" s="49">
        <v>2112796</v>
      </c>
      <c r="AJ242" s="49" t="s">
        <v>9</v>
      </c>
      <c r="AK242" s="49" t="s">
        <v>1677</v>
      </c>
      <c r="AL242" s="49"/>
      <c r="AM242" s="50" t="s">
        <v>1679</v>
      </c>
      <c r="AN242" s="50" t="s">
        <v>1680</v>
      </c>
      <c r="AO242" s="55" t="str">
        <f t="shared" si="70"/>
        <v>Link</v>
      </c>
      <c r="AP242" s="49" t="b">
        <v>1</v>
      </c>
      <c r="AQ242" s="165">
        <v>304</v>
      </c>
      <c r="AR242" s="175" t="s">
        <v>2923</v>
      </c>
      <c r="AS242" s="225"/>
      <c r="AT242"/>
      <c r="AU242"/>
      <c r="AV242"/>
      <c r="AW242"/>
      <c r="AX242"/>
      <c r="AY242">
        <f t="shared" si="73"/>
        <v>0</v>
      </c>
      <c r="AZ242">
        <v>0</v>
      </c>
      <c r="BA242"/>
      <c r="BB242"/>
      <c r="BC242"/>
      <c r="BD242">
        <v>0</v>
      </c>
      <c r="BE242"/>
      <c r="BF242"/>
      <c r="BG242"/>
      <c r="BH242"/>
      <c r="BI242"/>
      <c r="BJ242"/>
      <c r="BK242"/>
      <c r="BL242"/>
      <c r="BM242"/>
      <c r="BN242"/>
      <c r="BO242"/>
      <c r="BP242"/>
      <c r="BQ242"/>
      <c r="BR242"/>
      <c r="BS242" s="50" t="s">
        <v>2922</v>
      </c>
      <c r="BT242" s="50" t="s">
        <v>2561</v>
      </c>
      <c r="BU242" s="56"/>
      <c r="BV242" s="56">
        <v>2</v>
      </c>
      <c r="BW242" s="56">
        <v>3</v>
      </c>
      <c r="BX242" s="56"/>
      <c r="BY242" s="56"/>
      <c r="BZ242" s="56"/>
      <c r="CA242" s="56"/>
      <c r="CB242" s="56"/>
      <c r="CC242" s="56"/>
      <c r="CD242" s="50" t="s">
        <v>2801</v>
      </c>
      <c r="CE242" s="50" t="s">
        <v>2818</v>
      </c>
      <c r="CF242" s="56">
        <v>2</v>
      </c>
      <c r="CG242" s="50" t="s">
        <v>3214</v>
      </c>
      <c r="CH242" s="50" t="s">
        <v>3208</v>
      </c>
      <c r="CI242" s="57" t="s">
        <v>2818</v>
      </c>
      <c r="CJ242" s="58" t="s">
        <v>3113</v>
      </c>
    </row>
    <row r="243" spans="1:88" s="50" customFormat="1" x14ac:dyDescent="0.3">
      <c r="A243" s="49" t="s">
        <v>1970</v>
      </c>
      <c r="B243" s="49">
        <v>65370987</v>
      </c>
      <c r="C243" s="49">
        <v>0</v>
      </c>
      <c r="D243" s="49">
        <v>205</v>
      </c>
      <c r="E243" s="49">
        <v>0</v>
      </c>
      <c r="G243" s="49" t="s">
        <v>1971</v>
      </c>
      <c r="H243" s="51">
        <v>44188</v>
      </c>
      <c r="I243" s="49" t="b">
        <f t="shared" si="55"/>
        <v>0</v>
      </c>
      <c r="J243" s="52">
        <v>1608389134</v>
      </c>
      <c r="K243" s="53">
        <f t="shared" si="56"/>
        <v>44184.614976851852</v>
      </c>
      <c r="L243" s="52">
        <v>1608398746</v>
      </c>
      <c r="M243" s="53">
        <f t="shared" si="57"/>
        <v>44184.726226851853</v>
      </c>
      <c r="N243" s="52">
        <f t="shared" si="58"/>
        <v>9612</v>
      </c>
      <c r="O243" s="54" t="str">
        <f t="shared" si="59"/>
        <v>0 days 2:40:12</v>
      </c>
      <c r="P243" s="52"/>
      <c r="Q243" s="53" t="str">
        <f t="shared" si="60"/>
        <v/>
      </c>
      <c r="R243" s="52" t="str">
        <f t="shared" si="61"/>
        <v/>
      </c>
      <c r="S243" s="54" t="str">
        <f t="shared" si="62"/>
        <v/>
      </c>
      <c r="U243" s="53" t="str">
        <f t="shared" si="63"/>
        <v/>
      </c>
      <c r="V243" s="52" t="str">
        <f t="shared" si="64"/>
        <v/>
      </c>
      <c r="W243" s="54" t="str">
        <f t="shared" si="65"/>
        <v/>
      </c>
      <c r="X243" s="52">
        <f t="shared" si="66"/>
        <v>9612</v>
      </c>
      <c r="Y243" s="54" t="str">
        <f t="shared" si="67"/>
        <v>00 days 02:40:12</v>
      </c>
      <c r="AC243" s="50" t="str">
        <f>IF(AB243="","",VLOOKUP(AB243,'Lookup Tables'!$A$75:$B$86,2,TRUE))</f>
        <v/>
      </c>
      <c r="AD243" s="54" t="str">
        <f t="shared" si="68"/>
        <v/>
      </c>
      <c r="AE243" s="49" t="s">
        <v>1973</v>
      </c>
      <c r="AF243" s="55" t="str">
        <f t="shared" si="69"/>
        <v>Link</v>
      </c>
      <c r="AG243" s="49">
        <v>1815</v>
      </c>
      <c r="AH243" s="50" t="str">
        <f>IF(AG243="","",VLOOKUP(AG243,'Lookup Tables'!$A$75:$B$86,2,TRUE))</f>
        <v>Level 4</v>
      </c>
      <c r="AI243" s="49">
        <v>3581643</v>
      </c>
      <c r="AJ243" s="49" t="s">
        <v>9</v>
      </c>
      <c r="AK243" s="49" t="s">
        <v>1972</v>
      </c>
      <c r="AL243" s="49">
        <v>42</v>
      </c>
      <c r="AM243" s="50" t="s">
        <v>1974</v>
      </c>
      <c r="AN243" s="50" t="s">
        <v>1975</v>
      </c>
      <c r="AO243" s="55" t="str">
        <f t="shared" si="70"/>
        <v>Link</v>
      </c>
      <c r="AP243" s="49" t="b">
        <v>0</v>
      </c>
      <c r="AQ243" s="165">
        <v>358</v>
      </c>
      <c r="AR243" s="178" t="s">
        <v>3780</v>
      </c>
      <c r="AS243" s="225"/>
      <c r="AT243"/>
      <c r="AU243"/>
      <c r="AV243"/>
      <c r="AW243"/>
      <c r="AX243"/>
      <c r="AY243">
        <f t="shared" si="73"/>
        <v>0</v>
      </c>
      <c r="AZ243">
        <v>0</v>
      </c>
      <c r="BA243"/>
      <c r="BB243"/>
      <c r="BC243"/>
      <c r="BD243"/>
      <c r="BE243"/>
      <c r="BF243"/>
      <c r="BG243"/>
      <c r="BH243"/>
      <c r="BI243">
        <v>0</v>
      </c>
      <c r="BJ243"/>
      <c r="BK243"/>
      <c r="BL243"/>
      <c r="BM243"/>
      <c r="BN243"/>
      <c r="BO243"/>
      <c r="BP243"/>
      <c r="BQ243"/>
      <c r="BR243"/>
      <c r="BS243" s="75" t="s">
        <v>3781</v>
      </c>
      <c r="BT243" s="75" t="s">
        <v>3779</v>
      </c>
      <c r="BU243" s="115"/>
      <c r="BV243" s="115"/>
      <c r="BW243" s="115">
        <v>2</v>
      </c>
      <c r="BX243" s="115">
        <v>3</v>
      </c>
      <c r="BY243" s="115"/>
      <c r="BZ243" s="115"/>
      <c r="CA243" s="115"/>
      <c r="CB243" s="115"/>
      <c r="CC243" s="115"/>
      <c r="CD243" s="109" t="s">
        <v>2800</v>
      </c>
      <c r="CE243" s="109" t="s">
        <v>2818</v>
      </c>
      <c r="CF243" s="115">
        <v>2</v>
      </c>
      <c r="CG243" s="75" t="s">
        <v>3214</v>
      </c>
      <c r="CH243" s="75" t="s">
        <v>3208</v>
      </c>
      <c r="CI243" s="116" t="s">
        <v>2810</v>
      </c>
      <c r="CJ243" s="58" t="s">
        <v>3113</v>
      </c>
    </row>
    <row r="244" spans="1:88" s="50" customFormat="1" x14ac:dyDescent="0.3">
      <c r="A244" s="49" t="s">
        <v>1552</v>
      </c>
      <c r="B244" s="49">
        <v>65021896</v>
      </c>
      <c r="C244" s="49">
        <v>0</v>
      </c>
      <c r="D244" s="49">
        <v>37</v>
      </c>
      <c r="E244" s="49">
        <v>0</v>
      </c>
      <c r="G244" s="49" t="s">
        <v>1553</v>
      </c>
      <c r="H244" s="51">
        <v>44161</v>
      </c>
      <c r="I244" s="49" t="b">
        <f t="shared" si="55"/>
        <v>1</v>
      </c>
      <c r="J244" s="52">
        <v>1606392931</v>
      </c>
      <c r="K244" s="53">
        <f t="shared" si="56"/>
        <v>44161.510775462957</v>
      </c>
      <c r="L244" s="52">
        <v>1606393427</v>
      </c>
      <c r="M244" s="53">
        <f t="shared" si="57"/>
        <v>44161.516516203701</v>
      </c>
      <c r="N244" s="52">
        <f t="shared" si="58"/>
        <v>496</v>
      </c>
      <c r="O244" s="54" t="str">
        <f t="shared" si="59"/>
        <v>0 days 0:8:16</v>
      </c>
      <c r="P244" s="52"/>
      <c r="Q244" s="53" t="str">
        <f t="shared" si="60"/>
        <v/>
      </c>
      <c r="R244" s="52" t="str">
        <f t="shared" si="61"/>
        <v/>
      </c>
      <c r="S244" s="54" t="str">
        <f t="shared" si="62"/>
        <v/>
      </c>
      <c r="U244" s="53" t="str">
        <f t="shared" si="63"/>
        <v/>
      </c>
      <c r="V244" s="52" t="str">
        <f t="shared" si="64"/>
        <v/>
      </c>
      <c r="W244" s="54" t="str">
        <f t="shared" si="65"/>
        <v/>
      </c>
      <c r="X244" s="52">
        <f t="shared" si="66"/>
        <v>496</v>
      </c>
      <c r="Y244" s="54" t="str">
        <f t="shared" si="67"/>
        <v>00 days 00:08:16</v>
      </c>
      <c r="AC244" s="50" t="str">
        <f>IF(AB244="","",VLOOKUP(AB244,'Lookup Tables'!$A$75:$B$86,2,TRUE))</f>
        <v/>
      </c>
      <c r="AD244" s="54" t="str">
        <f t="shared" si="68"/>
        <v/>
      </c>
      <c r="AE244" s="49" t="s">
        <v>765</v>
      </c>
      <c r="AF244" s="55" t="str">
        <f t="shared" si="69"/>
        <v>Link</v>
      </c>
      <c r="AG244" s="49">
        <v>509</v>
      </c>
      <c r="AH244" s="50" t="str">
        <f>IF(AG244="","",VLOOKUP(AG244,'Lookup Tables'!$A$75:$B$86,2,TRUE))</f>
        <v>Level 3</v>
      </c>
      <c r="AI244" s="49">
        <v>3419211</v>
      </c>
      <c r="AJ244" s="49" t="s">
        <v>9</v>
      </c>
      <c r="AK244" s="49" t="s">
        <v>764</v>
      </c>
      <c r="AL244" s="49">
        <v>64</v>
      </c>
      <c r="AM244" s="50" t="s">
        <v>766</v>
      </c>
      <c r="AN244" s="50" t="s">
        <v>1554</v>
      </c>
      <c r="AO244" s="55" t="str">
        <f t="shared" si="70"/>
        <v>Link</v>
      </c>
      <c r="AP244" s="49" t="b">
        <v>0</v>
      </c>
      <c r="AQ244" s="165">
        <v>277</v>
      </c>
      <c r="AR244" s="175" t="s">
        <v>1552</v>
      </c>
      <c r="AS244" s="225"/>
      <c r="AT244"/>
      <c r="AU244"/>
      <c r="AV244"/>
      <c r="AW244"/>
      <c r="AX244"/>
      <c r="AY244">
        <f t="shared" si="73"/>
        <v>0</v>
      </c>
      <c r="AZ244">
        <v>0</v>
      </c>
      <c r="BA244"/>
      <c r="BB244"/>
      <c r="BC244"/>
      <c r="BD244"/>
      <c r="BE244"/>
      <c r="BF244"/>
      <c r="BG244"/>
      <c r="BH244"/>
      <c r="BI244"/>
      <c r="BJ244"/>
      <c r="BK244"/>
      <c r="BL244"/>
      <c r="BM244"/>
      <c r="BN244">
        <v>0</v>
      </c>
      <c r="BO244"/>
      <c r="BP244"/>
      <c r="BQ244"/>
      <c r="BR244"/>
      <c r="BS244" s="95" t="s">
        <v>3893</v>
      </c>
      <c r="BT244" s="95" t="s">
        <v>2561</v>
      </c>
      <c r="BU244" s="56"/>
      <c r="BV244" s="56"/>
      <c r="BW244" s="56"/>
      <c r="BX244" s="56">
        <v>3</v>
      </c>
      <c r="BY244" s="56">
        <v>2</v>
      </c>
      <c r="BZ244" s="56"/>
      <c r="CA244" s="56"/>
      <c r="CB244" s="56"/>
      <c r="CC244" s="56"/>
      <c r="CD244" s="50" t="s">
        <v>2800</v>
      </c>
      <c r="CE244" s="50" t="s">
        <v>2818</v>
      </c>
      <c r="CF244" s="56">
        <v>2</v>
      </c>
      <c r="CG244" s="50" t="s">
        <v>3214</v>
      </c>
      <c r="CH244" s="50" t="s">
        <v>3208</v>
      </c>
      <c r="CI244" s="57" t="s">
        <v>2818</v>
      </c>
      <c r="CJ244" s="58" t="s">
        <v>3113</v>
      </c>
    </row>
    <row r="245" spans="1:88" s="50" customFormat="1" x14ac:dyDescent="0.3">
      <c r="A245" s="49" t="s">
        <v>2093</v>
      </c>
      <c r="B245" s="49">
        <v>62780915</v>
      </c>
      <c r="C245" s="49">
        <v>1</v>
      </c>
      <c r="D245" s="49">
        <v>1228</v>
      </c>
      <c r="E245" s="49">
        <v>2</v>
      </c>
      <c r="F245" s="50">
        <v>62785555</v>
      </c>
      <c r="G245" s="49" t="s">
        <v>2094</v>
      </c>
      <c r="H245" s="51">
        <v>44021</v>
      </c>
      <c r="I245" s="49" t="b">
        <f t="shared" si="55"/>
        <v>0</v>
      </c>
      <c r="J245" s="52">
        <v>1594143470</v>
      </c>
      <c r="K245" s="53">
        <f t="shared" si="56"/>
        <v>44019.734606481477</v>
      </c>
      <c r="L245" s="52"/>
      <c r="M245" s="53" t="str">
        <f t="shared" si="57"/>
        <v/>
      </c>
      <c r="N245" s="52" t="str">
        <f t="shared" si="58"/>
        <v/>
      </c>
      <c r="O245" s="54" t="str">
        <f t="shared" si="59"/>
        <v/>
      </c>
      <c r="P245" s="52">
        <v>1594166381</v>
      </c>
      <c r="Q245" s="53">
        <f t="shared" si="60"/>
        <v>44019.999780092592</v>
      </c>
      <c r="R245" s="52">
        <f t="shared" si="61"/>
        <v>22911</v>
      </c>
      <c r="S245" s="54" t="str">
        <f t="shared" si="62"/>
        <v>0 days 6:21:51</v>
      </c>
      <c r="T245" s="50">
        <v>1594166381</v>
      </c>
      <c r="U245" s="53">
        <f t="shared" si="63"/>
        <v>44019.999780092592</v>
      </c>
      <c r="V245" s="52">
        <f t="shared" si="64"/>
        <v>22911</v>
      </c>
      <c r="W245" s="54" t="str">
        <f t="shared" si="65"/>
        <v>0 days 6:21:51</v>
      </c>
      <c r="X245" s="52">
        <f t="shared" si="66"/>
        <v>22911</v>
      </c>
      <c r="Y245" s="54" t="str">
        <f t="shared" si="67"/>
        <v>00 days 06:21:51</v>
      </c>
      <c r="Z245" s="50" t="s">
        <v>3077</v>
      </c>
      <c r="AA245" s="50">
        <v>4096106</v>
      </c>
      <c r="AB245" s="50">
        <v>121</v>
      </c>
      <c r="AC245" s="50" t="str">
        <f>IF(AB245="","",VLOOKUP(AB245,'Lookup Tables'!$A$75:$B$86,2,TRUE))</f>
        <v>Level 1</v>
      </c>
      <c r="AD245" s="54" t="str">
        <f t="shared" si="68"/>
        <v>Level 1-Level 1</v>
      </c>
      <c r="AE245" s="49" t="s">
        <v>1094</v>
      </c>
      <c r="AF245" s="55" t="str">
        <f t="shared" si="69"/>
        <v>Link</v>
      </c>
      <c r="AG245" s="49">
        <v>73</v>
      </c>
      <c r="AH245" s="50" t="str">
        <f>IF(AG245="","",VLOOKUP(AG245,'Lookup Tables'!$A$75:$B$86,2,TRUE))</f>
        <v>Level 1</v>
      </c>
      <c r="AI245" s="49">
        <v>13129431</v>
      </c>
      <c r="AJ245" s="49" t="s">
        <v>9</v>
      </c>
      <c r="AK245" s="49" t="s">
        <v>1093</v>
      </c>
      <c r="AL245" s="49"/>
      <c r="AM245" s="50" t="s">
        <v>1095</v>
      </c>
      <c r="AN245" s="50" t="s">
        <v>2095</v>
      </c>
      <c r="AO245" s="55" t="str">
        <f t="shared" si="70"/>
        <v>Link</v>
      </c>
      <c r="AP245" s="49" t="b">
        <v>1</v>
      </c>
      <c r="AQ245" s="165">
        <v>384</v>
      </c>
      <c r="AR245" s="175" t="s">
        <v>3727</v>
      </c>
      <c r="AS245" s="225"/>
      <c r="AT245"/>
      <c r="AU245"/>
      <c r="AV245"/>
      <c r="AW245"/>
      <c r="AX245"/>
      <c r="AY245">
        <f t="shared" si="73"/>
        <v>0</v>
      </c>
      <c r="AZ245">
        <v>0</v>
      </c>
      <c r="BA245"/>
      <c r="BB245"/>
      <c r="BC245"/>
      <c r="BD245"/>
      <c r="BE245"/>
      <c r="BF245"/>
      <c r="BG245"/>
      <c r="BH245"/>
      <c r="BI245">
        <v>0</v>
      </c>
      <c r="BJ245">
        <v>0</v>
      </c>
      <c r="BK245"/>
      <c r="BL245"/>
      <c r="BM245"/>
      <c r="BN245"/>
      <c r="BO245"/>
      <c r="BP245"/>
      <c r="BQ245"/>
      <c r="BR245"/>
      <c r="BS245" s="95" t="s">
        <v>3728</v>
      </c>
      <c r="BT245" s="95" t="s">
        <v>3334</v>
      </c>
      <c r="BU245" s="56"/>
      <c r="BV245" s="56"/>
      <c r="BW245" s="56">
        <v>2</v>
      </c>
      <c r="BX245" s="56">
        <v>3</v>
      </c>
      <c r="BY245" s="56"/>
      <c r="BZ245" s="56"/>
      <c r="CA245" s="56"/>
      <c r="CB245" s="56"/>
      <c r="CC245" s="56"/>
      <c r="CD245" s="50" t="s">
        <v>2800</v>
      </c>
      <c r="CE245" s="50" t="s">
        <v>2818</v>
      </c>
      <c r="CF245" s="56">
        <v>2</v>
      </c>
      <c r="CG245" s="50" t="s">
        <v>3214</v>
      </c>
      <c r="CH245" s="50" t="s">
        <v>3208</v>
      </c>
      <c r="CI245" s="57" t="s">
        <v>2810</v>
      </c>
      <c r="CJ245" s="58" t="s">
        <v>3113</v>
      </c>
    </row>
    <row r="246" spans="1:88" s="50" customFormat="1" x14ac:dyDescent="0.3">
      <c r="A246" s="49" t="s">
        <v>2108</v>
      </c>
      <c r="B246" s="49">
        <v>60674120</v>
      </c>
      <c r="C246" s="49">
        <v>2</v>
      </c>
      <c r="D246" s="49">
        <v>520</v>
      </c>
      <c r="E246" s="49">
        <v>2</v>
      </c>
      <c r="F246" s="50">
        <v>60674202</v>
      </c>
      <c r="G246" s="49" t="s">
        <v>387</v>
      </c>
      <c r="H246" s="51">
        <v>43903</v>
      </c>
      <c r="I246" s="49" t="b">
        <f t="shared" si="55"/>
        <v>0</v>
      </c>
      <c r="J246" s="52">
        <v>1584117214</v>
      </c>
      <c r="K246" s="53">
        <f t="shared" si="56"/>
        <v>43903.689976851849</v>
      </c>
      <c r="L246" s="52"/>
      <c r="M246" s="53" t="str">
        <f t="shared" si="57"/>
        <v/>
      </c>
      <c r="N246" s="52" t="str">
        <f t="shared" si="58"/>
        <v/>
      </c>
      <c r="O246" s="54" t="str">
        <f t="shared" si="59"/>
        <v/>
      </c>
      <c r="P246" s="52">
        <v>1584117534</v>
      </c>
      <c r="Q246" s="53">
        <f t="shared" si="60"/>
        <v>43903.69368055556</v>
      </c>
      <c r="R246" s="52">
        <f t="shared" si="61"/>
        <v>320</v>
      </c>
      <c r="S246" s="54" t="str">
        <f t="shared" si="62"/>
        <v>0 days 0:5:20</v>
      </c>
      <c r="T246" s="50">
        <v>1584117534</v>
      </c>
      <c r="U246" s="53">
        <f t="shared" si="63"/>
        <v>43903.69368055556</v>
      </c>
      <c r="V246" s="52">
        <f t="shared" si="64"/>
        <v>320</v>
      </c>
      <c r="W246" s="54" t="str">
        <f t="shared" si="65"/>
        <v>0 days 0:5:20</v>
      </c>
      <c r="X246" s="52">
        <f t="shared" si="66"/>
        <v>320</v>
      </c>
      <c r="Y246" s="54" t="str">
        <f t="shared" si="67"/>
        <v>00 days 00:05:20</v>
      </c>
      <c r="Z246" s="50" t="s">
        <v>3078</v>
      </c>
      <c r="AA246" s="50">
        <v>9119186</v>
      </c>
      <c r="AB246" s="50">
        <v>16432</v>
      </c>
      <c r="AC246" s="50" t="str">
        <f>IF(AB246="","",VLOOKUP(AB246,'Lookup Tables'!$A$75:$B$86,2,TRUE))</f>
        <v>Level 8</v>
      </c>
      <c r="AD246" s="54" t="str">
        <f t="shared" si="68"/>
        <v>Level 7-Level 8</v>
      </c>
      <c r="AE246" s="49" t="s">
        <v>1242</v>
      </c>
      <c r="AF246" s="55" t="str">
        <f t="shared" si="69"/>
        <v>Link</v>
      </c>
      <c r="AG246" s="49">
        <v>6900</v>
      </c>
      <c r="AH246" s="50" t="str">
        <f>IF(AG246="","",VLOOKUP(AG246,'Lookup Tables'!$A$75:$B$86,2,TRUE))</f>
        <v>Level 7</v>
      </c>
      <c r="AI246" s="49">
        <v>7453</v>
      </c>
      <c r="AJ246" s="49" t="s">
        <v>9</v>
      </c>
      <c r="AK246" s="49" t="s">
        <v>1241</v>
      </c>
      <c r="AL246" s="49">
        <v>93</v>
      </c>
      <c r="AM246" s="50" t="s">
        <v>1243</v>
      </c>
      <c r="AN246" s="50" t="s">
        <v>2109</v>
      </c>
      <c r="AO246" s="55" t="str">
        <f t="shared" si="70"/>
        <v>Link</v>
      </c>
      <c r="AP246" s="49" t="b">
        <v>1</v>
      </c>
      <c r="AQ246" s="165">
        <v>388</v>
      </c>
      <c r="AR246" s="175" t="s">
        <v>3732</v>
      </c>
      <c r="AS246" s="225"/>
      <c r="AT246"/>
      <c r="AU246"/>
      <c r="AV246"/>
      <c r="AW246"/>
      <c r="AX246"/>
      <c r="AY246">
        <f t="shared" si="73"/>
        <v>0</v>
      </c>
      <c r="AZ246">
        <v>0</v>
      </c>
      <c r="BA246"/>
      <c r="BB246"/>
      <c r="BC246">
        <v>0</v>
      </c>
      <c r="BD246"/>
      <c r="BE246"/>
      <c r="BF246"/>
      <c r="BG246"/>
      <c r="BH246"/>
      <c r="BI246"/>
      <c r="BJ246"/>
      <c r="BK246"/>
      <c r="BL246"/>
      <c r="BM246"/>
      <c r="BN246"/>
      <c r="BO246"/>
      <c r="BP246"/>
      <c r="BQ246"/>
      <c r="BR246"/>
      <c r="BS246" s="95" t="s">
        <v>3733</v>
      </c>
      <c r="BT246" s="95" t="s">
        <v>3334</v>
      </c>
      <c r="BU246" s="56"/>
      <c r="BV246" s="56"/>
      <c r="BW246" s="56"/>
      <c r="BX246" s="56">
        <v>3</v>
      </c>
      <c r="BY246" s="56"/>
      <c r="BZ246" s="56"/>
      <c r="CA246" s="56"/>
      <c r="CB246" s="56"/>
      <c r="CC246" s="56"/>
      <c r="CD246" s="50" t="s">
        <v>2800</v>
      </c>
      <c r="CE246" s="50" t="s">
        <v>2818</v>
      </c>
      <c r="CF246" s="56">
        <v>2</v>
      </c>
      <c r="CG246" s="50" t="s">
        <v>3214</v>
      </c>
      <c r="CH246" s="50" t="s">
        <v>3208</v>
      </c>
      <c r="CI246" s="57" t="s">
        <v>2810</v>
      </c>
      <c r="CJ246" s="58" t="s">
        <v>3113</v>
      </c>
    </row>
    <row r="247" spans="1:88" s="50" customFormat="1" x14ac:dyDescent="0.3">
      <c r="A247" s="49" t="s">
        <v>1567</v>
      </c>
      <c r="B247" s="49">
        <v>64723643</v>
      </c>
      <c r="C247" s="49">
        <v>-1</v>
      </c>
      <c r="D247" s="49">
        <v>89</v>
      </c>
      <c r="E247" s="49">
        <v>1</v>
      </c>
      <c r="F247" s="50">
        <v>64765741</v>
      </c>
      <c r="G247" s="49" t="s">
        <v>1568</v>
      </c>
      <c r="H247" s="51">
        <v>44145</v>
      </c>
      <c r="I247" s="49" t="b">
        <f t="shared" si="55"/>
        <v>0</v>
      </c>
      <c r="J247" s="52">
        <v>1604713141</v>
      </c>
      <c r="K247" s="53">
        <f t="shared" si="56"/>
        <v>44142.068761574075</v>
      </c>
      <c r="L247" s="52">
        <v>1604713623</v>
      </c>
      <c r="M247" s="53">
        <f t="shared" si="57"/>
        <v>44142.074340277773</v>
      </c>
      <c r="N247" s="52">
        <f t="shared" si="58"/>
        <v>482</v>
      </c>
      <c r="O247" s="54" t="str">
        <f t="shared" si="59"/>
        <v>0 days 0:8:2</v>
      </c>
      <c r="P247" s="52">
        <v>1604998734</v>
      </c>
      <c r="Q247" s="53">
        <f t="shared" si="60"/>
        <v>44145.374236111107</v>
      </c>
      <c r="R247" s="52">
        <f t="shared" si="61"/>
        <v>285593</v>
      </c>
      <c r="S247" s="54" t="str">
        <f t="shared" si="62"/>
        <v>3 days 7:19:53</v>
      </c>
      <c r="T247" s="50">
        <v>1604998734</v>
      </c>
      <c r="U247" s="53">
        <f t="shared" si="63"/>
        <v>44145.374236111107</v>
      </c>
      <c r="V247" s="52">
        <f t="shared" si="64"/>
        <v>285593</v>
      </c>
      <c r="W247" s="54" t="str">
        <f t="shared" si="65"/>
        <v>3 days 7:19:53</v>
      </c>
      <c r="X247" s="52">
        <f t="shared" si="66"/>
        <v>482</v>
      </c>
      <c r="Y247" s="54" t="str">
        <f t="shared" si="67"/>
        <v>00 days 00:08:02</v>
      </c>
      <c r="Z247" s="50" t="s">
        <v>3066</v>
      </c>
      <c r="AA247" s="50">
        <v>264697</v>
      </c>
      <c r="AB247" s="50">
        <v>150340</v>
      </c>
      <c r="AC247" s="50" t="str">
        <f>IF(AB247="","",VLOOKUP(AB247,'Lookup Tables'!$A$75:$B$86,2,TRUE))</f>
        <v>Level 11</v>
      </c>
      <c r="AD247" s="54" t="str">
        <f t="shared" si="68"/>
        <v>Level 1-Level 11</v>
      </c>
      <c r="AE247" s="49" t="s">
        <v>197</v>
      </c>
      <c r="AF247" s="55" t="str">
        <f t="shared" si="69"/>
        <v>Link</v>
      </c>
      <c r="AG247" s="49">
        <v>103</v>
      </c>
      <c r="AH247" s="50" t="str">
        <f>IF(AG247="","",VLOOKUP(AG247,'Lookup Tables'!$A$75:$B$86,2,TRUE))</f>
        <v>Level 1</v>
      </c>
      <c r="AI247" s="49">
        <v>2631623</v>
      </c>
      <c r="AJ247" s="49" t="s">
        <v>9</v>
      </c>
      <c r="AK247" s="49" t="s">
        <v>196</v>
      </c>
      <c r="AL247" s="49"/>
      <c r="AM247" s="50" t="s">
        <v>198</v>
      </c>
      <c r="AN247" s="50" t="s">
        <v>1569</v>
      </c>
      <c r="AO247" s="55" t="str">
        <f t="shared" si="70"/>
        <v>Link</v>
      </c>
      <c r="AP247" s="49" t="b">
        <v>1</v>
      </c>
      <c r="AQ247" s="165">
        <v>280</v>
      </c>
      <c r="AR247" s="175" t="s">
        <v>1567</v>
      </c>
      <c r="AS247" s="225"/>
      <c r="AT247"/>
      <c r="AU247"/>
      <c r="AV247"/>
      <c r="AW247"/>
      <c r="AX247"/>
      <c r="AY247">
        <f t="shared" si="73"/>
        <v>0</v>
      </c>
      <c r="AZ247">
        <v>0</v>
      </c>
      <c r="BA247"/>
      <c r="BB247"/>
      <c r="BC247">
        <v>0</v>
      </c>
      <c r="BD247"/>
      <c r="BE247"/>
      <c r="BF247"/>
      <c r="BG247"/>
      <c r="BH247"/>
      <c r="BI247"/>
      <c r="BJ247"/>
      <c r="BK247"/>
      <c r="BL247"/>
      <c r="BM247"/>
      <c r="BN247"/>
      <c r="BO247"/>
      <c r="BP247"/>
      <c r="BQ247"/>
      <c r="BR247"/>
      <c r="BS247" s="95" t="s">
        <v>3899</v>
      </c>
      <c r="BT247" s="95" t="s">
        <v>3526</v>
      </c>
      <c r="BU247" s="56"/>
      <c r="BV247" s="56"/>
      <c r="BW247" s="56">
        <v>2</v>
      </c>
      <c r="BX247" s="56">
        <v>3</v>
      </c>
      <c r="BY247" s="56"/>
      <c r="BZ247" s="56"/>
      <c r="CA247" s="56"/>
      <c r="CB247" s="56"/>
      <c r="CC247" s="56"/>
      <c r="CD247" s="50" t="s">
        <v>2800</v>
      </c>
      <c r="CE247" s="50" t="s">
        <v>2818</v>
      </c>
      <c r="CF247" s="56">
        <v>2</v>
      </c>
      <c r="CG247" s="50" t="s">
        <v>3214</v>
      </c>
      <c r="CH247" s="50" t="s">
        <v>3208</v>
      </c>
      <c r="CI247" s="57" t="s">
        <v>2810</v>
      </c>
      <c r="CJ247" s="58" t="s">
        <v>3113</v>
      </c>
    </row>
    <row r="248" spans="1:88" s="50" customFormat="1" x14ac:dyDescent="0.3">
      <c r="A248" s="49" t="s">
        <v>2011</v>
      </c>
      <c r="B248" s="49">
        <v>66928002</v>
      </c>
      <c r="C248" s="49">
        <v>0</v>
      </c>
      <c r="D248" s="49">
        <v>19</v>
      </c>
      <c r="E248" s="49">
        <v>0</v>
      </c>
      <c r="G248" s="49" t="s">
        <v>2012</v>
      </c>
      <c r="H248" s="51">
        <v>44290</v>
      </c>
      <c r="I248" s="49" t="b">
        <f t="shared" si="55"/>
        <v>1</v>
      </c>
      <c r="J248" s="52">
        <v>1617427684</v>
      </c>
      <c r="K248" s="53">
        <f t="shared" si="56"/>
        <v>44289.227824074071</v>
      </c>
      <c r="L248" s="52">
        <v>1617436713</v>
      </c>
      <c r="M248" s="53">
        <f t="shared" si="57"/>
        <v>44289.332326388889</v>
      </c>
      <c r="N248" s="52">
        <f t="shared" si="58"/>
        <v>9029</v>
      </c>
      <c r="O248" s="54" t="str">
        <f t="shared" si="59"/>
        <v>0 days 2:30:29</v>
      </c>
      <c r="P248" s="52"/>
      <c r="Q248" s="53" t="str">
        <f t="shared" si="60"/>
        <v/>
      </c>
      <c r="R248" s="52" t="str">
        <f t="shared" si="61"/>
        <v/>
      </c>
      <c r="S248" s="54" t="str">
        <f t="shared" si="62"/>
        <v/>
      </c>
      <c r="U248" s="53" t="str">
        <f t="shared" si="63"/>
        <v/>
      </c>
      <c r="V248" s="52" t="str">
        <f t="shared" si="64"/>
        <v/>
      </c>
      <c r="W248" s="54" t="str">
        <f t="shared" si="65"/>
        <v/>
      </c>
      <c r="X248" s="52">
        <f t="shared" si="66"/>
        <v>9029</v>
      </c>
      <c r="Y248" s="54" t="str">
        <f t="shared" si="67"/>
        <v>00 days 02:30:29</v>
      </c>
      <c r="AC248" s="50" t="str">
        <f>IF(AB248="","",VLOOKUP(AB248,'Lookup Tables'!$A$75:$B$86,2,TRUE))</f>
        <v/>
      </c>
      <c r="AD248" s="54" t="str">
        <f t="shared" si="68"/>
        <v/>
      </c>
      <c r="AE248" s="49" t="s">
        <v>2014</v>
      </c>
      <c r="AF248" s="55" t="str">
        <f t="shared" si="69"/>
        <v>Link</v>
      </c>
      <c r="AG248" s="49">
        <v>1</v>
      </c>
      <c r="AH248" s="50" t="str">
        <f>IF(AG248="","",VLOOKUP(AG248,'Lookup Tables'!$A$75:$B$86,2,TRUE))</f>
        <v>Level 1</v>
      </c>
      <c r="AI248" s="49">
        <v>12484570</v>
      </c>
      <c r="AJ248" s="49" t="s">
        <v>9</v>
      </c>
      <c r="AK248" s="49" t="s">
        <v>2013</v>
      </c>
      <c r="AL248" s="49"/>
      <c r="AM248" s="50" t="s">
        <v>2015</v>
      </c>
      <c r="AN248" s="50" t="s">
        <v>2016</v>
      </c>
      <c r="AO248" s="55" t="str">
        <f t="shared" si="70"/>
        <v>Link</v>
      </c>
      <c r="AP248" s="49" t="b">
        <v>0</v>
      </c>
      <c r="AQ248" s="165">
        <v>366</v>
      </c>
      <c r="AR248" s="175" t="s">
        <v>3790</v>
      </c>
      <c r="AS248" s="225">
        <v>1</v>
      </c>
      <c r="AT248"/>
      <c r="AU248"/>
      <c r="AV248"/>
      <c r="AW248"/>
      <c r="AX248"/>
      <c r="AY248">
        <f t="shared" si="73"/>
        <v>0</v>
      </c>
      <c r="AZ248">
        <v>0</v>
      </c>
      <c r="BA248"/>
      <c r="BB248"/>
      <c r="BC248"/>
      <c r="BD248"/>
      <c r="BE248"/>
      <c r="BF248"/>
      <c r="BG248"/>
      <c r="BH248"/>
      <c r="BI248"/>
      <c r="BJ248"/>
      <c r="BK248"/>
      <c r="BL248"/>
      <c r="BM248"/>
      <c r="BN248"/>
      <c r="BO248"/>
      <c r="BP248"/>
      <c r="BQ248"/>
      <c r="BR248"/>
      <c r="BS248" s="50" t="s">
        <v>3791</v>
      </c>
      <c r="BT248" s="50" t="s">
        <v>3334</v>
      </c>
      <c r="BU248" s="56"/>
      <c r="BV248" s="56"/>
      <c r="BW248" s="56">
        <v>2</v>
      </c>
      <c r="BX248" s="56">
        <v>3</v>
      </c>
      <c r="BY248" s="56"/>
      <c r="BZ248" s="56"/>
      <c r="CA248" s="56"/>
      <c r="CB248" s="56"/>
      <c r="CC248" s="56"/>
      <c r="CD248" s="50" t="s">
        <v>2800</v>
      </c>
      <c r="CE248" s="50" t="s">
        <v>2818</v>
      </c>
      <c r="CF248" s="56">
        <v>2</v>
      </c>
      <c r="CG248" s="50" t="s">
        <v>3214</v>
      </c>
      <c r="CH248" s="50" t="s">
        <v>3208</v>
      </c>
      <c r="CI248" s="57" t="s">
        <v>2810</v>
      </c>
      <c r="CJ248" s="58" t="s">
        <v>3113</v>
      </c>
    </row>
    <row r="249" spans="1:88" s="50" customFormat="1" x14ac:dyDescent="0.3">
      <c r="A249" s="49" t="s">
        <v>1724</v>
      </c>
      <c r="B249" s="49">
        <v>66246436</v>
      </c>
      <c r="C249" s="49">
        <v>1</v>
      </c>
      <c r="D249" s="49">
        <v>48</v>
      </c>
      <c r="E249" s="49">
        <v>0</v>
      </c>
      <c r="G249" s="49" t="s">
        <v>1725</v>
      </c>
      <c r="H249" s="51">
        <v>44245</v>
      </c>
      <c r="I249" s="49" t="b">
        <f t="shared" si="55"/>
        <v>0</v>
      </c>
      <c r="J249" s="52">
        <v>1613580722</v>
      </c>
      <c r="K249" s="53">
        <f t="shared" si="56"/>
        <v>44244.702800925923</v>
      </c>
      <c r="L249" s="52">
        <v>1613585309</v>
      </c>
      <c r="M249" s="53">
        <f t="shared" si="57"/>
        <v>44244.755891203706</v>
      </c>
      <c r="N249" s="52">
        <f t="shared" si="58"/>
        <v>4587</v>
      </c>
      <c r="O249" s="54" t="str">
        <f t="shared" si="59"/>
        <v>0 days 1:16:27</v>
      </c>
      <c r="P249" s="52"/>
      <c r="Q249" s="53" t="str">
        <f t="shared" si="60"/>
        <v/>
      </c>
      <c r="R249" s="52" t="str">
        <f t="shared" si="61"/>
        <v/>
      </c>
      <c r="S249" s="54" t="str">
        <f t="shared" si="62"/>
        <v/>
      </c>
      <c r="U249" s="53" t="str">
        <f t="shared" si="63"/>
        <v/>
      </c>
      <c r="V249" s="52" t="str">
        <f t="shared" si="64"/>
        <v/>
      </c>
      <c r="W249" s="54" t="str">
        <f t="shared" si="65"/>
        <v/>
      </c>
      <c r="X249" s="52">
        <f t="shared" si="66"/>
        <v>4587</v>
      </c>
      <c r="Y249" s="54" t="str">
        <f t="shared" si="67"/>
        <v>00 days 01:16:27</v>
      </c>
      <c r="AC249" s="50" t="str">
        <f>IF(AB249="","",VLOOKUP(AB249,'Lookup Tables'!$A$75:$B$86,2,TRUE))</f>
        <v/>
      </c>
      <c r="AD249" s="54" t="str">
        <f t="shared" si="68"/>
        <v/>
      </c>
      <c r="AE249" s="49" t="s">
        <v>1549</v>
      </c>
      <c r="AF249" s="55" t="str">
        <f t="shared" si="69"/>
        <v>Link</v>
      </c>
      <c r="AG249" s="49">
        <v>13</v>
      </c>
      <c r="AH249" s="50" t="str">
        <f>IF(AG249="","",VLOOKUP(AG249,'Lookup Tables'!$A$75:$B$86,2,TRUE))</f>
        <v>Level 1</v>
      </c>
      <c r="AI249" s="49">
        <v>13681455</v>
      </c>
      <c r="AJ249" s="49" t="s">
        <v>9</v>
      </c>
      <c r="AK249" s="49" t="s">
        <v>1548</v>
      </c>
      <c r="AL249" s="49"/>
      <c r="AM249" s="50" t="s">
        <v>1550</v>
      </c>
      <c r="AN249" s="50" t="s">
        <v>1726</v>
      </c>
      <c r="AO249" s="55" t="str">
        <f t="shared" si="70"/>
        <v>Link</v>
      </c>
      <c r="AP249" s="49" t="b">
        <v>0</v>
      </c>
      <c r="AQ249" s="165">
        <v>313</v>
      </c>
      <c r="AR249" s="175" t="s">
        <v>3851</v>
      </c>
      <c r="AS249" s="225">
        <v>1</v>
      </c>
      <c r="AT249"/>
      <c r="AU249"/>
      <c r="AV249"/>
      <c r="AW249"/>
      <c r="AX249"/>
      <c r="AY249">
        <f t="shared" si="73"/>
        <v>0</v>
      </c>
      <c r="AZ249">
        <v>0</v>
      </c>
      <c r="BA249"/>
      <c r="BB249"/>
      <c r="BC249"/>
      <c r="BD249"/>
      <c r="BE249"/>
      <c r="BF249"/>
      <c r="BG249"/>
      <c r="BH249"/>
      <c r="BI249"/>
      <c r="BJ249"/>
      <c r="BK249"/>
      <c r="BL249"/>
      <c r="BM249"/>
      <c r="BN249"/>
      <c r="BO249"/>
      <c r="BP249"/>
      <c r="BQ249"/>
      <c r="BR249"/>
      <c r="BS249" s="50" t="s">
        <v>3852</v>
      </c>
      <c r="BT249" s="50" t="s">
        <v>3850</v>
      </c>
      <c r="BU249" s="56"/>
      <c r="BV249" s="56"/>
      <c r="BW249" s="56">
        <v>2</v>
      </c>
      <c r="BX249" s="56">
        <v>3</v>
      </c>
      <c r="BY249" s="56"/>
      <c r="BZ249" s="56"/>
      <c r="CA249" s="56"/>
      <c r="CB249" s="56"/>
      <c r="CC249" s="56"/>
      <c r="CD249" s="50" t="s">
        <v>2800</v>
      </c>
      <c r="CE249" s="50" t="s">
        <v>2818</v>
      </c>
      <c r="CF249" s="56">
        <v>2</v>
      </c>
      <c r="CG249" s="50" t="s">
        <v>3214</v>
      </c>
      <c r="CH249" s="50" t="s">
        <v>3208</v>
      </c>
      <c r="CI249" s="57" t="s">
        <v>2810</v>
      </c>
      <c r="CJ249" s="58" t="s">
        <v>3113</v>
      </c>
    </row>
    <row r="250" spans="1:88" s="50" customFormat="1" x14ac:dyDescent="0.3">
      <c r="A250" s="49" t="s">
        <v>47</v>
      </c>
      <c r="B250" s="49">
        <v>66539811</v>
      </c>
      <c r="C250" s="49">
        <v>0</v>
      </c>
      <c r="D250" s="49">
        <v>28</v>
      </c>
      <c r="E250" s="49">
        <v>0</v>
      </c>
      <c r="G250" s="49" t="s">
        <v>48</v>
      </c>
      <c r="H250" s="51">
        <v>44265</v>
      </c>
      <c r="I250" s="49" t="b">
        <f t="shared" si="55"/>
        <v>1</v>
      </c>
      <c r="J250" s="52">
        <v>1615255694</v>
      </c>
      <c r="K250" s="53">
        <f t="shared" si="56"/>
        <v>44264.089050925926</v>
      </c>
      <c r="L250" s="52"/>
      <c r="M250" s="53" t="str">
        <f t="shared" si="57"/>
        <v/>
      </c>
      <c r="N250" s="52" t="str">
        <f t="shared" si="58"/>
        <v/>
      </c>
      <c r="O250" s="54" t="str">
        <f t="shared" si="59"/>
        <v/>
      </c>
      <c r="P250" s="52"/>
      <c r="Q250" s="53" t="str">
        <f t="shared" si="60"/>
        <v/>
      </c>
      <c r="R250" s="52" t="str">
        <f t="shared" si="61"/>
        <v/>
      </c>
      <c r="S250" s="54" t="str">
        <f t="shared" si="62"/>
        <v/>
      </c>
      <c r="U250" s="53" t="str">
        <f t="shared" si="63"/>
        <v/>
      </c>
      <c r="V250" s="52" t="str">
        <f t="shared" si="64"/>
        <v/>
      </c>
      <c r="W250" s="54" t="str">
        <f t="shared" si="65"/>
        <v/>
      </c>
      <c r="X250" s="52" t="str">
        <f t="shared" si="66"/>
        <v/>
      </c>
      <c r="Y250" s="54" t="str">
        <f t="shared" si="67"/>
        <v/>
      </c>
      <c r="AC250" s="50" t="str">
        <f>IF(AB250="","",VLOOKUP(AB250,'Lookup Tables'!$A$75:$B$86,2,TRUE))</f>
        <v/>
      </c>
      <c r="AD250" s="54" t="str">
        <f t="shared" si="68"/>
        <v/>
      </c>
      <c r="AE250" s="49" t="s">
        <v>50</v>
      </c>
      <c r="AF250" s="55" t="str">
        <f t="shared" si="69"/>
        <v>Link</v>
      </c>
      <c r="AG250" s="49">
        <v>197</v>
      </c>
      <c r="AH250" s="50" t="str">
        <f>IF(AG250="","",VLOOKUP(AG250,'Lookup Tables'!$A$75:$B$86,2,TRUE))</f>
        <v>Level 1</v>
      </c>
      <c r="AI250" s="49">
        <v>215015</v>
      </c>
      <c r="AJ250" s="49" t="s">
        <v>9</v>
      </c>
      <c r="AK250" s="49" t="s">
        <v>49</v>
      </c>
      <c r="AL250" s="49">
        <v>75</v>
      </c>
      <c r="AM250" s="50" t="s">
        <v>51</v>
      </c>
      <c r="AN250" s="50" t="s">
        <v>52</v>
      </c>
      <c r="AO250" s="55" t="str">
        <f t="shared" si="70"/>
        <v>Link</v>
      </c>
      <c r="AP250" s="49" t="b">
        <v>0</v>
      </c>
      <c r="AQ250" s="165">
        <v>8</v>
      </c>
      <c r="AR250" s="175" t="s">
        <v>2851</v>
      </c>
      <c r="AS250" s="225"/>
      <c r="AT250"/>
      <c r="AU250"/>
      <c r="AV250"/>
      <c r="AW250">
        <v>1</v>
      </c>
      <c r="AX250"/>
      <c r="AY250">
        <f t="shared" si="73"/>
        <v>1</v>
      </c>
      <c r="AZ250">
        <v>0</v>
      </c>
      <c r="BA250"/>
      <c r="BB250"/>
      <c r="BC250"/>
      <c r="BD250"/>
      <c r="BE250"/>
      <c r="BF250"/>
      <c r="BG250"/>
      <c r="BH250"/>
      <c r="BI250"/>
      <c r="BJ250"/>
      <c r="BK250"/>
      <c r="BL250"/>
      <c r="BM250"/>
      <c r="BN250"/>
      <c r="BO250"/>
      <c r="BP250"/>
      <c r="BQ250"/>
      <c r="BR250"/>
      <c r="BS250" s="50" t="s">
        <v>2850</v>
      </c>
      <c r="BT250" s="50" t="s">
        <v>2849</v>
      </c>
      <c r="BU250" s="56"/>
      <c r="BV250" s="56"/>
      <c r="BW250" s="56"/>
      <c r="BX250" s="56">
        <v>3</v>
      </c>
      <c r="BY250" s="56"/>
      <c r="BZ250" s="56"/>
      <c r="CA250" s="56"/>
      <c r="CB250" s="56"/>
      <c r="CC250" s="56"/>
      <c r="CD250" s="50" t="s">
        <v>2800</v>
      </c>
      <c r="CE250" s="50" t="s">
        <v>2818</v>
      </c>
      <c r="CF250" s="56">
        <v>2</v>
      </c>
      <c r="CG250" s="50" t="s">
        <v>3214</v>
      </c>
      <c r="CH250" s="50" t="s">
        <v>3208</v>
      </c>
      <c r="CI250" s="57" t="s">
        <v>2810</v>
      </c>
      <c r="CJ250" s="58" t="s">
        <v>3113</v>
      </c>
    </row>
    <row r="251" spans="1:88" s="50" customFormat="1" x14ac:dyDescent="0.3">
      <c r="A251" s="49" t="s">
        <v>537</v>
      </c>
      <c r="B251" s="49">
        <v>62753104</v>
      </c>
      <c r="C251" s="49">
        <v>1</v>
      </c>
      <c r="D251" s="49">
        <v>112</v>
      </c>
      <c r="E251" s="49">
        <v>0</v>
      </c>
      <c r="G251" s="49" t="s">
        <v>538</v>
      </c>
      <c r="H251" s="51">
        <v>44018</v>
      </c>
      <c r="I251" s="49" t="b">
        <f t="shared" si="55"/>
        <v>1</v>
      </c>
      <c r="J251" s="52">
        <v>1594027725</v>
      </c>
      <c r="K251" s="53">
        <f t="shared" si="56"/>
        <v>44018.394965277781</v>
      </c>
      <c r="L251" s="52">
        <v>1594029521</v>
      </c>
      <c r="M251" s="53">
        <f t="shared" si="57"/>
        <v>44018.415752314817</v>
      </c>
      <c r="N251" s="52">
        <f t="shared" si="58"/>
        <v>1796</v>
      </c>
      <c r="O251" s="54" t="str">
        <f t="shared" si="59"/>
        <v>0 days 0:29:56</v>
      </c>
      <c r="P251" s="52"/>
      <c r="Q251" s="53" t="str">
        <f t="shared" si="60"/>
        <v/>
      </c>
      <c r="R251" s="52" t="str">
        <f t="shared" si="61"/>
        <v/>
      </c>
      <c r="S251" s="54" t="str">
        <f t="shared" si="62"/>
        <v/>
      </c>
      <c r="U251" s="53" t="str">
        <f t="shared" si="63"/>
        <v/>
      </c>
      <c r="V251" s="52" t="str">
        <f t="shared" si="64"/>
        <v/>
      </c>
      <c r="W251" s="54" t="str">
        <f t="shared" si="65"/>
        <v/>
      </c>
      <c r="X251" s="52">
        <f t="shared" si="66"/>
        <v>1796</v>
      </c>
      <c r="Y251" s="54" t="str">
        <f t="shared" si="67"/>
        <v>00 days 00:29:56</v>
      </c>
      <c r="AC251" s="50" t="str">
        <f>IF(AB251="","",VLOOKUP(AB251,'Lookup Tables'!$A$75:$B$86,2,TRUE))</f>
        <v/>
      </c>
      <c r="AD251" s="54" t="str">
        <f t="shared" si="68"/>
        <v/>
      </c>
      <c r="AE251" s="49" t="s">
        <v>540</v>
      </c>
      <c r="AF251" s="55" t="str">
        <f t="shared" si="69"/>
        <v>Link</v>
      </c>
      <c r="AG251" s="49">
        <v>23</v>
      </c>
      <c r="AH251" s="50" t="str">
        <f>IF(AG251="","",VLOOKUP(AG251,'Lookup Tables'!$A$75:$B$86,2,TRUE))</f>
        <v>Level 1</v>
      </c>
      <c r="AI251" s="49">
        <v>6934747</v>
      </c>
      <c r="AJ251" s="49" t="s">
        <v>9</v>
      </c>
      <c r="AK251" s="49" t="s">
        <v>539</v>
      </c>
      <c r="AL251" s="49"/>
      <c r="AM251" s="50" t="s">
        <v>541</v>
      </c>
      <c r="AN251" s="50" t="s">
        <v>542</v>
      </c>
      <c r="AO251" s="55" t="str">
        <f t="shared" si="70"/>
        <v>Link</v>
      </c>
      <c r="AP251" s="49" t="b">
        <v>0</v>
      </c>
      <c r="AQ251" s="165">
        <v>91</v>
      </c>
      <c r="AR251" s="175" t="s">
        <v>3626</v>
      </c>
      <c r="AS251" s="225"/>
      <c r="AT251"/>
      <c r="AU251"/>
      <c r="AV251">
        <v>0</v>
      </c>
      <c r="AW251"/>
      <c r="AX251"/>
      <c r="AY251">
        <f t="shared" si="73"/>
        <v>0</v>
      </c>
      <c r="AZ251">
        <v>0</v>
      </c>
      <c r="BA251"/>
      <c r="BB251"/>
      <c r="BC251"/>
      <c r="BD251"/>
      <c r="BE251"/>
      <c r="BF251"/>
      <c r="BG251"/>
      <c r="BH251"/>
      <c r="BI251"/>
      <c r="BJ251"/>
      <c r="BK251"/>
      <c r="BL251"/>
      <c r="BM251"/>
      <c r="BN251"/>
      <c r="BO251"/>
      <c r="BP251"/>
      <c r="BQ251"/>
      <c r="BR251">
        <v>0</v>
      </c>
      <c r="BS251" s="50" t="s">
        <v>3627</v>
      </c>
      <c r="BT251" s="50" t="s">
        <v>3621</v>
      </c>
      <c r="BU251" s="56"/>
      <c r="BV251" s="56"/>
      <c r="BW251" s="56">
        <v>3</v>
      </c>
      <c r="BX251" s="56"/>
      <c r="BY251" s="56"/>
      <c r="BZ251" s="56"/>
      <c r="CA251" s="56"/>
      <c r="CB251" s="56"/>
      <c r="CC251" s="56"/>
      <c r="CD251" s="50" t="s">
        <v>2801</v>
      </c>
      <c r="CE251" s="50" t="s">
        <v>2818</v>
      </c>
      <c r="CF251" s="56">
        <v>2</v>
      </c>
      <c r="CG251" s="50" t="s">
        <v>3214</v>
      </c>
      <c r="CH251" s="50" t="s">
        <v>3208</v>
      </c>
      <c r="CI251" s="57" t="s">
        <v>2810</v>
      </c>
      <c r="CJ251" s="58" t="s">
        <v>3113</v>
      </c>
    </row>
    <row r="252" spans="1:88" s="50" customFormat="1" x14ac:dyDescent="0.3">
      <c r="A252" s="49" t="s">
        <v>1976</v>
      </c>
      <c r="B252" s="49">
        <v>64240840</v>
      </c>
      <c r="C252" s="49">
        <v>0</v>
      </c>
      <c r="D252" s="49">
        <v>17</v>
      </c>
      <c r="E252" s="49">
        <v>0</v>
      </c>
      <c r="G252" s="49" t="s">
        <v>1977</v>
      </c>
      <c r="H252" s="51">
        <v>44111</v>
      </c>
      <c r="I252" s="49" t="b">
        <f t="shared" si="55"/>
        <v>1</v>
      </c>
      <c r="J252" s="52">
        <v>1602061731</v>
      </c>
      <c r="K252" s="53">
        <f t="shared" si="56"/>
        <v>44111.381145833337</v>
      </c>
      <c r="L252" s="52">
        <v>1602062128</v>
      </c>
      <c r="M252" s="53">
        <f t="shared" si="57"/>
        <v>44111.385740740734</v>
      </c>
      <c r="N252" s="52">
        <f t="shared" si="58"/>
        <v>397</v>
      </c>
      <c r="O252" s="54" t="str">
        <f t="shared" si="59"/>
        <v>0 days 0:6:37</v>
      </c>
      <c r="P252" s="52"/>
      <c r="Q252" s="53" t="str">
        <f t="shared" si="60"/>
        <v/>
      </c>
      <c r="R252" s="52" t="str">
        <f t="shared" si="61"/>
        <v/>
      </c>
      <c r="S252" s="54" t="str">
        <f t="shared" si="62"/>
        <v/>
      </c>
      <c r="U252" s="53" t="str">
        <f t="shared" si="63"/>
        <v/>
      </c>
      <c r="V252" s="52" t="str">
        <f t="shared" si="64"/>
        <v/>
      </c>
      <c r="W252" s="54" t="str">
        <f t="shared" si="65"/>
        <v/>
      </c>
      <c r="X252" s="52">
        <f t="shared" si="66"/>
        <v>397</v>
      </c>
      <c r="Y252" s="54" t="str">
        <f t="shared" si="67"/>
        <v>00 days 00:06:37</v>
      </c>
      <c r="AC252" s="50" t="str">
        <f>IF(AB252="","",VLOOKUP(AB252,'Lookup Tables'!$A$75:$B$86,2,TRUE))</f>
        <v/>
      </c>
      <c r="AD252" s="54" t="str">
        <f t="shared" si="68"/>
        <v/>
      </c>
      <c r="AE252" s="49" t="s">
        <v>1979</v>
      </c>
      <c r="AF252" s="55" t="str">
        <f t="shared" si="69"/>
        <v>Link</v>
      </c>
      <c r="AG252" s="49">
        <v>386</v>
      </c>
      <c r="AH252" s="50" t="str">
        <f>IF(AG252="","",VLOOKUP(AG252,'Lookup Tables'!$A$75:$B$86,2,TRUE))</f>
        <v>Level 2</v>
      </c>
      <c r="AI252" s="49">
        <v>1584725</v>
      </c>
      <c r="AJ252" s="49" t="s">
        <v>9</v>
      </c>
      <c r="AK252" s="49" t="s">
        <v>1978</v>
      </c>
      <c r="AL252" s="49">
        <v>67</v>
      </c>
      <c r="AM252" s="50" t="s">
        <v>1980</v>
      </c>
      <c r="AN252" s="50" t="s">
        <v>1981</v>
      </c>
      <c r="AO252" s="55" t="str">
        <f t="shared" si="70"/>
        <v>Link</v>
      </c>
      <c r="AP252" s="59" t="b">
        <v>1</v>
      </c>
      <c r="AQ252" s="165">
        <v>359</v>
      </c>
      <c r="AR252" s="178" t="s">
        <v>3782</v>
      </c>
      <c r="AS252" s="225"/>
      <c r="AT252"/>
      <c r="AU252"/>
      <c r="AV252"/>
      <c r="AW252"/>
      <c r="AX252"/>
      <c r="AY252">
        <f t="shared" si="73"/>
        <v>0</v>
      </c>
      <c r="AZ252">
        <v>0</v>
      </c>
      <c r="BA252"/>
      <c r="BB252"/>
      <c r="BC252"/>
      <c r="BD252"/>
      <c r="BE252"/>
      <c r="BF252">
        <v>0</v>
      </c>
      <c r="BG252"/>
      <c r="BH252"/>
      <c r="BI252"/>
      <c r="BJ252"/>
      <c r="BK252"/>
      <c r="BL252"/>
      <c r="BM252"/>
      <c r="BN252"/>
      <c r="BO252"/>
      <c r="BP252"/>
      <c r="BQ252"/>
      <c r="BR252"/>
      <c r="BS252" s="75" t="s">
        <v>3783</v>
      </c>
      <c r="BT252" s="75" t="s">
        <v>3779</v>
      </c>
      <c r="BU252" s="115"/>
      <c r="BV252" s="115">
        <v>2</v>
      </c>
      <c r="BW252" s="115">
        <v>3</v>
      </c>
      <c r="BX252" s="115"/>
      <c r="BY252" s="115"/>
      <c r="BZ252" s="115"/>
      <c r="CA252" s="115"/>
      <c r="CB252" s="115"/>
      <c r="CC252" s="115"/>
      <c r="CD252" s="75" t="s">
        <v>2801</v>
      </c>
      <c r="CE252" s="75" t="s">
        <v>2818</v>
      </c>
      <c r="CF252" s="115">
        <v>2</v>
      </c>
      <c r="CG252" s="75" t="s">
        <v>3213</v>
      </c>
      <c r="CH252" s="75" t="s">
        <v>3208</v>
      </c>
      <c r="CI252" s="116" t="s">
        <v>2810</v>
      </c>
      <c r="CJ252" s="58" t="s">
        <v>3113</v>
      </c>
    </row>
    <row r="253" spans="1:88" s="50" customFormat="1" x14ac:dyDescent="0.3">
      <c r="A253" s="49" t="s">
        <v>1739</v>
      </c>
      <c r="B253" s="49">
        <v>62588935</v>
      </c>
      <c r="C253" s="49">
        <v>3</v>
      </c>
      <c r="D253" s="49">
        <v>1603</v>
      </c>
      <c r="E253" s="49">
        <v>2</v>
      </c>
      <c r="G253" s="49" t="s">
        <v>1740</v>
      </c>
      <c r="H253" s="51">
        <v>44134</v>
      </c>
      <c r="I253" s="49" t="b">
        <f t="shared" si="55"/>
        <v>1</v>
      </c>
      <c r="J253" s="52">
        <v>1593151538</v>
      </c>
      <c r="K253" s="53">
        <f t="shared" si="56"/>
        <v>44008.253912037035</v>
      </c>
      <c r="L253" s="52">
        <v>1593158135</v>
      </c>
      <c r="M253" s="53">
        <f t="shared" si="57"/>
        <v>44008.330266203702</v>
      </c>
      <c r="N253" s="52">
        <f t="shared" si="58"/>
        <v>6597</v>
      </c>
      <c r="O253" s="54" t="str">
        <f t="shared" si="59"/>
        <v>0 days 1:49:57</v>
      </c>
      <c r="P253" s="52">
        <v>1595906685</v>
      </c>
      <c r="Q253" s="53">
        <f t="shared" si="60"/>
        <v>44040.142187499994</v>
      </c>
      <c r="R253" s="52">
        <f t="shared" si="61"/>
        <v>2755147</v>
      </c>
      <c r="S253" s="54" t="str">
        <f t="shared" si="62"/>
        <v>31 days 21:19:7</v>
      </c>
      <c r="U253" s="53" t="str">
        <f t="shared" si="63"/>
        <v/>
      </c>
      <c r="V253" s="52" t="str">
        <f t="shared" si="64"/>
        <v/>
      </c>
      <c r="W253" s="54" t="str">
        <f t="shared" si="65"/>
        <v/>
      </c>
      <c r="X253" s="52">
        <f t="shared" si="66"/>
        <v>6597</v>
      </c>
      <c r="Y253" s="54" t="str">
        <f t="shared" si="67"/>
        <v>00 days 01:49:57</v>
      </c>
      <c r="AC253" s="50" t="str">
        <f>IF(AB253="","",VLOOKUP(AB253,'Lookup Tables'!$A$75:$B$86,2,TRUE))</f>
        <v/>
      </c>
      <c r="AD253" s="54" t="str">
        <f t="shared" si="68"/>
        <v/>
      </c>
      <c r="AE253" s="49" t="s">
        <v>1742</v>
      </c>
      <c r="AF253" s="55" t="str">
        <f t="shared" si="69"/>
        <v>Link</v>
      </c>
      <c r="AG253" s="49">
        <v>31</v>
      </c>
      <c r="AH253" s="50" t="str">
        <f>IF(AG253="","",VLOOKUP(AG253,'Lookup Tables'!$A$75:$B$86,2,TRUE))</f>
        <v>Level 1</v>
      </c>
      <c r="AI253" s="49">
        <v>13740734</v>
      </c>
      <c r="AJ253" s="49" t="s">
        <v>9</v>
      </c>
      <c r="AK253" s="49" t="s">
        <v>1741</v>
      </c>
      <c r="AL253" s="49"/>
      <c r="AM253" s="50" t="s">
        <v>1743</v>
      </c>
      <c r="AN253" s="50" t="s">
        <v>1744</v>
      </c>
      <c r="AO253" s="55" t="str">
        <f t="shared" si="70"/>
        <v>Link</v>
      </c>
      <c r="AP253" s="49" t="b">
        <v>1</v>
      </c>
      <c r="AQ253" s="165">
        <v>317</v>
      </c>
      <c r="AR253" s="175" t="s">
        <v>3860</v>
      </c>
      <c r="AS253" s="225"/>
      <c r="AT253"/>
      <c r="AU253"/>
      <c r="AV253"/>
      <c r="AW253">
        <v>1</v>
      </c>
      <c r="AX253"/>
      <c r="AY253"/>
      <c r="AZ253">
        <v>0</v>
      </c>
      <c r="BA253"/>
      <c r="BB253"/>
      <c r="BC253"/>
      <c r="BD253">
        <v>0</v>
      </c>
      <c r="BE253"/>
      <c r="BF253"/>
      <c r="BG253"/>
      <c r="BH253"/>
      <c r="BI253"/>
      <c r="BJ253"/>
      <c r="BK253"/>
      <c r="BL253"/>
      <c r="BM253"/>
      <c r="BN253"/>
      <c r="BO253"/>
      <c r="BP253"/>
      <c r="BQ253"/>
      <c r="BR253"/>
      <c r="BS253" s="50" t="s">
        <v>3861</v>
      </c>
      <c r="BT253" s="50" t="s">
        <v>2919</v>
      </c>
      <c r="BU253" s="56"/>
      <c r="BV253" s="56">
        <v>2</v>
      </c>
      <c r="BW253" s="56">
        <v>3</v>
      </c>
      <c r="BX253" s="56"/>
      <c r="BY253" s="56"/>
      <c r="BZ253" s="56"/>
      <c r="CA253" s="56"/>
      <c r="CB253" s="56"/>
      <c r="CC253" s="56"/>
      <c r="CD253" s="50" t="s">
        <v>2801</v>
      </c>
      <c r="CE253" s="50" t="s">
        <v>2818</v>
      </c>
      <c r="CF253" s="56">
        <v>2</v>
      </c>
      <c r="CG253" s="50" t="s">
        <v>3214</v>
      </c>
      <c r="CH253" s="50" t="s">
        <v>3208</v>
      </c>
      <c r="CI253" s="57" t="s">
        <v>2810</v>
      </c>
      <c r="CJ253" s="58" t="s">
        <v>3113</v>
      </c>
    </row>
    <row r="254" spans="1:88" s="50" customFormat="1" x14ac:dyDescent="0.3">
      <c r="A254" s="49" t="s">
        <v>525</v>
      </c>
      <c r="B254" s="49">
        <v>63322946</v>
      </c>
      <c r="C254" s="49">
        <v>0</v>
      </c>
      <c r="D254" s="49">
        <v>317</v>
      </c>
      <c r="E254" s="49">
        <v>1</v>
      </c>
      <c r="F254" s="50">
        <v>63325080</v>
      </c>
      <c r="G254" s="49" t="s">
        <v>526</v>
      </c>
      <c r="H254" s="51">
        <v>44053</v>
      </c>
      <c r="I254" s="49" t="b">
        <f t="shared" si="55"/>
        <v>0</v>
      </c>
      <c r="J254" s="52">
        <v>1596952304</v>
      </c>
      <c r="K254" s="53">
        <f t="shared" si="56"/>
        <v>44052.244259259256</v>
      </c>
      <c r="L254" s="52">
        <v>1596954348</v>
      </c>
      <c r="M254" s="53">
        <f t="shared" si="57"/>
        <v>44052.267916666664</v>
      </c>
      <c r="N254" s="52">
        <f t="shared" si="58"/>
        <v>2044</v>
      </c>
      <c r="O254" s="54" t="str">
        <f t="shared" si="59"/>
        <v>0 days 0:34:4</v>
      </c>
      <c r="P254" s="52">
        <v>1596968123</v>
      </c>
      <c r="Q254" s="53">
        <f t="shared" si="60"/>
        <v>44052.427349537036</v>
      </c>
      <c r="R254" s="52">
        <f t="shared" si="61"/>
        <v>15819</v>
      </c>
      <c r="S254" s="54" t="str">
        <f t="shared" si="62"/>
        <v>0 days 4:23:39</v>
      </c>
      <c r="T254" s="50">
        <v>1596968123</v>
      </c>
      <c r="U254" s="53">
        <f t="shared" si="63"/>
        <v>44052.427349537036</v>
      </c>
      <c r="V254" s="52">
        <f t="shared" si="64"/>
        <v>15819</v>
      </c>
      <c r="W254" s="54" t="str">
        <f t="shared" si="65"/>
        <v>0 days 4:23:39</v>
      </c>
      <c r="X254" s="52">
        <f t="shared" si="66"/>
        <v>2044</v>
      </c>
      <c r="Y254" s="54" t="str">
        <f t="shared" si="67"/>
        <v>00 days 00:34:04</v>
      </c>
      <c r="Z254" s="50" t="s">
        <v>3025</v>
      </c>
      <c r="AA254" s="50">
        <v>68490</v>
      </c>
      <c r="AB254" s="50">
        <v>5283</v>
      </c>
      <c r="AC254" s="50" t="str">
        <f>IF(AB254="","",VLOOKUP(AB254,'Lookup Tables'!$A$75:$B$86,2,TRUE))</f>
        <v>Level 7</v>
      </c>
      <c r="AD254" s="54" t="str">
        <f t="shared" si="68"/>
        <v>Level 4-Level 7</v>
      </c>
      <c r="AE254" s="49" t="s">
        <v>528</v>
      </c>
      <c r="AF254" s="55" t="str">
        <f t="shared" si="69"/>
        <v>Link</v>
      </c>
      <c r="AG254" s="49">
        <v>1355</v>
      </c>
      <c r="AH254" s="50" t="str">
        <f>IF(AG254="","",VLOOKUP(AG254,'Lookup Tables'!$A$75:$B$86,2,TRUE))</f>
        <v>Level 4</v>
      </c>
      <c r="AI254" s="49">
        <v>4971859</v>
      </c>
      <c r="AJ254" s="49" t="s">
        <v>9</v>
      </c>
      <c r="AK254" s="49" t="s">
        <v>527</v>
      </c>
      <c r="AL254" s="49">
        <v>30</v>
      </c>
      <c r="AM254" s="50" t="s">
        <v>529</v>
      </c>
      <c r="AN254" s="50" t="s">
        <v>530</v>
      </c>
      <c r="AO254" s="55" t="str">
        <f t="shared" si="70"/>
        <v>Link</v>
      </c>
      <c r="AP254" s="49" t="b">
        <v>1</v>
      </c>
      <c r="AQ254" s="165">
        <v>89</v>
      </c>
      <c r="AR254" s="175" t="s">
        <v>3761</v>
      </c>
      <c r="AS254" s="225"/>
      <c r="AT254"/>
      <c r="AU254"/>
      <c r="AV254"/>
      <c r="AW254">
        <v>1</v>
      </c>
      <c r="AX254"/>
      <c r="AY254">
        <f t="shared" ref="AY254:AY264" si="74">AW254+AX254</f>
        <v>1</v>
      </c>
      <c r="AZ254">
        <v>0</v>
      </c>
      <c r="BA254"/>
      <c r="BB254"/>
      <c r="BC254">
        <v>0</v>
      </c>
      <c r="BD254"/>
      <c r="BE254"/>
      <c r="BF254"/>
      <c r="BG254"/>
      <c r="BH254"/>
      <c r="BI254"/>
      <c r="BJ254"/>
      <c r="BK254"/>
      <c r="BL254"/>
      <c r="BM254"/>
      <c r="BN254"/>
      <c r="BO254"/>
      <c r="BP254"/>
      <c r="BQ254"/>
      <c r="BR254"/>
      <c r="BS254" s="95" t="s">
        <v>3762</v>
      </c>
      <c r="BT254" s="95" t="s">
        <v>3621</v>
      </c>
      <c r="BU254" s="56"/>
      <c r="BV254" s="56">
        <v>2</v>
      </c>
      <c r="BW254" s="56">
        <v>3</v>
      </c>
      <c r="BX254" s="56"/>
      <c r="BY254" s="56"/>
      <c r="BZ254" s="56"/>
      <c r="CA254" s="56"/>
      <c r="CB254" s="56"/>
      <c r="CC254" s="56"/>
      <c r="CD254" s="50" t="s">
        <v>2801</v>
      </c>
      <c r="CE254" s="50" t="s">
        <v>2818</v>
      </c>
      <c r="CF254" s="56">
        <v>2</v>
      </c>
      <c r="CG254" s="50" t="s">
        <v>3214</v>
      </c>
      <c r="CH254" s="50" t="s">
        <v>3208</v>
      </c>
      <c r="CI254" s="57" t="s">
        <v>2810</v>
      </c>
      <c r="CJ254" s="58" t="s">
        <v>3113</v>
      </c>
    </row>
    <row r="255" spans="1:88" s="50" customFormat="1" x14ac:dyDescent="0.3">
      <c r="A255" s="49" t="s">
        <v>1618</v>
      </c>
      <c r="B255" s="49">
        <v>63415109</v>
      </c>
      <c r="C255" s="49">
        <v>1</v>
      </c>
      <c r="D255" s="49">
        <v>332</v>
      </c>
      <c r="E255" s="49">
        <v>0</v>
      </c>
      <c r="G255" s="49" t="s">
        <v>1619</v>
      </c>
      <c r="H255" s="51">
        <v>44061</v>
      </c>
      <c r="I255" s="49" t="b">
        <f t="shared" si="55"/>
        <v>1</v>
      </c>
      <c r="J255" s="52">
        <v>1597416671</v>
      </c>
      <c r="K255" s="53">
        <f t="shared" si="56"/>
        <v>44057.618877314817</v>
      </c>
      <c r="L255" s="52"/>
      <c r="M255" s="53" t="str">
        <f t="shared" si="57"/>
        <v/>
      </c>
      <c r="N255" s="52" t="str">
        <f t="shared" si="58"/>
        <v/>
      </c>
      <c r="O255" s="54" t="str">
        <f t="shared" si="59"/>
        <v/>
      </c>
      <c r="P255" s="52"/>
      <c r="Q255" s="53" t="str">
        <f t="shared" si="60"/>
        <v/>
      </c>
      <c r="R255" s="52" t="str">
        <f t="shared" si="61"/>
        <v/>
      </c>
      <c r="S255" s="54" t="str">
        <f t="shared" si="62"/>
        <v/>
      </c>
      <c r="U255" s="53" t="str">
        <f t="shared" si="63"/>
        <v/>
      </c>
      <c r="V255" s="52" t="str">
        <f t="shared" si="64"/>
        <v/>
      </c>
      <c r="W255" s="54" t="str">
        <f t="shared" si="65"/>
        <v/>
      </c>
      <c r="X255" s="52" t="str">
        <f t="shared" si="66"/>
        <v/>
      </c>
      <c r="Y255" s="54" t="str">
        <f t="shared" si="67"/>
        <v/>
      </c>
      <c r="AC255" s="50" t="str">
        <f>IF(AB255="","",VLOOKUP(AB255,'Lookup Tables'!$A$75:$B$86,2,TRUE))</f>
        <v/>
      </c>
      <c r="AD255" s="54" t="str">
        <f t="shared" si="68"/>
        <v/>
      </c>
      <c r="AE255" s="49" t="s">
        <v>507</v>
      </c>
      <c r="AF255" s="55" t="str">
        <f t="shared" si="69"/>
        <v>Link</v>
      </c>
      <c r="AG255" s="49">
        <v>21</v>
      </c>
      <c r="AH255" s="50" t="str">
        <f>IF(AG255="","",VLOOKUP(AG255,'Lookup Tables'!$A$75:$B$86,2,TRUE))</f>
        <v>Level 1</v>
      </c>
      <c r="AI255" s="49">
        <v>14066253</v>
      </c>
      <c r="AJ255" s="49" t="s">
        <v>9</v>
      </c>
      <c r="AK255" s="49" t="s">
        <v>506</v>
      </c>
      <c r="AL255" s="49"/>
      <c r="AM255" s="50" t="s">
        <v>508</v>
      </c>
      <c r="AN255" s="50" t="s">
        <v>1620</v>
      </c>
      <c r="AO255" s="55" t="str">
        <f t="shared" si="70"/>
        <v>Link</v>
      </c>
      <c r="AP255" s="49" t="b">
        <v>0</v>
      </c>
      <c r="AQ255" s="165">
        <v>291</v>
      </c>
      <c r="AR255" s="175" t="s">
        <v>3888</v>
      </c>
      <c r="AS255" s="225"/>
      <c r="AT255"/>
      <c r="AU255"/>
      <c r="AV255"/>
      <c r="AW255"/>
      <c r="AX255"/>
      <c r="AY255">
        <f t="shared" si="74"/>
        <v>0</v>
      </c>
      <c r="AZ255">
        <v>0</v>
      </c>
      <c r="BA255"/>
      <c r="BB255"/>
      <c r="BC255">
        <v>0</v>
      </c>
      <c r="BD255"/>
      <c r="BE255"/>
      <c r="BF255"/>
      <c r="BG255"/>
      <c r="BH255"/>
      <c r="BI255"/>
      <c r="BJ255"/>
      <c r="BK255"/>
      <c r="BL255"/>
      <c r="BM255"/>
      <c r="BN255"/>
      <c r="BO255"/>
      <c r="BP255"/>
      <c r="BQ255"/>
      <c r="BR255"/>
      <c r="BS255" s="50" t="s">
        <v>3889</v>
      </c>
      <c r="BT255" s="50" t="s">
        <v>2561</v>
      </c>
      <c r="BU255" s="56"/>
      <c r="BV255" s="56">
        <v>2</v>
      </c>
      <c r="BW255" s="56">
        <v>3</v>
      </c>
      <c r="BX255" s="56"/>
      <c r="BY255" s="56"/>
      <c r="BZ255" s="56"/>
      <c r="CA255" s="56"/>
      <c r="CB255" s="56"/>
      <c r="CC255" s="56"/>
      <c r="CD255" s="50" t="s">
        <v>2801</v>
      </c>
      <c r="CE255" s="50" t="s">
        <v>2818</v>
      </c>
      <c r="CF255" s="56">
        <v>2</v>
      </c>
      <c r="CG255" s="50" t="s">
        <v>3214</v>
      </c>
      <c r="CH255" s="50" t="s">
        <v>3208</v>
      </c>
      <c r="CI255" s="57" t="s">
        <v>2810</v>
      </c>
      <c r="CJ255" s="58" t="s">
        <v>3113</v>
      </c>
    </row>
    <row r="256" spans="1:88" s="50" customFormat="1" x14ac:dyDescent="0.3">
      <c r="A256" s="49" t="s">
        <v>1070</v>
      </c>
      <c r="B256" s="49">
        <v>66023219</v>
      </c>
      <c r="C256" s="49">
        <v>1</v>
      </c>
      <c r="D256" s="49">
        <v>32</v>
      </c>
      <c r="E256" s="49">
        <v>1</v>
      </c>
      <c r="F256" s="50">
        <v>66031308</v>
      </c>
      <c r="G256" s="49" t="s">
        <v>1071</v>
      </c>
      <c r="H256" s="51">
        <v>44230</v>
      </c>
      <c r="I256" s="49" t="b">
        <f t="shared" si="55"/>
        <v>1</v>
      </c>
      <c r="J256" s="52">
        <v>1612338479</v>
      </c>
      <c r="K256" s="53">
        <f t="shared" si="56"/>
        <v>44230.324988425928</v>
      </c>
      <c r="L256" s="52"/>
      <c r="M256" s="53" t="str">
        <f t="shared" si="57"/>
        <v/>
      </c>
      <c r="N256" s="52" t="str">
        <f t="shared" si="58"/>
        <v/>
      </c>
      <c r="O256" s="54" t="str">
        <f t="shared" si="59"/>
        <v/>
      </c>
      <c r="P256" s="52">
        <v>1612368535</v>
      </c>
      <c r="Q256" s="53">
        <f t="shared" si="60"/>
        <v>44230.672858796301</v>
      </c>
      <c r="R256" s="52">
        <f t="shared" si="61"/>
        <v>30056</v>
      </c>
      <c r="S256" s="54" t="str">
        <f t="shared" si="62"/>
        <v>0 days 8:20:56</v>
      </c>
      <c r="T256" s="50">
        <v>1612368535</v>
      </c>
      <c r="U256" s="53">
        <f t="shared" si="63"/>
        <v>44230.672858796301</v>
      </c>
      <c r="V256" s="52">
        <f t="shared" si="64"/>
        <v>30056</v>
      </c>
      <c r="W256" s="54" t="str">
        <f t="shared" si="65"/>
        <v>0 days 8:20:56</v>
      </c>
      <c r="X256" s="52">
        <f t="shared" si="66"/>
        <v>30056</v>
      </c>
      <c r="Y256" s="54" t="str">
        <f t="shared" si="67"/>
        <v>00 days 08:20:56</v>
      </c>
      <c r="Z256" s="50" t="s">
        <v>3047</v>
      </c>
      <c r="AA256" s="50">
        <v>1818708</v>
      </c>
      <c r="AB256" s="50">
        <v>144</v>
      </c>
      <c r="AC256" s="50" t="str">
        <f>IF(AB256="","",VLOOKUP(AB256,'Lookup Tables'!$A$75:$B$86,2,TRUE))</f>
        <v>Level 1</v>
      </c>
      <c r="AD256" s="54" t="str">
        <f t="shared" si="68"/>
        <v>Level 3-Level 1</v>
      </c>
      <c r="AE256" s="49" t="s">
        <v>1073</v>
      </c>
      <c r="AF256" s="55" t="str">
        <f t="shared" si="69"/>
        <v>Link</v>
      </c>
      <c r="AG256" s="49">
        <v>776</v>
      </c>
      <c r="AH256" s="50" t="str">
        <f>IF(AG256="","",VLOOKUP(AG256,'Lookup Tables'!$A$75:$B$86,2,TRUE))</f>
        <v>Level 3</v>
      </c>
      <c r="AI256" s="49">
        <v>2116114</v>
      </c>
      <c r="AJ256" s="49" t="s">
        <v>9</v>
      </c>
      <c r="AK256" s="49" t="s">
        <v>1072</v>
      </c>
      <c r="AL256" s="49">
        <v>22</v>
      </c>
      <c r="AM256" s="50" t="s">
        <v>1074</v>
      </c>
      <c r="AN256" s="50" t="s">
        <v>1075</v>
      </c>
      <c r="AO256" s="55" t="str">
        <f t="shared" si="70"/>
        <v>Link</v>
      </c>
      <c r="AP256" s="49" t="b">
        <v>1</v>
      </c>
      <c r="AQ256" s="165">
        <v>187</v>
      </c>
      <c r="AR256" s="175" t="s">
        <v>4021</v>
      </c>
      <c r="AS256" s="225"/>
      <c r="AT256"/>
      <c r="AU256"/>
      <c r="AV256">
        <v>0</v>
      </c>
      <c r="AW256"/>
      <c r="AX256"/>
      <c r="AY256">
        <f t="shared" si="74"/>
        <v>0</v>
      </c>
      <c r="AZ256">
        <v>0</v>
      </c>
      <c r="BA256"/>
      <c r="BB256"/>
      <c r="BC256"/>
      <c r="BD256"/>
      <c r="BE256"/>
      <c r="BF256">
        <v>0</v>
      </c>
      <c r="BG256"/>
      <c r="BH256"/>
      <c r="BI256"/>
      <c r="BJ256"/>
      <c r="BK256"/>
      <c r="BL256"/>
      <c r="BM256"/>
      <c r="BN256"/>
      <c r="BO256"/>
      <c r="BP256"/>
      <c r="BQ256"/>
      <c r="BR256"/>
      <c r="BS256" s="50" t="s">
        <v>4022</v>
      </c>
      <c r="BT256" s="50" t="s">
        <v>3433</v>
      </c>
      <c r="BU256" s="56"/>
      <c r="BV256" s="56">
        <v>2</v>
      </c>
      <c r="BW256" s="56">
        <v>3</v>
      </c>
      <c r="BX256" s="56"/>
      <c r="BY256" s="56"/>
      <c r="BZ256" s="56"/>
      <c r="CA256" s="56"/>
      <c r="CB256" s="56"/>
      <c r="CC256" s="56"/>
      <c r="CD256" s="50" t="s">
        <v>2801</v>
      </c>
      <c r="CE256" s="50" t="s">
        <v>2818</v>
      </c>
      <c r="CF256" s="56">
        <v>2</v>
      </c>
      <c r="CG256" s="50" t="s">
        <v>3214</v>
      </c>
      <c r="CH256" s="50" t="s">
        <v>3208</v>
      </c>
      <c r="CI256" s="57" t="s">
        <v>2810</v>
      </c>
      <c r="CJ256" s="58" t="s">
        <v>3113</v>
      </c>
    </row>
    <row r="257" spans="1:88" s="50" customFormat="1" x14ac:dyDescent="0.3">
      <c r="A257" s="49" t="s">
        <v>957</v>
      </c>
      <c r="B257" s="49">
        <v>62307965</v>
      </c>
      <c r="C257" s="49">
        <v>0</v>
      </c>
      <c r="D257" s="49">
        <v>177</v>
      </c>
      <c r="E257" s="49">
        <v>1</v>
      </c>
      <c r="G257" s="49" t="s">
        <v>958</v>
      </c>
      <c r="H257" s="51">
        <v>43993</v>
      </c>
      <c r="I257" s="49" t="b">
        <f t="shared" si="55"/>
        <v>0</v>
      </c>
      <c r="J257" s="52">
        <v>1591804908</v>
      </c>
      <c r="K257" s="53">
        <f t="shared" si="56"/>
        <v>43992.667916666673</v>
      </c>
      <c r="L257" s="52"/>
      <c r="M257" s="53" t="str">
        <f t="shared" si="57"/>
        <v/>
      </c>
      <c r="N257" s="52" t="str">
        <f t="shared" si="58"/>
        <v/>
      </c>
      <c r="O257" s="54" t="str">
        <f t="shared" si="59"/>
        <v/>
      </c>
      <c r="P257" s="52">
        <v>1591857155</v>
      </c>
      <c r="Q257" s="53">
        <f t="shared" si="60"/>
        <v>43993.272627314815</v>
      </c>
      <c r="R257" s="52">
        <f t="shared" si="61"/>
        <v>52247</v>
      </c>
      <c r="S257" s="54" t="str">
        <f t="shared" si="62"/>
        <v>0 days 14:30:47</v>
      </c>
      <c r="U257" s="53" t="str">
        <f t="shared" si="63"/>
        <v/>
      </c>
      <c r="V257" s="52" t="str">
        <f t="shared" si="64"/>
        <v/>
      </c>
      <c r="W257" s="54" t="str">
        <f t="shared" si="65"/>
        <v/>
      </c>
      <c r="X257" s="52">
        <f t="shared" si="66"/>
        <v>52247</v>
      </c>
      <c r="Y257" s="54" t="str">
        <f t="shared" si="67"/>
        <v>00 days 14:30:47</v>
      </c>
      <c r="AC257" s="50" t="str">
        <f>IF(AB257="","",VLOOKUP(AB257,'Lookup Tables'!$A$75:$B$86,2,TRUE))</f>
        <v/>
      </c>
      <c r="AD257" s="54" t="str">
        <f t="shared" si="68"/>
        <v/>
      </c>
      <c r="AE257" s="49" t="s">
        <v>960</v>
      </c>
      <c r="AF257" s="55" t="str">
        <f t="shared" si="69"/>
        <v>Link</v>
      </c>
      <c r="AG257" s="49">
        <v>3087</v>
      </c>
      <c r="AH257" s="50" t="str">
        <f>IF(AG257="","",VLOOKUP(AG257,'Lookup Tables'!$A$75:$B$86,2,TRUE))</f>
        <v>Level 6</v>
      </c>
      <c r="AI257" s="49">
        <v>3545438</v>
      </c>
      <c r="AJ257" s="49" t="s">
        <v>9</v>
      </c>
      <c r="AK257" s="49" t="s">
        <v>959</v>
      </c>
      <c r="AL257" s="49">
        <v>49</v>
      </c>
      <c r="AM257" s="50" t="s">
        <v>961</v>
      </c>
      <c r="AN257" s="50" t="s">
        <v>962</v>
      </c>
      <c r="AO257" s="55" t="str">
        <f t="shared" si="70"/>
        <v>Link</v>
      </c>
      <c r="AP257" s="49" t="b">
        <v>0</v>
      </c>
      <c r="AQ257" s="165">
        <v>167</v>
      </c>
      <c r="AR257" s="175" t="s">
        <v>3970</v>
      </c>
      <c r="AS257" s="225">
        <v>1</v>
      </c>
      <c r="AT257"/>
      <c r="AU257"/>
      <c r="AV257"/>
      <c r="AW257"/>
      <c r="AX257"/>
      <c r="AY257">
        <f t="shared" si="74"/>
        <v>0</v>
      </c>
      <c r="AZ257">
        <v>0</v>
      </c>
      <c r="BA257"/>
      <c r="BB257"/>
      <c r="BC257"/>
      <c r="BD257"/>
      <c r="BE257"/>
      <c r="BF257"/>
      <c r="BG257"/>
      <c r="BH257"/>
      <c r="BI257"/>
      <c r="BJ257"/>
      <c r="BK257"/>
      <c r="BL257"/>
      <c r="BM257"/>
      <c r="BN257"/>
      <c r="BO257"/>
      <c r="BP257"/>
      <c r="BQ257"/>
      <c r="BR257"/>
      <c r="BS257" s="50" t="s">
        <v>3971</v>
      </c>
      <c r="BT257" s="50" t="s">
        <v>3972</v>
      </c>
      <c r="BU257" s="56"/>
      <c r="BV257" s="56">
        <v>2</v>
      </c>
      <c r="BW257" s="56">
        <v>3</v>
      </c>
      <c r="BX257" s="56"/>
      <c r="BY257" s="56"/>
      <c r="BZ257" s="56"/>
      <c r="CA257" s="56"/>
      <c r="CB257" s="56"/>
      <c r="CC257" s="56"/>
      <c r="CD257" s="50" t="s">
        <v>2801</v>
      </c>
      <c r="CE257" s="50" t="s">
        <v>2818</v>
      </c>
      <c r="CF257" s="56">
        <v>2</v>
      </c>
      <c r="CG257" s="50" t="s">
        <v>3214</v>
      </c>
      <c r="CH257" s="50" t="s">
        <v>3208</v>
      </c>
      <c r="CI257" s="57" t="s">
        <v>2818</v>
      </c>
      <c r="CJ257" s="58" t="s">
        <v>3113</v>
      </c>
    </row>
    <row r="258" spans="1:88" s="50" customFormat="1" x14ac:dyDescent="0.3">
      <c r="A258" s="49" t="s">
        <v>338</v>
      </c>
      <c r="B258" s="49">
        <v>62313078</v>
      </c>
      <c r="C258" s="49">
        <v>0</v>
      </c>
      <c r="D258" s="49">
        <v>422</v>
      </c>
      <c r="E258" s="49">
        <v>0</v>
      </c>
      <c r="G258" s="49" t="s">
        <v>339</v>
      </c>
      <c r="H258" s="51">
        <v>43993</v>
      </c>
      <c r="I258" s="49" t="b">
        <f t="shared" si="55"/>
        <v>1</v>
      </c>
      <c r="J258" s="52">
        <v>1591822915</v>
      </c>
      <c r="K258" s="53">
        <f t="shared" si="56"/>
        <v>43992.876331018517</v>
      </c>
      <c r="L258" s="52">
        <v>1591834347</v>
      </c>
      <c r="M258" s="53">
        <f t="shared" si="57"/>
        <v>43993.008645833332</v>
      </c>
      <c r="N258" s="52">
        <f t="shared" si="58"/>
        <v>11432</v>
      </c>
      <c r="O258" s="54" t="str">
        <f t="shared" si="59"/>
        <v>0 days 3:10:32</v>
      </c>
      <c r="P258" s="52"/>
      <c r="Q258" s="53" t="str">
        <f t="shared" si="60"/>
        <v/>
      </c>
      <c r="R258" s="52" t="str">
        <f t="shared" si="61"/>
        <v/>
      </c>
      <c r="S258" s="54" t="str">
        <f t="shared" si="62"/>
        <v/>
      </c>
      <c r="U258" s="53" t="str">
        <f t="shared" si="63"/>
        <v/>
      </c>
      <c r="V258" s="52" t="str">
        <f t="shared" si="64"/>
        <v/>
      </c>
      <c r="W258" s="54" t="str">
        <f t="shared" si="65"/>
        <v/>
      </c>
      <c r="X258" s="52">
        <f t="shared" si="66"/>
        <v>11432</v>
      </c>
      <c r="Y258" s="54" t="str">
        <f t="shared" si="67"/>
        <v>00 days 03:10:32</v>
      </c>
      <c r="AC258" s="50" t="str">
        <f>IF(AB258="","",VLOOKUP(AB258,'Lookup Tables'!$A$75:$B$86,2,TRUE))</f>
        <v/>
      </c>
      <c r="AD258" s="54" t="str">
        <f t="shared" si="68"/>
        <v/>
      </c>
      <c r="AE258" s="49" t="s">
        <v>341</v>
      </c>
      <c r="AF258" s="55" t="str">
        <f t="shared" si="69"/>
        <v>Link</v>
      </c>
      <c r="AG258" s="49">
        <v>11</v>
      </c>
      <c r="AH258" s="50" t="str">
        <f>IF(AG258="","",VLOOKUP(AG258,'Lookup Tables'!$A$75:$B$86,2,TRUE))</f>
        <v>Level 1</v>
      </c>
      <c r="AI258" s="49">
        <v>13723539</v>
      </c>
      <c r="AJ258" s="49" t="s">
        <v>9</v>
      </c>
      <c r="AK258" s="49" t="s">
        <v>340</v>
      </c>
      <c r="AL258" s="49"/>
      <c r="AM258" s="50" t="s">
        <v>342</v>
      </c>
      <c r="AN258" s="50" t="s">
        <v>343</v>
      </c>
      <c r="AO258" s="55" t="str">
        <f t="shared" si="70"/>
        <v>Link</v>
      </c>
      <c r="AP258" s="49" t="b">
        <v>0</v>
      </c>
      <c r="AQ258" s="165">
        <v>57</v>
      </c>
      <c r="AR258" s="175" t="s">
        <v>2965</v>
      </c>
      <c r="AS258" s="225"/>
      <c r="AT258"/>
      <c r="AU258"/>
      <c r="AV258">
        <v>0</v>
      </c>
      <c r="AW258"/>
      <c r="AX258"/>
      <c r="AY258">
        <f t="shared" si="74"/>
        <v>0</v>
      </c>
      <c r="AZ258">
        <v>0</v>
      </c>
      <c r="BA258"/>
      <c r="BB258"/>
      <c r="BC258"/>
      <c r="BD258"/>
      <c r="BE258"/>
      <c r="BF258">
        <v>0</v>
      </c>
      <c r="BG258"/>
      <c r="BH258"/>
      <c r="BI258"/>
      <c r="BJ258"/>
      <c r="BK258"/>
      <c r="BL258"/>
      <c r="BM258"/>
      <c r="BN258"/>
      <c r="BO258"/>
      <c r="BP258"/>
      <c r="BQ258"/>
      <c r="BR258"/>
      <c r="BS258" s="50" t="s">
        <v>2966</v>
      </c>
      <c r="BT258" s="50" t="s">
        <v>2582</v>
      </c>
      <c r="BU258" s="56"/>
      <c r="BV258" s="56"/>
      <c r="BW258" s="56">
        <v>3</v>
      </c>
      <c r="BX258" s="56"/>
      <c r="BY258" s="56"/>
      <c r="BZ258" s="56"/>
      <c r="CA258" s="56"/>
      <c r="CB258" s="56"/>
      <c r="CC258" s="56"/>
      <c r="CD258" s="50" t="s">
        <v>2801</v>
      </c>
      <c r="CE258" s="50" t="s">
        <v>2811</v>
      </c>
      <c r="CF258" s="56">
        <v>2</v>
      </c>
      <c r="CG258" s="50" t="s">
        <v>3214</v>
      </c>
      <c r="CH258" s="50" t="s">
        <v>3208</v>
      </c>
      <c r="CI258" s="57" t="s">
        <v>2810</v>
      </c>
      <c r="CJ258" s="58" t="s">
        <v>3113</v>
      </c>
    </row>
    <row r="259" spans="1:88" s="50" customFormat="1" x14ac:dyDescent="0.3">
      <c r="A259" s="49" t="s">
        <v>1801</v>
      </c>
      <c r="B259" s="49">
        <v>63672353</v>
      </c>
      <c r="C259" s="49">
        <v>1</v>
      </c>
      <c r="D259" s="49">
        <v>745</v>
      </c>
      <c r="E259" s="49">
        <v>2</v>
      </c>
      <c r="G259" s="49" t="s">
        <v>886</v>
      </c>
      <c r="H259" s="51">
        <v>44075</v>
      </c>
      <c r="I259" s="49" t="b">
        <f t="shared" si="55"/>
        <v>1</v>
      </c>
      <c r="J259" s="52">
        <v>1598882778</v>
      </c>
      <c r="K259" s="53">
        <f t="shared" si="56"/>
        <v>44074.587708333333</v>
      </c>
      <c r="L259" s="52"/>
      <c r="M259" s="53" t="str">
        <f t="shared" si="57"/>
        <v/>
      </c>
      <c r="N259" s="52" t="str">
        <f t="shared" si="58"/>
        <v/>
      </c>
      <c r="O259" s="54" t="str">
        <f t="shared" si="59"/>
        <v/>
      </c>
      <c r="P259" s="52">
        <v>1598884145</v>
      </c>
      <c r="Q259" s="53">
        <f t="shared" si="60"/>
        <v>44074.603530092587</v>
      </c>
      <c r="R259" s="52">
        <f t="shared" si="61"/>
        <v>1367</v>
      </c>
      <c r="S259" s="54" t="str">
        <f t="shared" si="62"/>
        <v>0 days 0:22:47</v>
      </c>
      <c r="U259" s="53" t="str">
        <f t="shared" si="63"/>
        <v/>
      </c>
      <c r="V259" s="52" t="str">
        <f t="shared" si="64"/>
        <v/>
      </c>
      <c r="W259" s="54" t="str">
        <f t="shared" si="65"/>
        <v/>
      </c>
      <c r="X259" s="52">
        <f t="shared" si="66"/>
        <v>1367</v>
      </c>
      <c r="Y259" s="54" t="str">
        <f t="shared" si="67"/>
        <v>00 days 00:22:47</v>
      </c>
      <c r="AC259" s="50" t="str">
        <f>IF(AB259="","",VLOOKUP(AB259,'Lookup Tables'!$A$75:$B$86,2,TRUE))</f>
        <v/>
      </c>
      <c r="AD259" s="54" t="str">
        <f t="shared" si="68"/>
        <v/>
      </c>
      <c r="AE259" s="49" t="s">
        <v>888</v>
      </c>
      <c r="AF259" s="55" t="str">
        <f t="shared" si="69"/>
        <v>Link</v>
      </c>
      <c r="AG259" s="49">
        <v>143</v>
      </c>
      <c r="AH259" s="50" t="str">
        <f>IF(AG259="","",VLOOKUP(AG259,'Lookup Tables'!$A$75:$B$86,2,TRUE))</f>
        <v>Level 1</v>
      </c>
      <c r="AI259" s="49">
        <v>10371377</v>
      </c>
      <c r="AJ259" s="49" t="s">
        <v>9</v>
      </c>
      <c r="AK259" s="49" t="s">
        <v>887</v>
      </c>
      <c r="AL259" s="49"/>
      <c r="AM259" s="50" t="s">
        <v>889</v>
      </c>
      <c r="AN259" s="50" t="s">
        <v>1802</v>
      </c>
      <c r="AO259" s="55" t="str">
        <f t="shared" si="70"/>
        <v>Link</v>
      </c>
      <c r="AP259" s="49" t="b">
        <v>1</v>
      </c>
      <c r="AQ259" s="165">
        <v>328</v>
      </c>
      <c r="AR259" s="175" t="s">
        <v>3832</v>
      </c>
      <c r="AS259" s="225"/>
      <c r="AT259"/>
      <c r="AU259"/>
      <c r="AV259">
        <v>1</v>
      </c>
      <c r="AW259"/>
      <c r="AX259"/>
      <c r="AY259">
        <f t="shared" si="74"/>
        <v>0</v>
      </c>
      <c r="AZ259">
        <v>0</v>
      </c>
      <c r="BA259"/>
      <c r="BB259"/>
      <c r="BC259"/>
      <c r="BD259"/>
      <c r="BE259"/>
      <c r="BF259">
        <v>0</v>
      </c>
      <c r="BG259"/>
      <c r="BH259"/>
      <c r="BI259"/>
      <c r="BJ259"/>
      <c r="BK259"/>
      <c r="BL259"/>
      <c r="BM259"/>
      <c r="BN259"/>
      <c r="BO259"/>
      <c r="BP259"/>
      <c r="BQ259"/>
      <c r="BR259"/>
      <c r="BS259" s="50" t="s">
        <v>3831</v>
      </c>
      <c r="BT259" s="50" t="s">
        <v>3817</v>
      </c>
      <c r="BU259" s="56"/>
      <c r="BV259" s="56"/>
      <c r="BW259" s="56">
        <v>3</v>
      </c>
      <c r="BX259" s="56"/>
      <c r="BY259" s="56"/>
      <c r="BZ259" s="56"/>
      <c r="CA259" s="56"/>
      <c r="CB259" s="56"/>
      <c r="CC259" s="56"/>
      <c r="CD259" s="50" t="s">
        <v>2801</v>
      </c>
      <c r="CE259" s="50" t="s">
        <v>2818</v>
      </c>
      <c r="CF259" s="56">
        <v>2</v>
      </c>
      <c r="CG259" s="50" t="s">
        <v>3214</v>
      </c>
      <c r="CH259" s="50" t="s">
        <v>3208</v>
      </c>
      <c r="CI259" s="57" t="s">
        <v>2810</v>
      </c>
      <c r="CJ259" s="58" t="s">
        <v>3113</v>
      </c>
    </row>
    <row r="260" spans="1:88" s="50" customFormat="1" x14ac:dyDescent="0.3">
      <c r="A260" s="49" t="s">
        <v>1591</v>
      </c>
      <c r="B260" s="49">
        <v>63916291</v>
      </c>
      <c r="C260" s="49">
        <v>0</v>
      </c>
      <c r="D260" s="49">
        <v>98</v>
      </c>
      <c r="E260" s="49">
        <v>1</v>
      </c>
      <c r="G260" s="49" t="s">
        <v>1592</v>
      </c>
      <c r="H260" s="51">
        <v>44090</v>
      </c>
      <c r="I260" s="49" t="b">
        <f t="shared" si="55"/>
        <v>0</v>
      </c>
      <c r="J260" s="52">
        <v>1600245639</v>
      </c>
      <c r="K260" s="53">
        <f t="shared" si="56"/>
        <v>44090.361562499995</v>
      </c>
      <c r="L260" s="52"/>
      <c r="M260" s="53" t="str">
        <f t="shared" si="57"/>
        <v/>
      </c>
      <c r="N260" s="52" t="str">
        <f t="shared" si="58"/>
        <v/>
      </c>
      <c r="O260" s="54" t="str">
        <f t="shared" si="59"/>
        <v/>
      </c>
      <c r="P260" s="52">
        <v>1600246392</v>
      </c>
      <c r="Q260" s="53">
        <f t="shared" si="60"/>
        <v>44090.37027777778</v>
      </c>
      <c r="R260" s="52">
        <f t="shared" si="61"/>
        <v>753</v>
      </c>
      <c r="S260" s="54" t="str">
        <f t="shared" si="62"/>
        <v>0 days 0:12:33</v>
      </c>
      <c r="U260" s="53" t="str">
        <f t="shared" si="63"/>
        <v/>
      </c>
      <c r="V260" s="52" t="str">
        <f t="shared" si="64"/>
        <v/>
      </c>
      <c r="W260" s="54" t="str">
        <f t="shared" si="65"/>
        <v/>
      </c>
      <c r="X260" s="52">
        <f t="shared" si="66"/>
        <v>753</v>
      </c>
      <c r="Y260" s="54" t="str">
        <f t="shared" si="67"/>
        <v>00 days 00:12:33</v>
      </c>
      <c r="AC260" s="50" t="str">
        <f>IF(AB260="","",VLOOKUP(AB260,'Lookup Tables'!$A$75:$B$86,2,TRUE))</f>
        <v/>
      </c>
      <c r="AD260" s="54" t="str">
        <f t="shared" si="68"/>
        <v/>
      </c>
      <c r="AE260" s="49" t="s">
        <v>1594</v>
      </c>
      <c r="AF260" s="55" t="str">
        <f t="shared" si="69"/>
        <v>Link</v>
      </c>
      <c r="AG260" s="49">
        <v>1</v>
      </c>
      <c r="AH260" s="50" t="str">
        <f>IF(AG260="","",VLOOKUP(AG260,'Lookup Tables'!$A$75:$B$86,2,TRUE))</f>
        <v>Level 1</v>
      </c>
      <c r="AI260" s="49">
        <v>14286329</v>
      </c>
      <c r="AJ260" s="49" t="s">
        <v>9</v>
      </c>
      <c r="AK260" s="49" t="s">
        <v>1593</v>
      </c>
      <c r="AL260" s="49"/>
      <c r="AM260" s="50" t="s">
        <v>1595</v>
      </c>
      <c r="AN260" s="50" t="s">
        <v>1596</v>
      </c>
      <c r="AO260" s="55" t="str">
        <f t="shared" si="70"/>
        <v>Link</v>
      </c>
      <c r="AP260" s="49" t="b">
        <v>0</v>
      </c>
      <c r="AQ260" s="165">
        <v>285</v>
      </c>
      <c r="AR260" s="175" t="s">
        <v>3909</v>
      </c>
      <c r="AS260" s="225"/>
      <c r="AT260"/>
      <c r="AU260"/>
      <c r="AV260"/>
      <c r="AW260"/>
      <c r="AX260"/>
      <c r="AY260">
        <f t="shared" si="74"/>
        <v>0</v>
      </c>
      <c r="AZ260">
        <v>0</v>
      </c>
      <c r="BA260"/>
      <c r="BB260"/>
      <c r="BC260"/>
      <c r="BD260"/>
      <c r="BE260"/>
      <c r="BF260"/>
      <c r="BG260"/>
      <c r="BH260"/>
      <c r="BI260"/>
      <c r="BJ260"/>
      <c r="BK260"/>
      <c r="BL260"/>
      <c r="BM260"/>
      <c r="BN260"/>
      <c r="BO260">
        <v>0</v>
      </c>
      <c r="BP260"/>
      <c r="BQ260"/>
      <c r="BR260"/>
      <c r="BS260" s="95" t="s">
        <v>3910</v>
      </c>
      <c r="BT260" s="95" t="s">
        <v>2561</v>
      </c>
      <c r="BU260" s="56"/>
      <c r="BV260" s="56">
        <v>2</v>
      </c>
      <c r="BW260" s="56">
        <v>3</v>
      </c>
      <c r="BX260" s="56"/>
      <c r="BY260" s="56"/>
      <c r="BZ260" s="56"/>
      <c r="CA260" s="56"/>
      <c r="CB260" s="56"/>
      <c r="CC260" s="56"/>
      <c r="CD260" s="50" t="s">
        <v>2801</v>
      </c>
      <c r="CE260" s="50" t="s">
        <v>2818</v>
      </c>
      <c r="CF260" s="56">
        <v>2</v>
      </c>
      <c r="CG260" s="50" t="s">
        <v>3214</v>
      </c>
      <c r="CH260" s="50" t="s">
        <v>3208</v>
      </c>
      <c r="CI260" s="57" t="s">
        <v>2818</v>
      </c>
      <c r="CJ260" s="58" t="s">
        <v>3113</v>
      </c>
    </row>
    <row r="261" spans="1:88" s="50" customFormat="1" x14ac:dyDescent="0.3">
      <c r="A261" s="49" t="s">
        <v>1856</v>
      </c>
      <c r="B261" s="49">
        <v>63371014</v>
      </c>
      <c r="C261" s="49">
        <v>2</v>
      </c>
      <c r="D261" s="49">
        <v>1261</v>
      </c>
      <c r="E261" s="49">
        <v>2</v>
      </c>
      <c r="F261" s="50">
        <v>63408607</v>
      </c>
      <c r="G261" s="49" t="s">
        <v>1857</v>
      </c>
      <c r="H261" s="51">
        <v>44057</v>
      </c>
      <c r="I261" s="49" t="b">
        <f t="shared" ref="I261:I324" si="75">ISNUMBER(SEARCH("webassembly",G261))</f>
        <v>0</v>
      </c>
      <c r="J261" s="52">
        <v>1597213763</v>
      </c>
      <c r="K261" s="53">
        <f t="shared" ref="K261:K324" si="76">(((J261/60)/60)/24)+DATE(1970,1,1)</f>
        <v>44055.270405092597</v>
      </c>
      <c r="L261" s="52"/>
      <c r="M261" s="53" t="str">
        <f t="shared" ref="M261:M324" si="77">IF(ISBLANK(L261),"",(((L261/60)/60)/24)+DATE(1970,1,1))</f>
        <v/>
      </c>
      <c r="N261" s="52" t="str">
        <f t="shared" ref="N261:N324" si="78">IF(ISBLANK(L261),"",L261-J261)</f>
        <v/>
      </c>
      <c r="O261" s="54" t="str">
        <f t="shared" ref="O261:O324" si="79">IF(N261="","",INT(M261-K261)&amp;" days "&amp;TEXT(M261-K261,"h"":""m"":""s"""""))</f>
        <v/>
      </c>
      <c r="P261" s="52">
        <v>1597312670</v>
      </c>
      <c r="Q261" s="53">
        <f t="shared" ref="Q261:Q324" si="80">IF(ISBLANK(P261),"",(((P261/60)/60)/24)+DATE(1970,1,1))</f>
        <v>44056.415162037039</v>
      </c>
      <c r="R261" s="52">
        <f t="shared" ref="R261:R324" si="81">IF(ISBLANK(P261),"",P261-J261)</f>
        <v>98907</v>
      </c>
      <c r="S261" s="54" t="str">
        <f t="shared" ref="S261:S324" si="82">IF(R261="","",INT(Q261-K261)&amp;" days "&amp;TEXT(Q261-K261,"h"":""m"":""s"""""))</f>
        <v>1 days 3:28:27</v>
      </c>
      <c r="T261" s="50">
        <v>1597391104</v>
      </c>
      <c r="U261" s="53">
        <f t="shared" ref="U261:U324" si="83">IF(ISBLANK(T261),"",(((T261/60)/60)/24)+DATE(1970,1,1))</f>
        <v>44057.322962962964</v>
      </c>
      <c r="V261" s="52">
        <f t="shared" ref="V261:V324" si="84">IF(ISBLANK(T261),"",T261-J261)</f>
        <v>177341</v>
      </c>
      <c r="W261" s="54" t="str">
        <f t="shared" ref="W261:W324" si="85">IF(V261="","",INT(U261-K261)&amp;" days "&amp;TEXT(U261-K261,"h"":""m"":""s"""""))</f>
        <v>2 days 1:15:41</v>
      </c>
      <c r="X261" s="52">
        <f t="shared" ref="X261:X324" si="86">IF(MIN(N261,R261,V261)=0,"",MIN(N261,R261,V261))</f>
        <v>98907</v>
      </c>
      <c r="Y261" s="54" t="str">
        <f t="shared" ref="Y261:Y324" si="87">IF(X261="","",TEXT(X261/(24*60*60),"dd \d\a\y\s hh:mm:ss"))</f>
        <v>01 days 03:28:27</v>
      </c>
      <c r="Z261" s="50" t="s">
        <v>1859</v>
      </c>
      <c r="AA261" s="50">
        <v>10540286</v>
      </c>
      <c r="AB261" s="50">
        <v>336</v>
      </c>
      <c r="AC261" s="50" t="str">
        <f>IF(AB261="","",VLOOKUP(AB261,'Lookup Tables'!$A$75:$B$86,2,TRUE))</f>
        <v>Level 2</v>
      </c>
      <c r="AD261" s="54" t="str">
        <f t="shared" ref="AD261:AD324" si="88">IF(AC261="","",_xlfn.CONCAT(AH261&amp;"-"&amp;AC261))</f>
        <v>Level 2-Level 2</v>
      </c>
      <c r="AE261" s="49" t="s">
        <v>1859</v>
      </c>
      <c r="AF261" s="55" t="str">
        <f t="shared" ref="AF261:AF324" si="89">HYPERLINK(AM261,"Link")</f>
        <v>Link</v>
      </c>
      <c r="AG261" s="49">
        <v>336</v>
      </c>
      <c r="AH261" s="50" t="str">
        <f>IF(AG261="","",VLOOKUP(AG261,'Lookup Tables'!$A$75:$B$86,2,TRUE))</f>
        <v>Level 2</v>
      </c>
      <c r="AI261" s="49">
        <v>10540286</v>
      </c>
      <c r="AJ261" s="49" t="s">
        <v>9</v>
      </c>
      <c r="AK261" s="49" t="s">
        <v>1858</v>
      </c>
      <c r="AL261" s="49"/>
      <c r="AM261" s="50" t="s">
        <v>1860</v>
      </c>
      <c r="AN261" s="50" t="s">
        <v>1861</v>
      </c>
      <c r="AO261" s="55" t="str">
        <f t="shared" ref="AO261:AO324" si="90">HYPERLINK(AN261,"Link")</f>
        <v>Link</v>
      </c>
      <c r="AP261" s="49" t="b">
        <v>1</v>
      </c>
      <c r="AQ261" s="165">
        <v>339</v>
      </c>
      <c r="AR261" s="175" t="s">
        <v>3812</v>
      </c>
      <c r="AS261" s="225"/>
      <c r="AT261"/>
      <c r="AU261"/>
      <c r="AV261"/>
      <c r="AW261"/>
      <c r="AX261"/>
      <c r="AY261">
        <f t="shared" si="74"/>
        <v>0</v>
      </c>
      <c r="AZ261">
        <v>0</v>
      </c>
      <c r="BA261"/>
      <c r="BB261"/>
      <c r="BC261"/>
      <c r="BD261"/>
      <c r="BE261"/>
      <c r="BF261"/>
      <c r="BG261"/>
      <c r="BH261"/>
      <c r="BI261"/>
      <c r="BJ261"/>
      <c r="BK261"/>
      <c r="BL261"/>
      <c r="BM261"/>
      <c r="BN261"/>
      <c r="BO261"/>
      <c r="BP261"/>
      <c r="BQ261"/>
      <c r="BR261">
        <v>0</v>
      </c>
      <c r="BS261" s="50" t="s">
        <v>3813</v>
      </c>
      <c r="BT261" s="50" t="s">
        <v>3801</v>
      </c>
      <c r="BU261" s="56"/>
      <c r="BV261" s="56">
        <v>2</v>
      </c>
      <c r="BW261" s="56">
        <v>3</v>
      </c>
      <c r="BX261" s="56"/>
      <c r="BY261" s="56"/>
      <c r="BZ261" s="56"/>
      <c r="CA261" s="56"/>
      <c r="CB261" s="56"/>
      <c r="CC261" s="56"/>
      <c r="CD261" s="50" t="s">
        <v>2801</v>
      </c>
      <c r="CE261" s="50" t="s">
        <v>2818</v>
      </c>
      <c r="CF261" s="56">
        <v>2</v>
      </c>
      <c r="CG261" s="50" t="s">
        <v>3213</v>
      </c>
      <c r="CH261" s="50" t="s">
        <v>3208</v>
      </c>
      <c r="CI261" s="57" t="s">
        <v>2810</v>
      </c>
      <c r="CJ261" s="58" t="s">
        <v>3113</v>
      </c>
    </row>
    <row r="262" spans="1:88" s="50" customFormat="1" x14ac:dyDescent="0.3">
      <c r="A262" s="49" t="s">
        <v>1120</v>
      </c>
      <c r="B262" s="49">
        <v>62349412</v>
      </c>
      <c r="C262" s="49">
        <v>11</v>
      </c>
      <c r="D262" s="49">
        <v>4687</v>
      </c>
      <c r="E262" s="49">
        <v>5</v>
      </c>
      <c r="G262" s="49" t="s">
        <v>1121</v>
      </c>
      <c r="H262" s="51">
        <v>44192</v>
      </c>
      <c r="I262" s="49" t="b">
        <f t="shared" si="75"/>
        <v>1</v>
      </c>
      <c r="J262" s="52">
        <v>1591982684</v>
      </c>
      <c r="K262" s="53">
        <f t="shared" si="76"/>
        <v>43994.72550925926</v>
      </c>
      <c r="L262" s="52">
        <v>1592092425</v>
      </c>
      <c r="M262" s="53">
        <f t="shared" si="77"/>
        <v>43995.995659722219</v>
      </c>
      <c r="N262" s="52">
        <f t="shared" si="78"/>
        <v>109741</v>
      </c>
      <c r="O262" s="54" t="str">
        <f t="shared" si="79"/>
        <v>1 days 6:29:1</v>
      </c>
      <c r="P262" s="52">
        <v>1592627978</v>
      </c>
      <c r="Q262" s="53">
        <f t="shared" si="80"/>
        <v>44002.194189814814</v>
      </c>
      <c r="R262" s="52">
        <f t="shared" si="81"/>
        <v>645294</v>
      </c>
      <c r="S262" s="54" t="str">
        <f t="shared" si="82"/>
        <v>7 days 11:14:54</v>
      </c>
      <c r="U262" s="53" t="str">
        <f t="shared" si="83"/>
        <v/>
      </c>
      <c r="V262" s="52" t="str">
        <f t="shared" si="84"/>
        <v/>
      </c>
      <c r="W262" s="54" t="str">
        <f t="shared" si="85"/>
        <v/>
      </c>
      <c r="X262" s="52">
        <f t="shared" si="86"/>
        <v>109741</v>
      </c>
      <c r="Y262" s="54" t="str">
        <f t="shared" si="87"/>
        <v>01 days 06:29:01</v>
      </c>
      <c r="AC262" s="50" t="str">
        <f>IF(AB262="","",VLOOKUP(AB262,'Lookup Tables'!$A$75:$B$86,2,TRUE))</f>
        <v/>
      </c>
      <c r="AD262" s="54" t="str">
        <f t="shared" si="88"/>
        <v/>
      </c>
      <c r="AE262" s="49" t="s">
        <v>1123</v>
      </c>
      <c r="AF262" s="55" t="str">
        <f t="shared" si="89"/>
        <v>Link</v>
      </c>
      <c r="AG262" s="49">
        <v>15374</v>
      </c>
      <c r="AH262" s="50" t="str">
        <f>IF(AG262="","",VLOOKUP(AG262,'Lookup Tables'!$A$75:$B$86,2,TRUE))</f>
        <v>Level 8</v>
      </c>
      <c r="AI262" s="49">
        <v>93356</v>
      </c>
      <c r="AJ262" s="49" t="s">
        <v>9</v>
      </c>
      <c r="AK262" s="49" t="s">
        <v>1122</v>
      </c>
      <c r="AL262" s="49">
        <v>85</v>
      </c>
      <c r="AM262" s="50" t="s">
        <v>1124</v>
      </c>
      <c r="AN262" s="50" t="s">
        <v>1125</v>
      </c>
      <c r="AO262" s="55" t="str">
        <f t="shared" si="90"/>
        <v>Link</v>
      </c>
      <c r="AP262" s="49" t="b">
        <v>1</v>
      </c>
      <c r="AQ262" s="165">
        <v>197</v>
      </c>
      <c r="AR262" s="177" t="s">
        <v>4040</v>
      </c>
      <c r="AS262" s="225"/>
      <c r="AT262"/>
      <c r="AU262">
        <v>1</v>
      </c>
      <c r="AV262"/>
      <c r="AW262"/>
      <c r="AX262"/>
      <c r="AY262">
        <f t="shared" si="74"/>
        <v>0</v>
      </c>
      <c r="AZ262">
        <v>0</v>
      </c>
      <c r="BA262"/>
      <c r="BB262"/>
      <c r="BC262"/>
      <c r="BD262">
        <v>0</v>
      </c>
      <c r="BE262"/>
      <c r="BF262"/>
      <c r="BG262"/>
      <c r="BH262"/>
      <c r="BI262"/>
      <c r="BJ262"/>
      <c r="BK262"/>
      <c r="BL262"/>
      <c r="BM262"/>
      <c r="BN262"/>
      <c r="BO262"/>
      <c r="BP262"/>
      <c r="BQ262"/>
      <c r="BR262">
        <v>0</v>
      </c>
      <c r="BS262" s="50" t="s">
        <v>4041</v>
      </c>
      <c r="BT262" s="50" t="s">
        <v>3433</v>
      </c>
      <c r="BU262" s="56"/>
      <c r="BV262" s="56"/>
      <c r="BW262" s="56">
        <v>3</v>
      </c>
      <c r="BX262" s="56"/>
      <c r="BY262" s="56"/>
      <c r="BZ262" s="56"/>
      <c r="CA262" s="56">
        <v>2</v>
      </c>
      <c r="CB262" s="56"/>
      <c r="CC262" s="56"/>
      <c r="CD262" s="50" t="s">
        <v>2801</v>
      </c>
      <c r="CE262" s="50" t="s">
        <v>2818</v>
      </c>
      <c r="CF262" s="56">
        <v>2</v>
      </c>
      <c r="CG262" s="50" t="s">
        <v>3214</v>
      </c>
      <c r="CH262" s="50" t="s">
        <v>3208</v>
      </c>
      <c r="CI262" s="57" t="s">
        <v>2810</v>
      </c>
      <c r="CJ262" s="58" t="s">
        <v>3113</v>
      </c>
    </row>
    <row r="263" spans="1:88" s="50" customFormat="1" x14ac:dyDescent="0.3">
      <c r="A263" s="49" t="s">
        <v>1964</v>
      </c>
      <c r="B263" s="49">
        <v>63499351</v>
      </c>
      <c r="C263" s="49">
        <v>3</v>
      </c>
      <c r="D263" s="49">
        <v>283</v>
      </c>
      <c r="E263" s="49">
        <v>2</v>
      </c>
      <c r="F263" s="50">
        <v>65745288</v>
      </c>
      <c r="G263" s="49" t="s">
        <v>1965</v>
      </c>
      <c r="H263" s="51">
        <v>44212</v>
      </c>
      <c r="I263" s="49" t="b">
        <f t="shared" si="75"/>
        <v>0</v>
      </c>
      <c r="J263" s="52">
        <v>1597904346</v>
      </c>
      <c r="K263" s="53">
        <f t="shared" si="76"/>
        <v>44063.26326388889</v>
      </c>
      <c r="L263" s="52">
        <v>1598511392</v>
      </c>
      <c r="M263" s="53">
        <f t="shared" si="77"/>
        <v>44070.289259259262</v>
      </c>
      <c r="N263" s="52">
        <f t="shared" si="78"/>
        <v>607046</v>
      </c>
      <c r="O263" s="54" t="str">
        <f t="shared" si="79"/>
        <v>7 days 0:37:26</v>
      </c>
      <c r="P263" s="52">
        <v>1600736671</v>
      </c>
      <c r="Q263" s="53">
        <f t="shared" si="80"/>
        <v>44096.044803240744</v>
      </c>
      <c r="R263" s="52">
        <f t="shared" si="81"/>
        <v>2832325</v>
      </c>
      <c r="S263" s="54" t="str">
        <f t="shared" si="82"/>
        <v>32 days 18:45:25</v>
      </c>
      <c r="T263" s="50">
        <v>1610756771</v>
      </c>
      <c r="U263" s="53">
        <f t="shared" si="83"/>
        <v>44212.018182870372</v>
      </c>
      <c r="V263" s="52">
        <f t="shared" si="84"/>
        <v>12852425</v>
      </c>
      <c r="W263" s="54" t="str">
        <f t="shared" si="85"/>
        <v>148 days 18:7:5</v>
      </c>
      <c r="X263" s="52">
        <f t="shared" si="86"/>
        <v>607046</v>
      </c>
      <c r="Y263" s="54" t="str">
        <f t="shared" si="87"/>
        <v>07 days 00:37:26</v>
      </c>
      <c r="Z263" s="50" t="s">
        <v>1967</v>
      </c>
      <c r="AA263" s="50">
        <v>5574962</v>
      </c>
      <c r="AB263" s="50">
        <v>244</v>
      </c>
      <c r="AC263" s="50" t="str">
        <f>IF(AB263="","",VLOOKUP(AB263,'Lookup Tables'!$A$75:$B$86,2,TRUE))</f>
        <v>Level 2</v>
      </c>
      <c r="AD263" s="54" t="str">
        <f t="shared" si="88"/>
        <v>Level 2-Level 2</v>
      </c>
      <c r="AE263" s="49" t="s">
        <v>1967</v>
      </c>
      <c r="AF263" s="55" t="str">
        <f t="shared" si="89"/>
        <v>Link</v>
      </c>
      <c r="AG263" s="49">
        <v>244</v>
      </c>
      <c r="AH263" s="50" t="str">
        <f>IF(AG263="","",VLOOKUP(AG263,'Lookup Tables'!$A$75:$B$86,2,TRUE))</f>
        <v>Level 2</v>
      </c>
      <c r="AI263" s="49">
        <v>5574962</v>
      </c>
      <c r="AJ263" s="49" t="s">
        <v>9</v>
      </c>
      <c r="AK263" s="49" t="s">
        <v>1966</v>
      </c>
      <c r="AL263" s="49"/>
      <c r="AM263" s="50" t="s">
        <v>1968</v>
      </c>
      <c r="AN263" s="50" t="s">
        <v>1969</v>
      </c>
      <c r="AO263" s="55" t="str">
        <f t="shared" si="90"/>
        <v>Link</v>
      </c>
      <c r="AP263" s="49" t="b">
        <v>1</v>
      </c>
      <c r="AQ263" s="165">
        <v>357</v>
      </c>
      <c r="AR263" s="178" t="s">
        <v>3777</v>
      </c>
      <c r="AS263" s="225">
        <v>1</v>
      </c>
      <c r="AT263"/>
      <c r="AU263"/>
      <c r="AV263"/>
      <c r="AW263"/>
      <c r="AX263"/>
      <c r="AY263">
        <f t="shared" si="74"/>
        <v>0</v>
      </c>
      <c r="AZ263">
        <v>0</v>
      </c>
      <c r="BA263"/>
      <c r="BB263"/>
      <c r="BC263"/>
      <c r="BD263"/>
      <c r="BE263"/>
      <c r="BF263"/>
      <c r="BG263"/>
      <c r="BH263"/>
      <c r="BI263"/>
      <c r="BJ263"/>
      <c r="BK263"/>
      <c r="BL263"/>
      <c r="BM263"/>
      <c r="BN263"/>
      <c r="BO263"/>
      <c r="BP263"/>
      <c r="BQ263"/>
      <c r="BR263"/>
      <c r="BS263" s="75" t="s">
        <v>3778</v>
      </c>
      <c r="BT263" s="75" t="s">
        <v>3779</v>
      </c>
      <c r="BU263" s="115">
        <v>2</v>
      </c>
      <c r="BV263" s="115">
        <v>2</v>
      </c>
      <c r="BW263" s="115">
        <v>3</v>
      </c>
      <c r="BX263" s="115"/>
      <c r="BY263" s="115"/>
      <c r="BZ263" s="115"/>
      <c r="CA263" s="115"/>
      <c r="CB263" s="115"/>
      <c r="CC263" s="115"/>
      <c r="CD263" s="75" t="s">
        <v>2801</v>
      </c>
      <c r="CE263" s="75" t="s">
        <v>2818</v>
      </c>
      <c r="CF263" s="115">
        <v>2</v>
      </c>
      <c r="CG263" s="75" t="s">
        <v>3213</v>
      </c>
      <c r="CH263" s="75" t="s">
        <v>3208</v>
      </c>
      <c r="CI263" s="116" t="s">
        <v>2810</v>
      </c>
      <c r="CJ263" s="58" t="s">
        <v>3113</v>
      </c>
    </row>
    <row r="264" spans="1:88" s="50" customFormat="1" x14ac:dyDescent="0.3">
      <c r="A264" s="49" t="s">
        <v>1103</v>
      </c>
      <c r="B264" s="49">
        <v>65583794</v>
      </c>
      <c r="C264" s="49">
        <v>2</v>
      </c>
      <c r="D264" s="49">
        <v>295</v>
      </c>
      <c r="E264" s="49">
        <v>1</v>
      </c>
      <c r="G264" s="49" t="s">
        <v>1104</v>
      </c>
      <c r="H264" s="51">
        <v>44207</v>
      </c>
      <c r="I264" s="49" t="b">
        <f t="shared" si="75"/>
        <v>0</v>
      </c>
      <c r="J264" s="52">
        <v>1609868097</v>
      </c>
      <c r="K264" s="53">
        <f t="shared" si="76"/>
        <v>44201.732604166667</v>
      </c>
      <c r="L264" s="52">
        <v>1609877529</v>
      </c>
      <c r="M264" s="53">
        <f t="shared" si="77"/>
        <v>44201.841770833329</v>
      </c>
      <c r="N264" s="52">
        <f t="shared" si="78"/>
        <v>9432</v>
      </c>
      <c r="O264" s="54" t="str">
        <f t="shared" si="79"/>
        <v>0 days 2:37:12</v>
      </c>
      <c r="P264" s="52">
        <v>1610360840</v>
      </c>
      <c r="Q264" s="53">
        <f t="shared" si="80"/>
        <v>44207.435648148152</v>
      </c>
      <c r="R264" s="52">
        <f t="shared" si="81"/>
        <v>492743</v>
      </c>
      <c r="S264" s="54" t="str">
        <f t="shared" si="82"/>
        <v>5 days 16:52:23</v>
      </c>
      <c r="U264" s="53" t="str">
        <f t="shared" si="83"/>
        <v/>
      </c>
      <c r="V264" s="52" t="str">
        <f t="shared" si="84"/>
        <v/>
      </c>
      <c r="W264" s="54" t="str">
        <f t="shared" si="85"/>
        <v/>
      </c>
      <c r="X264" s="52">
        <f t="shared" si="86"/>
        <v>9432</v>
      </c>
      <c r="Y264" s="54" t="str">
        <f t="shared" si="87"/>
        <v>00 days 02:37:12</v>
      </c>
      <c r="AC264" s="50" t="str">
        <f>IF(AB264="","",VLOOKUP(AB264,'Lookup Tables'!$A$75:$B$86,2,TRUE))</f>
        <v/>
      </c>
      <c r="AD264" s="54" t="str">
        <f t="shared" si="88"/>
        <v/>
      </c>
      <c r="AE264" s="49" t="s">
        <v>794</v>
      </c>
      <c r="AF264" s="55" t="str">
        <f t="shared" si="89"/>
        <v>Link</v>
      </c>
      <c r="AG264" s="49">
        <v>224</v>
      </c>
      <c r="AH264" s="50" t="str">
        <f>IF(AG264="","",VLOOKUP(AG264,'Lookup Tables'!$A$75:$B$86,2,TRUE))</f>
        <v>Level 2</v>
      </c>
      <c r="AI264" s="49">
        <v>5141561</v>
      </c>
      <c r="AJ264" s="49" t="s">
        <v>9</v>
      </c>
      <c r="AK264" s="49" t="s">
        <v>793</v>
      </c>
      <c r="AL264" s="49">
        <v>80</v>
      </c>
      <c r="AM264" s="50" t="s">
        <v>795</v>
      </c>
      <c r="AN264" s="50" t="s">
        <v>1105</v>
      </c>
      <c r="AO264" s="55" t="str">
        <f t="shared" si="90"/>
        <v>Link</v>
      </c>
      <c r="AP264" s="49" t="b">
        <v>0</v>
      </c>
      <c r="AQ264" s="165">
        <v>193</v>
      </c>
      <c r="AR264" s="175" t="s">
        <v>4045</v>
      </c>
      <c r="AS264" s="225"/>
      <c r="AT264"/>
      <c r="AU264"/>
      <c r="AV264"/>
      <c r="AW264"/>
      <c r="AX264"/>
      <c r="AY264">
        <f t="shared" si="74"/>
        <v>0</v>
      </c>
      <c r="AZ264">
        <v>0</v>
      </c>
      <c r="BA264"/>
      <c r="BB264"/>
      <c r="BC264"/>
      <c r="BD264">
        <v>0</v>
      </c>
      <c r="BE264"/>
      <c r="BF264"/>
      <c r="BG264"/>
      <c r="BH264"/>
      <c r="BI264"/>
      <c r="BJ264"/>
      <c r="BK264"/>
      <c r="BL264"/>
      <c r="BM264"/>
      <c r="BN264"/>
      <c r="BO264"/>
      <c r="BP264"/>
      <c r="BQ264"/>
      <c r="BR264"/>
      <c r="BS264" s="50" t="s">
        <v>4044</v>
      </c>
      <c r="BT264" s="50" t="s">
        <v>4046</v>
      </c>
      <c r="BU264" s="56">
        <v>2</v>
      </c>
      <c r="BV264" s="56">
        <v>2</v>
      </c>
      <c r="BW264" s="56">
        <v>3</v>
      </c>
      <c r="BX264" s="56"/>
      <c r="BY264" s="56"/>
      <c r="BZ264" s="56"/>
      <c r="CA264" s="56"/>
      <c r="CB264" s="56"/>
      <c r="CC264" s="56"/>
      <c r="CD264" s="50" t="s">
        <v>2801</v>
      </c>
      <c r="CE264" s="50" t="s">
        <v>2818</v>
      </c>
      <c r="CF264" s="56">
        <v>2</v>
      </c>
      <c r="CG264" s="50" t="s">
        <v>3214</v>
      </c>
      <c r="CH264" s="50" t="s">
        <v>3208</v>
      </c>
      <c r="CI264" s="57" t="s">
        <v>2810</v>
      </c>
      <c r="CJ264" s="58" t="s">
        <v>3113</v>
      </c>
    </row>
    <row r="265" spans="1:88" s="50" customFormat="1" x14ac:dyDescent="0.3">
      <c r="A265" s="49" t="s">
        <v>1199</v>
      </c>
      <c r="B265" s="49">
        <v>64345294</v>
      </c>
      <c r="C265" s="49">
        <v>4</v>
      </c>
      <c r="D265" s="49">
        <v>394</v>
      </c>
      <c r="E265" s="49">
        <v>0</v>
      </c>
      <c r="G265" s="49" t="s">
        <v>387</v>
      </c>
      <c r="H265" s="51">
        <v>44118</v>
      </c>
      <c r="I265" s="49" t="b">
        <f t="shared" si="75"/>
        <v>0</v>
      </c>
      <c r="J265" s="52">
        <v>1602638453</v>
      </c>
      <c r="K265" s="53">
        <f t="shared" si="76"/>
        <v>44118.056168981479</v>
      </c>
      <c r="L265" s="52"/>
      <c r="M265" s="53" t="str">
        <f t="shared" si="77"/>
        <v/>
      </c>
      <c r="N265" s="52" t="str">
        <f t="shared" si="78"/>
        <v/>
      </c>
      <c r="O265" s="54" t="str">
        <f t="shared" si="79"/>
        <v/>
      </c>
      <c r="P265" s="52"/>
      <c r="Q265" s="53" t="str">
        <f t="shared" si="80"/>
        <v/>
      </c>
      <c r="R265" s="52" t="str">
        <f t="shared" si="81"/>
        <v/>
      </c>
      <c r="S265" s="54" t="str">
        <f t="shared" si="82"/>
        <v/>
      </c>
      <c r="U265" s="53" t="str">
        <f t="shared" si="83"/>
        <v/>
      </c>
      <c r="V265" s="52" t="str">
        <f t="shared" si="84"/>
        <v/>
      </c>
      <c r="W265" s="54" t="str">
        <f t="shared" si="85"/>
        <v/>
      </c>
      <c r="X265" s="52" t="str">
        <f t="shared" si="86"/>
        <v/>
      </c>
      <c r="Y265" s="54" t="str">
        <f t="shared" si="87"/>
        <v/>
      </c>
      <c r="AC265" s="50" t="str">
        <f>IF(AB265="","",VLOOKUP(AB265,'Lookup Tables'!$A$75:$B$86,2,TRUE))</f>
        <v/>
      </c>
      <c r="AD265" s="54" t="str">
        <f t="shared" si="88"/>
        <v/>
      </c>
      <c r="AE265" s="49" t="s">
        <v>1201</v>
      </c>
      <c r="AF265" s="55" t="str">
        <f t="shared" si="89"/>
        <v>Link</v>
      </c>
      <c r="AG265" s="49">
        <v>1256</v>
      </c>
      <c r="AH265" s="50" t="str">
        <f>IF(AG265="","",VLOOKUP(AG265,'Lookup Tables'!$A$75:$B$86,2,TRUE))</f>
        <v>Level 4</v>
      </c>
      <c r="AI265" s="49">
        <v>1193140</v>
      </c>
      <c r="AJ265" s="49" t="s">
        <v>9</v>
      </c>
      <c r="AK265" s="49" t="s">
        <v>1200</v>
      </c>
      <c r="AL265" s="49">
        <v>74</v>
      </c>
      <c r="AM265" s="50" t="s">
        <v>1202</v>
      </c>
      <c r="AN265" s="50" t="s">
        <v>1203</v>
      </c>
      <c r="AO265" s="55" t="str">
        <f t="shared" si="90"/>
        <v>Link</v>
      </c>
      <c r="AP265" s="49" t="b">
        <v>0</v>
      </c>
      <c r="AQ265" s="165">
        <v>211</v>
      </c>
      <c r="AR265" s="177" t="s">
        <v>3447</v>
      </c>
      <c r="AS265" s="225">
        <v>1</v>
      </c>
      <c r="AT265"/>
      <c r="AU265"/>
      <c r="AV265"/>
      <c r="AW265"/>
      <c r="AX265">
        <v>1</v>
      </c>
      <c r="AY265"/>
      <c r="AZ265">
        <v>0</v>
      </c>
      <c r="BA265"/>
      <c r="BB265"/>
      <c r="BC265"/>
      <c r="BD265"/>
      <c r="BE265"/>
      <c r="BF265"/>
      <c r="BG265"/>
      <c r="BH265"/>
      <c r="BI265"/>
      <c r="BJ265"/>
      <c r="BK265"/>
      <c r="BL265"/>
      <c r="BM265"/>
      <c r="BN265"/>
      <c r="BO265"/>
      <c r="BP265"/>
      <c r="BQ265"/>
      <c r="BR265"/>
      <c r="BS265" s="50" t="s">
        <v>3448</v>
      </c>
      <c r="BT265" s="50" t="s">
        <v>3433</v>
      </c>
      <c r="BU265" s="56"/>
      <c r="BV265" s="56"/>
      <c r="BW265" s="56">
        <v>3</v>
      </c>
      <c r="BX265" s="56"/>
      <c r="BY265" s="56"/>
      <c r="BZ265" s="56"/>
      <c r="CA265" s="56"/>
      <c r="CB265" s="56"/>
      <c r="CC265" s="56"/>
      <c r="CD265" s="50" t="s">
        <v>2801</v>
      </c>
      <c r="CE265" s="50" t="s">
        <v>2818</v>
      </c>
      <c r="CF265" s="56">
        <v>2</v>
      </c>
      <c r="CG265" s="50" t="s">
        <v>3214</v>
      </c>
      <c r="CH265" s="50" t="s">
        <v>3208</v>
      </c>
      <c r="CI265" s="57" t="s">
        <v>2810</v>
      </c>
      <c r="CJ265" s="58" t="s">
        <v>3113</v>
      </c>
    </row>
    <row r="266" spans="1:88" s="50" customFormat="1" x14ac:dyDescent="0.3">
      <c r="A266" s="49" t="s">
        <v>302</v>
      </c>
      <c r="B266" s="49">
        <v>62949027</v>
      </c>
      <c r="C266" s="49">
        <v>0</v>
      </c>
      <c r="D266" s="49">
        <v>425</v>
      </c>
      <c r="E266" s="49">
        <v>1</v>
      </c>
      <c r="G266" s="49" t="s">
        <v>303</v>
      </c>
      <c r="H266" s="51">
        <v>44042</v>
      </c>
      <c r="I266" s="49" t="b">
        <f t="shared" si="75"/>
        <v>1</v>
      </c>
      <c r="J266" s="52">
        <v>1594970367</v>
      </c>
      <c r="K266" s="53">
        <f t="shared" si="76"/>
        <v>44029.305173611108</v>
      </c>
      <c r="L266" s="52">
        <v>1594974129</v>
      </c>
      <c r="M266" s="53">
        <f t="shared" si="77"/>
        <v>44029.348715277782</v>
      </c>
      <c r="N266" s="52">
        <f t="shared" si="78"/>
        <v>3762</v>
      </c>
      <c r="O266" s="54" t="str">
        <f t="shared" si="79"/>
        <v>0 days 1:2:42</v>
      </c>
      <c r="P266" s="52">
        <v>1596112574</v>
      </c>
      <c r="Q266" s="53">
        <f t="shared" si="80"/>
        <v>44042.52516203704</v>
      </c>
      <c r="R266" s="52">
        <f t="shared" si="81"/>
        <v>1142207</v>
      </c>
      <c r="S266" s="54" t="str">
        <f t="shared" si="82"/>
        <v>13 days 5:16:47</v>
      </c>
      <c r="U266" s="53" t="str">
        <f t="shared" si="83"/>
        <v/>
      </c>
      <c r="V266" s="52" t="str">
        <f t="shared" si="84"/>
        <v/>
      </c>
      <c r="W266" s="54" t="str">
        <f t="shared" si="85"/>
        <v/>
      </c>
      <c r="X266" s="52">
        <f t="shared" si="86"/>
        <v>3762</v>
      </c>
      <c r="Y266" s="54" t="str">
        <f t="shared" si="87"/>
        <v>00 days 01:02:42</v>
      </c>
      <c r="AC266" s="50" t="str">
        <f>IF(AB266="","",VLOOKUP(AB266,'Lookup Tables'!$A$75:$B$86,2,TRUE))</f>
        <v/>
      </c>
      <c r="AD266" s="54" t="str">
        <f t="shared" si="88"/>
        <v/>
      </c>
      <c r="AE266" s="49" t="s">
        <v>305</v>
      </c>
      <c r="AF266" s="55" t="str">
        <f t="shared" si="89"/>
        <v>Link</v>
      </c>
      <c r="AG266" s="49">
        <v>24</v>
      </c>
      <c r="AH266" s="50" t="str">
        <f>IF(AG266="","",VLOOKUP(AG266,'Lookup Tables'!$A$75:$B$86,2,TRUE))</f>
        <v>Level 1</v>
      </c>
      <c r="AI266" s="49">
        <v>8122676</v>
      </c>
      <c r="AJ266" s="49" t="s">
        <v>9</v>
      </c>
      <c r="AK266" s="49" t="s">
        <v>304</v>
      </c>
      <c r="AL266" s="49"/>
      <c r="AM266" s="50" t="s">
        <v>306</v>
      </c>
      <c r="AN266" s="50" t="s">
        <v>307</v>
      </c>
      <c r="AO266" s="55" t="str">
        <f t="shared" si="90"/>
        <v>Link</v>
      </c>
      <c r="AP266" s="49" t="b">
        <v>0</v>
      </c>
      <c r="AQ266" s="165">
        <v>51</v>
      </c>
      <c r="AR266" s="175" t="s">
        <v>2951</v>
      </c>
      <c r="AS266" s="225"/>
      <c r="AT266"/>
      <c r="AU266"/>
      <c r="AV266"/>
      <c r="AW266"/>
      <c r="AX266"/>
      <c r="AY266">
        <f t="shared" ref="AY266:AY271" si="91">AW266+AX266</f>
        <v>0</v>
      </c>
      <c r="AZ266">
        <v>0</v>
      </c>
      <c r="BA266"/>
      <c r="BB266"/>
      <c r="BC266"/>
      <c r="BD266">
        <v>0</v>
      </c>
      <c r="BE266">
        <v>1</v>
      </c>
      <c r="BF266"/>
      <c r="BG266"/>
      <c r="BH266"/>
      <c r="BI266"/>
      <c r="BJ266"/>
      <c r="BK266">
        <v>1</v>
      </c>
      <c r="BL266"/>
      <c r="BM266"/>
      <c r="BN266"/>
      <c r="BO266"/>
      <c r="BP266"/>
      <c r="BQ266"/>
      <c r="BR266"/>
      <c r="BS266" s="50" t="s">
        <v>2950</v>
      </c>
      <c r="BT266" s="50" t="s">
        <v>2849</v>
      </c>
      <c r="BU266" s="56"/>
      <c r="BV266" s="56">
        <v>2</v>
      </c>
      <c r="BW266" s="56">
        <v>3</v>
      </c>
      <c r="BX266" s="56"/>
      <c r="BY266" s="56"/>
      <c r="BZ266" s="56"/>
      <c r="CA266" s="56"/>
      <c r="CB266" s="56"/>
      <c r="CC266" s="56"/>
      <c r="CD266" s="50" t="s">
        <v>2801</v>
      </c>
      <c r="CE266" s="50" t="s">
        <v>2818</v>
      </c>
      <c r="CF266" s="56">
        <v>2</v>
      </c>
      <c r="CG266" s="50" t="s">
        <v>3214</v>
      </c>
      <c r="CH266" s="50" t="s">
        <v>3208</v>
      </c>
      <c r="CI266" s="57" t="s">
        <v>2818</v>
      </c>
      <c r="CJ266" s="58" t="s">
        <v>3113</v>
      </c>
    </row>
    <row r="267" spans="1:88" s="50" customFormat="1" x14ac:dyDescent="0.3">
      <c r="A267" s="49" t="s">
        <v>2029</v>
      </c>
      <c r="B267" s="49">
        <v>66705745</v>
      </c>
      <c r="C267" s="49">
        <v>1</v>
      </c>
      <c r="D267" s="49">
        <v>66</v>
      </c>
      <c r="E267" s="49">
        <v>0</v>
      </c>
      <c r="G267" s="49" t="s">
        <v>2030</v>
      </c>
      <c r="H267" s="51">
        <v>44274</v>
      </c>
      <c r="I267" s="49" t="b">
        <f t="shared" si="75"/>
        <v>1</v>
      </c>
      <c r="J267" s="52">
        <v>1616146833</v>
      </c>
      <c r="K267" s="53">
        <f t="shared" si="76"/>
        <v>44274.40315972222</v>
      </c>
      <c r="L267" s="52">
        <v>1616164740</v>
      </c>
      <c r="M267" s="53">
        <f t="shared" si="77"/>
        <v>44274.610416666663</v>
      </c>
      <c r="N267" s="52">
        <f t="shared" si="78"/>
        <v>17907</v>
      </c>
      <c r="O267" s="54" t="str">
        <f t="shared" si="79"/>
        <v>0 days 4:58:27</v>
      </c>
      <c r="P267" s="52"/>
      <c r="Q267" s="53" t="str">
        <f t="shared" si="80"/>
        <v/>
      </c>
      <c r="R267" s="52" t="str">
        <f t="shared" si="81"/>
        <v/>
      </c>
      <c r="S267" s="54" t="str">
        <f t="shared" si="82"/>
        <v/>
      </c>
      <c r="U267" s="53" t="str">
        <f t="shared" si="83"/>
        <v/>
      </c>
      <c r="V267" s="52" t="str">
        <f t="shared" si="84"/>
        <v/>
      </c>
      <c r="W267" s="54" t="str">
        <f t="shared" si="85"/>
        <v/>
      </c>
      <c r="X267" s="52">
        <f t="shared" si="86"/>
        <v>17907</v>
      </c>
      <c r="Y267" s="54" t="str">
        <f t="shared" si="87"/>
        <v>00 days 04:58:27</v>
      </c>
      <c r="AC267" s="50" t="str">
        <f>IF(AB267="","",VLOOKUP(AB267,'Lookup Tables'!$A$75:$B$86,2,TRUE))</f>
        <v/>
      </c>
      <c r="AD267" s="54" t="str">
        <f t="shared" si="88"/>
        <v/>
      </c>
      <c r="AE267" s="49" t="s">
        <v>2032</v>
      </c>
      <c r="AF267" s="55" t="str">
        <f t="shared" si="89"/>
        <v>Link</v>
      </c>
      <c r="AG267" s="49">
        <v>1823</v>
      </c>
      <c r="AH267" s="50" t="str">
        <f>IF(AG267="","",VLOOKUP(AG267,'Lookup Tables'!$A$75:$B$86,2,TRUE))</f>
        <v>Level 4</v>
      </c>
      <c r="AI267" s="49">
        <v>868159</v>
      </c>
      <c r="AJ267" s="49" t="s">
        <v>9</v>
      </c>
      <c r="AK267" s="49" t="s">
        <v>2031</v>
      </c>
      <c r="AL267" s="49">
        <v>52</v>
      </c>
      <c r="AM267" s="50" t="s">
        <v>2033</v>
      </c>
      <c r="AN267" s="50" t="s">
        <v>2034</v>
      </c>
      <c r="AO267" s="55" t="str">
        <f t="shared" si="90"/>
        <v>Link</v>
      </c>
      <c r="AP267" s="49" t="b">
        <v>0</v>
      </c>
      <c r="AQ267" s="165">
        <v>369</v>
      </c>
      <c r="AR267" s="175" t="s">
        <v>3795</v>
      </c>
      <c r="AS267" s="225"/>
      <c r="AT267"/>
      <c r="AU267"/>
      <c r="AV267"/>
      <c r="AW267"/>
      <c r="AX267"/>
      <c r="AY267">
        <f t="shared" si="91"/>
        <v>0</v>
      </c>
      <c r="AZ267">
        <v>0</v>
      </c>
      <c r="BA267"/>
      <c r="BB267"/>
      <c r="BC267"/>
      <c r="BD267"/>
      <c r="BE267">
        <v>0</v>
      </c>
      <c r="BF267"/>
      <c r="BG267"/>
      <c r="BH267">
        <v>1</v>
      </c>
      <c r="BI267"/>
      <c r="BJ267"/>
      <c r="BK267"/>
      <c r="BL267"/>
      <c r="BM267"/>
      <c r="BN267"/>
      <c r="BO267"/>
      <c r="BP267"/>
      <c r="BQ267"/>
      <c r="BR267"/>
      <c r="BS267" s="50" t="s">
        <v>3796</v>
      </c>
      <c r="BT267" s="50" t="s">
        <v>3334</v>
      </c>
      <c r="BU267" s="56"/>
      <c r="BV267" s="56"/>
      <c r="BW267" s="56">
        <v>3</v>
      </c>
      <c r="BX267" s="56"/>
      <c r="BY267" s="56"/>
      <c r="BZ267" s="56"/>
      <c r="CA267" s="56"/>
      <c r="CB267" s="56"/>
      <c r="CC267" s="56"/>
      <c r="CD267" s="50" t="s">
        <v>2801</v>
      </c>
      <c r="CE267" s="50" t="s">
        <v>2818</v>
      </c>
      <c r="CF267" s="56">
        <v>2</v>
      </c>
      <c r="CG267" s="50" t="s">
        <v>3214</v>
      </c>
      <c r="CH267" s="50" t="s">
        <v>3208</v>
      </c>
      <c r="CI267" s="57" t="s">
        <v>2810</v>
      </c>
      <c r="CJ267" s="95" t="s">
        <v>3113</v>
      </c>
    </row>
    <row r="268" spans="1:88" s="50" customFormat="1" x14ac:dyDescent="0.3">
      <c r="A268" s="49" t="s">
        <v>2053</v>
      </c>
      <c r="B268" s="49">
        <v>61311181</v>
      </c>
      <c r="C268" s="49">
        <v>8</v>
      </c>
      <c r="D268" s="49">
        <v>3287</v>
      </c>
      <c r="E268" s="49">
        <v>3</v>
      </c>
      <c r="F268" s="50">
        <v>61329552</v>
      </c>
      <c r="G268" s="49" t="s">
        <v>2054</v>
      </c>
      <c r="H268" s="51">
        <v>44190</v>
      </c>
      <c r="I268" s="49" t="b">
        <f t="shared" si="75"/>
        <v>0</v>
      </c>
      <c r="J268" s="52">
        <v>1587328031</v>
      </c>
      <c r="K268" s="53">
        <f t="shared" si="76"/>
        <v>43940.852210648154</v>
      </c>
      <c r="L268" s="52"/>
      <c r="M268" s="53" t="str">
        <f t="shared" si="77"/>
        <v/>
      </c>
      <c r="N268" s="52" t="str">
        <f t="shared" si="78"/>
        <v/>
      </c>
      <c r="O268" s="54" t="str">
        <f t="shared" si="79"/>
        <v/>
      </c>
      <c r="P268" s="52">
        <v>1587407606</v>
      </c>
      <c r="Q268" s="53">
        <f t="shared" si="80"/>
        <v>43941.773217592592</v>
      </c>
      <c r="R268" s="52">
        <f t="shared" si="81"/>
        <v>79575</v>
      </c>
      <c r="S268" s="54" t="str">
        <f t="shared" si="82"/>
        <v>0 days 22:6:15</v>
      </c>
      <c r="T268" s="50">
        <v>1587407606</v>
      </c>
      <c r="U268" s="53">
        <f t="shared" si="83"/>
        <v>43941.773217592592</v>
      </c>
      <c r="V268" s="52">
        <f t="shared" si="84"/>
        <v>79575</v>
      </c>
      <c r="W268" s="54" t="str">
        <f t="shared" si="85"/>
        <v>0 days 22:6:15</v>
      </c>
      <c r="X268" s="52">
        <f t="shared" si="86"/>
        <v>79575</v>
      </c>
      <c r="Y268" s="54" t="str">
        <f t="shared" si="87"/>
        <v>00 days 22:06:15</v>
      </c>
      <c r="Z268" s="50" t="s">
        <v>2056</v>
      </c>
      <c r="AA268" s="50">
        <v>1706963</v>
      </c>
      <c r="AB268" s="50">
        <v>910</v>
      </c>
      <c r="AC268" s="50" t="str">
        <f>IF(AB268="","",VLOOKUP(AB268,'Lookup Tables'!$A$75:$B$86,2,TRUE))</f>
        <v>Level 3</v>
      </c>
      <c r="AD268" s="54" t="str">
        <f t="shared" si="88"/>
        <v>Level 3-Level 3</v>
      </c>
      <c r="AE268" s="49" t="s">
        <v>2056</v>
      </c>
      <c r="AF268" s="55" t="str">
        <f t="shared" si="89"/>
        <v>Link</v>
      </c>
      <c r="AG268" s="49">
        <v>910</v>
      </c>
      <c r="AH268" s="50" t="str">
        <f>IF(AG268="","",VLOOKUP(AG268,'Lookup Tables'!$A$75:$B$86,2,TRUE))</f>
        <v>Level 3</v>
      </c>
      <c r="AI268" s="49">
        <v>1706963</v>
      </c>
      <c r="AJ268" s="49" t="s">
        <v>9</v>
      </c>
      <c r="AK268" s="49" t="s">
        <v>2055</v>
      </c>
      <c r="AL268" s="49"/>
      <c r="AM268" s="50" t="s">
        <v>2057</v>
      </c>
      <c r="AN268" s="50" t="s">
        <v>2058</v>
      </c>
      <c r="AO268" s="55" t="str">
        <f t="shared" si="90"/>
        <v>Link</v>
      </c>
      <c r="AP268" s="49" t="b">
        <v>1</v>
      </c>
      <c r="AQ268" s="165">
        <v>374</v>
      </c>
      <c r="AR268" s="175" t="s">
        <v>3608</v>
      </c>
      <c r="AS268" s="225"/>
      <c r="AT268"/>
      <c r="AU268"/>
      <c r="AV268"/>
      <c r="AW268"/>
      <c r="AX268"/>
      <c r="AY268">
        <f t="shared" si="91"/>
        <v>0</v>
      </c>
      <c r="AZ268">
        <v>0</v>
      </c>
      <c r="BA268"/>
      <c r="BB268"/>
      <c r="BC268">
        <v>1</v>
      </c>
      <c r="BD268"/>
      <c r="BE268"/>
      <c r="BF268">
        <v>0</v>
      </c>
      <c r="BG268"/>
      <c r="BH268"/>
      <c r="BI268"/>
      <c r="BJ268"/>
      <c r="BK268"/>
      <c r="BL268"/>
      <c r="BM268"/>
      <c r="BN268"/>
      <c r="BO268"/>
      <c r="BP268"/>
      <c r="BQ268"/>
      <c r="BR268"/>
      <c r="BS268" s="50" t="s">
        <v>3609</v>
      </c>
      <c r="BT268" s="50" t="s">
        <v>3334</v>
      </c>
      <c r="BU268" s="56"/>
      <c r="BV268" s="56">
        <v>2</v>
      </c>
      <c r="BW268" s="56">
        <v>3</v>
      </c>
      <c r="BX268" s="56"/>
      <c r="BY268" s="56"/>
      <c r="BZ268" s="56"/>
      <c r="CA268" s="56"/>
      <c r="CB268" s="56"/>
      <c r="CC268" s="56"/>
      <c r="CD268" s="50" t="s">
        <v>2801</v>
      </c>
      <c r="CE268" s="50" t="s">
        <v>2818</v>
      </c>
      <c r="CF268" s="56">
        <v>2</v>
      </c>
      <c r="CG268" s="50" t="s">
        <v>3213</v>
      </c>
      <c r="CH268" s="50" t="s">
        <v>3208</v>
      </c>
      <c r="CI268" s="57" t="s">
        <v>2810</v>
      </c>
      <c r="CJ268" s="58" t="s">
        <v>3113</v>
      </c>
    </row>
    <row r="269" spans="1:88" s="50" customFormat="1" x14ac:dyDescent="0.3">
      <c r="A269" s="49" t="s">
        <v>2085</v>
      </c>
      <c r="B269" s="49">
        <v>63246259</v>
      </c>
      <c r="C269" s="49">
        <v>1</v>
      </c>
      <c r="D269" s="49">
        <v>46</v>
      </c>
      <c r="E269" s="49">
        <v>0</v>
      </c>
      <c r="G269" s="49" t="s">
        <v>544</v>
      </c>
      <c r="H269" s="51">
        <v>44047</v>
      </c>
      <c r="I269" s="49" t="b">
        <f t="shared" si="75"/>
        <v>1</v>
      </c>
      <c r="J269" s="52">
        <v>1596541764</v>
      </c>
      <c r="K269" s="53">
        <f t="shared" si="76"/>
        <v>44047.492638888885</v>
      </c>
      <c r="L269" s="52"/>
      <c r="M269" s="53" t="str">
        <f t="shared" si="77"/>
        <v/>
      </c>
      <c r="N269" s="52" t="str">
        <f t="shared" si="78"/>
        <v/>
      </c>
      <c r="O269" s="54" t="str">
        <f t="shared" si="79"/>
        <v/>
      </c>
      <c r="P269" s="52"/>
      <c r="Q269" s="53" t="str">
        <f t="shared" si="80"/>
        <v/>
      </c>
      <c r="R269" s="52" t="str">
        <f t="shared" si="81"/>
        <v/>
      </c>
      <c r="S269" s="54" t="str">
        <f t="shared" si="82"/>
        <v/>
      </c>
      <c r="U269" s="53" t="str">
        <f t="shared" si="83"/>
        <v/>
      </c>
      <c r="V269" s="52" t="str">
        <f t="shared" si="84"/>
        <v/>
      </c>
      <c r="W269" s="54" t="str">
        <f t="shared" si="85"/>
        <v/>
      </c>
      <c r="X269" s="52" t="str">
        <f t="shared" si="86"/>
        <v/>
      </c>
      <c r="Y269" s="54" t="str">
        <f t="shared" si="87"/>
        <v/>
      </c>
      <c r="AC269" s="50" t="str">
        <f>IF(AB269="","",VLOOKUP(AB269,'Lookup Tables'!$A$75:$B$86,2,TRUE))</f>
        <v/>
      </c>
      <c r="AD269" s="54" t="str">
        <f t="shared" si="88"/>
        <v/>
      </c>
      <c r="AE269" s="49" t="s">
        <v>2087</v>
      </c>
      <c r="AF269" s="55" t="str">
        <f t="shared" si="89"/>
        <v>Link</v>
      </c>
      <c r="AG269" s="49">
        <v>53</v>
      </c>
      <c r="AH269" s="50" t="str">
        <f>IF(AG269="","",VLOOKUP(AG269,'Lookup Tables'!$A$75:$B$86,2,TRUE))</f>
        <v>Level 1</v>
      </c>
      <c r="AI269" s="49">
        <v>3526037</v>
      </c>
      <c r="AJ269" s="49" t="s">
        <v>9</v>
      </c>
      <c r="AK269" s="49" t="s">
        <v>2086</v>
      </c>
      <c r="AL269" s="49">
        <v>40</v>
      </c>
      <c r="AM269" s="50" t="s">
        <v>2088</v>
      </c>
      <c r="AN269" s="50" t="s">
        <v>2089</v>
      </c>
      <c r="AO269" s="55" t="str">
        <f t="shared" si="90"/>
        <v>Link</v>
      </c>
      <c r="AP269" s="49" t="b">
        <v>0</v>
      </c>
      <c r="AQ269" s="165">
        <v>382</v>
      </c>
      <c r="AR269" s="175" t="s">
        <v>3724</v>
      </c>
      <c r="AS269" s="225"/>
      <c r="AT269"/>
      <c r="AU269"/>
      <c r="AV269"/>
      <c r="AW269"/>
      <c r="AX269"/>
      <c r="AY269">
        <f t="shared" si="91"/>
        <v>0</v>
      </c>
      <c r="AZ269">
        <v>0</v>
      </c>
      <c r="BA269"/>
      <c r="BB269"/>
      <c r="BC269"/>
      <c r="BD269"/>
      <c r="BE269"/>
      <c r="BF269"/>
      <c r="BG269"/>
      <c r="BH269"/>
      <c r="BI269">
        <v>0</v>
      </c>
      <c r="BJ269"/>
      <c r="BK269"/>
      <c r="BL269"/>
      <c r="BM269"/>
      <c r="BN269"/>
      <c r="BO269"/>
      <c r="BP269"/>
      <c r="BQ269"/>
      <c r="BR269"/>
      <c r="BS269" s="50" t="s">
        <v>3723</v>
      </c>
      <c r="BT269" s="50" t="s">
        <v>3334</v>
      </c>
      <c r="BU269" s="56"/>
      <c r="BV269" s="56"/>
      <c r="BW269" s="56"/>
      <c r="BX269" s="56">
        <v>3</v>
      </c>
      <c r="BY269" s="56"/>
      <c r="BZ269" s="56"/>
      <c r="CA269" s="56"/>
      <c r="CB269" s="56"/>
      <c r="CC269" s="56"/>
      <c r="CD269" s="50" t="s">
        <v>2800</v>
      </c>
      <c r="CE269" s="50" t="s">
        <v>2818</v>
      </c>
      <c r="CF269" s="56">
        <v>2</v>
      </c>
      <c r="CG269" s="50" t="s">
        <v>3214</v>
      </c>
      <c r="CH269" s="50" t="s">
        <v>3208</v>
      </c>
      <c r="CI269" s="57" t="s">
        <v>2810</v>
      </c>
      <c r="CJ269" s="58" t="s">
        <v>3113</v>
      </c>
    </row>
    <row r="270" spans="1:88" s="50" customFormat="1" x14ac:dyDescent="0.3">
      <c r="A270" s="49" t="s">
        <v>2023</v>
      </c>
      <c r="B270" s="49">
        <v>66009963</v>
      </c>
      <c r="C270" s="49">
        <v>1</v>
      </c>
      <c r="D270" s="49">
        <v>110</v>
      </c>
      <c r="E270" s="49">
        <v>1</v>
      </c>
      <c r="G270" s="49" t="s">
        <v>2024</v>
      </c>
      <c r="H270" s="51">
        <v>44283</v>
      </c>
      <c r="I270" s="49" t="b">
        <f t="shared" si="75"/>
        <v>1</v>
      </c>
      <c r="J270" s="52">
        <v>1612269723</v>
      </c>
      <c r="K270" s="53">
        <f t="shared" si="76"/>
        <v>44229.52920138889</v>
      </c>
      <c r="L270" s="52">
        <v>1612271009</v>
      </c>
      <c r="M270" s="53">
        <f t="shared" si="77"/>
        <v>44229.544085648144</v>
      </c>
      <c r="N270" s="52">
        <f t="shared" si="78"/>
        <v>1286</v>
      </c>
      <c r="O270" s="54" t="str">
        <f t="shared" si="79"/>
        <v>0 days 0:21:26</v>
      </c>
      <c r="P270" s="52">
        <v>1616934991</v>
      </c>
      <c r="Q270" s="53">
        <f t="shared" si="80"/>
        <v>44283.525358796294</v>
      </c>
      <c r="R270" s="52">
        <f t="shared" si="81"/>
        <v>4665268</v>
      </c>
      <c r="S270" s="54" t="str">
        <f t="shared" si="82"/>
        <v>53 days 23:54:28</v>
      </c>
      <c r="U270" s="53" t="str">
        <f t="shared" si="83"/>
        <v/>
      </c>
      <c r="V270" s="52" t="str">
        <f t="shared" si="84"/>
        <v/>
      </c>
      <c r="W270" s="54" t="str">
        <f t="shared" si="85"/>
        <v/>
      </c>
      <c r="X270" s="52">
        <f t="shared" si="86"/>
        <v>1286</v>
      </c>
      <c r="Y270" s="54" t="str">
        <f t="shared" si="87"/>
        <v>00 days 00:21:26</v>
      </c>
      <c r="AC270" s="50" t="str">
        <f>IF(AB270="","",VLOOKUP(AB270,'Lookup Tables'!$A$75:$B$86,2,TRUE))</f>
        <v/>
      </c>
      <c r="AD270" s="54" t="str">
        <f t="shared" si="88"/>
        <v/>
      </c>
      <c r="AE270" s="49" t="s">
        <v>2026</v>
      </c>
      <c r="AF270" s="55" t="str">
        <f t="shared" si="89"/>
        <v>Link</v>
      </c>
      <c r="AG270" s="49">
        <v>13</v>
      </c>
      <c r="AH270" s="50" t="str">
        <f>IF(AG270="","",VLOOKUP(AG270,'Lookup Tables'!$A$75:$B$86,2,TRUE))</f>
        <v>Level 1</v>
      </c>
      <c r="AI270" s="49">
        <v>12491408</v>
      </c>
      <c r="AJ270" s="49" t="s">
        <v>9</v>
      </c>
      <c r="AK270" s="49" t="s">
        <v>2025</v>
      </c>
      <c r="AL270" s="49"/>
      <c r="AM270" s="50" t="s">
        <v>2027</v>
      </c>
      <c r="AN270" s="50" t="s">
        <v>2028</v>
      </c>
      <c r="AO270" s="55" t="str">
        <f t="shared" si="90"/>
        <v>Link</v>
      </c>
      <c r="AP270" s="49" t="b">
        <v>0</v>
      </c>
      <c r="AQ270" s="165">
        <v>368</v>
      </c>
      <c r="AR270" s="175" t="s">
        <v>2023</v>
      </c>
      <c r="AS270" s="225"/>
      <c r="AT270"/>
      <c r="AU270"/>
      <c r="AV270"/>
      <c r="AW270"/>
      <c r="AX270"/>
      <c r="AY270">
        <f t="shared" si="91"/>
        <v>0</v>
      </c>
      <c r="AZ270">
        <v>0</v>
      </c>
      <c r="BA270"/>
      <c r="BB270"/>
      <c r="BC270"/>
      <c r="BD270"/>
      <c r="BE270"/>
      <c r="BF270"/>
      <c r="BG270"/>
      <c r="BH270"/>
      <c r="BI270">
        <v>0</v>
      </c>
      <c r="BJ270"/>
      <c r="BK270"/>
      <c r="BL270"/>
      <c r="BM270"/>
      <c r="BN270"/>
      <c r="BO270"/>
      <c r="BP270"/>
      <c r="BQ270">
        <v>0</v>
      </c>
      <c r="BR270"/>
      <c r="BS270" s="50" t="s">
        <v>3794</v>
      </c>
      <c r="BT270" s="50" t="s">
        <v>3334</v>
      </c>
      <c r="BU270" s="56"/>
      <c r="BV270" s="56"/>
      <c r="BW270" s="56"/>
      <c r="BX270" s="56">
        <v>3</v>
      </c>
      <c r="BY270" s="56"/>
      <c r="BZ270" s="56"/>
      <c r="CA270" s="56"/>
      <c r="CB270" s="56"/>
      <c r="CC270" s="56"/>
      <c r="CD270" s="50" t="s">
        <v>2800</v>
      </c>
      <c r="CE270" s="50" t="s">
        <v>2818</v>
      </c>
      <c r="CF270" s="56">
        <v>2</v>
      </c>
      <c r="CG270" s="50" t="s">
        <v>3214</v>
      </c>
      <c r="CH270" s="50" t="s">
        <v>3208</v>
      </c>
      <c r="CI270" s="57" t="s">
        <v>2810</v>
      </c>
      <c r="CJ270" s="58" t="s">
        <v>3113</v>
      </c>
    </row>
    <row r="271" spans="1:88" s="50" customFormat="1" x14ac:dyDescent="0.3">
      <c r="A271" s="49" t="s">
        <v>1993</v>
      </c>
      <c r="B271" s="49">
        <v>62448612</v>
      </c>
      <c r="C271" s="49">
        <v>0</v>
      </c>
      <c r="D271" s="49">
        <v>249</v>
      </c>
      <c r="E271" s="49">
        <v>0</v>
      </c>
      <c r="G271" s="49" t="s">
        <v>1994</v>
      </c>
      <c r="H271" s="51">
        <v>44000</v>
      </c>
      <c r="I271" s="49" t="b">
        <f t="shared" si="75"/>
        <v>1</v>
      </c>
      <c r="J271" s="52">
        <v>1592478590</v>
      </c>
      <c r="K271" s="53">
        <f t="shared" si="76"/>
        <v>44000.465162037035</v>
      </c>
      <c r="L271" s="52">
        <v>1592478774</v>
      </c>
      <c r="M271" s="53">
        <f t="shared" si="77"/>
        <v>44000.46729166666</v>
      </c>
      <c r="N271" s="52">
        <f t="shared" si="78"/>
        <v>184</v>
      </c>
      <c r="O271" s="54" t="str">
        <f t="shared" si="79"/>
        <v>0 days 0:3:4</v>
      </c>
      <c r="P271" s="52"/>
      <c r="Q271" s="53" t="str">
        <f t="shared" si="80"/>
        <v/>
      </c>
      <c r="R271" s="52" t="str">
        <f t="shared" si="81"/>
        <v/>
      </c>
      <c r="S271" s="54" t="str">
        <f t="shared" si="82"/>
        <v/>
      </c>
      <c r="U271" s="53" t="str">
        <f t="shared" si="83"/>
        <v/>
      </c>
      <c r="V271" s="52" t="str">
        <f t="shared" si="84"/>
        <v/>
      </c>
      <c r="W271" s="54" t="str">
        <f t="shared" si="85"/>
        <v/>
      </c>
      <c r="X271" s="52">
        <f t="shared" si="86"/>
        <v>184</v>
      </c>
      <c r="Y271" s="54" t="str">
        <f t="shared" si="87"/>
        <v>00 days 00:03:04</v>
      </c>
      <c r="AC271" s="50" t="str">
        <f>IF(AB271="","",VLOOKUP(AB271,'Lookup Tables'!$A$75:$B$86,2,TRUE))</f>
        <v/>
      </c>
      <c r="AD271" s="54" t="str">
        <f t="shared" si="88"/>
        <v/>
      </c>
      <c r="AE271" s="49" t="s">
        <v>1996</v>
      </c>
      <c r="AF271" s="55" t="str">
        <f t="shared" si="89"/>
        <v>Link</v>
      </c>
      <c r="AG271" s="49">
        <v>26</v>
      </c>
      <c r="AH271" s="50" t="str">
        <f>IF(AG271="","",VLOOKUP(AG271,'Lookup Tables'!$A$75:$B$86,2,TRUE))</f>
        <v>Level 1</v>
      </c>
      <c r="AI271" s="49">
        <v>13658234</v>
      </c>
      <c r="AJ271" s="49" t="s">
        <v>9</v>
      </c>
      <c r="AK271" s="49" t="s">
        <v>1995</v>
      </c>
      <c r="AL271" s="49"/>
      <c r="AM271" s="50" t="s">
        <v>1997</v>
      </c>
      <c r="AN271" s="50" t="s">
        <v>1998</v>
      </c>
      <c r="AO271" s="55" t="str">
        <f t="shared" si="90"/>
        <v>Link</v>
      </c>
      <c r="AP271" s="59" t="b">
        <v>1</v>
      </c>
      <c r="AQ271" s="165">
        <v>362</v>
      </c>
      <c r="AR271" s="178" t="s">
        <v>3788</v>
      </c>
      <c r="AS271" s="225"/>
      <c r="AT271"/>
      <c r="AU271"/>
      <c r="AV271"/>
      <c r="AW271"/>
      <c r="AX271"/>
      <c r="AY271">
        <f t="shared" si="91"/>
        <v>0</v>
      </c>
      <c r="AZ271">
        <v>0</v>
      </c>
      <c r="BA271"/>
      <c r="BB271"/>
      <c r="BC271"/>
      <c r="BD271"/>
      <c r="BE271"/>
      <c r="BF271"/>
      <c r="BG271"/>
      <c r="BH271"/>
      <c r="BI271"/>
      <c r="BJ271"/>
      <c r="BK271"/>
      <c r="BL271"/>
      <c r="BM271"/>
      <c r="BN271"/>
      <c r="BO271"/>
      <c r="BP271"/>
      <c r="BQ271">
        <v>1</v>
      </c>
      <c r="BR271"/>
      <c r="BS271" s="75" t="s">
        <v>3789</v>
      </c>
      <c r="BT271" s="75" t="s">
        <v>3779</v>
      </c>
      <c r="BU271" s="115">
        <v>2</v>
      </c>
      <c r="BV271" s="115"/>
      <c r="BW271" s="115"/>
      <c r="BX271" s="115">
        <v>3</v>
      </c>
      <c r="BY271" s="115"/>
      <c r="BZ271" s="115"/>
      <c r="CA271" s="115"/>
      <c r="CB271" s="115"/>
      <c r="CC271" s="115"/>
      <c r="CD271" s="109" t="s">
        <v>2800</v>
      </c>
      <c r="CE271" s="109" t="s">
        <v>2818</v>
      </c>
      <c r="CF271" s="115">
        <v>2</v>
      </c>
      <c r="CG271" s="75" t="s">
        <v>3214</v>
      </c>
      <c r="CH271" s="75" t="s">
        <v>3208</v>
      </c>
      <c r="CI271" s="116" t="s">
        <v>2810</v>
      </c>
      <c r="CJ271" s="58" t="s">
        <v>3113</v>
      </c>
    </row>
    <row r="272" spans="1:88" s="50" customFormat="1" x14ac:dyDescent="0.3">
      <c r="A272" s="49" t="s">
        <v>1681</v>
      </c>
      <c r="B272" s="49">
        <v>62203126</v>
      </c>
      <c r="C272" s="49">
        <v>0</v>
      </c>
      <c r="D272" s="49">
        <v>856</v>
      </c>
      <c r="E272" s="49">
        <v>0</v>
      </c>
      <c r="G272" s="49" t="s">
        <v>1682</v>
      </c>
      <c r="H272" s="51">
        <v>43986</v>
      </c>
      <c r="I272" s="49" t="b">
        <f t="shared" si="75"/>
        <v>0</v>
      </c>
      <c r="J272" s="52">
        <v>1591300690</v>
      </c>
      <c r="K272" s="53">
        <f t="shared" si="76"/>
        <v>43986.832060185188</v>
      </c>
      <c r="L272" s="52">
        <v>1591303089</v>
      </c>
      <c r="M272" s="53">
        <f t="shared" si="77"/>
        <v>43986.859826388885</v>
      </c>
      <c r="N272" s="52">
        <f t="shared" si="78"/>
        <v>2399</v>
      </c>
      <c r="O272" s="54" t="str">
        <f t="shared" si="79"/>
        <v>0 days 0:39:59</v>
      </c>
      <c r="P272" s="52"/>
      <c r="Q272" s="53" t="str">
        <f t="shared" si="80"/>
        <v/>
      </c>
      <c r="R272" s="52" t="str">
        <f t="shared" si="81"/>
        <v/>
      </c>
      <c r="S272" s="54" t="str">
        <f t="shared" si="82"/>
        <v/>
      </c>
      <c r="U272" s="53" t="str">
        <f t="shared" si="83"/>
        <v/>
      </c>
      <c r="V272" s="52" t="str">
        <f t="shared" si="84"/>
        <v/>
      </c>
      <c r="W272" s="54" t="str">
        <f t="shared" si="85"/>
        <v/>
      </c>
      <c r="X272" s="52">
        <f t="shared" si="86"/>
        <v>2399</v>
      </c>
      <c r="Y272" s="54" t="str">
        <f t="shared" si="87"/>
        <v>00 days 00:39:59</v>
      </c>
      <c r="AC272" s="50" t="str">
        <f>IF(AB272="","",VLOOKUP(AB272,'Lookup Tables'!$A$75:$B$86,2,TRUE))</f>
        <v/>
      </c>
      <c r="AD272" s="54" t="str">
        <f t="shared" si="88"/>
        <v/>
      </c>
      <c r="AE272" s="49" t="s">
        <v>1684</v>
      </c>
      <c r="AF272" s="55" t="str">
        <f t="shared" si="89"/>
        <v>Link</v>
      </c>
      <c r="AG272" s="49">
        <v>1817</v>
      </c>
      <c r="AH272" s="50" t="str">
        <f>IF(AG272="","",VLOOKUP(AG272,'Lookup Tables'!$A$75:$B$86,2,TRUE))</f>
        <v>Level 4</v>
      </c>
      <c r="AI272" s="49">
        <v>3242154</v>
      </c>
      <c r="AJ272" s="49" t="s">
        <v>9</v>
      </c>
      <c r="AK272" s="49" t="s">
        <v>1683</v>
      </c>
      <c r="AL272" s="49">
        <v>80</v>
      </c>
      <c r="AM272" s="50" t="s">
        <v>1685</v>
      </c>
      <c r="AN272" s="50" t="s">
        <v>1686</v>
      </c>
      <c r="AO272" s="55" t="str">
        <f t="shared" si="90"/>
        <v>Link</v>
      </c>
      <c r="AP272" s="49" t="b">
        <v>0</v>
      </c>
      <c r="AQ272" s="165">
        <v>305</v>
      </c>
      <c r="AR272" s="175" t="s">
        <v>3872</v>
      </c>
      <c r="AS272" s="225"/>
      <c r="AT272"/>
      <c r="AU272"/>
      <c r="AV272"/>
      <c r="AW272">
        <v>1</v>
      </c>
      <c r="AX272"/>
      <c r="AY272">
        <v>0</v>
      </c>
      <c r="AZ272">
        <v>0</v>
      </c>
      <c r="BA272"/>
      <c r="BB272"/>
      <c r="BC272">
        <v>0</v>
      </c>
      <c r="BD272"/>
      <c r="BE272"/>
      <c r="BF272"/>
      <c r="BG272"/>
      <c r="BH272"/>
      <c r="BI272"/>
      <c r="BJ272"/>
      <c r="BK272"/>
      <c r="BL272"/>
      <c r="BM272"/>
      <c r="BN272"/>
      <c r="BO272"/>
      <c r="BP272"/>
      <c r="BQ272"/>
      <c r="BR272"/>
      <c r="BS272" s="50" t="s">
        <v>3873</v>
      </c>
      <c r="BT272" s="50" t="s">
        <v>2561</v>
      </c>
      <c r="BU272" s="56"/>
      <c r="BV272" s="56"/>
      <c r="BW272" s="56"/>
      <c r="BX272" s="56">
        <v>3</v>
      </c>
      <c r="BY272" s="56"/>
      <c r="BZ272" s="56"/>
      <c r="CA272" s="56"/>
      <c r="CB272" s="56"/>
      <c r="CC272" s="56"/>
      <c r="CD272" s="50" t="s">
        <v>2800</v>
      </c>
      <c r="CE272" s="50" t="s">
        <v>2818</v>
      </c>
      <c r="CF272" s="56">
        <v>2</v>
      </c>
      <c r="CG272" s="50" t="s">
        <v>3214</v>
      </c>
      <c r="CH272" s="50" t="s">
        <v>3208</v>
      </c>
      <c r="CI272" s="57" t="s">
        <v>2818</v>
      </c>
      <c r="CJ272" s="58" t="s">
        <v>3113</v>
      </c>
    </row>
    <row r="273" spans="1:89" s="50" customFormat="1" x14ac:dyDescent="0.3">
      <c r="A273" s="49" t="s">
        <v>1809</v>
      </c>
      <c r="B273" s="49">
        <v>62467195</v>
      </c>
      <c r="C273" s="49">
        <v>0</v>
      </c>
      <c r="D273" s="49">
        <v>263</v>
      </c>
      <c r="E273" s="49">
        <v>1</v>
      </c>
      <c r="F273" s="50">
        <v>62468163</v>
      </c>
      <c r="G273" s="49" t="s">
        <v>387</v>
      </c>
      <c r="H273" s="51">
        <v>44001</v>
      </c>
      <c r="I273" s="49" t="b">
        <f t="shared" si="75"/>
        <v>0</v>
      </c>
      <c r="J273" s="52">
        <v>1592558713</v>
      </c>
      <c r="K273" s="53">
        <f t="shared" si="76"/>
        <v>44001.392511574071</v>
      </c>
      <c r="L273" s="52"/>
      <c r="M273" s="53" t="str">
        <f t="shared" si="77"/>
        <v/>
      </c>
      <c r="N273" s="52" t="str">
        <f t="shared" si="78"/>
        <v/>
      </c>
      <c r="O273" s="54" t="str">
        <f t="shared" si="79"/>
        <v/>
      </c>
      <c r="P273" s="52">
        <v>1592562170</v>
      </c>
      <c r="Q273" s="53">
        <f t="shared" si="80"/>
        <v>44001.432523148149</v>
      </c>
      <c r="R273" s="52">
        <f t="shared" si="81"/>
        <v>3457</v>
      </c>
      <c r="S273" s="54" t="str">
        <f t="shared" si="82"/>
        <v>0 days 0:57:37</v>
      </c>
      <c r="T273" s="50">
        <v>1592562170</v>
      </c>
      <c r="U273" s="53">
        <f t="shared" si="83"/>
        <v>44001.432523148149</v>
      </c>
      <c r="V273" s="52">
        <f t="shared" si="84"/>
        <v>3457</v>
      </c>
      <c r="W273" s="54" t="str">
        <f t="shared" si="85"/>
        <v>0 days 0:57:37</v>
      </c>
      <c r="X273" s="52">
        <f t="shared" si="86"/>
        <v>3457</v>
      </c>
      <c r="Y273" s="54" t="str">
        <f t="shared" si="87"/>
        <v>00 days 00:57:37</v>
      </c>
      <c r="Z273" s="50" t="s">
        <v>2075</v>
      </c>
      <c r="AA273" s="50">
        <v>6152891</v>
      </c>
      <c r="AB273" s="50">
        <v>25297</v>
      </c>
      <c r="AC273" s="50" t="str">
        <f>IF(AB273="","",VLOOKUP(AB273,'Lookup Tables'!$A$75:$B$86,2,TRUE))</f>
        <v>Level 9</v>
      </c>
      <c r="AD273" s="54" t="str">
        <f t="shared" si="88"/>
        <v>Level 4-Level 9</v>
      </c>
      <c r="AE273" s="49" t="s">
        <v>44</v>
      </c>
      <c r="AF273" s="55" t="str">
        <f t="shared" si="89"/>
        <v>Link</v>
      </c>
      <c r="AG273" s="49">
        <v>1141</v>
      </c>
      <c r="AH273" s="50" t="str">
        <f>IF(AG273="","",VLOOKUP(AG273,'Lookup Tables'!$A$75:$B$86,2,TRUE))</f>
        <v>Level 4</v>
      </c>
      <c r="AI273" s="49">
        <v>2120273</v>
      </c>
      <c r="AJ273" s="49" t="s">
        <v>9</v>
      </c>
      <c r="AK273" s="49" t="s">
        <v>43</v>
      </c>
      <c r="AL273" s="49">
        <v>80</v>
      </c>
      <c r="AM273" s="50" t="s">
        <v>45</v>
      </c>
      <c r="AN273" s="50" t="s">
        <v>1810</v>
      </c>
      <c r="AO273" s="55" t="str">
        <f t="shared" si="90"/>
        <v>Link</v>
      </c>
      <c r="AP273" s="49" t="b">
        <v>1</v>
      </c>
      <c r="AQ273" s="165">
        <v>330</v>
      </c>
      <c r="AR273" s="175" t="s">
        <v>3815</v>
      </c>
      <c r="AS273" s="225"/>
      <c r="AT273"/>
      <c r="AU273"/>
      <c r="AV273"/>
      <c r="AW273"/>
      <c r="AX273"/>
      <c r="AY273">
        <f t="shared" ref="AY273:AY304" si="92">AW273+AX273</f>
        <v>0</v>
      </c>
      <c r="AZ273">
        <v>0</v>
      </c>
      <c r="BA273"/>
      <c r="BB273"/>
      <c r="BC273">
        <v>0</v>
      </c>
      <c r="BD273"/>
      <c r="BE273"/>
      <c r="BF273"/>
      <c r="BG273"/>
      <c r="BH273"/>
      <c r="BI273"/>
      <c r="BJ273"/>
      <c r="BK273"/>
      <c r="BL273"/>
      <c r="BM273"/>
      <c r="BN273"/>
      <c r="BO273"/>
      <c r="BP273"/>
      <c r="BQ273"/>
      <c r="BR273"/>
      <c r="BS273" s="50" t="s">
        <v>3816</v>
      </c>
      <c r="BT273" s="50" t="s">
        <v>3817</v>
      </c>
      <c r="BU273" s="56"/>
      <c r="BV273" s="56"/>
      <c r="BW273" s="56">
        <v>2</v>
      </c>
      <c r="BX273" s="56">
        <v>3</v>
      </c>
      <c r="BY273" s="56"/>
      <c r="BZ273" s="56"/>
      <c r="CA273" s="56"/>
      <c r="CB273" s="56"/>
      <c r="CC273" s="56"/>
      <c r="CD273" s="50" t="s">
        <v>2800</v>
      </c>
      <c r="CE273" s="50" t="s">
        <v>2818</v>
      </c>
      <c r="CF273" s="56">
        <v>2</v>
      </c>
      <c r="CG273" s="50" t="s">
        <v>3214</v>
      </c>
      <c r="CH273" s="50" t="s">
        <v>3208</v>
      </c>
      <c r="CI273" s="57" t="s">
        <v>2810</v>
      </c>
      <c r="CJ273" s="58" t="s">
        <v>3113</v>
      </c>
    </row>
    <row r="274" spans="1:89" s="50" customFormat="1" x14ac:dyDescent="0.3">
      <c r="A274" s="49" t="s">
        <v>2044</v>
      </c>
      <c r="B274" s="49">
        <v>65724054</v>
      </c>
      <c r="C274" s="49">
        <v>0</v>
      </c>
      <c r="D274" s="49">
        <v>37</v>
      </c>
      <c r="E274" s="49">
        <v>1</v>
      </c>
      <c r="F274" s="50">
        <v>65724744</v>
      </c>
      <c r="G274" s="49" t="s">
        <v>2045</v>
      </c>
      <c r="H274" s="51">
        <v>44210</v>
      </c>
      <c r="I274" s="49" t="b">
        <f t="shared" si="75"/>
        <v>1</v>
      </c>
      <c r="J274" s="52">
        <v>1610645740</v>
      </c>
      <c r="K274" s="53">
        <f t="shared" si="76"/>
        <v>44210.733101851853</v>
      </c>
      <c r="L274" s="52"/>
      <c r="M274" s="53" t="str">
        <f t="shared" si="77"/>
        <v/>
      </c>
      <c r="N274" s="52" t="str">
        <f t="shared" si="78"/>
        <v/>
      </c>
      <c r="O274" s="54" t="str">
        <f t="shared" si="79"/>
        <v/>
      </c>
      <c r="P274" s="52">
        <v>1610648447</v>
      </c>
      <c r="Q274" s="53">
        <f t="shared" si="80"/>
        <v>44210.764432870375</v>
      </c>
      <c r="R274" s="52">
        <f t="shared" si="81"/>
        <v>2707</v>
      </c>
      <c r="S274" s="54" t="str">
        <f t="shared" si="82"/>
        <v>0 days 0:45:7</v>
      </c>
      <c r="T274" s="50">
        <v>1610648447</v>
      </c>
      <c r="U274" s="53">
        <f t="shared" si="83"/>
        <v>44210.764432870375</v>
      </c>
      <c r="V274" s="52">
        <f t="shared" si="84"/>
        <v>2707</v>
      </c>
      <c r="W274" s="54" t="str">
        <f t="shared" si="85"/>
        <v>0 days 0:45:7</v>
      </c>
      <c r="X274" s="52">
        <f t="shared" si="86"/>
        <v>2707</v>
      </c>
      <c r="Y274" s="54" t="str">
        <f t="shared" si="87"/>
        <v>00 days 00:45:07</v>
      </c>
      <c r="Z274" s="50" t="s">
        <v>3076</v>
      </c>
      <c r="AA274" s="50">
        <v>812369</v>
      </c>
      <c r="AB274" s="50">
        <v>4966</v>
      </c>
      <c r="AC274" s="50" t="str">
        <f>IF(AB274="","",VLOOKUP(AB274,'Lookup Tables'!$A$75:$B$86,2,TRUE))</f>
        <v>Level 6</v>
      </c>
      <c r="AD274" s="54" t="str">
        <f t="shared" si="88"/>
        <v>Level 1-Level 6</v>
      </c>
      <c r="AE274" s="49" t="s">
        <v>2047</v>
      </c>
      <c r="AF274" s="55" t="str">
        <f t="shared" si="89"/>
        <v>Link</v>
      </c>
      <c r="AG274" s="49">
        <v>75</v>
      </c>
      <c r="AH274" s="50" t="str">
        <f>IF(AG274="","",VLOOKUP(AG274,'Lookup Tables'!$A$75:$B$86,2,TRUE))</f>
        <v>Level 1</v>
      </c>
      <c r="AI274" s="49">
        <v>1154898</v>
      </c>
      <c r="AJ274" s="49" t="s">
        <v>9</v>
      </c>
      <c r="AK274" s="49" t="s">
        <v>2046</v>
      </c>
      <c r="AL274" s="49"/>
      <c r="AM274" s="50" t="s">
        <v>2048</v>
      </c>
      <c r="AN274" s="50" t="s">
        <v>2049</v>
      </c>
      <c r="AO274" s="55" t="str">
        <f t="shared" si="90"/>
        <v>Link</v>
      </c>
      <c r="AP274" s="49" t="b">
        <v>1</v>
      </c>
      <c r="AQ274" s="165">
        <v>372</v>
      </c>
      <c r="AR274" s="175" t="s">
        <v>3338</v>
      </c>
      <c r="AS274" s="225"/>
      <c r="AT274"/>
      <c r="AU274"/>
      <c r="AV274"/>
      <c r="AW274"/>
      <c r="AX274"/>
      <c r="AY274">
        <f t="shared" si="92"/>
        <v>0</v>
      </c>
      <c r="AZ274">
        <v>0</v>
      </c>
      <c r="BA274"/>
      <c r="BB274"/>
      <c r="BC274">
        <v>0</v>
      </c>
      <c r="BD274"/>
      <c r="BE274"/>
      <c r="BF274"/>
      <c r="BG274"/>
      <c r="BH274"/>
      <c r="BI274">
        <v>0</v>
      </c>
      <c r="BJ274"/>
      <c r="BK274"/>
      <c r="BL274"/>
      <c r="BM274"/>
      <c r="BN274"/>
      <c r="BO274"/>
      <c r="BP274"/>
      <c r="BQ274"/>
      <c r="BR274"/>
      <c r="BS274" s="50" t="s">
        <v>3339</v>
      </c>
      <c r="BT274" s="50" t="s">
        <v>3334</v>
      </c>
      <c r="BU274" s="56">
        <v>3</v>
      </c>
      <c r="BV274" s="56"/>
      <c r="BW274" s="56"/>
      <c r="BX274" s="56"/>
      <c r="BY274" s="56"/>
      <c r="BZ274" s="56">
        <v>2</v>
      </c>
      <c r="CA274" s="56"/>
      <c r="CB274" s="56"/>
      <c r="CC274" s="56"/>
      <c r="CD274" s="50" t="s">
        <v>2805</v>
      </c>
      <c r="CE274" s="50" t="s">
        <v>2818</v>
      </c>
      <c r="CF274" s="56">
        <v>2</v>
      </c>
      <c r="CG274" s="50" t="s">
        <v>3214</v>
      </c>
      <c r="CH274" s="50" t="s">
        <v>3208</v>
      </c>
      <c r="CI274" s="57" t="s">
        <v>2810</v>
      </c>
      <c r="CJ274" s="58" t="s">
        <v>3113</v>
      </c>
    </row>
    <row r="275" spans="1:89" s="50" customFormat="1" x14ac:dyDescent="0.3">
      <c r="A275" s="49" t="s">
        <v>2215</v>
      </c>
      <c r="B275" s="49">
        <v>65011727</v>
      </c>
      <c r="C275" s="49">
        <v>3</v>
      </c>
      <c r="D275" s="49">
        <v>149</v>
      </c>
      <c r="E275" s="49">
        <v>1</v>
      </c>
      <c r="F275" s="50">
        <v>65011795</v>
      </c>
      <c r="G275" s="49" t="s">
        <v>1157</v>
      </c>
      <c r="H275" s="51">
        <v>44160</v>
      </c>
      <c r="I275" s="49" t="b">
        <f t="shared" si="75"/>
        <v>1</v>
      </c>
      <c r="J275" s="52">
        <v>1606333568</v>
      </c>
      <c r="K275" s="53">
        <f t="shared" si="76"/>
        <v>44160.823703703703</v>
      </c>
      <c r="L275" s="52"/>
      <c r="M275" s="53" t="str">
        <f t="shared" si="77"/>
        <v/>
      </c>
      <c r="N275" s="52" t="str">
        <f t="shared" si="78"/>
        <v/>
      </c>
      <c r="O275" s="54" t="str">
        <f t="shared" si="79"/>
        <v/>
      </c>
      <c r="P275" s="52">
        <v>1606333909</v>
      </c>
      <c r="Q275" s="53">
        <f t="shared" si="80"/>
        <v>44160.827650462961</v>
      </c>
      <c r="R275" s="52">
        <f t="shared" si="81"/>
        <v>341</v>
      </c>
      <c r="S275" s="54" t="str">
        <f t="shared" si="82"/>
        <v>0 days 0:5:41</v>
      </c>
      <c r="T275" s="50">
        <v>1606333909</v>
      </c>
      <c r="U275" s="53">
        <f t="shared" si="83"/>
        <v>44160.827650462961</v>
      </c>
      <c r="V275" s="52">
        <f t="shared" si="84"/>
        <v>341</v>
      </c>
      <c r="W275" s="54" t="str">
        <f t="shared" si="85"/>
        <v>0 days 0:5:41</v>
      </c>
      <c r="X275" s="52">
        <f t="shared" si="86"/>
        <v>341</v>
      </c>
      <c r="Y275" s="54" t="str">
        <f t="shared" si="87"/>
        <v>00 days 00:05:41</v>
      </c>
      <c r="Z275" s="50" t="s">
        <v>3053</v>
      </c>
      <c r="AA275" s="50">
        <v>60761</v>
      </c>
      <c r="AB275" s="50">
        <v>235075</v>
      </c>
      <c r="AC275" s="50" t="str">
        <f>IF(AB275="","",VLOOKUP(AB275,'Lookup Tables'!$A$75:$B$86,2,TRUE))</f>
        <v>Level 11</v>
      </c>
      <c r="AD275" s="54" t="str">
        <f t="shared" si="88"/>
        <v>Level 5-Level 11</v>
      </c>
      <c r="AE275" s="49" t="s">
        <v>1447</v>
      </c>
      <c r="AF275" s="55" t="str">
        <f t="shared" si="89"/>
        <v>Link</v>
      </c>
      <c r="AG275" s="49">
        <v>2409</v>
      </c>
      <c r="AH275" s="50" t="str">
        <f>IF(AG275="","",VLOOKUP(AG275,'Lookup Tables'!$A$75:$B$86,2,TRUE))</f>
        <v>Level 5</v>
      </c>
      <c r="AI275" s="49">
        <v>10851213</v>
      </c>
      <c r="AJ275" s="49" t="s">
        <v>9</v>
      </c>
      <c r="AK275" s="49" t="s">
        <v>1446</v>
      </c>
      <c r="AL275" s="49"/>
      <c r="AM275" s="50" t="s">
        <v>1448</v>
      </c>
      <c r="AN275" s="50" t="s">
        <v>2216</v>
      </c>
      <c r="AO275" s="55" t="str">
        <f t="shared" si="90"/>
        <v>Link</v>
      </c>
      <c r="AP275" s="49" t="b">
        <v>1</v>
      </c>
      <c r="AQ275" s="165">
        <v>408</v>
      </c>
      <c r="AR275" s="175" t="s">
        <v>3107</v>
      </c>
      <c r="AS275" s="225"/>
      <c r="AT275"/>
      <c r="AU275"/>
      <c r="AV275"/>
      <c r="AW275"/>
      <c r="AX275"/>
      <c r="AY275">
        <f t="shared" si="92"/>
        <v>0</v>
      </c>
      <c r="AZ275">
        <v>0</v>
      </c>
      <c r="BA275"/>
      <c r="BB275"/>
      <c r="BC275"/>
      <c r="BD275"/>
      <c r="BE275"/>
      <c r="BF275"/>
      <c r="BG275"/>
      <c r="BH275"/>
      <c r="BI275"/>
      <c r="BJ275"/>
      <c r="BK275"/>
      <c r="BL275"/>
      <c r="BM275"/>
      <c r="BN275">
        <v>0</v>
      </c>
      <c r="BO275"/>
      <c r="BP275"/>
      <c r="BQ275"/>
      <c r="BR275"/>
      <c r="BS275" s="50" t="s">
        <v>3108</v>
      </c>
      <c r="BT275" s="50" t="s">
        <v>3105</v>
      </c>
      <c r="BU275" s="56">
        <v>2</v>
      </c>
      <c r="BV275" s="56"/>
      <c r="BW275" s="56"/>
      <c r="BX275" s="56"/>
      <c r="BY275" s="56">
        <v>3</v>
      </c>
      <c r="BZ275" s="56">
        <v>1</v>
      </c>
      <c r="CA275" s="56"/>
      <c r="CB275" s="56"/>
      <c r="CC275" s="56"/>
      <c r="CD275" s="50" t="s">
        <v>2805</v>
      </c>
      <c r="CE275" s="50" t="s">
        <v>2818</v>
      </c>
      <c r="CF275" s="56">
        <v>2</v>
      </c>
      <c r="CG275" s="50" t="s">
        <v>3214</v>
      </c>
      <c r="CH275" s="50" t="s">
        <v>3208</v>
      </c>
      <c r="CI275" s="57" t="s">
        <v>2810</v>
      </c>
      <c r="CJ275" s="58" t="s">
        <v>3113</v>
      </c>
    </row>
    <row r="276" spans="1:89" s="50" customFormat="1" x14ac:dyDescent="0.3">
      <c r="A276" s="49" t="s">
        <v>1988</v>
      </c>
      <c r="B276" s="49">
        <v>60989640</v>
      </c>
      <c r="C276" s="49">
        <v>0</v>
      </c>
      <c r="D276" s="49">
        <v>618</v>
      </c>
      <c r="E276" s="49">
        <v>2</v>
      </c>
      <c r="F276" s="50">
        <v>61006252</v>
      </c>
      <c r="G276" s="49" t="s">
        <v>333</v>
      </c>
      <c r="H276" s="51">
        <v>44025</v>
      </c>
      <c r="I276" s="49" t="b">
        <f t="shared" si="75"/>
        <v>0</v>
      </c>
      <c r="J276" s="52">
        <v>1585823988</v>
      </c>
      <c r="K276" s="53">
        <f t="shared" si="76"/>
        <v>43923.44430555556</v>
      </c>
      <c r="L276" s="52"/>
      <c r="M276" s="53" t="str">
        <f t="shared" si="77"/>
        <v/>
      </c>
      <c r="N276" s="52" t="str">
        <f t="shared" si="78"/>
        <v/>
      </c>
      <c r="O276" s="54" t="str">
        <f t="shared" si="79"/>
        <v/>
      </c>
      <c r="P276" s="52">
        <v>1585895553</v>
      </c>
      <c r="Q276" s="53">
        <f t="shared" si="80"/>
        <v>43924.272604166668</v>
      </c>
      <c r="R276" s="52">
        <f t="shared" si="81"/>
        <v>71565</v>
      </c>
      <c r="S276" s="54" t="str">
        <f t="shared" si="82"/>
        <v>0 days 19:52:45</v>
      </c>
      <c r="T276" s="50">
        <v>1585895553</v>
      </c>
      <c r="U276" s="53">
        <f t="shared" si="83"/>
        <v>43924.272604166668</v>
      </c>
      <c r="V276" s="52">
        <f t="shared" si="84"/>
        <v>71565</v>
      </c>
      <c r="W276" s="54" t="str">
        <f t="shared" si="85"/>
        <v>0 days 19:52:45</v>
      </c>
      <c r="X276" s="52">
        <f t="shared" si="86"/>
        <v>71565</v>
      </c>
      <c r="Y276" s="54" t="str">
        <f t="shared" si="87"/>
        <v>00 days 19:52:45</v>
      </c>
      <c r="Z276" s="50" t="s">
        <v>1990</v>
      </c>
      <c r="AA276" s="50">
        <v>9855089</v>
      </c>
      <c r="AB276" s="50">
        <v>285</v>
      </c>
      <c r="AC276" s="50" t="str">
        <f>IF(AB276="","",VLOOKUP(AB276,'Lookup Tables'!$A$75:$B$86,2,TRUE))</f>
        <v>Level 2</v>
      </c>
      <c r="AD276" s="54" t="str">
        <f t="shared" si="88"/>
        <v>Level 2-Level 2</v>
      </c>
      <c r="AE276" s="49" t="s">
        <v>1990</v>
      </c>
      <c r="AF276" s="55" t="str">
        <f t="shared" si="89"/>
        <v>Link</v>
      </c>
      <c r="AG276" s="49">
        <v>285</v>
      </c>
      <c r="AH276" s="50" t="str">
        <f>IF(AG276="","",VLOOKUP(AG276,'Lookup Tables'!$A$75:$B$86,2,TRUE))</f>
        <v>Level 2</v>
      </c>
      <c r="AI276" s="49">
        <v>9855089</v>
      </c>
      <c r="AJ276" s="49" t="s">
        <v>9</v>
      </c>
      <c r="AK276" s="49" t="s">
        <v>1989</v>
      </c>
      <c r="AL276" s="49"/>
      <c r="AM276" s="50" t="s">
        <v>1991</v>
      </c>
      <c r="AN276" s="50" t="s">
        <v>1992</v>
      </c>
      <c r="AO276" s="55" t="str">
        <f t="shared" si="90"/>
        <v>Link</v>
      </c>
      <c r="AP276" s="49" t="b">
        <v>1</v>
      </c>
      <c r="AQ276" s="165">
        <v>361</v>
      </c>
      <c r="AR276" s="178" t="s">
        <v>3786</v>
      </c>
      <c r="AS276" s="225"/>
      <c r="AT276"/>
      <c r="AU276"/>
      <c r="AV276"/>
      <c r="AW276"/>
      <c r="AX276"/>
      <c r="AY276">
        <f t="shared" si="92"/>
        <v>0</v>
      </c>
      <c r="AZ276">
        <v>0</v>
      </c>
      <c r="BA276"/>
      <c r="BB276"/>
      <c r="BC276">
        <v>0</v>
      </c>
      <c r="BD276"/>
      <c r="BE276"/>
      <c r="BF276"/>
      <c r="BG276"/>
      <c r="BH276"/>
      <c r="BI276"/>
      <c r="BJ276"/>
      <c r="BK276"/>
      <c r="BL276"/>
      <c r="BM276"/>
      <c r="BN276"/>
      <c r="BO276"/>
      <c r="BP276"/>
      <c r="BQ276"/>
      <c r="BR276"/>
      <c r="BS276" s="75" t="s">
        <v>3787</v>
      </c>
      <c r="BT276" s="75" t="s">
        <v>3779</v>
      </c>
      <c r="BU276" s="115">
        <v>3</v>
      </c>
      <c r="BV276" s="115"/>
      <c r="BW276" s="115"/>
      <c r="BX276" s="115"/>
      <c r="BY276" s="115">
        <v>2</v>
      </c>
      <c r="BZ276" s="115"/>
      <c r="CA276" s="115"/>
      <c r="CB276" s="115"/>
      <c r="CC276" s="115"/>
      <c r="CD276" s="109" t="s">
        <v>2804</v>
      </c>
      <c r="CE276" s="75" t="s">
        <v>2818</v>
      </c>
      <c r="CF276" s="115">
        <v>2</v>
      </c>
      <c r="CG276" s="75" t="s">
        <v>3213</v>
      </c>
      <c r="CH276" s="75" t="s">
        <v>3208</v>
      </c>
      <c r="CI276" s="116" t="s">
        <v>2810</v>
      </c>
      <c r="CJ276" s="58" t="s">
        <v>3113</v>
      </c>
    </row>
    <row r="277" spans="1:89" s="50" customFormat="1" x14ac:dyDescent="0.3">
      <c r="A277" s="49" t="s">
        <v>1320</v>
      </c>
      <c r="B277" s="49">
        <v>60054668</v>
      </c>
      <c r="C277" s="49">
        <v>0</v>
      </c>
      <c r="D277" s="49">
        <v>227</v>
      </c>
      <c r="E277" s="49">
        <v>2</v>
      </c>
      <c r="F277" s="50">
        <v>60055041</v>
      </c>
      <c r="G277" s="49" t="s">
        <v>1321</v>
      </c>
      <c r="H277" s="51">
        <v>43865</v>
      </c>
      <c r="I277" s="49" t="b">
        <f t="shared" si="75"/>
        <v>1</v>
      </c>
      <c r="J277" s="52">
        <v>1580809789</v>
      </c>
      <c r="K277" s="53">
        <f t="shared" si="76"/>
        <v>43865.409594907411</v>
      </c>
      <c r="L277" s="52">
        <v>1580811654</v>
      </c>
      <c r="M277" s="53">
        <f t="shared" si="77"/>
        <v>43865.431180555555</v>
      </c>
      <c r="N277" s="52">
        <f t="shared" si="78"/>
        <v>1865</v>
      </c>
      <c r="O277" s="54" t="str">
        <f t="shared" si="79"/>
        <v>0 days 0:31:5</v>
      </c>
      <c r="P277" s="52">
        <v>1580810874</v>
      </c>
      <c r="Q277" s="53">
        <f t="shared" si="80"/>
        <v>43865.422152777777</v>
      </c>
      <c r="R277" s="52">
        <f t="shared" si="81"/>
        <v>1085</v>
      </c>
      <c r="S277" s="54" t="str">
        <f t="shared" si="82"/>
        <v>0 days 0:18:5</v>
      </c>
      <c r="T277" s="50">
        <v>1580810874</v>
      </c>
      <c r="U277" s="53">
        <f t="shared" si="83"/>
        <v>43865.422152777777</v>
      </c>
      <c r="V277" s="52">
        <f t="shared" si="84"/>
        <v>1085</v>
      </c>
      <c r="W277" s="54" t="str">
        <f t="shared" si="85"/>
        <v>0 days 0:18:5</v>
      </c>
      <c r="X277" s="52">
        <f t="shared" si="86"/>
        <v>1085</v>
      </c>
      <c r="Y277" s="54" t="str">
        <f t="shared" si="87"/>
        <v>00 days 00:18:05</v>
      </c>
      <c r="Z277" s="50" t="s">
        <v>3054</v>
      </c>
      <c r="AA277" s="50">
        <v>147301</v>
      </c>
      <c r="AB277" s="50">
        <v>6582</v>
      </c>
      <c r="AC277" s="50" t="str">
        <f>IF(AB277="","",VLOOKUP(AB277,'Lookup Tables'!$A$75:$B$86,2,TRUE))</f>
        <v>Level 7</v>
      </c>
      <c r="AD277" s="54" t="str">
        <f t="shared" si="88"/>
        <v>Level 4-Level 7</v>
      </c>
      <c r="AE277" s="49" t="s">
        <v>1323</v>
      </c>
      <c r="AF277" s="55" t="str">
        <f t="shared" si="89"/>
        <v>Link</v>
      </c>
      <c r="AG277" s="49">
        <v>1737</v>
      </c>
      <c r="AH277" s="50" t="str">
        <f>IF(AG277="","",VLOOKUP(AG277,'Lookup Tables'!$A$75:$B$86,2,TRUE))</f>
        <v>Level 4</v>
      </c>
      <c r="AI277" s="49">
        <v>5276297</v>
      </c>
      <c r="AJ277" s="49" t="s">
        <v>9</v>
      </c>
      <c r="AK277" s="49" t="s">
        <v>1322</v>
      </c>
      <c r="AL277" s="49">
        <v>90</v>
      </c>
      <c r="AM277" s="50" t="s">
        <v>1324</v>
      </c>
      <c r="AN277" s="50" t="s">
        <v>1325</v>
      </c>
      <c r="AO277" s="55" t="str">
        <f t="shared" si="90"/>
        <v>Link</v>
      </c>
      <c r="AP277" s="49" t="b">
        <v>1</v>
      </c>
      <c r="AQ277" s="165">
        <v>235</v>
      </c>
      <c r="AR277" s="175" t="s">
        <v>3466</v>
      </c>
      <c r="AS277" s="225"/>
      <c r="AT277"/>
      <c r="AU277"/>
      <c r="AV277"/>
      <c r="AW277"/>
      <c r="AX277"/>
      <c r="AY277">
        <f t="shared" si="92"/>
        <v>0</v>
      </c>
      <c r="AZ277">
        <v>0</v>
      </c>
      <c r="BA277">
        <v>0</v>
      </c>
      <c r="BB277"/>
      <c r="BC277"/>
      <c r="BD277"/>
      <c r="BE277"/>
      <c r="BF277"/>
      <c r="BG277"/>
      <c r="BH277"/>
      <c r="BI277"/>
      <c r="BJ277"/>
      <c r="BK277"/>
      <c r="BL277"/>
      <c r="BM277"/>
      <c r="BN277"/>
      <c r="BO277"/>
      <c r="BP277"/>
      <c r="BQ277"/>
      <c r="BR277"/>
      <c r="BS277" s="50" t="s">
        <v>3467</v>
      </c>
      <c r="BT277" s="50" t="s">
        <v>3433</v>
      </c>
      <c r="BU277" s="56"/>
      <c r="BV277" s="56"/>
      <c r="BW277" s="56">
        <v>2</v>
      </c>
      <c r="BX277" s="56">
        <v>3</v>
      </c>
      <c r="BY277" s="56"/>
      <c r="BZ277" s="56"/>
      <c r="CA277" s="56"/>
      <c r="CB277" s="56"/>
      <c r="CC277" s="56">
        <v>2</v>
      </c>
      <c r="CD277" s="50" t="s">
        <v>2805</v>
      </c>
      <c r="CE277" s="50" t="s">
        <v>2818</v>
      </c>
      <c r="CF277" s="56">
        <v>2</v>
      </c>
      <c r="CG277" s="50" t="s">
        <v>3214</v>
      </c>
      <c r="CH277" s="50" t="s">
        <v>3208</v>
      </c>
      <c r="CI277" s="57" t="s">
        <v>2810</v>
      </c>
      <c r="CJ277" s="58" t="s">
        <v>3113</v>
      </c>
    </row>
    <row r="278" spans="1:89" s="50" customFormat="1" x14ac:dyDescent="0.3">
      <c r="A278" s="49" t="s">
        <v>1453</v>
      </c>
      <c r="B278" s="49">
        <v>66846249</v>
      </c>
      <c r="C278" s="49">
        <v>0</v>
      </c>
      <c r="D278" s="49">
        <v>34</v>
      </c>
      <c r="E278" s="49">
        <v>2</v>
      </c>
      <c r="F278" s="50">
        <v>66846341</v>
      </c>
      <c r="G278" s="49" t="s">
        <v>1454</v>
      </c>
      <c r="H278" s="51">
        <v>44283</v>
      </c>
      <c r="I278" s="49" t="b">
        <f t="shared" si="75"/>
        <v>1</v>
      </c>
      <c r="J278" s="52">
        <v>1616965867</v>
      </c>
      <c r="K278" s="53">
        <f t="shared" si="76"/>
        <v>44283.882719907408</v>
      </c>
      <c r="L278" s="52"/>
      <c r="M278" s="53" t="str">
        <f t="shared" si="77"/>
        <v/>
      </c>
      <c r="N278" s="52" t="str">
        <f t="shared" si="78"/>
        <v/>
      </c>
      <c r="O278" s="54" t="str">
        <f t="shared" si="79"/>
        <v/>
      </c>
      <c r="P278" s="52">
        <v>1616966560</v>
      </c>
      <c r="Q278" s="53">
        <f t="shared" si="80"/>
        <v>44283.890740740739</v>
      </c>
      <c r="R278" s="52">
        <f t="shared" si="81"/>
        <v>693</v>
      </c>
      <c r="S278" s="54" t="str">
        <f t="shared" si="82"/>
        <v>0 days 0:11:33</v>
      </c>
      <c r="T278" s="50">
        <v>1616966560</v>
      </c>
      <c r="U278" s="53">
        <f t="shared" si="83"/>
        <v>44283.890740740739</v>
      </c>
      <c r="V278" s="52">
        <f t="shared" si="84"/>
        <v>693</v>
      </c>
      <c r="W278" s="54" t="str">
        <f t="shared" si="85"/>
        <v>0 days 0:11:33</v>
      </c>
      <c r="X278" s="52">
        <f t="shared" si="86"/>
        <v>693</v>
      </c>
      <c r="Y278" s="54" t="str">
        <f t="shared" si="87"/>
        <v>00 days 00:11:33</v>
      </c>
      <c r="Z278" s="50" t="s">
        <v>3065</v>
      </c>
      <c r="AA278" s="50">
        <v>14924779</v>
      </c>
      <c r="AB278" s="50">
        <v>184</v>
      </c>
      <c r="AC278" s="50" t="str">
        <f>IF(AB278="","",VLOOKUP(AB278,'Lookup Tables'!$A$75:$B$86,2,TRUE))</f>
        <v>Level 1</v>
      </c>
      <c r="AD278" s="54" t="str">
        <f t="shared" si="88"/>
        <v>Level 2-Level 1</v>
      </c>
      <c r="AE278" s="49" t="s">
        <v>1456</v>
      </c>
      <c r="AF278" s="55" t="str">
        <f t="shared" si="89"/>
        <v>Link</v>
      </c>
      <c r="AG278" s="49">
        <v>411</v>
      </c>
      <c r="AH278" s="50" t="str">
        <f>IF(AG278="","",VLOOKUP(AG278,'Lookup Tables'!$A$75:$B$86,2,TRUE))</f>
        <v>Level 2</v>
      </c>
      <c r="AI278" s="49">
        <v>11023699</v>
      </c>
      <c r="AJ278" s="49" t="s">
        <v>9</v>
      </c>
      <c r="AK278" s="49" t="s">
        <v>1455</v>
      </c>
      <c r="AL278" s="49"/>
      <c r="AM278" s="50" t="s">
        <v>1457</v>
      </c>
      <c r="AN278" s="50" t="s">
        <v>1458</v>
      </c>
      <c r="AO278" s="55" t="str">
        <f t="shared" si="90"/>
        <v>Link</v>
      </c>
      <c r="AP278" s="49" t="b">
        <v>1</v>
      </c>
      <c r="AQ278" s="165">
        <v>259</v>
      </c>
      <c r="AR278" s="175" t="s">
        <v>3524</v>
      </c>
      <c r="AS278" s="225"/>
      <c r="AT278"/>
      <c r="AU278"/>
      <c r="AV278"/>
      <c r="AW278"/>
      <c r="AX278"/>
      <c r="AY278">
        <f t="shared" si="92"/>
        <v>0</v>
      </c>
      <c r="AZ278">
        <v>0</v>
      </c>
      <c r="BA278"/>
      <c r="BB278"/>
      <c r="BC278"/>
      <c r="BD278"/>
      <c r="BE278"/>
      <c r="BF278"/>
      <c r="BG278"/>
      <c r="BH278"/>
      <c r="BI278"/>
      <c r="BJ278"/>
      <c r="BK278"/>
      <c r="BL278">
        <v>1</v>
      </c>
      <c r="BM278"/>
      <c r="BN278"/>
      <c r="BO278"/>
      <c r="BP278"/>
      <c r="BQ278"/>
      <c r="BR278"/>
      <c r="BS278" s="95" t="s">
        <v>3525</v>
      </c>
      <c r="BT278" s="95" t="s">
        <v>2561</v>
      </c>
      <c r="BU278" s="56">
        <v>3</v>
      </c>
      <c r="BV278" s="56"/>
      <c r="BW278" s="56"/>
      <c r="BX278" s="56"/>
      <c r="BY278" s="56"/>
      <c r="BZ278" s="56">
        <v>2</v>
      </c>
      <c r="CA278" s="56"/>
      <c r="CB278" s="56"/>
      <c r="CC278" s="56"/>
      <c r="CD278" s="50" t="s">
        <v>2805</v>
      </c>
      <c r="CE278" s="50" t="s">
        <v>2818</v>
      </c>
      <c r="CF278" s="56">
        <v>2</v>
      </c>
      <c r="CG278" s="50" t="s">
        <v>3214</v>
      </c>
      <c r="CH278" s="50" t="s">
        <v>3208</v>
      </c>
      <c r="CI278" s="57" t="s">
        <v>2818</v>
      </c>
      <c r="CJ278" s="58" t="s">
        <v>3113</v>
      </c>
    </row>
    <row r="279" spans="1:89" s="50" customFormat="1" x14ac:dyDescent="0.3">
      <c r="A279" s="49" t="s">
        <v>600</v>
      </c>
      <c r="B279" s="49">
        <v>60986461</v>
      </c>
      <c r="C279" s="49">
        <v>2</v>
      </c>
      <c r="D279" s="49">
        <v>284</v>
      </c>
      <c r="E279" s="49">
        <v>1</v>
      </c>
      <c r="F279" s="50">
        <v>65363278</v>
      </c>
      <c r="G279" s="49" t="s">
        <v>601</v>
      </c>
      <c r="H279" s="51">
        <v>44183</v>
      </c>
      <c r="I279" s="49" t="b">
        <f t="shared" si="75"/>
        <v>0</v>
      </c>
      <c r="J279" s="52">
        <v>1585813164</v>
      </c>
      <c r="K279" s="53">
        <f t="shared" si="76"/>
        <v>43923.319027777776</v>
      </c>
      <c r="L279" s="52">
        <v>1608293360</v>
      </c>
      <c r="M279" s="53">
        <f t="shared" si="77"/>
        <v>44183.506481481483</v>
      </c>
      <c r="N279" s="52">
        <f t="shared" si="78"/>
        <v>22480196</v>
      </c>
      <c r="O279" s="54" t="str">
        <f t="shared" si="79"/>
        <v>260 days 4:29:56</v>
      </c>
      <c r="P279" s="52">
        <v>1608321945</v>
      </c>
      <c r="Q279" s="53">
        <f t="shared" si="80"/>
        <v>44183.837326388893</v>
      </c>
      <c r="R279" s="52">
        <f t="shared" si="81"/>
        <v>22508781</v>
      </c>
      <c r="S279" s="54" t="str">
        <f t="shared" si="82"/>
        <v>260 days 12:26:21</v>
      </c>
      <c r="T279" s="50">
        <v>1608321945</v>
      </c>
      <c r="U279" s="53">
        <f t="shared" si="83"/>
        <v>44183.837326388893</v>
      </c>
      <c r="V279" s="52">
        <f t="shared" si="84"/>
        <v>22508781</v>
      </c>
      <c r="W279" s="54" t="str">
        <f t="shared" si="85"/>
        <v>260 days 12:26:21</v>
      </c>
      <c r="X279" s="52">
        <f t="shared" si="86"/>
        <v>22480196</v>
      </c>
      <c r="Y279" s="54" t="str">
        <f t="shared" si="87"/>
        <v>16 days 04:29:56</v>
      </c>
      <c r="Z279" s="50" t="s">
        <v>603</v>
      </c>
      <c r="AA279" s="50">
        <v>653457</v>
      </c>
      <c r="AB279" s="50">
        <v>12633</v>
      </c>
      <c r="AC279" s="50" t="str">
        <f>IF(AB279="","",VLOOKUP(AB279,'Lookup Tables'!$A$75:$B$86,2,TRUE))</f>
        <v>Level 8</v>
      </c>
      <c r="AD279" s="54" t="str">
        <f t="shared" si="88"/>
        <v>Level 8-Level 8</v>
      </c>
      <c r="AE279" s="49" t="s">
        <v>603</v>
      </c>
      <c r="AF279" s="55" t="str">
        <f t="shared" si="89"/>
        <v>Link</v>
      </c>
      <c r="AG279" s="49">
        <v>12633</v>
      </c>
      <c r="AH279" s="50" t="str">
        <f>IF(AG279="","",VLOOKUP(AG279,'Lookup Tables'!$A$75:$B$86,2,TRUE))</f>
        <v>Level 8</v>
      </c>
      <c r="AI279" s="49">
        <v>653457</v>
      </c>
      <c r="AJ279" s="49" t="s">
        <v>9</v>
      </c>
      <c r="AK279" s="49" t="s">
        <v>602</v>
      </c>
      <c r="AL279" s="49">
        <v>89</v>
      </c>
      <c r="AM279" s="50" t="s">
        <v>604</v>
      </c>
      <c r="AN279" s="50" t="s">
        <v>605</v>
      </c>
      <c r="AO279" s="55" t="str">
        <f t="shared" si="90"/>
        <v>Link</v>
      </c>
      <c r="AP279" s="49" t="b">
        <v>1</v>
      </c>
      <c r="AQ279" s="165">
        <v>102</v>
      </c>
      <c r="AR279" s="175" t="s">
        <v>2973</v>
      </c>
      <c r="AS279" s="225"/>
      <c r="AT279"/>
      <c r="AU279"/>
      <c r="AV279"/>
      <c r="AW279"/>
      <c r="AX279"/>
      <c r="AY279">
        <f t="shared" si="92"/>
        <v>0</v>
      </c>
      <c r="AZ279">
        <v>0</v>
      </c>
      <c r="BA279"/>
      <c r="BB279"/>
      <c r="BC279"/>
      <c r="BD279"/>
      <c r="BE279"/>
      <c r="BF279"/>
      <c r="BG279"/>
      <c r="BH279"/>
      <c r="BI279"/>
      <c r="BJ279">
        <v>1</v>
      </c>
      <c r="BK279"/>
      <c r="BL279"/>
      <c r="BM279"/>
      <c r="BN279"/>
      <c r="BO279">
        <v>1</v>
      </c>
      <c r="BP279"/>
      <c r="BQ279"/>
      <c r="BR279"/>
      <c r="BS279" s="50" t="s">
        <v>2974</v>
      </c>
      <c r="BT279" s="50" t="s">
        <v>2879</v>
      </c>
      <c r="BU279" s="56">
        <v>2</v>
      </c>
      <c r="BV279" s="56"/>
      <c r="BW279" s="56"/>
      <c r="BX279" s="56">
        <v>3</v>
      </c>
      <c r="BY279" s="56"/>
      <c r="BZ279" s="56">
        <v>2</v>
      </c>
      <c r="CA279" s="56"/>
      <c r="CB279" s="56"/>
      <c r="CC279" s="56"/>
      <c r="CD279" s="50" t="s">
        <v>2800</v>
      </c>
      <c r="CE279" s="50" t="s">
        <v>2818</v>
      </c>
      <c r="CF279" s="56">
        <v>2</v>
      </c>
      <c r="CG279" s="50" t="s">
        <v>3213</v>
      </c>
      <c r="CH279" s="50" t="s">
        <v>3208</v>
      </c>
      <c r="CI279" s="57" t="s">
        <v>2818</v>
      </c>
      <c r="CJ279" s="58" t="s">
        <v>3113</v>
      </c>
    </row>
    <row r="280" spans="1:89" s="50" customFormat="1" x14ac:dyDescent="0.3">
      <c r="A280" s="49" t="s">
        <v>1459</v>
      </c>
      <c r="B280" s="49">
        <v>61146743</v>
      </c>
      <c r="C280" s="49">
        <v>3</v>
      </c>
      <c r="D280" s="49">
        <v>1396</v>
      </c>
      <c r="E280" s="49">
        <v>6</v>
      </c>
      <c r="G280" s="49" t="s">
        <v>1460</v>
      </c>
      <c r="H280" s="51">
        <v>44273</v>
      </c>
      <c r="I280" s="49" t="b">
        <f t="shared" si="75"/>
        <v>0</v>
      </c>
      <c r="J280" s="52">
        <v>1586544484</v>
      </c>
      <c r="K280" s="53">
        <f t="shared" si="76"/>
        <v>43931.783379629633</v>
      </c>
      <c r="L280" s="52"/>
      <c r="M280" s="53" t="str">
        <f t="shared" si="77"/>
        <v/>
      </c>
      <c r="N280" s="52" t="str">
        <f t="shared" si="78"/>
        <v/>
      </c>
      <c r="O280" s="54" t="str">
        <f t="shared" si="79"/>
        <v/>
      </c>
      <c r="P280" s="52">
        <v>1587331895</v>
      </c>
      <c r="Q280" s="53">
        <f t="shared" si="80"/>
        <v>43940.896932870368</v>
      </c>
      <c r="R280" s="52">
        <f t="shared" si="81"/>
        <v>787411</v>
      </c>
      <c r="S280" s="54" t="str">
        <f t="shared" si="82"/>
        <v>9 days 2:43:31</v>
      </c>
      <c r="U280" s="53" t="str">
        <f t="shared" si="83"/>
        <v/>
      </c>
      <c r="V280" s="52" t="str">
        <f t="shared" si="84"/>
        <v/>
      </c>
      <c r="W280" s="54" t="str">
        <f t="shared" si="85"/>
        <v/>
      </c>
      <c r="X280" s="52">
        <f t="shared" si="86"/>
        <v>787411</v>
      </c>
      <c r="Y280" s="54" t="str">
        <f t="shared" si="87"/>
        <v>09 days 02:43:31</v>
      </c>
      <c r="AC280" s="50" t="str">
        <f>IF(AB280="","",VLOOKUP(AB280,'Lookup Tables'!$A$75:$B$86,2,TRUE))</f>
        <v/>
      </c>
      <c r="AD280" s="54" t="str">
        <f t="shared" si="88"/>
        <v/>
      </c>
      <c r="AE280" s="49" t="s">
        <v>1462</v>
      </c>
      <c r="AF280" s="55" t="str">
        <f t="shared" si="89"/>
        <v>Link</v>
      </c>
      <c r="AG280" s="49">
        <v>339</v>
      </c>
      <c r="AH280" s="50" t="str">
        <f>IF(AG280="","",VLOOKUP(AG280,'Lookup Tables'!$A$75:$B$86,2,TRUE))</f>
        <v>Level 2</v>
      </c>
      <c r="AI280" s="49">
        <v>3246541</v>
      </c>
      <c r="AJ280" s="49" t="s">
        <v>9</v>
      </c>
      <c r="AK280" s="49" t="s">
        <v>1461</v>
      </c>
      <c r="AL280" s="49">
        <v>45</v>
      </c>
      <c r="AM280" s="50" t="s">
        <v>1463</v>
      </c>
      <c r="AN280" s="50" t="s">
        <v>1464</v>
      </c>
      <c r="AO280" s="55" t="str">
        <f t="shared" si="90"/>
        <v>Link</v>
      </c>
      <c r="AP280" s="49" t="b">
        <v>1</v>
      </c>
      <c r="AQ280" s="165">
        <v>260</v>
      </c>
      <c r="AR280" s="175" t="s">
        <v>3527</v>
      </c>
      <c r="AS280" s="225"/>
      <c r="AT280"/>
      <c r="AU280">
        <v>1</v>
      </c>
      <c r="AV280"/>
      <c r="AW280"/>
      <c r="AX280"/>
      <c r="AY280">
        <f t="shared" si="92"/>
        <v>0</v>
      </c>
      <c r="AZ280">
        <v>0</v>
      </c>
      <c r="BA280"/>
      <c r="BB280"/>
      <c r="BC280"/>
      <c r="BD280"/>
      <c r="BE280"/>
      <c r="BF280"/>
      <c r="BG280"/>
      <c r="BH280"/>
      <c r="BI280"/>
      <c r="BJ280"/>
      <c r="BK280"/>
      <c r="BL280"/>
      <c r="BM280"/>
      <c r="BN280"/>
      <c r="BO280"/>
      <c r="BP280"/>
      <c r="BQ280"/>
      <c r="BR280"/>
      <c r="BS280" s="95" t="s">
        <v>3528</v>
      </c>
      <c r="BT280" s="95" t="s">
        <v>3526</v>
      </c>
      <c r="BU280" s="56"/>
      <c r="BV280" s="56"/>
      <c r="BW280" s="56"/>
      <c r="BX280" s="56">
        <v>3</v>
      </c>
      <c r="BY280" s="56"/>
      <c r="BZ280" s="56"/>
      <c r="CA280" s="56"/>
      <c r="CB280" s="56"/>
      <c r="CC280" s="56"/>
      <c r="CD280" s="50" t="s">
        <v>2800</v>
      </c>
      <c r="CE280" s="50" t="s">
        <v>2818</v>
      </c>
      <c r="CF280" s="56">
        <v>2</v>
      </c>
      <c r="CG280" s="50" t="s">
        <v>3213</v>
      </c>
      <c r="CH280" s="50" t="s">
        <v>3208</v>
      </c>
      <c r="CI280" s="57" t="s">
        <v>2810</v>
      </c>
      <c r="CJ280" s="58" t="s">
        <v>3113</v>
      </c>
    </row>
    <row r="281" spans="1:89" s="50" customFormat="1" x14ac:dyDescent="0.3">
      <c r="A281" s="49" t="s">
        <v>2172</v>
      </c>
      <c r="B281" s="49">
        <v>60164866</v>
      </c>
      <c r="C281" s="49">
        <v>0</v>
      </c>
      <c r="D281" s="49">
        <v>385</v>
      </c>
      <c r="E281" s="49">
        <v>1</v>
      </c>
      <c r="F281" s="50">
        <v>60165699</v>
      </c>
      <c r="G281" s="49" t="s">
        <v>369</v>
      </c>
      <c r="H281" s="51">
        <v>43872</v>
      </c>
      <c r="I281" s="49" t="b">
        <f t="shared" si="75"/>
        <v>1</v>
      </c>
      <c r="J281" s="52">
        <v>1581410736</v>
      </c>
      <c r="K281" s="53">
        <f t="shared" si="76"/>
        <v>43872.365000000005</v>
      </c>
      <c r="L281" s="52"/>
      <c r="M281" s="53" t="str">
        <f t="shared" si="77"/>
        <v/>
      </c>
      <c r="N281" s="52" t="str">
        <f t="shared" si="78"/>
        <v/>
      </c>
      <c r="O281" s="54" t="str">
        <f t="shared" si="79"/>
        <v/>
      </c>
      <c r="P281" s="52">
        <v>1581413608</v>
      </c>
      <c r="Q281" s="53">
        <f t="shared" si="80"/>
        <v>43872.398240740738</v>
      </c>
      <c r="R281" s="52">
        <f t="shared" si="81"/>
        <v>2872</v>
      </c>
      <c r="S281" s="54" t="str">
        <f t="shared" si="82"/>
        <v>0 days 0:47:52</v>
      </c>
      <c r="T281" s="50">
        <v>1581413608</v>
      </c>
      <c r="U281" s="53">
        <f t="shared" si="83"/>
        <v>43872.398240740738</v>
      </c>
      <c r="V281" s="52">
        <f t="shared" si="84"/>
        <v>2872</v>
      </c>
      <c r="W281" s="54" t="str">
        <f t="shared" si="85"/>
        <v>0 days 0:47:52</v>
      </c>
      <c r="X281" s="52">
        <f t="shared" si="86"/>
        <v>2872</v>
      </c>
      <c r="Y281" s="54" t="str">
        <f t="shared" si="87"/>
        <v>00 days 00:47:52</v>
      </c>
      <c r="Z281" s="50" t="s">
        <v>3082</v>
      </c>
      <c r="AA281" s="50">
        <v>960169</v>
      </c>
      <c r="AB281" s="50">
        <v>5630</v>
      </c>
      <c r="AC281" s="50" t="str">
        <f>IF(AB281="","",VLOOKUP(AB281,'Lookup Tables'!$A$75:$B$86,2,TRUE))</f>
        <v>Level 7</v>
      </c>
      <c r="AD281" s="54" t="str">
        <f t="shared" si="88"/>
        <v>Level 1-Level 7</v>
      </c>
      <c r="AE281" s="49" t="s">
        <v>2174</v>
      </c>
      <c r="AF281" s="55" t="str">
        <f t="shared" si="89"/>
        <v>Link</v>
      </c>
      <c r="AG281" s="49">
        <v>143</v>
      </c>
      <c r="AH281" s="50" t="str">
        <f>IF(AG281="","",VLOOKUP(AG281,'Lookup Tables'!$A$75:$B$86,2,TRUE))</f>
        <v>Level 1</v>
      </c>
      <c r="AI281" s="49">
        <v>3345552</v>
      </c>
      <c r="AJ281" s="49" t="s">
        <v>9</v>
      </c>
      <c r="AK281" s="49" t="s">
        <v>2173</v>
      </c>
      <c r="AL281" s="49">
        <v>88</v>
      </c>
      <c r="AM281" s="50" t="s">
        <v>2175</v>
      </c>
      <c r="AN281" s="50" t="s">
        <v>2176</v>
      </c>
      <c r="AO281" s="55" t="str">
        <f t="shared" si="90"/>
        <v>Link</v>
      </c>
      <c r="AP281" s="49" t="b">
        <v>1</v>
      </c>
      <c r="AQ281" s="165">
        <v>400</v>
      </c>
      <c r="AR281" s="175" t="s">
        <v>2932</v>
      </c>
      <c r="AS281" s="225"/>
      <c r="AT281"/>
      <c r="AU281"/>
      <c r="AV281"/>
      <c r="AW281"/>
      <c r="AX281"/>
      <c r="AY281">
        <f t="shared" si="92"/>
        <v>0</v>
      </c>
      <c r="AZ281">
        <v>0</v>
      </c>
      <c r="BA281"/>
      <c r="BB281"/>
      <c r="BC281"/>
      <c r="BD281"/>
      <c r="BE281"/>
      <c r="BF281"/>
      <c r="BG281"/>
      <c r="BH281"/>
      <c r="BI281"/>
      <c r="BJ281"/>
      <c r="BK281"/>
      <c r="BL281"/>
      <c r="BM281"/>
      <c r="BN281"/>
      <c r="BO281">
        <v>0</v>
      </c>
      <c r="BP281"/>
      <c r="BQ281"/>
      <c r="BR281"/>
      <c r="BS281" s="50" t="s">
        <v>2933</v>
      </c>
      <c r="BT281" s="50" t="s">
        <v>2934</v>
      </c>
      <c r="BU281" s="56">
        <v>3</v>
      </c>
      <c r="BV281" s="56"/>
      <c r="BW281" s="56"/>
      <c r="BX281" s="56"/>
      <c r="BY281" s="56"/>
      <c r="BZ281" s="56">
        <v>2</v>
      </c>
      <c r="CA281" s="56"/>
      <c r="CB281" s="56"/>
      <c r="CC281" s="56"/>
      <c r="CD281" s="50" t="s">
        <v>2800</v>
      </c>
      <c r="CE281" s="50" t="s">
        <v>2818</v>
      </c>
      <c r="CF281" s="56">
        <v>2</v>
      </c>
      <c r="CG281" s="50" t="s">
        <v>3214</v>
      </c>
      <c r="CH281" s="50" t="s">
        <v>3208</v>
      </c>
      <c r="CI281" s="57" t="s">
        <v>2810</v>
      </c>
      <c r="CJ281" s="58" t="s">
        <v>3113</v>
      </c>
    </row>
    <row r="282" spans="1:89" s="50" customFormat="1" x14ac:dyDescent="0.3">
      <c r="A282" s="49" t="s">
        <v>2002</v>
      </c>
      <c r="B282" s="49">
        <v>62267501</v>
      </c>
      <c r="C282" s="49">
        <v>0</v>
      </c>
      <c r="D282" s="49">
        <v>155</v>
      </c>
      <c r="E282" s="49">
        <v>0</v>
      </c>
      <c r="G282" s="49" t="s">
        <v>2003</v>
      </c>
      <c r="H282" s="51">
        <v>43991</v>
      </c>
      <c r="I282" s="49" t="b">
        <f t="shared" si="75"/>
        <v>0</v>
      </c>
      <c r="J282" s="52">
        <v>1591635997</v>
      </c>
      <c r="K282" s="53">
        <f t="shared" si="76"/>
        <v>43990.71292824074</v>
      </c>
      <c r="L282" s="52">
        <v>1591637226</v>
      </c>
      <c r="M282" s="53">
        <f t="shared" si="77"/>
        <v>43990.727152777778</v>
      </c>
      <c r="N282" s="52">
        <f t="shared" si="78"/>
        <v>1229</v>
      </c>
      <c r="O282" s="54" t="str">
        <f t="shared" si="79"/>
        <v>0 days 0:20:29</v>
      </c>
      <c r="P282" s="52"/>
      <c r="Q282" s="53" t="str">
        <f t="shared" si="80"/>
        <v/>
      </c>
      <c r="R282" s="52" t="str">
        <f t="shared" si="81"/>
        <v/>
      </c>
      <c r="S282" s="54" t="str">
        <f t="shared" si="82"/>
        <v/>
      </c>
      <c r="U282" s="53" t="str">
        <f t="shared" si="83"/>
        <v/>
      </c>
      <c r="V282" s="52" t="str">
        <f t="shared" si="84"/>
        <v/>
      </c>
      <c r="W282" s="54" t="str">
        <f t="shared" si="85"/>
        <v/>
      </c>
      <c r="X282" s="52">
        <f t="shared" si="86"/>
        <v>1229</v>
      </c>
      <c r="Y282" s="54" t="str">
        <f t="shared" si="87"/>
        <v>00 days 00:20:29</v>
      </c>
      <c r="AC282" s="50" t="str">
        <f>IF(AB282="","",VLOOKUP(AB282,'Lookup Tables'!$A$75:$B$86,2,TRUE))</f>
        <v/>
      </c>
      <c r="AD282" s="54" t="str">
        <f t="shared" si="88"/>
        <v/>
      </c>
      <c r="AE282" s="49" t="s">
        <v>1295</v>
      </c>
      <c r="AF282" s="55" t="str">
        <f t="shared" si="89"/>
        <v>Link</v>
      </c>
      <c r="AG282" s="49">
        <v>2603</v>
      </c>
      <c r="AH282" s="50" t="str">
        <f>IF(AG282="","",VLOOKUP(AG282,'Lookup Tables'!$A$75:$B$86,2,TRUE))</f>
        <v>Level 5</v>
      </c>
      <c r="AI282" s="49">
        <v>638311</v>
      </c>
      <c r="AJ282" s="49" t="s">
        <v>9</v>
      </c>
      <c r="AK282" s="49" t="s">
        <v>1294</v>
      </c>
      <c r="AL282" s="49">
        <v>89</v>
      </c>
      <c r="AM282" s="50" t="s">
        <v>1296</v>
      </c>
      <c r="AN282" s="50" t="s">
        <v>2004</v>
      </c>
      <c r="AO282" s="55" t="str">
        <f t="shared" si="90"/>
        <v>Link</v>
      </c>
      <c r="AP282" s="49" t="b">
        <v>0</v>
      </c>
      <c r="AQ282" s="165">
        <v>364</v>
      </c>
      <c r="AR282" s="178" t="s">
        <v>3935</v>
      </c>
      <c r="AS282" s="225"/>
      <c r="AT282"/>
      <c r="AU282"/>
      <c r="AV282"/>
      <c r="AW282"/>
      <c r="AX282"/>
      <c r="AY282">
        <f t="shared" si="92"/>
        <v>0</v>
      </c>
      <c r="AZ282">
        <v>0</v>
      </c>
      <c r="BA282"/>
      <c r="BB282"/>
      <c r="BC282"/>
      <c r="BD282"/>
      <c r="BE282"/>
      <c r="BF282"/>
      <c r="BG282"/>
      <c r="BH282"/>
      <c r="BI282"/>
      <c r="BJ282"/>
      <c r="BK282">
        <v>0</v>
      </c>
      <c r="BL282"/>
      <c r="BM282"/>
      <c r="BN282"/>
      <c r="BO282"/>
      <c r="BP282"/>
      <c r="BQ282"/>
      <c r="BR282"/>
      <c r="BS282" s="75" t="s">
        <v>3936</v>
      </c>
      <c r="BT282" s="75" t="s">
        <v>3779</v>
      </c>
      <c r="BU282" s="56">
        <v>3</v>
      </c>
      <c r="BV282" s="56"/>
      <c r="BW282" s="56"/>
      <c r="BX282" s="56">
        <v>2</v>
      </c>
      <c r="BY282" s="56"/>
      <c r="BZ282" s="56"/>
      <c r="CA282" s="56"/>
      <c r="CB282" s="56"/>
      <c r="CC282" s="56"/>
      <c r="CD282" s="109" t="s">
        <v>2805</v>
      </c>
      <c r="CE282" s="109" t="s">
        <v>2818</v>
      </c>
      <c r="CF282" s="56">
        <v>2</v>
      </c>
      <c r="CG282" s="75" t="s">
        <v>3214</v>
      </c>
      <c r="CH282" s="75" t="s">
        <v>3208</v>
      </c>
      <c r="CI282" s="57" t="s">
        <v>2810</v>
      </c>
      <c r="CJ282" s="58" t="s">
        <v>3113</v>
      </c>
    </row>
    <row r="283" spans="1:89" s="50" customFormat="1" x14ac:dyDescent="0.3">
      <c r="A283" s="49" t="s">
        <v>1082</v>
      </c>
      <c r="B283" s="49">
        <v>65940460</v>
      </c>
      <c r="C283" s="49">
        <v>2</v>
      </c>
      <c r="D283" s="49">
        <v>81</v>
      </c>
      <c r="E283" s="49">
        <v>0</v>
      </c>
      <c r="G283" s="49" t="s">
        <v>1083</v>
      </c>
      <c r="H283" s="51">
        <v>44224</v>
      </c>
      <c r="I283" s="49" t="b">
        <f t="shared" si="75"/>
        <v>1</v>
      </c>
      <c r="J283" s="52">
        <v>1611848689</v>
      </c>
      <c r="K283" s="53">
        <f t="shared" si="76"/>
        <v>44224.656122685185</v>
      </c>
      <c r="L283" s="52"/>
      <c r="M283" s="53" t="str">
        <f t="shared" si="77"/>
        <v/>
      </c>
      <c r="N283" s="52" t="str">
        <f t="shared" si="78"/>
        <v/>
      </c>
      <c r="O283" s="54" t="str">
        <f t="shared" si="79"/>
        <v/>
      </c>
      <c r="P283" s="52"/>
      <c r="Q283" s="53" t="str">
        <f t="shared" si="80"/>
        <v/>
      </c>
      <c r="R283" s="52" t="str">
        <f t="shared" si="81"/>
        <v/>
      </c>
      <c r="S283" s="54" t="str">
        <f t="shared" si="82"/>
        <v/>
      </c>
      <c r="U283" s="53" t="str">
        <f t="shared" si="83"/>
        <v/>
      </c>
      <c r="V283" s="52" t="str">
        <f t="shared" si="84"/>
        <v/>
      </c>
      <c r="W283" s="54" t="str">
        <f t="shared" si="85"/>
        <v/>
      </c>
      <c r="X283" s="52" t="str">
        <f t="shared" si="86"/>
        <v/>
      </c>
      <c r="Y283" s="54" t="str">
        <f t="shared" si="87"/>
        <v/>
      </c>
      <c r="AC283" s="50" t="str">
        <f>IF(AB283="","",VLOOKUP(AB283,'Lookup Tables'!$A$75:$B$86,2,TRUE))</f>
        <v/>
      </c>
      <c r="AD283" s="54" t="str">
        <f t="shared" si="88"/>
        <v/>
      </c>
      <c r="AE283" s="49" t="s">
        <v>1085</v>
      </c>
      <c r="AF283" s="55" t="str">
        <f t="shared" si="89"/>
        <v>Link</v>
      </c>
      <c r="AG283" s="49">
        <v>337</v>
      </c>
      <c r="AH283" s="50" t="str">
        <f>IF(AG283="","",VLOOKUP(AG283,'Lookup Tables'!$A$75:$B$86,2,TRUE))</f>
        <v>Level 2</v>
      </c>
      <c r="AI283" s="49">
        <v>1615596</v>
      </c>
      <c r="AJ283" s="49" t="s">
        <v>9</v>
      </c>
      <c r="AK283" s="49" t="s">
        <v>1084</v>
      </c>
      <c r="AL283" s="49">
        <v>67</v>
      </c>
      <c r="AM283" s="50" t="s">
        <v>1086</v>
      </c>
      <c r="AN283" s="50" t="s">
        <v>1087</v>
      </c>
      <c r="AO283" s="55" t="str">
        <f t="shared" si="90"/>
        <v>Link</v>
      </c>
      <c r="AP283" s="49" t="b">
        <v>0</v>
      </c>
      <c r="AQ283" s="165">
        <v>189</v>
      </c>
      <c r="AR283" s="175" t="s">
        <v>1082</v>
      </c>
      <c r="AS283" s="225">
        <v>1</v>
      </c>
      <c r="AT283"/>
      <c r="AU283"/>
      <c r="AV283"/>
      <c r="AW283"/>
      <c r="AX283"/>
      <c r="AY283">
        <f t="shared" si="92"/>
        <v>0</v>
      </c>
      <c r="AZ283">
        <v>0</v>
      </c>
      <c r="BA283"/>
      <c r="BB283"/>
      <c r="BC283"/>
      <c r="BD283"/>
      <c r="BE283"/>
      <c r="BF283"/>
      <c r="BG283"/>
      <c r="BH283"/>
      <c r="BI283"/>
      <c r="BJ283"/>
      <c r="BK283"/>
      <c r="BL283"/>
      <c r="BM283"/>
      <c r="BN283"/>
      <c r="BO283"/>
      <c r="BP283"/>
      <c r="BQ283"/>
      <c r="BR283"/>
      <c r="BS283" s="50" t="s">
        <v>4025</v>
      </c>
      <c r="BT283" s="50" t="s">
        <v>4026</v>
      </c>
      <c r="BU283" s="56">
        <v>3</v>
      </c>
      <c r="BV283" s="56"/>
      <c r="BW283" s="56"/>
      <c r="BX283" s="56"/>
      <c r="BY283" s="56"/>
      <c r="BZ283" s="56"/>
      <c r="CA283" s="56"/>
      <c r="CB283" s="56"/>
      <c r="CC283" s="56"/>
      <c r="CD283" s="50" t="s">
        <v>2805</v>
      </c>
      <c r="CE283" s="50" t="s">
        <v>2818</v>
      </c>
      <c r="CF283" s="56">
        <v>2</v>
      </c>
      <c r="CG283" s="50" t="s">
        <v>3214</v>
      </c>
      <c r="CH283" s="50" t="s">
        <v>3208</v>
      </c>
      <c r="CI283" s="57" t="s">
        <v>2810</v>
      </c>
      <c r="CJ283" s="58" t="s">
        <v>3113</v>
      </c>
    </row>
    <row r="284" spans="1:89" s="50" customFormat="1" x14ac:dyDescent="0.3">
      <c r="A284" s="49" t="s">
        <v>2122</v>
      </c>
      <c r="B284" s="49">
        <v>56665744</v>
      </c>
      <c r="C284" s="49">
        <v>1</v>
      </c>
      <c r="D284" s="49">
        <v>816</v>
      </c>
      <c r="E284" s="49">
        <v>2</v>
      </c>
      <c r="F284" s="50">
        <v>56679804</v>
      </c>
      <c r="G284" s="49" t="s">
        <v>2123</v>
      </c>
      <c r="H284" s="51">
        <v>43637</v>
      </c>
      <c r="I284" s="49" t="b">
        <f t="shared" si="75"/>
        <v>1</v>
      </c>
      <c r="J284" s="52">
        <v>1560940810</v>
      </c>
      <c r="K284" s="53">
        <f t="shared" si="76"/>
        <v>43635.444560185191</v>
      </c>
      <c r="L284" s="52"/>
      <c r="M284" s="53" t="str">
        <f t="shared" si="77"/>
        <v/>
      </c>
      <c r="N284" s="52" t="str">
        <f t="shared" si="78"/>
        <v/>
      </c>
      <c r="O284" s="54" t="str">
        <f t="shared" si="79"/>
        <v/>
      </c>
      <c r="P284" s="52">
        <v>1560946430</v>
      </c>
      <c r="Q284" s="53">
        <f t="shared" si="80"/>
        <v>43635.509606481486</v>
      </c>
      <c r="R284" s="52">
        <f t="shared" si="81"/>
        <v>5620</v>
      </c>
      <c r="S284" s="54" t="str">
        <f t="shared" si="82"/>
        <v>0 days 1:33:40</v>
      </c>
      <c r="T284" s="50">
        <v>1561010286</v>
      </c>
      <c r="U284" s="53">
        <f t="shared" si="83"/>
        <v>43636.248680555553</v>
      </c>
      <c r="V284" s="52">
        <f t="shared" si="84"/>
        <v>69476</v>
      </c>
      <c r="W284" s="54" t="str">
        <f t="shared" si="85"/>
        <v>0 days 19:17:56</v>
      </c>
      <c r="X284" s="52">
        <f t="shared" si="86"/>
        <v>5620</v>
      </c>
      <c r="Y284" s="54" t="str">
        <f t="shared" si="87"/>
        <v>00 days 01:33:40</v>
      </c>
      <c r="Z284" s="50" t="s">
        <v>3053</v>
      </c>
      <c r="AA284" s="50">
        <v>60761</v>
      </c>
      <c r="AB284" s="50">
        <v>235075</v>
      </c>
      <c r="AC284" s="50" t="str">
        <f>IF(AB284="","",VLOOKUP(AB284,'Lookup Tables'!$A$75:$B$86,2,TRUE))</f>
        <v>Level 11</v>
      </c>
      <c r="AD284" s="54" t="str">
        <f t="shared" si="88"/>
        <v>Level 7-Level 11</v>
      </c>
      <c r="AE284" s="49" t="s">
        <v>2125</v>
      </c>
      <c r="AF284" s="55" t="str">
        <f t="shared" si="89"/>
        <v>Link</v>
      </c>
      <c r="AG284" s="49">
        <v>8186</v>
      </c>
      <c r="AH284" s="50" t="str">
        <f>IF(AG284="","",VLOOKUP(AG284,'Lookup Tables'!$A$75:$B$86,2,TRUE))</f>
        <v>Level 7</v>
      </c>
      <c r="AI284" s="49">
        <v>311343</v>
      </c>
      <c r="AJ284" s="49" t="s">
        <v>9</v>
      </c>
      <c r="AK284" s="49" t="s">
        <v>2124</v>
      </c>
      <c r="AL284" s="49">
        <v>63</v>
      </c>
      <c r="AM284" s="50" t="s">
        <v>2126</v>
      </c>
      <c r="AN284" s="50" t="s">
        <v>2127</v>
      </c>
      <c r="AO284" s="55" t="str">
        <f t="shared" si="90"/>
        <v>Link</v>
      </c>
      <c r="AP284" s="49" t="b">
        <v>1</v>
      </c>
      <c r="AQ284" s="165">
        <v>391</v>
      </c>
      <c r="AR284" s="175" t="s">
        <v>2122</v>
      </c>
      <c r="AS284" s="225"/>
      <c r="AT284"/>
      <c r="AU284"/>
      <c r="AV284"/>
      <c r="AW284"/>
      <c r="AX284"/>
      <c r="AY284">
        <f t="shared" si="92"/>
        <v>0</v>
      </c>
      <c r="AZ284">
        <v>0</v>
      </c>
      <c r="BA284"/>
      <c r="BB284"/>
      <c r="BC284"/>
      <c r="BD284"/>
      <c r="BE284"/>
      <c r="BF284"/>
      <c r="BG284"/>
      <c r="BH284"/>
      <c r="BI284"/>
      <c r="BJ284"/>
      <c r="BK284"/>
      <c r="BL284">
        <v>1</v>
      </c>
      <c r="BM284"/>
      <c r="BN284"/>
      <c r="BO284"/>
      <c r="BP284"/>
      <c r="BQ284">
        <v>0</v>
      </c>
      <c r="BR284"/>
      <c r="BS284" s="95" t="s">
        <v>3737</v>
      </c>
      <c r="BT284" s="95" t="s">
        <v>3334</v>
      </c>
      <c r="BU284" s="56">
        <v>3</v>
      </c>
      <c r="BV284" s="56"/>
      <c r="BW284" s="56"/>
      <c r="BX284" s="56"/>
      <c r="BY284" s="56"/>
      <c r="BZ284" s="56"/>
      <c r="CA284" s="56"/>
      <c r="CB284" s="56"/>
      <c r="CC284" s="56"/>
      <c r="CD284" s="50" t="s">
        <v>2805</v>
      </c>
      <c r="CE284" s="50" t="s">
        <v>2818</v>
      </c>
      <c r="CF284" s="56">
        <v>2</v>
      </c>
      <c r="CG284" s="50" t="s">
        <v>3214</v>
      </c>
      <c r="CH284" s="50" t="s">
        <v>3208</v>
      </c>
      <c r="CI284" s="57" t="s">
        <v>2818</v>
      </c>
      <c r="CJ284" s="58" t="s">
        <v>3113</v>
      </c>
    </row>
    <row r="285" spans="1:89" s="50" customFormat="1" x14ac:dyDescent="0.3">
      <c r="A285" s="49" t="s">
        <v>861</v>
      </c>
      <c r="B285" s="49">
        <v>64087065</v>
      </c>
      <c r="C285" s="49">
        <v>2</v>
      </c>
      <c r="D285" s="49">
        <v>194</v>
      </c>
      <c r="E285" s="49">
        <v>0</v>
      </c>
      <c r="G285" s="49" t="s">
        <v>862</v>
      </c>
      <c r="H285" s="51">
        <v>44101</v>
      </c>
      <c r="I285" s="49" t="b">
        <f t="shared" si="75"/>
        <v>1</v>
      </c>
      <c r="J285" s="52">
        <v>1601199984</v>
      </c>
      <c r="K285" s="53">
        <f t="shared" si="76"/>
        <v>44101.407222222217</v>
      </c>
      <c r="L285" s="52">
        <v>1601203949</v>
      </c>
      <c r="M285" s="53">
        <f t="shared" si="77"/>
        <v>44101.45311342593</v>
      </c>
      <c r="N285" s="52">
        <f t="shared" si="78"/>
        <v>3965</v>
      </c>
      <c r="O285" s="54" t="str">
        <f t="shared" si="79"/>
        <v>0 days 1:6:5</v>
      </c>
      <c r="P285" s="52"/>
      <c r="Q285" s="53" t="str">
        <f t="shared" si="80"/>
        <v/>
      </c>
      <c r="R285" s="52" t="str">
        <f t="shared" si="81"/>
        <v/>
      </c>
      <c r="S285" s="54" t="str">
        <f t="shared" si="82"/>
        <v/>
      </c>
      <c r="U285" s="53" t="str">
        <f t="shared" si="83"/>
        <v/>
      </c>
      <c r="V285" s="52" t="str">
        <f t="shared" si="84"/>
        <v/>
      </c>
      <c r="W285" s="54" t="str">
        <f t="shared" si="85"/>
        <v/>
      </c>
      <c r="X285" s="52">
        <f t="shared" si="86"/>
        <v>3965</v>
      </c>
      <c r="Y285" s="54" t="str">
        <f t="shared" si="87"/>
        <v>00 days 01:06:05</v>
      </c>
      <c r="AC285" s="50" t="str">
        <f>IF(AB285="","",VLOOKUP(AB285,'Lookup Tables'!$A$75:$B$86,2,TRUE))</f>
        <v/>
      </c>
      <c r="AD285" s="54" t="str">
        <f t="shared" si="88"/>
        <v/>
      </c>
      <c r="AE285" s="49" t="s">
        <v>864</v>
      </c>
      <c r="AF285" s="55" t="str">
        <f t="shared" si="89"/>
        <v>Link</v>
      </c>
      <c r="AG285" s="49">
        <v>63</v>
      </c>
      <c r="AH285" s="50" t="str">
        <f>IF(AG285="","",VLOOKUP(AG285,'Lookup Tables'!$A$75:$B$86,2,TRUE))</f>
        <v>Level 1</v>
      </c>
      <c r="AI285" s="49">
        <v>7813837</v>
      </c>
      <c r="AJ285" s="49" t="s">
        <v>9</v>
      </c>
      <c r="AK285" s="49" t="s">
        <v>863</v>
      </c>
      <c r="AL285" s="49"/>
      <c r="AM285" s="50" t="s">
        <v>865</v>
      </c>
      <c r="AN285" s="50" t="s">
        <v>866</v>
      </c>
      <c r="AO285" s="55" t="str">
        <f t="shared" si="90"/>
        <v>Link</v>
      </c>
      <c r="AP285" s="49" t="b">
        <v>0</v>
      </c>
      <c r="AQ285" s="165">
        <v>149</v>
      </c>
      <c r="AR285" s="175" t="s">
        <v>3420</v>
      </c>
      <c r="AS285" s="225"/>
      <c r="AT285"/>
      <c r="AU285"/>
      <c r="AV285"/>
      <c r="AW285"/>
      <c r="AX285">
        <v>1</v>
      </c>
      <c r="AY285">
        <f t="shared" si="92"/>
        <v>1</v>
      </c>
      <c r="AZ285">
        <v>0</v>
      </c>
      <c r="BA285"/>
      <c r="BB285"/>
      <c r="BC285"/>
      <c r="BD285"/>
      <c r="BE285"/>
      <c r="BF285"/>
      <c r="BG285"/>
      <c r="BH285"/>
      <c r="BI285"/>
      <c r="BJ285"/>
      <c r="BK285"/>
      <c r="BL285"/>
      <c r="BM285"/>
      <c r="BN285">
        <v>1</v>
      </c>
      <c r="BO285"/>
      <c r="BP285"/>
      <c r="BQ285"/>
      <c r="BR285"/>
      <c r="BS285" s="50" t="s">
        <v>3421</v>
      </c>
      <c r="BT285" s="50" t="s">
        <v>3389</v>
      </c>
      <c r="BU285" s="56">
        <v>3</v>
      </c>
      <c r="BV285" s="56"/>
      <c r="BW285" s="56"/>
      <c r="BX285" s="56"/>
      <c r="BY285" s="56"/>
      <c r="BZ285" s="56"/>
      <c r="CA285" s="56"/>
      <c r="CB285" s="56"/>
      <c r="CC285" s="56"/>
      <c r="CD285" s="50" t="s">
        <v>2805</v>
      </c>
      <c r="CE285" s="50" t="s">
        <v>2818</v>
      </c>
      <c r="CF285" s="56">
        <v>2</v>
      </c>
      <c r="CG285" s="50" t="s">
        <v>3214</v>
      </c>
      <c r="CH285" s="50" t="s">
        <v>3208</v>
      </c>
      <c r="CI285" s="57" t="s">
        <v>2810</v>
      </c>
      <c r="CJ285" s="58" t="s">
        <v>3113</v>
      </c>
    </row>
    <row r="286" spans="1:89" s="75" customFormat="1" x14ac:dyDescent="0.3">
      <c r="A286" s="49" t="s">
        <v>410</v>
      </c>
      <c r="B286" s="49">
        <v>54646505</v>
      </c>
      <c r="C286" s="49">
        <v>1</v>
      </c>
      <c r="D286" s="49">
        <v>176</v>
      </c>
      <c r="E286" s="49">
        <v>0</v>
      </c>
      <c r="F286" s="50"/>
      <c r="G286" s="49" t="s">
        <v>411</v>
      </c>
      <c r="H286" s="51">
        <v>43508</v>
      </c>
      <c r="I286" s="49" t="b">
        <f t="shared" si="75"/>
        <v>1</v>
      </c>
      <c r="J286" s="52">
        <v>1549963013</v>
      </c>
      <c r="K286" s="53">
        <f t="shared" si="76"/>
        <v>43508.386724537035</v>
      </c>
      <c r="L286" s="52">
        <v>1549964740</v>
      </c>
      <c r="M286" s="53">
        <f t="shared" si="77"/>
        <v>43508.406712962969</v>
      </c>
      <c r="N286" s="52">
        <f t="shared" si="78"/>
        <v>1727</v>
      </c>
      <c r="O286" s="54" t="str">
        <f t="shared" si="79"/>
        <v>0 days 0:28:47</v>
      </c>
      <c r="P286" s="52"/>
      <c r="Q286" s="53" t="str">
        <f t="shared" si="80"/>
        <v/>
      </c>
      <c r="R286" s="52" t="str">
        <f t="shared" si="81"/>
        <v/>
      </c>
      <c r="S286" s="54" t="str">
        <f t="shared" si="82"/>
        <v/>
      </c>
      <c r="T286" s="50"/>
      <c r="U286" s="53" t="str">
        <f t="shared" si="83"/>
        <v/>
      </c>
      <c r="V286" s="52" t="str">
        <f t="shared" si="84"/>
        <v/>
      </c>
      <c r="W286" s="54" t="str">
        <f t="shared" si="85"/>
        <v/>
      </c>
      <c r="X286" s="52">
        <f t="shared" si="86"/>
        <v>1727</v>
      </c>
      <c r="Y286" s="54" t="str">
        <f t="shared" si="87"/>
        <v>00 days 00:28:47</v>
      </c>
      <c r="Z286" s="50"/>
      <c r="AA286" s="50"/>
      <c r="AB286" s="50"/>
      <c r="AC286" s="50" t="str">
        <f>IF(AB286="","",VLOOKUP(AB286,'Lookup Tables'!$A$75:$B$86,2,TRUE))</f>
        <v/>
      </c>
      <c r="AD286" s="54" t="str">
        <f t="shared" si="88"/>
        <v/>
      </c>
      <c r="AE286" s="49" t="s">
        <v>413</v>
      </c>
      <c r="AF286" s="55" t="str">
        <f t="shared" si="89"/>
        <v>Link</v>
      </c>
      <c r="AG286" s="49">
        <v>11</v>
      </c>
      <c r="AH286" s="50" t="str">
        <f>IF(AG286="","",VLOOKUP(AG286,'Lookup Tables'!$A$75:$B$86,2,TRUE))</f>
        <v>Level 1</v>
      </c>
      <c r="AI286" s="49">
        <v>10356867</v>
      </c>
      <c r="AJ286" s="49" t="s">
        <v>9</v>
      </c>
      <c r="AK286" s="49" t="s">
        <v>412</v>
      </c>
      <c r="AL286" s="49"/>
      <c r="AM286" s="50" t="s">
        <v>414</v>
      </c>
      <c r="AN286" s="50" t="s">
        <v>415</v>
      </c>
      <c r="AO286" s="55" t="str">
        <f t="shared" si="90"/>
        <v>Link</v>
      </c>
      <c r="AP286" s="59" t="b">
        <v>1</v>
      </c>
      <c r="AQ286" s="165">
        <v>69</v>
      </c>
      <c r="AR286" s="175" t="s">
        <v>410</v>
      </c>
      <c r="AS286" s="225"/>
      <c r="AT286">
        <v>1</v>
      </c>
      <c r="AU286"/>
      <c r="AV286"/>
      <c r="AW286"/>
      <c r="AX286"/>
      <c r="AY286">
        <f t="shared" si="92"/>
        <v>0</v>
      </c>
      <c r="AZ286"/>
      <c r="BA286">
        <v>1</v>
      </c>
      <c r="BB286"/>
      <c r="BC286"/>
      <c r="BD286"/>
      <c r="BE286"/>
      <c r="BF286"/>
      <c r="BG286"/>
      <c r="BH286"/>
      <c r="BI286">
        <v>1</v>
      </c>
      <c r="BJ286"/>
      <c r="BK286"/>
      <c r="BL286"/>
      <c r="BM286"/>
      <c r="BN286"/>
      <c r="BO286"/>
      <c r="BP286"/>
      <c r="BQ286"/>
      <c r="BR286"/>
      <c r="BS286" s="50" t="s">
        <v>2721</v>
      </c>
      <c r="BT286" s="50" t="s">
        <v>3370</v>
      </c>
      <c r="BU286" s="56">
        <v>3</v>
      </c>
      <c r="BV286" s="56"/>
      <c r="BW286" s="56"/>
      <c r="BX286" s="56"/>
      <c r="BY286" s="56"/>
      <c r="BZ286" s="56"/>
      <c r="CA286" s="56"/>
      <c r="CB286" s="56"/>
      <c r="CC286" s="56"/>
      <c r="CD286" s="50" t="s">
        <v>2805</v>
      </c>
      <c r="CE286" s="50" t="s">
        <v>2818</v>
      </c>
      <c r="CF286" s="56">
        <v>3</v>
      </c>
      <c r="CG286" s="50" t="s">
        <v>3214</v>
      </c>
      <c r="CH286" s="50" t="s">
        <v>3209</v>
      </c>
      <c r="CI286" s="57" t="s">
        <v>2902</v>
      </c>
      <c r="CJ286" s="58" t="s">
        <v>3113</v>
      </c>
      <c r="CK286" s="50"/>
    </row>
    <row r="287" spans="1:89" s="75" customFormat="1" x14ac:dyDescent="0.3">
      <c r="A287" s="108" t="s">
        <v>1934</v>
      </c>
      <c r="B287" s="108">
        <v>62177715</v>
      </c>
      <c r="C287" s="108">
        <v>1</v>
      </c>
      <c r="D287" s="108">
        <v>155</v>
      </c>
      <c r="E287" s="108">
        <v>2</v>
      </c>
      <c r="F287" s="109">
        <v>62222522</v>
      </c>
      <c r="G287" s="108" t="s">
        <v>1935</v>
      </c>
      <c r="H287" s="110">
        <v>43998</v>
      </c>
      <c r="I287" s="49" t="b">
        <f t="shared" si="75"/>
        <v>1</v>
      </c>
      <c r="J287" s="111">
        <v>1591201284</v>
      </c>
      <c r="K287" s="112">
        <f t="shared" si="76"/>
        <v>43985.681527777779</v>
      </c>
      <c r="L287" s="111">
        <v>1591207290</v>
      </c>
      <c r="M287" s="112">
        <f t="shared" si="77"/>
        <v>43985.751041666663</v>
      </c>
      <c r="N287" s="111">
        <f t="shared" si="78"/>
        <v>6006</v>
      </c>
      <c r="O287" s="113" t="str">
        <f t="shared" si="79"/>
        <v>0 days 1:40:6</v>
      </c>
      <c r="P287" s="111">
        <v>1591383943</v>
      </c>
      <c r="Q287" s="112">
        <f t="shared" si="80"/>
        <v>43987.795636574068</v>
      </c>
      <c r="R287" s="111">
        <f t="shared" si="81"/>
        <v>182659</v>
      </c>
      <c r="S287" s="113" t="str">
        <f t="shared" si="82"/>
        <v>2 days 2:44:19</v>
      </c>
      <c r="T287" s="109">
        <v>1591383943</v>
      </c>
      <c r="U287" s="112">
        <f t="shared" si="83"/>
        <v>43987.795636574068</v>
      </c>
      <c r="V287" s="111">
        <f t="shared" si="84"/>
        <v>182659</v>
      </c>
      <c r="W287" s="113" t="str">
        <f t="shared" si="85"/>
        <v>2 days 2:44:19</v>
      </c>
      <c r="X287" s="111">
        <f t="shared" si="86"/>
        <v>6006</v>
      </c>
      <c r="Y287" s="113" t="str">
        <f t="shared" si="87"/>
        <v>00 days 01:40:06</v>
      </c>
      <c r="Z287" s="109" t="s">
        <v>3020</v>
      </c>
      <c r="AA287" s="109">
        <v>13378247</v>
      </c>
      <c r="AB287" s="109">
        <v>3240</v>
      </c>
      <c r="AC287" s="109" t="str">
        <f>IF(AB287="","",VLOOKUP(AB287,'Lookup Tables'!$A$75:$B$86,2,TRUE))</f>
        <v>Level 6</v>
      </c>
      <c r="AD287" s="113" t="str">
        <f t="shared" si="88"/>
        <v>Level 4-Level 6</v>
      </c>
      <c r="AE287" s="108" t="s">
        <v>1937</v>
      </c>
      <c r="AF287" s="114" t="str">
        <f t="shared" si="89"/>
        <v>Link</v>
      </c>
      <c r="AG287" s="108">
        <v>1792</v>
      </c>
      <c r="AH287" s="109" t="str">
        <f>IF(AG287="","",VLOOKUP(AG287,'Lookup Tables'!$A$75:$B$86,2,TRUE))</f>
        <v>Level 4</v>
      </c>
      <c r="AI287" s="108">
        <v>1816260</v>
      </c>
      <c r="AJ287" s="108" t="s">
        <v>9</v>
      </c>
      <c r="AK287" s="108" t="s">
        <v>1936</v>
      </c>
      <c r="AL287" s="108">
        <v>46</v>
      </c>
      <c r="AM287" s="109" t="s">
        <v>1938</v>
      </c>
      <c r="AN287" s="109" t="s">
        <v>1939</v>
      </c>
      <c r="AO287" s="114" t="str">
        <f t="shared" si="90"/>
        <v>Link</v>
      </c>
      <c r="AP287" s="108" t="b">
        <v>1</v>
      </c>
      <c r="AQ287" s="167">
        <v>352</v>
      </c>
      <c r="AR287" s="179" t="s">
        <v>3937</v>
      </c>
      <c r="AS287" s="225"/>
      <c r="AT287"/>
      <c r="AU287"/>
      <c r="AV287"/>
      <c r="AW287"/>
      <c r="AX287"/>
      <c r="AY287">
        <f t="shared" si="92"/>
        <v>0</v>
      </c>
      <c r="AZ287"/>
      <c r="BA287">
        <v>1</v>
      </c>
      <c r="BB287"/>
      <c r="BC287"/>
      <c r="BD287"/>
      <c r="BE287"/>
      <c r="BF287"/>
      <c r="BG287"/>
      <c r="BH287"/>
      <c r="BI287">
        <v>1</v>
      </c>
      <c r="BJ287">
        <v>1</v>
      </c>
      <c r="BK287"/>
      <c r="BL287"/>
      <c r="BM287"/>
      <c r="BN287"/>
      <c r="BO287"/>
      <c r="BP287"/>
      <c r="BQ287"/>
      <c r="BR287"/>
      <c r="BS287" s="109" t="s">
        <v>3938</v>
      </c>
      <c r="BT287" s="109" t="s">
        <v>3317</v>
      </c>
      <c r="BU287" s="115">
        <v>3</v>
      </c>
      <c r="BV287" s="115"/>
      <c r="BW287" s="115"/>
      <c r="BX287" s="115"/>
      <c r="BY287" s="115"/>
      <c r="BZ287" s="115"/>
      <c r="CA287" s="115"/>
      <c r="CB287" s="115"/>
      <c r="CC287" s="115"/>
      <c r="CD287" s="109" t="s">
        <v>2805</v>
      </c>
      <c r="CE287" s="109" t="s">
        <v>2818</v>
      </c>
      <c r="CF287" s="115">
        <v>3</v>
      </c>
      <c r="CG287" s="109" t="s">
        <v>3214</v>
      </c>
      <c r="CH287" s="109" t="s">
        <v>2818</v>
      </c>
      <c r="CI287" s="116" t="s">
        <v>2902</v>
      </c>
      <c r="CJ287" s="58" t="s">
        <v>3113</v>
      </c>
      <c r="CK287" s="109"/>
    </row>
    <row r="288" spans="1:89" s="75" customFormat="1" x14ac:dyDescent="0.3">
      <c r="A288" s="49" t="s">
        <v>612</v>
      </c>
      <c r="B288" s="49">
        <v>49538827</v>
      </c>
      <c r="C288" s="49">
        <v>3</v>
      </c>
      <c r="D288" s="49">
        <v>1105</v>
      </c>
      <c r="E288" s="49">
        <v>1</v>
      </c>
      <c r="F288" s="50">
        <v>49540541</v>
      </c>
      <c r="G288" s="49" t="s">
        <v>375</v>
      </c>
      <c r="H288" s="51">
        <v>43282</v>
      </c>
      <c r="I288" s="49" t="b">
        <f t="shared" si="75"/>
        <v>1</v>
      </c>
      <c r="J288" s="52">
        <v>1522251833</v>
      </c>
      <c r="K288" s="53">
        <f t="shared" si="76"/>
        <v>43187.655474537038</v>
      </c>
      <c r="L288" s="52"/>
      <c r="M288" s="53" t="str">
        <f t="shared" si="77"/>
        <v/>
      </c>
      <c r="N288" s="52" t="str">
        <f t="shared" si="78"/>
        <v/>
      </c>
      <c r="O288" s="54" t="str">
        <f t="shared" si="79"/>
        <v/>
      </c>
      <c r="P288" s="52">
        <v>1522257392</v>
      </c>
      <c r="Q288" s="53">
        <f t="shared" si="80"/>
        <v>43187.719814814816</v>
      </c>
      <c r="R288" s="52">
        <f t="shared" si="81"/>
        <v>5559</v>
      </c>
      <c r="S288" s="54" t="str">
        <f t="shared" si="82"/>
        <v>0 days 1:32:39</v>
      </c>
      <c r="T288" s="50">
        <v>1522257392</v>
      </c>
      <c r="U288" s="53">
        <f t="shared" si="83"/>
        <v>43187.719814814816</v>
      </c>
      <c r="V288" s="52">
        <f t="shared" si="84"/>
        <v>5559</v>
      </c>
      <c r="W288" s="54" t="str">
        <f t="shared" si="85"/>
        <v>0 days 1:32:39</v>
      </c>
      <c r="X288" s="52">
        <f t="shared" si="86"/>
        <v>5559</v>
      </c>
      <c r="Y288" s="54" t="str">
        <f t="shared" si="87"/>
        <v>00 days 01:32:39</v>
      </c>
      <c r="Z288" s="50" t="s">
        <v>637</v>
      </c>
      <c r="AA288" s="50">
        <v>249933</v>
      </c>
      <c r="AB288" s="50">
        <v>64155</v>
      </c>
      <c r="AC288" s="50" t="str">
        <f>IF(AB288="","",VLOOKUP(AB288,'Lookup Tables'!$A$75:$B$86,2,TRUE))</f>
        <v>Level 10</v>
      </c>
      <c r="AD288" s="54" t="str">
        <f t="shared" si="88"/>
        <v>Level 3-Level 10</v>
      </c>
      <c r="AE288" s="49" t="s">
        <v>614</v>
      </c>
      <c r="AF288" s="55" t="str">
        <f t="shared" si="89"/>
        <v>Link</v>
      </c>
      <c r="AG288" s="49">
        <v>537</v>
      </c>
      <c r="AH288" s="50" t="str">
        <f>IF(AG288="","",VLOOKUP(AG288,'Lookup Tables'!$A$75:$B$86,2,TRUE))</f>
        <v>Level 3</v>
      </c>
      <c r="AI288" s="49">
        <v>8704621</v>
      </c>
      <c r="AJ288" s="49" t="s">
        <v>9</v>
      </c>
      <c r="AK288" s="49" t="s">
        <v>613</v>
      </c>
      <c r="AL288" s="49"/>
      <c r="AM288" s="50" t="s">
        <v>615</v>
      </c>
      <c r="AN288" s="50" t="s">
        <v>616</v>
      </c>
      <c r="AO288" s="55" t="str">
        <f t="shared" si="90"/>
        <v>Link</v>
      </c>
      <c r="AP288" s="49" t="b">
        <v>1</v>
      </c>
      <c r="AQ288" s="165">
        <v>104</v>
      </c>
      <c r="AR288" s="175" t="s">
        <v>2980</v>
      </c>
      <c r="AS288" s="225"/>
      <c r="AT288"/>
      <c r="AU288"/>
      <c r="AV288"/>
      <c r="AW288"/>
      <c r="AX288"/>
      <c r="AY288">
        <f t="shared" si="92"/>
        <v>0</v>
      </c>
      <c r="AZ288"/>
      <c r="BA288">
        <v>1</v>
      </c>
      <c r="BB288"/>
      <c r="BC288"/>
      <c r="BD288"/>
      <c r="BE288"/>
      <c r="BF288"/>
      <c r="BG288"/>
      <c r="BH288"/>
      <c r="BI288">
        <v>1</v>
      </c>
      <c r="BJ288"/>
      <c r="BK288"/>
      <c r="BL288"/>
      <c r="BM288"/>
      <c r="BN288"/>
      <c r="BO288"/>
      <c r="BP288"/>
      <c r="BQ288"/>
      <c r="BR288"/>
      <c r="BS288" s="50" t="s">
        <v>2982</v>
      </c>
      <c r="BT288" s="50" t="s">
        <v>2981</v>
      </c>
      <c r="BU288" s="56">
        <v>3</v>
      </c>
      <c r="BV288" s="56"/>
      <c r="BW288" s="56"/>
      <c r="BX288" s="56"/>
      <c r="BY288" s="56"/>
      <c r="BZ288" s="56">
        <v>2</v>
      </c>
      <c r="CA288" s="56"/>
      <c r="CB288" s="56"/>
      <c r="CC288" s="56"/>
      <c r="CD288" s="50" t="s">
        <v>2805</v>
      </c>
      <c r="CE288" s="50" t="s">
        <v>2818</v>
      </c>
      <c r="CF288" s="56">
        <v>3</v>
      </c>
      <c r="CG288" s="50" t="s">
        <v>3214</v>
      </c>
      <c r="CH288" s="50" t="s">
        <v>2818</v>
      </c>
      <c r="CI288" s="57" t="s">
        <v>2902</v>
      </c>
      <c r="CJ288" s="58" t="s">
        <v>3113</v>
      </c>
      <c r="CK288" s="50"/>
    </row>
    <row r="289" spans="1:89" s="109" customFormat="1" x14ac:dyDescent="0.3">
      <c r="A289" s="49" t="s">
        <v>422</v>
      </c>
      <c r="B289" s="49">
        <v>50149603</v>
      </c>
      <c r="C289" s="49">
        <v>14</v>
      </c>
      <c r="D289" s="49">
        <v>429</v>
      </c>
      <c r="E289" s="49">
        <v>2</v>
      </c>
      <c r="F289" s="50"/>
      <c r="G289" s="49" t="s">
        <v>423</v>
      </c>
      <c r="H289" s="51">
        <v>43232</v>
      </c>
      <c r="I289" s="49" t="b">
        <f t="shared" si="75"/>
        <v>1</v>
      </c>
      <c r="J289" s="52">
        <v>1525333666</v>
      </c>
      <c r="K289" s="53">
        <f t="shared" si="76"/>
        <v>43223.324837962966</v>
      </c>
      <c r="L289" s="52">
        <v>1525554654</v>
      </c>
      <c r="M289" s="53">
        <f t="shared" si="77"/>
        <v>43225.882569444439</v>
      </c>
      <c r="N289" s="52">
        <f t="shared" si="78"/>
        <v>220988</v>
      </c>
      <c r="O289" s="54" t="str">
        <f t="shared" si="79"/>
        <v>2 days 13:23:8</v>
      </c>
      <c r="P289" s="52">
        <v>1525339719</v>
      </c>
      <c r="Q289" s="53">
        <f t="shared" si="80"/>
        <v>43223.394895833335</v>
      </c>
      <c r="R289" s="52">
        <f t="shared" si="81"/>
        <v>6053</v>
      </c>
      <c r="S289" s="54" t="str">
        <f t="shared" si="82"/>
        <v>0 days 1:40:53</v>
      </c>
      <c r="T289" s="50"/>
      <c r="U289" s="53" t="str">
        <f t="shared" si="83"/>
        <v/>
      </c>
      <c r="V289" s="52" t="str">
        <f t="shared" si="84"/>
        <v/>
      </c>
      <c r="W289" s="54" t="str">
        <f t="shared" si="85"/>
        <v/>
      </c>
      <c r="X289" s="52">
        <f t="shared" si="86"/>
        <v>6053</v>
      </c>
      <c r="Y289" s="54" t="str">
        <f t="shared" si="87"/>
        <v>00 days 01:40:53</v>
      </c>
      <c r="Z289" s="50"/>
      <c r="AA289" s="50"/>
      <c r="AB289" s="50"/>
      <c r="AC289" s="50" t="str">
        <f>IF(AB289="","",VLOOKUP(AB289,'Lookup Tables'!$A$75:$B$86,2,TRUE))</f>
        <v/>
      </c>
      <c r="AD289" s="54" t="str">
        <f t="shared" si="88"/>
        <v/>
      </c>
      <c r="AE289" s="49" t="s">
        <v>425</v>
      </c>
      <c r="AF289" s="55" t="str">
        <f t="shared" si="89"/>
        <v>Link</v>
      </c>
      <c r="AG289" s="49">
        <v>11118</v>
      </c>
      <c r="AH289" s="50" t="str">
        <f>IF(AG289="","",VLOOKUP(AG289,'Lookup Tables'!$A$75:$B$86,2,TRUE))</f>
        <v>Level 8</v>
      </c>
      <c r="AI289" s="49">
        <v>1115237</v>
      </c>
      <c r="AJ289" s="49" t="s">
        <v>9</v>
      </c>
      <c r="AK289" s="49" t="s">
        <v>424</v>
      </c>
      <c r="AL289" s="49">
        <v>76</v>
      </c>
      <c r="AM289" s="50" t="s">
        <v>426</v>
      </c>
      <c r="AN289" s="50" t="s">
        <v>427</v>
      </c>
      <c r="AO289" s="55" t="str">
        <f t="shared" si="90"/>
        <v>Link</v>
      </c>
      <c r="AP289" s="49" t="b">
        <v>1</v>
      </c>
      <c r="AQ289" s="165">
        <v>71</v>
      </c>
      <c r="AR289" s="175" t="s">
        <v>422</v>
      </c>
      <c r="AS289" s="225"/>
      <c r="AT289">
        <v>1</v>
      </c>
      <c r="AU289"/>
      <c r="AV289"/>
      <c r="AW289"/>
      <c r="AX289"/>
      <c r="AY289">
        <f t="shared" si="92"/>
        <v>0</v>
      </c>
      <c r="AZ289"/>
      <c r="BA289">
        <v>1</v>
      </c>
      <c r="BB289"/>
      <c r="BC289"/>
      <c r="BD289"/>
      <c r="BE289"/>
      <c r="BF289"/>
      <c r="BG289"/>
      <c r="BH289"/>
      <c r="BI289">
        <v>1</v>
      </c>
      <c r="BJ289"/>
      <c r="BK289"/>
      <c r="BL289"/>
      <c r="BM289"/>
      <c r="BN289"/>
      <c r="BO289"/>
      <c r="BP289"/>
      <c r="BQ289"/>
      <c r="BR289"/>
      <c r="BS289" s="50" t="s">
        <v>3680</v>
      </c>
      <c r="BT289" s="50" t="s">
        <v>2582</v>
      </c>
      <c r="BU289" s="56">
        <v>3</v>
      </c>
      <c r="BV289" s="56"/>
      <c r="BW289" s="56"/>
      <c r="BX289" s="56"/>
      <c r="BY289" s="56"/>
      <c r="BZ289" s="56">
        <v>2</v>
      </c>
      <c r="CA289" s="56"/>
      <c r="CB289" s="56"/>
      <c r="CC289" s="56"/>
      <c r="CD289" s="50" t="s">
        <v>2805</v>
      </c>
      <c r="CE289" s="50" t="s">
        <v>2818</v>
      </c>
      <c r="CF289" s="56">
        <v>2</v>
      </c>
      <c r="CG289" s="50" t="s">
        <v>3214</v>
      </c>
      <c r="CH289" s="50" t="s">
        <v>3209</v>
      </c>
      <c r="CI289" s="57" t="s">
        <v>3180</v>
      </c>
      <c r="CJ289" s="58" t="s">
        <v>3113</v>
      </c>
      <c r="CK289" s="50"/>
    </row>
    <row r="290" spans="1:89" s="75" customFormat="1" x14ac:dyDescent="0.3">
      <c r="A290" s="49" t="s">
        <v>1946</v>
      </c>
      <c r="B290" s="49">
        <v>59835844</v>
      </c>
      <c r="C290" s="49">
        <v>8</v>
      </c>
      <c r="D290" s="49">
        <v>473</v>
      </c>
      <c r="E290" s="49">
        <v>1</v>
      </c>
      <c r="F290" s="50"/>
      <c r="G290" s="49" t="s">
        <v>1947</v>
      </c>
      <c r="H290" s="51">
        <v>43851</v>
      </c>
      <c r="I290" s="49" t="b">
        <f t="shared" si="75"/>
        <v>1</v>
      </c>
      <c r="J290" s="52">
        <v>1579590740</v>
      </c>
      <c r="K290" s="53">
        <f t="shared" si="76"/>
        <v>43851.30023148148</v>
      </c>
      <c r="L290" s="52"/>
      <c r="M290" s="53" t="str">
        <f t="shared" si="77"/>
        <v/>
      </c>
      <c r="N290" s="52" t="str">
        <f t="shared" si="78"/>
        <v/>
      </c>
      <c r="O290" s="54" t="str">
        <f t="shared" si="79"/>
        <v/>
      </c>
      <c r="P290" s="52">
        <v>1579608348</v>
      </c>
      <c r="Q290" s="53">
        <f t="shared" si="80"/>
        <v>43851.504027777773</v>
      </c>
      <c r="R290" s="52">
        <f t="shared" si="81"/>
        <v>17608</v>
      </c>
      <c r="S290" s="54" t="str">
        <f t="shared" si="82"/>
        <v>0 days 4:53:28</v>
      </c>
      <c r="T290" s="50"/>
      <c r="U290" s="53" t="str">
        <f t="shared" si="83"/>
        <v/>
      </c>
      <c r="V290" s="52" t="str">
        <f t="shared" si="84"/>
        <v/>
      </c>
      <c r="W290" s="54" t="str">
        <f t="shared" si="85"/>
        <v/>
      </c>
      <c r="X290" s="52">
        <f t="shared" si="86"/>
        <v>17608</v>
      </c>
      <c r="Y290" s="54" t="str">
        <f t="shared" si="87"/>
        <v>00 days 04:53:28</v>
      </c>
      <c r="Z290" s="50"/>
      <c r="AA290" s="50"/>
      <c r="AB290" s="50"/>
      <c r="AC290" s="50" t="str">
        <f>IF(AB290="","",VLOOKUP(AB290,'Lookup Tables'!$A$75:$B$86,2,TRUE))</f>
        <v/>
      </c>
      <c r="AD290" s="54" t="str">
        <f t="shared" si="88"/>
        <v/>
      </c>
      <c r="AE290" s="49" t="s">
        <v>1949</v>
      </c>
      <c r="AF290" s="55" t="str">
        <f t="shared" si="89"/>
        <v>Link</v>
      </c>
      <c r="AG290" s="49">
        <v>2003</v>
      </c>
      <c r="AH290" s="50" t="str">
        <f>IF(AG290="","",VLOOKUP(AG290,'Lookup Tables'!$A$75:$B$86,2,TRUE))</f>
        <v>Level 5</v>
      </c>
      <c r="AI290" s="49">
        <v>457586</v>
      </c>
      <c r="AJ290" s="49" t="s">
        <v>9</v>
      </c>
      <c r="AK290" s="49" t="s">
        <v>1948</v>
      </c>
      <c r="AL290" s="49">
        <v>78</v>
      </c>
      <c r="AM290" s="50" t="s">
        <v>1950</v>
      </c>
      <c r="AN290" s="50" t="s">
        <v>1951</v>
      </c>
      <c r="AO290" s="55" t="str">
        <f t="shared" si="90"/>
        <v>Link</v>
      </c>
      <c r="AP290" s="49" t="b">
        <v>1</v>
      </c>
      <c r="AQ290" s="165">
        <v>354</v>
      </c>
      <c r="AR290" s="178" t="s">
        <v>3772</v>
      </c>
      <c r="AS290" s="225"/>
      <c r="AT290"/>
      <c r="AU290"/>
      <c r="AV290"/>
      <c r="AW290"/>
      <c r="AX290"/>
      <c r="AY290">
        <f t="shared" si="92"/>
        <v>0</v>
      </c>
      <c r="AZ290"/>
      <c r="BA290">
        <v>1</v>
      </c>
      <c r="BB290"/>
      <c r="BC290"/>
      <c r="BD290"/>
      <c r="BE290"/>
      <c r="BF290"/>
      <c r="BG290"/>
      <c r="BH290"/>
      <c r="BI290">
        <v>1</v>
      </c>
      <c r="BJ290">
        <v>1</v>
      </c>
      <c r="BK290"/>
      <c r="BL290"/>
      <c r="BM290"/>
      <c r="BN290"/>
      <c r="BO290"/>
      <c r="BP290"/>
      <c r="BQ290"/>
      <c r="BR290"/>
      <c r="BS290" s="75" t="s">
        <v>3773</v>
      </c>
      <c r="BT290" s="75" t="s">
        <v>3317</v>
      </c>
      <c r="BU290" s="115"/>
      <c r="BV290" s="115"/>
      <c r="BW290" s="115"/>
      <c r="BX290" s="115"/>
      <c r="BY290" s="115">
        <v>3</v>
      </c>
      <c r="BZ290" s="115"/>
      <c r="CA290" s="115"/>
      <c r="CB290" s="115"/>
      <c r="CC290" s="115"/>
      <c r="CD290" s="109" t="s">
        <v>2805</v>
      </c>
      <c r="CE290" s="109" t="s">
        <v>2818</v>
      </c>
      <c r="CF290" s="115">
        <v>2</v>
      </c>
      <c r="CG290" s="75" t="s">
        <v>3214</v>
      </c>
      <c r="CH290" s="75" t="s">
        <v>2818</v>
      </c>
      <c r="CI290" s="116" t="s">
        <v>3163</v>
      </c>
      <c r="CJ290" s="58" t="s">
        <v>3113</v>
      </c>
      <c r="CK290" s="50"/>
    </row>
    <row r="291" spans="1:89" s="75" customFormat="1" x14ac:dyDescent="0.3">
      <c r="A291" s="49" t="s">
        <v>398</v>
      </c>
      <c r="B291" s="49">
        <v>56940990</v>
      </c>
      <c r="C291" s="49">
        <v>2</v>
      </c>
      <c r="D291" s="49">
        <v>128</v>
      </c>
      <c r="E291" s="49">
        <v>2</v>
      </c>
      <c r="F291" s="50">
        <v>56942074</v>
      </c>
      <c r="G291" s="49" t="s">
        <v>399</v>
      </c>
      <c r="H291" s="51">
        <v>43654</v>
      </c>
      <c r="I291" s="49" t="b">
        <f t="shared" si="75"/>
        <v>1</v>
      </c>
      <c r="J291" s="52">
        <v>1562612023</v>
      </c>
      <c r="K291" s="53">
        <f t="shared" si="76"/>
        <v>43654.787303240737</v>
      </c>
      <c r="L291" s="52"/>
      <c r="M291" s="53" t="str">
        <f t="shared" si="77"/>
        <v/>
      </c>
      <c r="N291" s="52" t="str">
        <f t="shared" si="78"/>
        <v/>
      </c>
      <c r="O291" s="54" t="str">
        <f t="shared" si="79"/>
        <v/>
      </c>
      <c r="P291" s="52">
        <v>1562614327</v>
      </c>
      <c r="Q291" s="53">
        <f t="shared" si="80"/>
        <v>43654.813969907409</v>
      </c>
      <c r="R291" s="52">
        <f t="shared" si="81"/>
        <v>2304</v>
      </c>
      <c r="S291" s="54" t="str">
        <f t="shared" si="82"/>
        <v>0 days 0:38:24</v>
      </c>
      <c r="T291" s="50">
        <v>1562617302</v>
      </c>
      <c r="U291" s="53">
        <f t="shared" si="83"/>
        <v>43654.848402777774</v>
      </c>
      <c r="V291" s="52">
        <f t="shared" si="84"/>
        <v>5279</v>
      </c>
      <c r="W291" s="54" t="str">
        <f t="shared" si="85"/>
        <v>0 days 1:27:59</v>
      </c>
      <c r="X291" s="52">
        <f t="shared" si="86"/>
        <v>2304</v>
      </c>
      <c r="Y291" s="54" t="str">
        <f t="shared" si="87"/>
        <v>00 days 00:38:24</v>
      </c>
      <c r="Z291" s="50" t="s">
        <v>3032</v>
      </c>
      <c r="AA291" s="50">
        <v>1097780</v>
      </c>
      <c r="AB291" s="50">
        <v>31091</v>
      </c>
      <c r="AC291" s="50" t="str">
        <f>IF(AB291="","",VLOOKUP(AB291,'Lookup Tables'!$A$75:$B$86,2,TRUE))</f>
        <v>Level 9</v>
      </c>
      <c r="AD291" s="54" t="str">
        <f t="shared" si="88"/>
        <v>Level 1-Level 9</v>
      </c>
      <c r="AE291" s="49" t="s">
        <v>401</v>
      </c>
      <c r="AF291" s="55" t="str">
        <f t="shared" si="89"/>
        <v>Link</v>
      </c>
      <c r="AG291" s="49">
        <v>95</v>
      </c>
      <c r="AH291" s="50" t="str">
        <f>IF(AG291="","",VLOOKUP(AG291,'Lookup Tables'!$A$75:$B$86,2,TRUE))</f>
        <v>Level 1</v>
      </c>
      <c r="AI291" s="49">
        <v>4907638</v>
      </c>
      <c r="AJ291" s="49" t="s">
        <v>9</v>
      </c>
      <c r="AK291" s="49" t="s">
        <v>400</v>
      </c>
      <c r="AL291" s="49"/>
      <c r="AM291" s="50" t="s">
        <v>402</v>
      </c>
      <c r="AN291" s="50" t="s">
        <v>403</v>
      </c>
      <c r="AO291" s="55" t="str">
        <f t="shared" si="90"/>
        <v>Link</v>
      </c>
      <c r="AP291" s="49" t="b">
        <v>1</v>
      </c>
      <c r="AQ291" s="165">
        <v>67</v>
      </c>
      <c r="AR291" s="175" t="s">
        <v>3365</v>
      </c>
      <c r="AS291" s="225"/>
      <c r="AT291"/>
      <c r="AU291"/>
      <c r="AV291"/>
      <c r="AW291"/>
      <c r="AX291"/>
      <c r="AY291">
        <f t="shared" si="92"/>
        <v>0</v>
      </c>
      <c r="AZ291"/>
      <c r="BA291"/>
      <c r="BB291"/>
      <c r="BC291"/>
      <c r="BD291"/>
      <c r="BE291"/>
      <c r="BF291"/>
      <c r="BG291"/>
      <c r="BH291"/>
      <c r="BI291">
        <v>1</v>
      </c>
      <c r="BJ291">
        <v>1</v>
      </c>
      <c r="BK291"/>
      <c r="BL291"/>
      <c r="BM291"/>
      <c r="BN291"/>
      <c r="BO291">
        <v>1</v>
      </c>
      <c r="BP291"/>
      <c r="BQ291"/>
      <c r="BR291"/>
      <c r="BS291" s="50" t="s">
        <v>3366</v>
      </c>
      <c r="BT291" s="50" t="s">
        <v>2582</v>
      </c>
      <c r="BU291" s="56">
        <v>3</v>
      </c>
      <c r="BV291" s="56"/>
      <c r="BW291" s="56"/>
      <c r="BX291" s="56"/>
      <c r="BY291" s="56"/>
      <c r="BZ291" s="56"/>
      <c r="CA291" s="56"/>
      <c r="CB291" s="56"/>
      <c r="CC291" s="56"/>
      <c r="CD291" s="50" t="s">
        <v>2805</v>
      </c>
      <c r="CE291" s="50" t="s">
        <v>2818</v>
      </c>
      <c r="CF291" s="56">
        <v>3</v>
      </c>
      <c r="CG291" s="50" t="s">
        <v>3214</v>
      </c>
      <c r="CH291" s="50" t="s">
        <v>2818</v>
      </c>
      <c r="CI291" s="57" t="s">
        <v>2818</v>
      </c>
      <c r="CJ291" s="58" t="s">
        <v>3113</v>
      </c>
      <c r="CK291" s="50"/>
    </row>
    <row r="292" spans="1:89" s="109" customFormat="1" x14ac:dyDescent="0.3">
      <c r="A292" s="49" t="s">
        <v>1811</v>
      </c>
      <c r="B292" s="49">
        <v>56500709</v>
      </c>
      <c r="C292" s="49">
        <v>0</v>
      </c>
      <c r="D292" s="49">
        <v>332</v>
      </c>
      <c r="E292" s="49">
        <v>1</v>
      </c>
      <c r="F292" s="50"/>
      <c r="G292" s="49" t="s">
        <v>1812</v>
      </c>
      <c r="H292" s="51">
        <v>43661</v>
      </c>
      <c r="I292" s="49" t="b">
        <f t="shared" si="75"/>
        <v>1</v>
      </c>
      <c r="J292" s="52">
        <v>1559938382</v>
      </c>
      <c r="K292" s="53">
        <f t="shared" si="76"/>
        <v>43623.84238425926</v>
      </c>
      <c r="L292" s="52"/>
      <c r="M292" s="53" t="str">
        <f t="shared" si="77"/>
        <v/>
      </c>
      <c r="N292" s="52" t="str">
        <f t="shared" si="78"/>
        <v/>
      </c>
      <c r="O292" s="54" t="str">
        <f t="shared" si="79"/>
        <v/>
      </c>
      <c r="P292" s="52">
        <v>1559941547</v>
      </c>
      <c r="Q292" s="53">
        <f t="shared" si="80"/>
        <v>43623.879016203704</v>
      </c>
      <c r="R292" s="52">
        <f t="shared" si="81"/>
        <v>3165</v>
      </c>
      <c r="S292" s="54" t="str">
        <f t="shared" si="82"/>
        <v>0 days 0:52:45</v>
      </c>
      <c r="T292" s="50"/>
      <c r="U292" s="53" t="str">
        <f t="shared" si="83"/>
        <v/>
      </c>
      <c r="V292" s="52" t="str">
        <f t="shared" si="84"/>
        <v/>
      </c>
      <c r="W292" s="54" t="str">
        <f t="shared" si="85"/>
        <v/>
      </c>
      <c r="X292" s="52">
        <f t="shared" si="86"/>
        <v>3165</v>
      </c>
      <c r="Y292" s="54" t="str">
        <f t="shared" si="87"/>
        <v>00 days 00:52:45</v>
      </c>
      <c r="Z292" s="50"/>
      <c r="AA292" s="50"/>
      <c r="AB292" s="50"/>
      <c r="AC292" s="50" t="str">
        <f>IF(AB292="","",VLOOKUP(AB292,'Lookup Tables'!$A$75:$B$86,2,TRUE))</f>
        <v/>
      </c>
      <c r="AD292" s="54" t="str">
        <f t="shared" si="88"/>
        <v/>
      </c>
      <c r="AE292" s="49" t="s">
        <v>1814</v>
      </c>
      <c r="AF292" s="55" t="str">
        <f t="shared" si="89"/>
        <v>Link</v>
      </c>
      <c r="AG292" s="49">
        <v>1</v>
      </c>
      <c r="AH292" s="50" t="str">
        <f>IF(AG292="","",VLOOKUP(AG292,'Lookup Tables'!$A$75:$B$86,2,TRUE))</f>
        <v>Level 1</v>
      </c>
      <c r="AI292" s="49">
        <v>7293785</v>
      </c>
      <c r="AJ292" s="49" t="s">
        <v>9</v>
      </c>
      <c r="AK292" s="49" t="s">
        <v>1813</v>
      </c>
      <c r="AL292" s="49"/>
      <c r="AM292" s="50" t="s">
        <v>1815</v>
      </c>
      <c r="AN292" s="50" t="s">
        <v>1816</v>
      </c>
      <c r="AO292" s="55" t="str">
        <f t="shared" si="90"/>
        <v>Link</v>
      </c>
      <c r="AP292" s="49" t="b">
        <v>1</v>
      </c>
      <c r="AQ292" s="165">
        <v>331</v>
      </c>
      <c r="AR292" s="175" t="s">
        <v>1811</v>
      </c>
      <c r="AS292" s="225"/>
      <c r="AT292"/>
      <c r="AU292"/>
      <c r="AV292"/>
      <c r="AW292"/>
      <c r="AX292"/>
      <c r="AY292">
        <f t="shared" si="92"/>
        <v>0</v>
      </c>
      <c r="AZ292"/>
      <c r="BA292"/>
      <c r="BB292"/>
      <c r="BC292"/>
      <c r="BD292"/>
      <c r="BE292"/>
      <c r="BF292"/>
      <c r="BG292"/>
      <c r="BH292"/>
      <c r="BI292">
        <v>1</v>
      </c>
      <c r="BJ292"/>
      <c r="BK292"/>
      <c r="BL292">
        <v>1</v>
      </c>
      <c r="BM292"/>
      <c r="BN292"/>
      <c r="BO292"/>
      <c r="BP292"/>
      <c r="BQ292"/>
      <c r="BR292"/>
      <c r="BS292" s="50" t="s">
        <v>3818</v>
      </c>
      <c r="BT292" s="50" t="s">
        <v>3819</v>
      </c>
      <c r="BU292" s="56"/>
      <c r="BV292" s="56"/>
      <c r="BW292" s="56"/>
      <c r="BX292" s="56">
        <v>3</v>
      </c>
      <c r="BY292" s="56"/>
      <c r="BZ292" s="56"/>
      <c r="CA292" s="56"/>
      <c r="CB292" s="56"/>
      <c r="CC292" s="56"/>
      <c r="CD292" s="50" t="s">
        <v>2800</v>
      </c>
      <c r="CE292" s="50" t="s">
        <v>2818</v>
      </c>
      <c r="CF292" s="56">
        <v>3</v>
      </c>
      <c r="CG292" s="50" t="s">
        <v>3214</v>
      </c>
      <c r="CH292" s="50" t="s">
        <v>2818</v>
      </c>
      <c r="CI292" s="57" t="s">
        <v>3189</v>
      </c>
      <c r="CJ292" s="58" t="s">
        <v>3113</v>
      </c>
      <c r="CK292" s="50"/>
    </row>
    <row r="293" spans="1:89" s="109" customFormat="1" x14ac:dyDescent="0.3">
      <c r="A293" s="74" t="s">
        <v>1922</v>
      </c>
      <c r="B293" s="74">
        <v>64515982</v>
      </c>
      <c r="C293" s="74">
        <v>1</v>
      </c>
      <c r="D293" s="74">
        <v>195</v>
      </c>
      <c r="E293" s="74">
        <v>1</v>
      </c>
      <c r="F293" s="75"/>
      <c r="G293" s="74" t="s">
        <v>1923</v>
      </c>
      <c r="H293" s="76">
        <v>44135</v>
      </c>
      <c r="I293" s="49" t="b">
        <f t="shared" si="75"/>
        <v>0</v>
      </c>
      <c r="J293" s="77">
        <v>1603559100</v>
      </c>
      <c r="K293" s="78">
        <f t="shared" si="76"/>
        <v>44128.711805555555</v>
      </c>
      <c r="L293" s="77">
        <v>1603743729</v>
      </c>
      <c r="M293" s="78">
        <f t="shared" si="77"/>
        <v>44130.848715277782</v>
      </c>
      <c r="N293" s="77">
        <f t="shared" si="78"/>
        <v>184629</v>
      </c>
      <c r="O293" s="79" t="str">
        <f t="shared" si="79"/>
        <v>2 days 3:17:9</v>
      </c>
      <c r="P293" s="77">
        <v>1604137917</v>
      </c>
      <c r="Q293" s="78">
        <f t="shared" si="80"/>
        <v>44135.411076388889</v>
      </c>
      <c r="R293" s="77">
        <f t="shared" si="81"/>
        <v>578817</v>
      </c>
      <c r="S293" s="79" t="str">
        <f t="shared" si="82"/>
        <v>6 days 16:46:57</v>
      </c>
      <c r="T293" s="75"/>
      <c r="U293" s="78" t="str">
        <f t="shared" si="83"/>
        <v/>
      </c>
      <c r="V293" s="77" t="str">
        <f t="shared" si="84"/>
        <v/>
      </c>
      <c r="W293" s="79" t="str">
        <f t="shared" si="85"/>
        <v/>
      </c>
      <c r="X293" s="77">
        <f t="shared" si="86"/>
        <v>184629</v>
      </c>
      <c r="Y293" s="79" t="str">
        <f t="shared" si="87"/>
        <v>02 days 03:17:09</v>
      </c>
      <c r="Z293" s="75"/>
      <c r="AA293" s="75"/>
      <c r="AB293" s="75"/>
      <c r="AC293" s="75" t="str">
        <f>IF(AB293="","",VLOOKUP(AB293,'Lookup Tables'!$A$75:$B$86,2,TRUE))</f>
        <v/>
      </c>
      <c r="AD293" s="79" t="str">
        <f t="shared" si="88"/>
        <v/>
      </c>
      <c r="AE293" s="74" t="s">
        <v>1925</v>
      </c>
      <c r="AF293" s="74" t="str">
        <f t="shared" si="89"/>
        <v>Link</v>
      </c>
      <c r="AG293" s="74">
        <v>11</v>
      </c>
      <c r="AH293" s="75" t="str">
        <f>IF(AG293="","",VLOOKUP(AG293,'Lookup Tables'!$A$75:$B$86,2,TRUE))</f>
        <v>Level 1</v>
      </c>
      <c r="AI293" s="74">
        <v>14512906</v>
      </c>
      <c r="AJ293" s="74" t="s">
        <v>9</v>
      </c>
      <c r="AK293" s="74" t="s">
        <v>1924</v>
      </c>
      <c r="AL293" s="74"/>
      <c r="AM293" s="75" t="s">
        <v>1926</v>
      </c>
      <c r="AN293" s="75" t="s">
        <v>1927</v>
      </c>
      <c r="AO293" s="74" t="str">
        <f t="shared" si="90"/>
        <v>Link</v>
      </c>
      <c r="AP293" s="74" t="b">
        <v>0</v>
      </c>
      <c r="AQ293" s="166">
        <v>350</v>
      </c>
      <c r="AR293" s="178" t="s">
        <v>3327</v>
      </c>
      <c r="AS293" s="225"/>
      <c r="AT293">
        <v>1</v>
      </c>
      <c r="AU293"/>
      <c r="AV293"/>
      <c r="AW293"/>
      <c r="AX293"/>
      <c r="AY293">
        <f t="shared" si="92"/>
        <v>0</v>
      </c>
      <c r="AZ293"/>
      <c r="BA293"/>
      <c r="BB293"/>
      <c r="BC293"/>
      <c r="BD293"/>
      <c r="BE293"/>
      <c r="BF293"/>
      <c r="BG293"/>
      <c r="BH293"/>
      <c r="BI293">
        <v>1</v>
      </c>
      <c r="BJ293"/>
      <c r="BK293"/>
      <c r="BL293"/>
      <c r="BM293"/>
      <c r="BN293"/>
      <c r="BO293"/>
      <c r="BP293"/>
      <c r="BQ293"/>
      <c r="BR293"/>
      <c r="BS293" s="75" t="s">
        <v>3328</v>
      </c>
      <c r="BT293" s="75" t="s">
        <v>3317</v>
      </c>
      <c r="BU293" s="80"/>
      <c r="BV293" s="80"/>
      <c r="BW293" s="80">
        <v>3</v>
      </c>
      <c r="BX293" s="80"/>
      <c r="BY293" s="80"/>
      <c r="BZ293" s="80"/>
      <c r="CA293" s="80"/>
      <c r="CB293" s="80">
        <v>2</v>
      </c>
      <c r="CC293" s="80"/>
      <c r="CD293" s="75" t="s">
        <v>2801</v>
      </c>
      <c r="CE293" s="75"/>
      <c r="CF293" s="80">
        <v>3</v>
      </c>
      <c r="CG293" s="75" t="s">
        <v>3213</v>
      </c>
      <c r="CH293" s="75" t="s">
        <v>3209</v>
      </c>
      <c r="CI293" s="81" t="s">
        <v>3180</v>
      </c>
      <c r="CJ293" s="58" t="s">
        <v>3113</v>
      </c>
      <c r="CK293" s="75"/>
    </row>
    <row r="294" spans="1:89" s="50" customFormat="1" x14ac:dyDescent="0.3">
      <c r="A294" s="74" t="s">
        <v>1928</v>
      </c>
      <c r="B294" s="74">
        <v>64172508</v>
      </c>
      <c r="C294" s="74">
        <v>0</v>
      </c>
      <c r="D294" s="74">
        <v>132</v>
      </c>
      <c r="E294" s="74">
        <v>0</v>
      </c>
      <c r="F294" s="75"/>
      <c r="G294" s="74" t="s">
        <v>1929</v>
      </c>
      <c r="H294" s="76">
        <v>44106</v>
      </c>
      <c r="I294" s="49" t="b">
        <f t="shared" si="75"/>
        <v>1</v>
      </c>
      <c r="J294" s="77">
        <v>1601645786</v>
      </c>
      <c r="K294" s="78">
        <f t="shared" si="76"/>
        <v>44106.566967592589</v>
      </c>
      <c r="L294" s="77">
        <v>1601646134</v>
      </c>
      <c r="M294" s="78">
        <f t="shared" si="77"/>
        <v>44106.57099537037</v>
      </c>
      <c r="N294" s="77">
        <f t="shared" si="78"/>
        <v>348</v>
      </c>
      <c r="O294" s="79" t="str">
        <f t="shared" si="79"/>
        <v>0 days 0:5:48</v>
      </c>
      <c r="P294" s="77"/>
      <c r="Q294" s="78" t="str">
        <f t="shared" si="80"/>
        <v/>
      </c>
      <c r="R294" s="77" t="str">
        <f t="shared" si="81"/>
        <v/>
      </c>
      <c r="S294" s="79" t="str">
        <f t="shared" si="82"/>
        <v/>
      </c>
      <c r="T294" s="75"/>
      <c r="U294" s="78" t="str">
        <f t="shared" si="83"/>
        <v/>
      </c>
      <c r="V294" s="77" t="str">
        <f t="shared" si="84"/>
        <v/>
      </c>
      <c r="W294" s="79" t="str">
        <f t="shared" si="85"/>
        <v/>
      </c>
      <c r="X294" s="77">
        <f t="shared" si="86"/>
        <v>348</v>
      </c>
      <c r="Y294" s="79" t="str">
        <f t="shared" si="87"/>
        <v>00 days 00:05:48</v>
      </c>
      <c r="Z294" s="75"/>
      <c r="AA294" s="75"/>
      <c r="AB294" s="75"/>
      <c r="AC294" s="75" t="str">
        <f>IF(AB294="","",VLOOKUP(AB294,'Lookup Tables'!$A$75:$B$86,2,TRUE))</f>
        <v/>
      </c>
      <c r="AD294" s="79" t="str">
        <f t="shared" si="88"/>
        <v/>
      </c>
      <c r="AE294" s="74" t="s">
        <v>1931</v>
      </c>
      <c r="AF294" s="74" t="str">
        <f t="shared" si="89"/>
        <v>Link</v>
      </c>
      <c r="AG294" s="74">
        <v>1</v>
      </c>
      <c r="AH294" s="75" t="str">
        <f>IF(AG294="","",VLOOKUP(AG294,'Lookup Tables'!$A$75:$B$86,2,TRUE))</f>
        <v>Level 1</v>
      </c>
      <c r="AI294" s="74">
        <v>14379922</v>
      </c>
      <c r="AJ294" s="74" t="s">
        <v>9</v>
      </c>
      <c r="AK294" s="74" t="s">
        <v>1930</v>
      </c>
      <c r="AL294" s="74"/>
      <c r="AM294" s="75" t="s">
        <v>1932</v>
      </c>
      <c r="AN294" s="75" t="s">
        <v>1933</v>
      </c>
      <c r="AO294" s="74" t="str">
        <f t="shared" si="90"/>
        <v>Link</v>
      </c>
      <c r="AP294" s="74" t="b">
        <v>0</v>
      </c>
      <c r="AQ294" s="166">
        <v>351</v>
      </c>
      <c r="AR294" s="178" t="s">
        <v>3329</v>
      </c>
      <c r="AS294" s="225"/>
      <c r="AT294">
        <v>1</v>
      </c>
      <c r="AU294"/>
      <c r="AV294"/>
      <c r="AW294"/>
      <c r="AX294"/>
      <c r="AY294">
        <f t="shared" si="92"/>
        <v>0</v>
      </c>
      <c r="AZ294"/>
      <c r="BA294"/>
      <c r="BB294"/>
      <c r="BC294"/>
      <c r="BD294"/>
      <c r="BE294"/>
      <c r="BF294"/>
      <c r="BG294"/>
      <c r="BH294"/>
      <c r="BI294">
        <v>1</v>
      </c>
      <c r="BJ294">
        <v>1</v>
      </c>
      <c r="BK294"/>
      <c r="BL294"/>
      <c r="BM294"/>
      <c r="BN294"/>
      <c r="BO294"/>
      <c r="BP294"/>
      <c r="BQ294"/>
      <c r="BR294"/>
      <c r="BS294" s="75" t="s">
        <v>3330</v>
      </c>
      <c r="BT294" s="75" t="s">
        <v>3317</v>
      </c>
      <c r="BU294" s="80"/>
      <c r="BV294" s="80"/>
      <c r="BW294" s="80">
        <v>3</v>
      </c>
      <c r="BX294" s="80"/>
      <c r="BY294" s="80"/>
      <c r="BZ294" s="80"/>
      <c r="CA294" s="80">
        <v>2</v>
      </c>
      <c r="CB294" s="80">
        <v>2</v>
      </c>
      <c r="CC294" s="80"/>
      <c r="CD294" s="75" t="s">
        <v>2801</v>
      </c>
      <c r="CE294" s="75" t="s">
        <v>2818</v>
      </c>
      <c r="CF294" s="80">
        <v>3</v>
      </c>
      <c r="CG294" s="75" t="s">
        <v>3214</v>
      </c>
      <c r="CH294" s="75" t="s">
        <v>3209</v>
      </c>
      <c r="CI294" s="81" t="s">
        <v>3331</v>
      </c>
      <c r="CJ294" s="58" t="s">
        <v>3113</v>
      </c>
      <c r="CK294" s="75"/>
    </row>
    <row r="295" spans="1:89" s="50" customFormat="1" x14ac:dyDescent="0.3">
      <c r="A295" s="49" t="s">
        <v>2368</v>
      </c>
      <c r="B295" s="49">
        <v>51544240</v>
      </c>
      <c r="C295" s="49">
        <v>14</v>
      </c>
      <c r="D295" s="49">
        <v>1440</v>
      </c>
      <c r="E295" s="49">
        <v>2</v>
      </c>
      <c r="F295" s="50">
        <v>51544868</v>
      </c>
      <c r="G295" s="49" t="s">
        <v>1386</v>
      </c>
      <c r="H295" s="51">
        <v>44225</v>
      </c>
      <c r="I295" s="49" t="b">
        <f t="shared" si="75"/>
        <v>1</v>
      </c>
      <c r="J295" s="52">
        <v>1532625152</v>
      </c>
      <c r="K295" s="53">
        <f t="shared" si="76"/>
        <v>43307.717037037044</v>
      </c>
      <c r="L295" s="52">
        <v>1532625592</v>
      </c>
      <c r="M295" s="53">
        <f t="shared" si="77"/>
        <v>43307.722129629634</v>
      </c>
      <c r="N295" s="52">
        <f t="shared" si="78"/>
        <v>440</v>
      </c>
      <c r="O295" s="54" t="str">
        <f t="shared" si="79"/>
        <v>0 days 0:7:20</v>
      </c>
      <c r="P295" s="52">
        <v>1532627613</v>
      </c>
      <c r="Q295" s="53">
        <f t="shared" si="80"/>
        <v>43307.745520833334</v>
      </c>
      <c r="R295" s="52">
        <f t="shared" si="81"/>
        <v>2461</v>
      </c>
      <c r="S295" s="54" t="str">
        <f t="shared" si="82"/>
        <v>0 days 0:41:1</v>
      </c>
      <c r="T295" s="50">
        <v>1532627613</v>
      </c>
      <c r="U295" s="53">
        <f t="shared" si="83"/>
        <v>43307.745520833334</v>
      </c>
      <c r="V295" s="52">
        <f t="shared" si="84"/>
        <v>2461</v>
      </c>
      <c r="W295" s="54" t="str">
        <f t="shared" si="85"/>
        <v>0 days 0:41:1</v>
      </c>
      <c r="X295" s="52">
        <f t="shared" si="86"/>
        <v>440</v>
      </c>
      <c r="Y295" s="54" t="str">
        <f t="shared" si="87"/>
        <v>00 days 00:07:20</v>
      </c>
      <c r="Z295" s="50" t="s">
        <v>3060</v>
      </c>
      <c r="AA295" s="50">
        <v>155423</v>
      </c>
      <c r="AB295" s="50">
        <v>267015</v>
      </c>
      <c r="AC295" s="50" t="str">
        <f>IF(AB295="","",VLOOKUP(AB295,'Lookup Tables'!$A$75:$B$86,2,TRUE))</f>
        <v>Level 11</v>
      </c>
      <c r="AD295" s="54" t="str">
        <f t="shared" si="88"/>
        <v>Level 2-Level 11</v>
      </c>
      <c r="AE295" s="49" t="s">
        <v>2370</v>
      </c>
      <c r="AF295" s="55" t="str">
        <f t="shared" si="89"/>
        <v>Link</v>
      </c>
      <c r="AG295" s="49">
        <v>385</v>
      </c>
      <c r="AH295" s="50" t="str">
        <f>IF(AG295="","",VLOOKUP(AG295,'Lookup Tables'!$A$75:$B$86,2,TRUE))</f>
        <v>Level 2</v>
      </c>
      <c r="AI295" s="49">
        <v>5577384</v>
      </c>
      <c r="AJ295" s="49" t="s">
        <v>9</v>
      </c>
      <c r="AK295" s="49" t="s">
        <v>2369</v>
      </c>
      <c r="AL295" s="49"/>
      <c r="AM295" s="50" t="s">
        <v>2371</v>
      </c>
      <c r="AN295" s="50" t="s">
        <v>2372</v>
      </c>
      <c r="AO295" s="55" t="str">
        <f t="shared" si="90"/>
        <v>Link</v>
      </c>
      <c r="AP295" s="49" t="b">
        <v>1</v>
      </c>
      <c r="AQ295" s="165">
        <v>436</v>
      </c>
      <c r="AR295" s="180" t="s">
        <v>2368</v>
      </c>
      <c r="AS295" s="225"/>
      <c r="AT295"/>
      <c r="AU295"/>
      <c r="AV295"/>
      <c r="AW295"/>
      <c r="AX295"/>
      <c r="AY295">
        <f t="shared" si="92"/>
        <v>0</v>
      </c>
      <c r="AZ295"/>
      <c r="BA295"/>
      <c r="BB295"/>
      <c r="BC295"/>
      <c r="BD295"/>
      <c r="BE295"/>
      <c r="BF295"/>
      <c r="BG295"/>
      <c r="BH295"/>
      <c r="BI295">
        <v>1</v>
      </c>
      <c r="BJ295">
        <v>1</v>
      </c>
      <c r="BK295"/>
      <c r="BL295"/>
      <c r="BM295"/>
      <c r="BN295"/>
      <c r="BO295"/>
      <c r="BP295"/>
      <c r="BQ295"/>
      <c r="BR295"/>
      <c r="BS295" s="82" t="s">
        <v>3603</v>
      </c>
      <c r="BT295" s="82" t="s">
        <v>3602</v>
      </c>
      <c r="BU295" s="56"/>
      <c r="BV295" s="56"/>
      <c r="BW295" s="56">
        <v>2</v>
      </c>
      <c r="BX295" s="56">
        <v>3</v>
      </c>
      <c r="BY295" s="56"/>
      <c r="BZ295" s="56"/>
      <c r="CA295" s="56"/>
      <c r="CB295" s="56"/>
      <c r="CC295" s="56"/>
      <c r="CD295" s="82" t="s">
        <v>2800</v>
      </c>
      <c r="CE295" s="82" t="s">
        <v>2818</v>
      </c>
      <c r="CF295" s="56">
        <v>2</v>
      </c>
      <c r="CG295" s="82" t="s">
        <v>3214</v>
      </c>
      <c r="CH295" s="82" t="s">
        <v>2818</v>
      </c>
      <c r="CI295" s="57" t="s">
        <v>3163</v>
      </c>
      <c r="CJ295" s="58" t="s">
        <v>3113</v>
      </c>
    </row>
    <row r="296" spans="1:89" s="50" customFormat="1" x14ac:dyDescent="0.3">
      <c r="A296" s="49" t="s">
        <v>266</v>
      </c>
      <c r="B296" s="49">
        <v>63660356</v>
      </c>
      <c r="C296" s="49">
        <v>3</v>
      </c>
      <c r="D296" s="49">
        <v>61</v>
      </c>
      <c r="E296" s="49">
        <v>1</v>
      </c>
      <c r="G296" s="49" t="s">
        <v>267</v>
      </c>
      <c r="H296" s="51">
        <v>44075</v>
      </c>
      <c r="I296" s="49" t="b">
        <f t="shared" si="75"/>
        <v>0</v>
      </c>
      <c r="J296" s="52">
        <v>1598809542</v>
      </c>
      <c r="K296" s="53">
        <f t="shared" si="76"/>
        <v>44073.740069444444</v>
      </c>
      <c r="L296" s="52">
        <v>1598809704</v>
      </c>
      <c r="M296" s="53">
        <f t="shared" si="77"/>
        <v>44073.741944444439</v>
      </c>
      <c r="N296" s="52">
        <f t="shared" si="78"/>
        <v>162</v>
      </c>
      <c r="O296" s="54" t="str">
        <f t="shared" si="79"/>
        <v>0 days 0:2:42</v>
      </c>
      <c r="P296" s="52">
        <v>1598928446</v>
      </c>
      <c r="Q296" s="53">
        <f t="shared" si="80"/>
        <v>44075.116273148145</v>
      </c>
      <c r="R296" s="52">
        <f t="shared" si="81"/>
        <v>118904</v>
      </c>
      <c r="S296" s="54" t="str">
        <f t="shared" si="82"/>
        <v>1 days 9:1:44</v>
      </c>
      <c r="U296" s="53" t="str">
        <f t="shared" si="83"/>
        <v/>
      </c>
      <c r="V296" s="52" t="str">
        <f t="shared" si="84"/>
        <v/>
      </c>
      <c r="W296" s="54" t="str">
        <f t="shared" si="85"/>
        <v/>
      </c>
      <c r="X296" s="52">
        <f t="shared" si="86"/>
        <v>162</v>
      </c>
      <c r="Y296" s="54" t="str">
        <f t="shared" si="87"/>
        <v>00 days 00:02:42</v>
      </c>
      <c r="AC296" s="50" t="str">
        <f>IF(AB296="","",VLOOKUP(AB296,'Lookup Tables'!$A$75:$B$86,2,TRUE))</f>
        <v/>
      </c>
      <c r="AD296" s="54" t="str">
        <f t="shared" si="88"/>
        <v/>
      </c>
      <c r="AE296" s="49" t="s">
        <v>269</v>
      </c>
      <c r="AF296" s="55" t="str">
        <f t="shared" si="89"/>
        <v>Link</v>
      </c>
      <c r="AG296" s="49">
        <v>151</v>
      </c>
      <c r="AH296" s="50" t="str">
        <f>IF(AG296="","",VLOOKUP(AG296,'Lookup Tables'!$A$75:$B$86,2,TRUE))</f>
        <v>Level 1</v>
      </c>
      <c r="AI296" s="49">
        <v>997351</v>
      </c>
      <c r="AJ296" s="49" t="s">
        <v>9</v>
      </c>
      <c r="AK296" s="49" t="s">
        <v>268</v>
      </c>
      <c r="AL296" s="49">
        <v>0</v>
      </c>
      <c r="AM296" s="50" t="s">
        <v>270</v>
      </c>
      <c r="AN296" s="50" t="s">
        <v>271</v>
      </c>
      <c r="AO296" s="55" t="str">
        <f t="shared" si="90"/>
        <v>Link</v>
      </c>
      <c r="AP296" s="49" t="b">
        <v>1</v>
      </c>
      <c r="AQ296" s="165">
        <v>45</v>
      </c>
      <c r="AR296" s="175" t="s">
        <v>3301</v>
      </c>
      <c r="AS296" s="225"/>
      <c r="AT296"/>
      <c r="AU296"/>
      <c r="AV296"/>
      <c r="AW296"/>
      <c r="AX296"/>
      <c r="AY296">
        <f t="shared" si="92"/>
        <v>0</v>
      </c>
      <c r="AZ296"/>
      <c r="BA296"/>
      <c r="BB296"/>
      <c r="BC296"/>
      <c r="BD296"/>
      <c r="BE296"/>
      <c r="BF296">
        <v>1</v>
      </c>
      <c r="BG296"/>
      <c r="BH296"/>
      <c r="BI296">
        <v>1</v>
      </c>
      <c r="BJ296"/>
      <c r="BK296"/>
      <c r="BL296"/>
      <c r="BM296"/>
      <c r="BN296"/>
      <c r="BO296"/>
      <c r="BP296"/>
      <c r="BQ296"/>
      <c r="BR296"/>
      <c r="BS296" s="50" t="s">
        <v>3303</v>
      </c>
      <c r="BT296" s="50" t="s">
        <v>3302</v>
      </c>
      <c r="BU296" s="56">
        <v>2</v>
      </c>
      <c r="BV296" s="56"/>
      <c r="BW296" s="56"/>
      <c r="BX296" s="56">
        <v>3</v>
      </c>
      <c r="BY296" s="56">
        <v>2</v>
      </c>
      <c r="BZ296" s="56"/>
      <c r="CA296" s="56"/>
      <c r="CB296" s="56"/>
      <c r="CC296" s="56"/>
      <c r="CD296" s="50" t="s">
        <v>2804</v>
      </c>
      <c r="CE296" s="50" t="s">
        <v>2818</v>
      </c>
      <c r="CF296" s="56">
        <v>2</v>
      </c>
      <c r="CG296" s="50" t="s">
        <v>3214</v>
      </c>
      <c r="CH296" s="50" t="s">
        <v>2818</v>
      </c>
      <c r="CI296" s="57" t="s">
        <v>2902</v>
      </c>
      <c r="CJ296" s="58" t="s">
        <v>3113</v>
      </c>
    </row>
    <row r="297" spans="1:89" s="50" customFormat="1" x14ac:dyDescent="0.3">
      <c r="A297" s="49" t="s">
        <v>623</v>
      </c>
      <c r="B297" s="49">
        <v>51499079</v>
      </c>
      <c r="C297" s="49">
        <v>3</v>
      </c>
      <c r="D297" s="49">
        <v>748</v>
      </c>
      <c r="E297" s="49">
        <v>0</v>
      </c>
      <c r="G297" s="49" t="s">
        <v>624</v>
      </c>
      <c r="H297" s="51">
        <v>43305</v>
      </c>
      <c r="I297" s="49" t="b">
        <f t="shared" si="75"/>
        <v>1</v>
      </c>
      <c r="J297" s="52">
        <v>1532436642</v>
      </c>
      <c r="K297" s="53">
        <f t="shared" si="76"/>
        <v>43305.535208333327</v>
      </c>
      <c r="L297" s="52"/>
      <c r="M297" s="53" t="str">
        <f t="shared" si="77"/>
        <v/>
      </c>
      <c r="N297" s="52" t="str">
        <f t="shared" si="78"/>
        <v/>
      </c>
      <c r="O297" s="54" t="str">
        <f t="shared" si="79"/>
        <v/>
      </c>
      <c r="P297" s="52"/>
      <c r="Q297" s="53" t="str">
        <f t="shared" si="80"/>
        <v/>
      </c>
      <c r="R297" s="52" t="str">
        <f t="shared" si="81"/>
        <v/>
      </c>
      <c r="S297" s="54" t="str">
        <f t="shared" si="82"/>
        <v/>
      </c>
      <c r="U297" s="53" t="str">
        <f t="shared" si="83"/>
        <v/>
      </c>
      <c r="V297" s="52" t="str">
        <f t="shared" si="84"/>
        <v/>
      </c>
      <c r="W297" s="54" t="str">
        <f t="shared" si="85"/>
        <v/>
      </c>
      <c r="X297" s="52" t="str">
        <f t="shared" si="86"/>
        <v/>
      </c>
      <c r="Y297" s="54" t="str">
        <f t="shared" si="87"/>
        <v/>
      </c>
      <c r="AC297" s="50" t="str">
        <f>IF(AB297="","",VLOOKUP(AB297,'Lookup Tables'!$A$75:$B$86,2,TRUE))</f>
        <v/>
      </c>
      <c r="AD297" s="54" t="str">
        <f t="shared" si="88"/>
        <v/>
      </c>
      <c r="AE297" s="49" t="s">
        <v>626</v>
      </c>
      <c r="AF297" s="55" t="str">
        <f t="shared" si="89"/>
        <v>Link</v>
      </c>
      <c r="AG297" s="49">
        <v>2123</v>
      </c>
      <c r="AH297" s="50" t="str">
        <f>IF(AG297="","",VLOOKUP(AG297,'Lookup Tables'!$A$75:$B$86,2,TRUE))</f>
        <v>Level 5</v>
      </c>
      <c r="AI297" s="49">
        <v>859268</v>
      </c>
      <c r="AJ297" s="49" t="s">
        <v>9</v>
      </c>
      <c r="AK297" s="49" t="s">
        <v>625</v>
      </c>
      <c r="AL297" s="49">
        <v>38</v>
      </c>
      <c r="AM297" s="50" t="s">
        <v>627</v>
      </c>
      <c r="AN297" s="50" t="s">
        <v>628</v>
      </c>
      <c r="AO297" s="55" t="str">
        <f t="shared" si="90"/>
        <v>Link</v>
      </c>
      <c r="AP297" s="49" t="b">
        <v>0</v>
      </c>
      <c r="AQ297" s="165">
        <v>106</v>
      </c>
      <c r="AR297" s="175" t="s">
        <v>2986</v>
      </c>
      <c r="AS297" s="225"/>
      <c r="AT297"/>
      <c r="AU297"/>
      <c r="AV297"/>
      <c r="AW297"/>
      <c r="AX297"/>
      <c r="AY297">
        <f t="shared" si="92"/>
        <v>0</v>
      </c>
      <c r="AZ297"/>
      <c r="BA297"/>
      <c r="BB297"/>
      <c r="BC297"/>
      <c r="BD297"/>
      <c r="BE297"/>
      <c r="BF297"/>
      <c r="BG297"/>
      <c r="BH297"/>
      <c r="BI297">
        <v>1</v>
      </c>
      <c r="BJ297">
        <v>1</v>
      </c>
      <c r="BK297"/>
      <c r="BL297"/>
      <c r="BM297"/>
      <c r="BN297"/>
      <c r="BO297"/>
      <c r="BP297"/>
      <c r="BQ297"/>
      <c r="BR297"/>
      <c r="BS297" s="50" t="s">
        <v>3635</v>
      </c>
      <c r="BT297" s="50" t="s">
        <v>2983</v>
      </c>
      <c r="BU297" s="56"/>
      <c r="BV297" s="56"/>
      <c r="BW297" s="56">
        <v>3</v>
      </c>
      <c r="BX297" s="56"/>
      <c r="BY297" s="56"/>
      <c r="BZ297" s="56"/>
      <c r="CA297" s="56"/>
      <c r="CB297" s="56"/>
      <c r="CC297" s="56"/>
      <c r="CD297" s="50" t="s">
        <v>2801</v>
      </c>
      <c r="CE297" s="50" t="s">
        <v>2818</v>
      </c>
      <c r="CF297" s="56">
        <v>2</v>
      </c>
      <c r="CG297" s="50" t="s">
        <v>3214</v>
      </c>
      <c r="CH297" s="50" t="s">
        <v>2818</v>
      </c>
      <c r="CI297" s="57" t="s">
        <v>2902</v>
      </c>
      <c r="CJ297" s="58" t="s">
        <v>3113</v>
      </c>
    </row>
    <row r="298" spans="1:89" s="50" customFormat="1" x14ac:dyDescent="0.3">
      <c r="A298" s="49" t="s">
        <v>1868</v>
      </c>
      <c r="B298" s="49">
        <v>49491383</v>
      </c>
      <c r="C298" s="49">
        <v>0</v>
      </c>
      <c r="D298" s="49">
        <v>948</v>
      </c>
      <c r="E298" s="49">
        <v>1</v>
      </c>
      <c r="G298" s="49" t="s">
        <v>1869</v>
      </c>
      <c r="H298" s="51">
        <v>43185</v>
      </c>
      <c r="I298" s="49" t="b">
        <f t="shared" si="75"/>
        <v>1</v>
      </c>
      <c r="J298" s="52">
        <v>1522066882</v>
      </c>
      <c r="K298" s="53">
        <f t="shared" si="76"/>
        <v>43185.514837962968</v>
      </c>
      <c r="L298" s="52">
        <v>1522067470</v>
      </c>
      <c r="M298" s="53">
        <f t="shared" si="77"/>
        <v>43185.521643518514</v>
      </c>
      <c r="N298" s="52">
        <f t="shared" si="78"/>
        <v>588</v>
      </c>
      <c r="O298" s="54" t="str">
        <f t="shared" si="79"/>
        <v>0 days 0:9:48</v>
      </c>
      <c r="P298" s="52">
        <v>1522071562</v>
      </c>
      <c r="Q298" s="53">
        <f t="shared" si="80"/>
        <v>43185.569004629629</v>
      </c>
      <c r="R298" s="52">
        <f t="shared" si="81"/>
        <v>4680</v>
      </c>
      <c r="S298" s="54" t="str">
        <f t="shared" si="82"/>
        <v>0 days 1:18:0</v>
      </c>
      <c r="U298" s="53" t="str">
        <f t="shared" si="83"/>
        <v/>
      </c>
      <c r="V298" s="52" t="str">
        <f t="shared" si="84"/>
        <v/>
      </c>
      <c r="W298" s="54" t="str">
        <f t="shared" si="85"/>
        <v/>
      </c>
      <c r="X298" s="52">
        <f t="shared" si="86"/>
        <v>588</v>
      </c>
      <c r="Y298" s="54" t="str">
        <f t="shared" si="87"/>
        <v>00 days 00:09:48</v>
      </c>
      <c r="AC298" s="50" t="str">
        <f>IF(AB298="","",VLOOKUP(AB298,'Lookup Tables'!$A$75:$B$86,2,TRUE))</f>
        <v/>
      </c>
      <c r="AD298" s="54" t="str">
        <f t="shared" si="88"/>
        <v/>
      </c>
      <c r="AE298" s="49" t="s">
        <v>1871</v>
      </c>
      <c r="AF298" s="55" t="str">
        <f t="shared" si="89"/>
        <v>Link</v>
      </c>
      <c r="AG298" s="49">
        <v>452</v>
      </c>
      <c r="AH298" s="50" t="str">
        <f>IF(AG298="","",VLOOKUP(AG298,'Lookup Tables'!$A$75:$B$86,2,TRUE))</f>
        <v>Level 2</v>
      </c>
      <c r="AI298" s="49">
        <v>7677042</v>
      </c>
      <c r="AJ298" s="49" t="s">
        <v>9</v>
      </c>
      <c r="AK298" s="49" t="s">
        <v>1870</v>
      </c>
      <c r="AL298" s="49"/>
      <c r="AM298" s="50" t="s">
        <v>1872</v>
      </c>
      <c r="AN298" s="50" t="s">
        <v>1873</v>
      </c>
      <c r="AO298" s="55" t="str">
        <f t="shared" si="90"/>
        <v>Link</v>
      </c>
      <c r="AP298" s="49" t="b">
        <v>1</v>
      </c>
      <c r="AQ298" s="165">
        <v>341</v>
      </c>
      <c r="AR298" s="175" t="s">
        <v>3807</v>
      </c>
      <c r="AS298" s="225"/>
      <c r="AT298"/>
      <c r="AU298"/>
      <c r="AV298"/>
      <c r="AW298"/>
      <c r="AX298"/>
      <c r="AY298">
        <f t="shared" si="92"/>
        <v>0</v>
      </c>
      <c r="AZ298"/>
      <c r="BA298"/>
      <c r="BB298">
        <v>1</v>
      </c>
      <c r="BC298"/>
      <c r="BD298"/>
      <c r="BE298"/>
      <c r="BF298"/>
      <c r="BG298"/>
      <c r="BH298"/>
      <c r="BI298">
        <v>1</v>
      </c>
      <c r="BJ298"/>
      <c r="BK298"/>
      <c r="BL298"/>
      <c r="BM298"/>
      <c r="BN298"/>
      <c r="BO298"/>
      <c r="BP298"/>
      <c r="BQ298"/>
      <c r="BR298"/>
      <c r="BS298" s="50" t="s">
        <v>3808</v>
      </c>
      <c r="BT298" s="50" t="s">
        <v>3806</v>
      </c>
      <c r="BU298" s="56"/>
      <c r="BV298" s="56"/>
      <c r="BW298" s="56">
        <v>3</v>
      </c>
      <c r="BX298" s="56"/>
      <c r="BY298" s="56"/>
      <c r="BZ298" s="56"/>
      <c r="CA298" s="56"/>
      <c r="CB298" s="56"/>
      <c r="CC298" s="56"/>
      <c r="CD298" s="50" t="s">
        <v>2801</v>
      </c>
      <c r="CE298" s="50" t="s">
        <v>2818</v>
      </c>
      <c r="CF298" s="56">
        <v>2</v>
      </c>
      <c r="CG298" s="50" t="s">
        <v>3214</v>
      </c>
      <c r="CH298" s="50" t="s">
        <v>2818</v>
      </c>
      <c r="CI298" s="57" t="s">
        <v>2818</v>
      </c>
      <c r="CJ298" s="58" t="s">
        <v>3113</v>
      </c>
    </row>
    <row r="299" spans="1:89" s="50" customFormat="1" x14ac:dyDescent="0.3">
      <c r="A299" s="49" t="s">
        <v>2488</v>
      </c>
      <c r="B299" s="49">
        <v>66464389</v>
      </c>
      <c r="C299" s="49">
        <v>2</v>
      </c>
      <c r="D299" s="49">
        <v>37</v>
      </c>
      <c r="E299" s="49">
        <v>1</v>
      </c>
      <c r="G299" s="49" t="s">
        <v>2489</v>
      </c>
      <c r="H299" s="51">
        <v>44259</v>
      </c>
      <c r="I299" s="49" t="b">
        <f t="shared" si="75"/>
        <v>1</v>
      </c>
      <c r="J299" s="52">
        <v>1614803048</v>
      </c>
      <c r="K299" s="53">
        <f t="shared" si="76"/>
        <v>44258.850092592591</v>
      </c>
      <c r="L299" s="52"/>
      <c r="M299" s="53" t="str">
        <f t="shared" si="77"/>
        <v/>
      </c>
      <c r="N299" s="52" t="str">
        <f t="shared" si="78"/>
        <v/>
      </c>
      <c r="O299" s="54" t="str">
        <f t="shared" si="79"/>
        <v/>
      </c>
      <c r="P299" s="52">
        <v>1614875508</v>
      </c>
      <c r="Q299" s="53">
        <f t="shared" si="80"/>
        <v>44259.688750000001</v>
      </c>
      <c r="R299" s="52">
        <f t="shared" si="81"/>
        <v>72460</v>
      </c>
      <c r="S299" s="54" t="str">
        <f t="shared" si="82"/>
        <v>0 days 20:7:40</v>
      </c>
      <c r="U299" s="53" t="str">
        <f t="shared" si="83"/>
        <v/>
      </c>
      <c r="V299" s="52" t="str">
        <f t="shared" si="84"/>
        <v/>
      </c>
      <c r="W299" s="54" t="str">
        <f t="shared" si="85"/>
        <v/>
      </c>
      <c r="X299" s="52">
        <f t="shared" si="86"/>
        <v>72460</v>
      </c>
      <c r="Y299" s="54" t="str">
        <f t="shared" si="87"/>
        <v>00 days 20:07:40</v>
      </c>
      <c r="AC299" s="50" t="str">
        <f>IF(AB299="","",VLOOKUP(AB299,'Lookup Tables'!$A$75:$B$86,2,TRUE))</f>
        <v/>
      </c>
      <c r="AD299" s="54" t="str">
        <f t="shared" si="88"/>
        <v/>
      </c>
      <c r="AE299" s="49" t="s">
        <v>2491</v>
      </c>
      <c r="AF299" s="55" t="str">
        <f t="shared" si="89"/>
        <v>Link</v>
      </c>
      <c r="AG299" s="49">
        <v>512</v>
      </c>
      <c r="AH299" s="50" t="str">
        <f>IF(AG299="","",VLOOKUP(AG299,'Lookup Tables'!$A$75:$B$86,2,TRUE))</f>
        <v>Level 3</v>
      </c>
      <c r="AI299" s="49">
        <v>881481</v>
      </c>
      <c r="AJ299" s="49" t="s">
        <v>9</v>
      </c>
      <c r="AK299" s="49" t="s">
        <v>2490</v>
      </c>
      <c r="AL299" s="49">
        <v>55</v>
      </c>
      <c r="AM299" s="50" t="s">
        <v>2492</v>
      </c>
      <c r="AN299" s="50" t="s">
        <v>2493</v>
      </c>
      <c r="AO299" s="55" t="str">
        <f t="shared" si="90"/>
        <v>Link</v>
      </c>
      <c r="AP299" s="59" t="b">
        <v>1</v>
      </c>
      <c r="AQ299" s="165">
        <v>459</v>
      </c>
      <c r="AR299" s="175" t="s">
        <v>3221</v>
      </c>
      <c r="AS299" s="225"/>
      <c r="AT299"/>
      <c r="AU299"/>
      <c r="AV299"/>
      <c r="AW299"/>
      <c r="AX299"/>
      <c r="AY299">
        <f t="shared" si="92"/>
        <v>0</v>
      </c>
      <c r="AZ299"/>
      <c r="BA299"/>
      <c r="BB299"/>
      <c r="BC299">
        <v>0</v>
      </c>
      <c r="BD299"/>
      <c r="BE299"/>
      <c r="BF299"/>
      <c r="BG299"/>
      <c r="BH299"/>
      <c r="BI299">
        <v>0</v>
      </c>
      <c r="BJ299"/>
      <c r="BK299"/>
      <c r="BL299"/>
      <c r="BM299"/>
      <c r="BN299"/>
      <c r="BO299"/>
      <c r="BP299"/>
      <c r="BQ299"/>
      <c r="BR299"/>
      <c r="BS299" s="50" t="s">
        <v>3222</v>
      </c>
      <c r="BT299" s="50" t="s">
        <v>2903</v>
      </c>
      <c r="BU299" s="56">
        <v>2</v>
      </c>
      <c r="BV299" s="56"/>
      <c r="BW299" s="56">
        <v>3</v>
      </c>
      <c r="BX299" s="56"/>
      <c r="BY299" s="56"/>
      <c r="BZ299" s="56"/>
      <c r="CA299" s="56"/>
      <c r="CB299" s="56">
        <v>2</v>
      </c>
      <c r="CC299" s="56"/>
      <c r="CD299" s="50" t="s">
        <v>2801</v>
      </c>
      <c r="CE299" s="50" t="s">
        <v>2818</v>
      </c>
      <c r="CF299" s="56">
        <v>2</v>
      </c>
      <c r="CG299" s="50" t="s">
        <v>3213</v>
      </c>
      <c r="CH299" s="50" t="s">
        <v>2818</v>
      </c>
      <c r="CI299" s="57" t="s">
        <v>3175</v>
      </c>
      <c r="CJ299" s="58" t="s">
        <v>3113</v>
      </c>
    </row>
    <row r="300" spans="1:89" s="50" customFormat="1" x14ac:dyDescent="0.3">
      <c r="A300" s="49" t="s">
        <v>2391</v>
      </c>
      <c r="B300" s="49">
        <v>56925313</v>
      </c>
      <c r="C300" s="49">
        <v>1</v>
      </c>
      <c r="D300" s="49">
        <v>385</v>
      </c>
      <c r="E300" s="49">
        <v>1</v>
      </c>
      <c r="G300" s="49" t="s">
        <v>2392</v>
      </c>
      <c r="H300" s="51">
        <v>44131</v>
      </c>
      <c r="I300" s="49" t="b">
        <f t="shared" si="75"/>
        <v>1</v>
      </c>
      <c r="J300" s="52">
        <v>1562526711</v>
      </c>
      <c r="K300" s="53">
        <f t="shared" si="76"/>
        <v>43653.799895833334</v>
      </c>
      <c r="L300" s="52"/>
      <c r="M300" s="53" t="str">
        <f t="shared" si="77"/>
        <v/>
      </c>
      <c r="N300" s="52" t="str">
        <f t="shared" si="78"/>
        <v/>
      </c>
      <c r="O300" s="54" t="str">
        <f t="shared" si="79"/>
        <v/>
      </c>
      <c r="P300" s="52">
        <v>1569852730</v>
      </c>
      <c r="Q300" s="53">
        <f t="shared" si="80"/>
        <v>43738.591782407413</v>
      </c>
      <c r="R300" s="52">
        <f t="shared" si="81"/>
        <v>7326019</v>
      </c>
      <c r="S300" s="54" t="str">
        <f t="shared" si="82"/>
        <v>84 days 19:0:19</v>
      </c>
      <c r="U300" s="53" t="str">
        <f t="shared" si="83"/>
        <v/>
      </c>
      <c r="V300" s="52" t="str">
        <f t="shared" si="84"/>
        <v/>
      </c>
      <c r="W300" s="54" t="str">
        <f t="shared" si="85"/>
        <v/>
      </c>
      <c r="X300" s="52">
        <f t="shared" si="86"/>
        <v>7326019</v>
      </c>
      <c r="Y300" s="54" t="str">
        <f t="shared" si="87"/>
        <v>24 days 19:00:19</v>
      </c>
      <c r="AC300" s="50" t="str">
        <f>IF(AB300="","",VLOOKUP(AB300,'Lookup Tables'!$A$75:$B$86,2,TRUE))</f>
        <v/>
      </c>
      <c r="AD300" s="54" t="str">
        <f t="shared" si="88"/>
        <v/>
      </c>
      <c r="AE300" s="49" t="s">
        <v>2394</v>
      </c>
      <c r="AF300" s="55" t="str">
        <f t="shared" si="89"/>
        <v>Link</v>
      </c>
      <c r="AG300" s="49">
        <v>13911</v>
      </c>
      <c r="AH300" s="50" t="str">
        <f>IF(AG300="","",VLOOKUP(AG300,'Lookup Tables'!$A$75:$B$86,2,TRUE))</f>
        <v>Level 8</v>
      </c>
      <c r="AI300" s="49">
        <v>298036</v>
      </c>
      <c r="AJ300" s="49" t="s">
        <v>9</v>
      </c>
      <c r="AK300" s="49" t="s">
        <v>2393</v>
      </c>
      <c r="AL300" s="49">
        <v>91</v>
      </c>
      <c r="AM300" s="50" t="s">
        <v>2395</v>
      </c>
      <c r="AN300" s="50" t="s">
        <v>2396</v>
      </c>
      <c r="AO300" s="55" t="str">
        <f t="shared" si="90"/>
        <v>Link</v>
      </c>
      <c r="AP300" s="49" t="b">
        <v>1</v>
      </c>
      <c r="AQ300" s="165">
        <v>440</v>
      </c>
      <c r="AR300" s="175" t="s">
        <v>3229</v>
      </c>
      <c r="AS300" s="225"/>
      <c r="AT300">
        <v>0</v>
      </c>
      <c r="AU300"/>
      <c r="AV300"/>
      <c r="AW300"/>
      <c r="AX300"/>
      <c r="AY300">
        <f t="shared" si="92"/>
        <v>0</v>
      </c>
      <c r="AZ300"/>
      <c r="BA300"/>
      <c r="BB300"/>
      <c r="BC300">
        <v>0</v>
      </c>
      <c r="BD300"/>
      <c r="BE300"/>
      <c r="BF300"/>
      <c r="BG300"/>
      <c r="BH300"/>
      <c r="BI300">
        <v>0</v>
      </c>
      <c r="BJ300"/>
      <c r="BK300"/>
      <c r="BL300"/>
      <c r="BM300"/>
      <c r="BN300"/>
      <c r="BO300"/>
      <c r="BP300"/>
      <c r="BQ300"/>
      <c r="BR300"/>
      <c r="BS300" s="50" t="s">
        <v>3230</v>
      </c>
      <c r="BT300" s="50" t="s">
        <v>3156</v>
      </c>
      <c r="BU300" s="56"/>
      <c r="BV300" s="56"/>
      <c r="BW300" s="56">
        <v>3</v>
      </c>
      <c r="BX300" s="56"/>
      <c r="BY300" s="56">
        <v>2</v>
      </c>
      <c r="BZ300" s="56"/>
      <c r="CA300" s="56"/>
      <c r="CB300" s="56"/>
      <c r="CC300" s="56"/>
      <c r="CD300" s="50" t="s">
        <v>2801</v>
      </c>
      <c r="CE300" s="50" t="s">
        <v>2818</v>
      </c>
      <c r="CF300" s="56">
        <v>2</v>
      </c>
      <c r="CG300" s="50" t="s">
        <v>3214</v>
      </c>
      <c r="CH300" s="50" t="s">
        <v>3209</v>
      </c>
      <c r="CI300" s="57" t="s">
        <v>2902</v>
      </c>
      <c r="CJ300" s="58" t="s">
        <v>3113</v>
      </c>
    </row>
    <row r="301" spans="1:89" s="50" customFormat="1" x14ac:dyDescent="0.3">
      <c r="A301" s="49" t="s">
        <v>2438</v>
      </c>
      <c r="B301" s="49">
        <v>50398348</v>
      </c>
      <c r="C301" s="49">
        <v>1</v>
      </c>
      <c r="D301" s="49">
        <v>319</v>
      </c>
      <c r="E301" s="49">
        <v>0</v>
      </c>
      <c r="G301" s="49" t="s">
        <v>1386</v>
      </c>
      <c r="H301" s="51">
        <v>43238</v>
      </c>
      <c r="I301" s="49" t="b">
        <f t="shared" si="75"/>
        <v>1</v>
      </c>
      <c r="J301" s="52">
        <v>1526582098</v>
      </c>
      <c r="K301" s="53">
        <f t="shared" si="76"/>
        <v>43237.774282407408</v>
      </c>
      <c r="L301" s="52">
        <v>1526582544</v>
      </c>
      <c r="M301" s="53">
        <f t="shared" si="77"/>
        <v>43237.779444444444</v>
      </c>
      <c r="N301" s="52">
        <f t="shared" si="78"/>
        <v>446</v>
      </c>
      <c r="O301" s="54" t="str">
        <f t="shared" si="79"/>
        <v>0 days 0:7:26</v>
      </c>
      <c r="P301" s="52"/>
      <c r="Q301" s="53" t="str">
        <f t="shared" si="80"/>
        <v/>
      </c>
      <c r="R301" s="52" t="str">
        <f t="shared" si="81"/>
        <v/>
      </c>
      <c r="S301" s="54" t="str">
        <f t="shared" si="82"/>
        <v/>
      </c>
      <c r="U301" s="53" t="str">
        <f t="shared" si="83"/>
        <v/>
      </c>
      <c r="V301" s="52" t="str">
        <f t="shared" si="84"/>
        <v/>
      </c>
      <c r="W301" s="54" t="str">
        <f t="shared" si="85"/>
        <v/>
      </c>
      <c r="X301" s="52">
        <f t="shared" si="86"/>
        <v>446</v>
      </c>
      <c r="Y301" s="54" t="str">
        <f t="shared" si="87"/>
        <v>00 days 00:07:26</v>
      </c>
      <c r="AC301" s="50" t="str">
        <f>IF(AB301="","",VLOOKUP(AB301,'Lookup Tables'!$A$75:$B$86,2,TRUE))</f>
        <v/>
      </c>
      <c r="AD301" s="54" t="str">
        <f t="shared" si="88"/>
        <v/>
      </c>
      <c r="AE301" s="49" t="s">
        <v>1388</v>
      </c>
      <c r="AF301" s="55" t="str">
        <f t="shared" si="89"/>
        <v>Link</v>
      </c>
      <c r="AG301" s="49">
        <v>2001</v>
      </c>
      <c r="AH301" s="50" t="str">
        <f>IF(AG301="","",VLOOKUP(AG301,'Lookup Tables'!$A$75:$B$86,2,TRUE))</f>
        <v>Level 5</v>
      </c>
      <c r="AI301" s="49">
        <v>2707195</v>
      </c>
      <c r="AJ301" s="49" t="s">
        <v>9</v>
      </c>
      <c r="AK301" s="49" t="s">
        <v>1387</v>
      </c>
      <c r="AL301" s="49">
        <v>82</v>
      </c>
      <c r="AM301" s="50" t="s">
        <v>1389</v>
      </c>
      <c r="AN301" s="50" t="s">
        <v>2439</v>
      </c>
      <c r="AO301" s="55" t="str">
        <f t="shared" si="90"/>
        <v>Link</v>
      </c>
      <c r="AP301" s="59" t="b">
        <v>1</v>
      </c>
      <c r="AQ301" s="165">
        <v>448</v>
      </c>
      <c r="AR301" s="175" t="s">
        <v>3157</v>
      </c>
      <c r="AS301" s="225"/>
      <c r="AT301"/>
      <c r="AU301"/>
      <c r="AV301"/>
      <c r="AW301"/>
      <c r="AX301"/>
      <c r="AY301">
        <f t="shared" si="92"/>
        <v>0</v>
      </c>
      <c r="AZ301"/>
      <c r="BA301"/>
      <c r="BB301"/>
      <c r="BC301">
        <v>0</v>
      </c>
      <c r="BD301"/>
      <c r="BE301"/>
      <c r="BF301"/>
      <c r="BG301"/>
      <c r="BH301"/>
      <c r="BI301">
        <v>0</v>
      </c>
      <c r="BJ301"/>
      <c r="BK301"/>
      <c r="BL301"/>
      <c r="BM301"/>
      <c r="BN301"/>
      <c r="BO301"/>
      <c r="BP301"/>
      <c r="BQ301"/>
      <c r="BR301"/>
      <c r="BS301" s="50" t="s">
        <v>3158</v>
      </c>
      <c r="BT301" s="50" t="s">
        <v>3183</v>
      </c>
      <c r="BU301" s="56"/>
      <c r="BV301" s="56"/>
      <c r="BW301" s="56">
        <v>2</v>
      </c>
      <c r="BX301" s="56">
        <v>3</v>
      </c>
      <c r="BY301" s="56"/>
      <c r="BZ301" s="56"/>
      <c r="CA301" s="56"/>
      <c r="CB301" s="56"/>
      <c r="CC301" s="56"/>
      <c r="CD301" s="50" t="s">
        <v>2800</v>
      </c>
      <c r="CE301" s="50" t="s">
        <v>2818</v>
      </c>
      <c r="CF301" s="56">
        <v>2</v>
      </c>
      <c r="CG301" s="50" t="s">
        <v>3214</v>
      </c>
      <c r="CH301" s="50" t="s">
        <v>2818</v>
      </c>
      <c r="CI301" s="57" t="s">
        <v>3163</v>
      </c>
      <c r="CJ301" s="58" t="s">
        <v>3113</v>
      </c>
    </row>
    <row r="302" spans="1:89" s="50" customFormat="1" x14ac:dyDescent="0.3">
      <c r="A302" s="49" t="s">
        <v>2465</v>
      </c>
      <c r="B302" s="49">
        <v>58223739</v>
      </c>
      <c r="C302" s="49">
        <v>0</v>
      </c>
      <c r="D302" s="49">
        <v>124</v>
      </c>
      <c r="E302" s="49">
        <v>1</v>
      </c>
      <c r="G302" s="49" t="s">
        <v>2466</v>
      </c>
      <c r="H302" s="51">
        <v>43743</v>
      </c>
      <c r="I302" s="49" t="b">
        <f t="shared" si="75"/>
        <v>1</v>
      </c>
      <c r="J302" s="52">
        <v>1570121845</v>
      </c>
      <c r="K302" s="53">
        <f t="shared" si="76"/>
        <v>43741.706539351857</v>
      </c>
      <c r="L302" s="52"/>
      <c r="M302" s="53" t="str">
        <f t="shared" si="77"/>
        <v/>
      </c>
      <c r="N302" s="52" t="str">
        <f t="shared" si="78"/>
        <v/>
      </c>
      <c r="O302" s="54" t="str">
        <f t="shared" si="79"/>
        <v/>
      </c>
      <c r="P302" s="52">
        <v>1570191911</v>
      </c>
      <c r="Q302" s="53">
        <f t="shared" si="80"/>
        <v>43742.517488425925</v>
      </c>
      <c r="R302" s="52">
        <f t="shared" si="81"/>
        <v>70066</v>
      </c>
      <c r="S302" s="54" t="str">
        <f t="shared" si="82"/>
        <v>0 days 19:27:46</v>
      </c>
      <c r="U302" s="53" t="str">
        <f t="shared" si="83"/>
        <v/>
      </c>
      <c r="V302" s="52" t="str">
        <f t="shared" si="84"/>
        <v/>
      </c>
      <c r="W302" s="54" t="str">
        <f t="shared" si="85"/>
        <v/>
      </c>
      <c r="X302" s="52">
        <f t="shared" si="86"/>
        <v>70066</v>
      </c>
      <c r="Y302" s="54" t="str">
        <f t="shared" si="87"/>
        <v>00 days 19:27:46</v>
      </c>
      <c r="AC302" s="50" t="str">
        <f>IF(AB302="","",VLOOKUP(AB302,'Lookup Tables'!$A$75:$B$86,2,TRUE))</f>
        <v/>
      </c>
      <c r="AD302" s="54" t="str">
        <f t="shared" si="88"/>
        <v/>
      </c>
      <c r="AE302" s="49" t="s">
        <v>2468</v>
      </c>
      <c r="AF302" s="55" t="str">
        <f t="shared" si="89"/>
        <v>Link</v>
      </c>
      <c r="AG302" s="49">
        <v>11</v>
      </c>
      <c r="AH302" s="50" t="str">
        <f>IF(AG302="","",VLOOKUP(AG302,'Lookup Tables'!$A$75:$B$86,2,TRUE))</f>
        <v>Level 1</v>
      </c>
      <c r="AI302" s="49">
        <v>11006618</v>
      </c>
      <c r="AJ302" s="49" t="s">
        <v>9</v>
      </c>
      <c r="AK302" s="49" t="s">
        <v>2467</v>
      </c>
      <c r="AL302" s="49"/>
      <c r="AM302" s="50" t="s">
        <v>2469</v>
      </c>
      <c r="AN302" s="50" t="s">
        <v>2470</v>
      </c>
      <c r="AO302" s="55" t="str">
        <f t="shared" si="90"/>
        <v>Link</v>
      </c>
      <c r="AP302" s="59" t="b">
        <v>1</v>
      </c>
      <c r="AQ302" s="165">
        <v>455</v>
      </c>
      <c r="AR302" s="175" t="s">
        <v>3173</v>
      </c>
      <c r="AS302" s="225"/>
      <c r="AT302"/>
      <c r="AU302"/>
      <c r="AV302"/>
      <c r="AW302"/>
      <c r="AX302"/>
      <c r="AY302">
        <f t="shared" si="92"/>
        <v>0</v>
      </c>
      <c r="AZ302"/>
      <c r="BA302"/>
      <c r="BB302"/>
      <c r="BC302">
        <v>0</v>
      </c>
      <c r="BD302"/>
      <c r="BE302"/>
      <c r="BF302"/>
      <c r="BG302"/>
      <c r="BH302"/>
      <c r="BI302">
        <v>0</v>
      </c>
      <c r="BJ302"/>
      <c r="BK302"/>
      <c r="BL302"/>
      <c r="BM302"/>
      <c r="BN302"/>
      <c r="BO302"/>
      <c r="BP302"/>
      <c r="BQ302"/>
      <c r="BR302"/>
      <c r="BS302" s="50" t="s">
        <v>3174</v>
      </c>
      <c r="BT302" s="50" t="s">
        <v>3169</v>
      </c>
      <c r="BU302" s="56">
        <v>3</v>
      </c>
      <c r="BV302" s="56"/>
      <c r="BW302" s="56"/>
      <c r="BX302" s="56"/>
      <c r="BY302" s="56"/>
      <c r="BZ302" s="56">
        <v>2</v>
      </c>
      <c r="CA302" s="56"/>
      <c r="CB302" s="56"/>
      <c r="CC302" s="56"/>
      <c r="CD302" s="50" t="s">
        <v>2805</v>
      </c>
      <c r="CE302" s="50" t="s">
        <v>2818</v>
      </c>
      <c r="CF302" s="56">
        <v>2</v>
      </c>
      <c r="CG302" s="50" t="s">
        <v>3214</v>
      </c>
      <c r="CH302" s="50" t="s">
        <v>2818</v>
      </c>
      <c r="CI302" s="57" t="s">
        <v>3175</v>
      </c>
      <c r="CJ302" s="58" t="s">
        <v>3113</v>
      </c>
    </row>
    <row r="303" spans="1:89" s="50" customFormat="1" x14ac:dyDescent="0.3">
      <c r="A303" s="49" t="s">
        <v>571</v>
      </c>
      <c r="B303" s="49">
        <v>61696080</v>
      </c>
      <c r="C303" s="49">
        <v>2</v>
      </c>
      <c r="D303" s="49">
        <v>172</v>
      </c>
      <c r="E303" s="49">
        <v>1</v>
      </c>
      <c r="F303" s="50">
        <v>61696510</v>
      </c>
      <c r="G303" s="49" t="s">
        <v>572</v>
      </c>
      <c r="H303" s="51">
        <v>43960</v>
      </c>
      <c r="I303" s="49" t="b">
        <f t="shared" si="75"/>
        <v>1</v>
      </c>
      <c r="J303" s="52">
        <v>1589023997</v>
      </c>
      <c r="K303" s="53">
        <f t="shared" si="76"/>
        <v>43960.481446759266</v>
      </c>
      <c r="L303" s="52"/>
      <c r="M303" s="53" t="str">
        <f t="shared" si="77"/>
        <v/>
      </c>
      <c r="N303" s="52" t="str">
        <f t="shared" si="78"/>
        <v/>
      </c>
      <c r="O303" s="54" t="str">
        <f t="shared" si="79"/>
        <v/>
      </c>
      <c r="P303" s="52">
        <v>1589026211</v>
      </c>
      <c r="Q303" s="53">
        <f t="shared" si="80"/>
        <v>43960.507071759261</v>
      </c>
      <c r="R303" s="52">
        <f t="shared" si="81"/>
        <v>2214</v>
      </c>
      <c r="S303" s="54" t="str">
        <f t="shared" si="82"/>
        <v>0 days 0:36:54</v>
      </c>
      <c r="T303" s="50">
        <v>1589026211</v>
      </c>
      <c r="U303" s="53">
        <f t="shared" si="83"/>
        <v>43960.507071759261</v>
      </c>
      <c r="V303" s="52">
        <f t="shared" si="84"/>
        <v>2214</v>
      </c>
      <c r="W303" s="54" t="str">
        <f t="shared" si="85"/>
        <v>0 days 0:36:54</v>
      </c>
      <c r="X303" s="52">
        <f t="shared" si="86"/>
        <v>2214</v>
      </c>
      <c r="Y303" s="54" t="str">
        <f t="shared" si="87"/>
        <v>00 days 00:36:54</v>
      </c>
      <c r="Z303" s="50" t="s">
        <v>637</v>
      </c>
      <c r="AA303" s="50">
        <v>249933</v>
      </c>
      <c r="AB303" s="50">
        <v>64155</v>
      </c>
      <c r="AC303" s="50" t="str">
        <f>IF(AB303="","",VLOOKUP(AB303,'Lookup Tables'!$A$75:$B$86,2,TRUE))</f>
        <v>Level 10</v>
      </c>
      <c r="AD303" s="54" t="str">
        <f t="shared" si="88"/>
        <v>Level 2-Level 10</v>
      </c>
      <c r="AE303" s="49" t="s">
        <v>574</v>
      </c>
      <c r="AF303" s="55" t="str">
        <f t="shared" si="89"/>
        <v>Link</v>
      </c>
      <c r="AG303" s="49">
        <v>383</v>
      </c>
      <c r="AH303" s="50" t="str">
        <f>IF(AG303="","",VLOOKUP(AG303,'Lookup Tables'!$A$75:$B$86,2,TRUE))</f>
        <v>Level 2</v>
      </c>
      <c r="AI303" s="49">
        <v>5799347</v>
      </c>
      <c r="AJ303" s="49" t="s">
        <v>9</v>
      </c>
      <c r="AK303" s="49" t="s">
        <v>573</v>
      </c>
      <c r="AL303" s="49"/>
      <c r="AM303" s="50" t="s">
        <v>575</v>
      </c>
      <c r="AN303" s="50" t="s">
        <v>576</v>
      </c>
      <c r="AO303" s="55" t="str">
        <f t="shared" si="90"/>
        <v>Link</v>
      </c>
      <c r="AP303" s="49" t="b">
        <v>1</v>
      </c>
      <c r="AQ303" s="165">
        <v>97</v>
      </c>
      <c r="AR303" s="175" t="s">
        <v>3111</v>
      </c>
      <c r="AS303" s="225"/>
      <c r="AT303">
        <v>0</v>
      </c>
      <c r="AU303"/>
      <c r="AV303"/>
      <c r="AW303"/>
      <c r="AX303"/>
      <c r="AY303">
        <f t="shared" si="92"/>
        <v>0</v>
      </c>
      <c r="AZ303"/>
      <c r="BA303">
        <v>0</v>
      </c>
      <c r="BB303"/>
      <c r="BC303"/>
      <c r="BD303"/>
      <c r="BE303"/>
      <c r="BF303"/>
      <c r="BG303"/>
      <c r="BH303"/>
      <c r="BI303">
        <v>0</v>
      </c>
      <c r="BJ303"/>
      <c r="BK303"/>
      <c r="BL303"/>
      <c r="BM303"/>
      <c r="BN303"/>
      <c r="BO303"/>
      <c r="BP303"/>
      <c r="BQ303"/>
      <c r="BR303"/>
      <c r="BS303" s="50" t="s">
        <v>3112</v>
      </c>
      <c r="BT303" s="50" t="s">
        <v>2945</v>
      </c>
      <c r="BU303" s="56">
        <v>3</v>
      </c>
      <c r="BV303" s="56"/>
      <c r="BW303" s="56"/>
      <c r="BX303" s="56">
        <v>2</v>
      </c>
      <c r="BY303" s="56"/>
      <c r="BZ303" s="56">
        <v>2</v>
      </c>
      <c r="CA303" s="56"/>
      <c r="CB303" s="56"/>
      <c r="CC303" s="56">
        <v>2</v>
      </c>
      <c r="CD303" s="50" t="s">
        <v>2805</v>
      </c>
      <c r="CE303" s="50" t="s">
        <v>2818</v>
      </c>
      <c r="CF303" s="56">
        <v>3</v>
      </c>
      <c r="CG303" s="50" t="s">
        <v>3214</v>
      </c>
      <c r="CH303" s="50" t="s">
        <v>3209</v>
      </c>
      <c r="CI303" s="57" t="s">
        <v>2902</v>
      </c>
      <c r="CJ303" s="58" t="s">
        <v>3113</v>
      </c>
    </row>
    <row r="304" spans="1:89" s="50" customFormat="1" x14ac:dyDescent="0.3">
      <c r="A304" s="49" t="s">
        <v>2284</v>
      </c>
      <c r="B304" s="49">
        <v>56737992</v>
      </c>
      <c r="C304" s="49">
        <v>1</v>
      </c>
      <c r="D304" s="49">
        <v>95</v>
      </c>
      <c r="E304" s="49">
        <v>1</v>
      </c>
      <c r="F304" s="50">
        <v>56748525</v>
      </c>
      <c r="G304" s="49" t="s">
        <v>2285</v>
      </c>
      <c r="H304" s="51">
        <v>43641</v>
      </c>
      <c r="I304" s="49" t="b">
        <f t="shared" si="75"/>
        <v>1</v>
      </c>
      <c r="J304" s="52">
        <v>1561384007</v>
      </c>
      <c r="K304" s="53">
        <f t="shared" si="76"/>
        <v>43640.574155092589</v>
      </c>
      <c r="L304" s="52"/>
      <c r="M304" s="53" t="str">
        <f t="shared" si="77"/>
        <v/>
      </c>
      <c r="N304" s="52" t="str">
        <f t="shared" si="78"/>
        <v/>
      </c>
      <c r="O304" s="54" t="str">
        <f t="shared" si="79"/>
        <v/>
      </c>
      <c r="P304" s="52">
        <v>1561446300</v>
      </c>
      <c r="Q304" s="53">
        <f t="shared" si="80"/>
        <v>43641.295138888891</v>
      </c>
      <c r="R304" s="52">
        <f t="shared" si="81"/>
        <v>62293</v>
      </c>
      <c r="S304" s="54" t="str">
        <f t="shared" si="82"/>
        <v>0 days 17:18:13</v>
      </c>
      <c r="T304" s="50">
        <v>1561446300</v>
      </c>
      <c r="U304" s="53">
        <f t="shared" si="83"/>
        <v>43641.295138888891</v>
      </c>
      <c r="V304" s="52">
        <f t="shared" si="84"/>
        <v>62293</v>
      </c>
      <c r="W304" s="54" t="str">
        <f t="shared" si="85"/>
        <v>0 days 17:18:13</v>
      </c>
      <c r="X304" s="52">
        <f t="shared" si="86"/>
        <v>62293</v>
      </c>
      <c r="Y304" s="54" t="str">
        <f t="shared" si="87"/>
        <v>00 days 17:18:13</v>
      </c>
      <c r="Z304" s="50" t="s">
        <v>3085</v>
      </c>
      <c r="AA304" s="50">
        <v>3623566</v>
      </c>
      <c r="AB304" s="50">
        <v>1283</v>
      </c>
      <c r="AC304" s="50" t="str">
        <f>IF(AB304="","",VLOOKUP(AB304,'Lookup Tables'!$A$75:$B$86,2,TRUE))</f>
        <v>Level 4</v>
      </c>
      <c r="AD304" s="54" t="str">
        <f t="shared" si="88"/>
        <v>Level 4-Level 4</v>
      </c>
      <c r="AE304" s="49" t="s">
        <v>2287</v>
      </c>
      <c r="AF304" s="55" t="str">
        <f t="shared" si="89"/>
        <v>Link</v>
      </c>
      <c r="AG304" s="49">
        <v>1678</v>
      </c>
      <c r="AH304" s="50" t="str">
        <f>IF(AG304="","",VLOOKUP(AG304,'Lookup Tables'!$A$75:$B$86,2,TRUE))</f>
        <v>Level 4</v>
      </c>
      <c r="AI304" s="49">
        <v>2741831</v>
      </c>
      <c r="AJ304" s="49" t="s">
        <v>9</v>
      </c>
      <c r="AK304" s="49" t="s">
        <v>2286</v>
      </c>
      <c r="AL304" s="49">
        <v>76</v>
      </c>
      <c r="AM304" s="50" t="s">
        <v>2288</v>
      </c>
      <c r="AN304" s="50" t="s">
        <v>2289</v>
      </c>
      <c r="AO304" s="55" t="str">
        <f t="shared" si="90"/>
        <v>Link</v>
      </c>
      <c r="AP304" s="49" t="b">
        <v>1</v>
      </c>
      <c r="AQ304" s="165">
        <v>421</v>
      </c>
      <c r="AR304" s="175" t="s">
        <v>2284</v>
      </c>
      <c r="AS304" s="225"/>
      <c r="AT304"/>
      <c r="AU304"/>
      <c r="AV304"/>
      <c r="AW304"/>
      <c r="AX304"/>
      <c r="AY304">
        <f t="shared" si="92"/>
        <v>0</v>
      </c>
      <c r="AZ304"/>
      <c r="BA304">
        <v>0</v>
      </c>
      <c r="BB304"/>
      <c r="BC304"/>
      <c r="BD304"/>
      <c r="BE304"/>
      <c r="BF304"/>
      <c r="BG304"/>
      <c r="BH304"/>
      <c r="BI304">
        <v>0</v>
      </c>
      <c r="BJ304"/>
      <c r="BK304"/>
      <c r="BL304"/>
      <c r="BM304"/>
      <c r="BN304"/>
      <c r="BO304"/>
      <c r="BP304"/>
      <c r="BQ304"/>
      <c r="BR304"/>
      <c r="BS304" s="50" t="s">
        <v>3709</v>
      </c>
      <c r="BT304" s="50" t="s">
        <v>3710</v>
      </c>
      <c r="BU304" s="56">
        <v>3</v>
      </c>
      <c r="BV304" s="56"/>
      <c r="BW304" s="56"/>
      <c r="BX304" s="56"/>
      <c r="BY304" s="56"/>
      <c r="BZ304" s="56"/>
      <c r="CA304" s="56"/>
      <c r="CB304" s="56"/>
      <c r="CC304" s="56"/>
      <c r="CD304" s="50" t="s">
        <v>2805</v>
      </c>
      <c r="CE304" s="50" t="s">
        <v>2818</v>
      </c>
      <c r="CF304" s="56">
        <v>2</v>
      </c>
      <c r="CG304" s="50" t="s">
        <v>3214</v>
      </c>
      <c r="CH304" s="50" t="s">
        <v>2818</v>
      </c>
      <c r="CI304" s="57" t="s">
        <v>2818</v>
      </c>
      <c r="CJ304" s="58" t="s">
        <v>3113</v>
      </c>
    </row>
    <row r="305" spans="1:89" s="50" customFormat="1" x14ac:dyDescent="0.3">
      <c r="A305" s="49" t="s">
        <v>374</v>
      </c>
      <c r="B305" s="49">
        <v>60056483</v>
      </c>
      <c r="C305" s="49">
        <v>4</v>
      </c>
      <c r="D305" s="49">
        <v>104</v>
      </c>
      <c r="E305" s="49">
        <v>1</v>
      </c>
      <c r="F305" s="50">
        <v>60057368</v>
      </c>
      <c r="G305" s="49" t="s">
        <v>375</v>
      </c>
      <c r="H305" s="51">
        <v>43865</v>
      </c>
      <c r="I305" s="49" t="b">
        <f t="shared" si="75"/>
        <v>1</v>
      </c>
      <c r="J305" s="52">
        <v>1580815952</v>
      </c>
      <c r="K305" s="53">
        <f t="shared" si="76"/>
        <v>43865.480925925927</v>
      </c>
      <c r="L305" s="52"/>
      <c r="M305" s="53" t="str">
        <f t="shared" si="77"/>
        <v/>
      </c>
      <c r="N305" s="52" t="str">
        <f t="shared" si="78"/>
        <v/>
      </c>
      <c r="O305" s="54" t="str">
        <f t="shared" si="79"/>
        <v/>
      </c>
      <c r="P305" s="52">
        <v>1580818989</v>
      </c>
      <c r="Q305" s="53">
        <f t="shared" si="80"/>
        <v>43865.516076388885</v>
      </c>
      <c r="R305" s="52">
        <f t="shared" si="81"/>
        <v>3037</v>
      </c>
      <c r="S305" s="54" t="str">
        <f t="shared" si="82"/>
        <v>0 days 0:50:37</v>
      </c>
      <c r="T305" s="50">
        <v>1580818989</v>
      </c>
      <c r="U305" s="53">
        <f t="shared" si="83"/>
        <v>43865.516076388885</v>
      </c>
      <c r="V305" s="52">
        <f t="shared" si="84"/>
        <v>3037</v>
      </c>
      <c r="W305" s="54" t="str">
        <f t="shared" si="85"/>
        <v>0 days 0:50:37</v>
      </c>
      <c r="X305" s="52">
        <f t="shared" si="86"/>
        <v>3037</v>
      </c>
      <c r="Y305" s="54" t="str">
        <f t="shared" si="87"/>
        <v>00 days 00:50:37</v>
      </c>
      <c r="Z305" s="50" t="s">
        <v>3030</v>
      </c>
      <c r="AA305" s="50">
        <v>2733851</v>
      </c>
      <c r="AB305" s="50">
        <v>20697</v>
      </c>
      <c r="AC305" s="50" t="str">
        <f>IF(AB305="","",VLOOKUP(AB305,'Lookup Tables'!$A$75:$B$86,2,TRUE))</f>
        <v>Level 8</v>
      </c>
      <c r="AD305" s="54" t="str">
        <f t="shared" si="88"/>
        <v>Level 1-Level 8</v>
      </c>
      <c r="AE305" s="49" t="s">
        <v>377</v>
      </c>
      <c r="AF305" s="55" t="str">
        <f t="shared" si="89"/>
        <v>Link</v>
      </c>
      <c r="AG305" s="49">
        <v>43</v>
      </c>
      <c r="AH305" s="50" t="str">
        <f>IF(AG305="","",VLOOKUP(AG305,'Lookup Tables'!$A$75:$B$86,2,TRUE))</f>
        <v>Level 1</v>
      </c>
      <c r="AI305" s="49">
        <v>12838749</v>
      </c>
      <c r="AJ305" s="49" t="s">
        <v>9</v>
      </c>
      <c r="AK305" s="49" t="s">
        <v>376</v>
      </c>
      <c r="AL305" s="49"/>
      <c r="AM305" s="50" t="s">
        <v>378</v>
      </c>
      <c r="AN305" s="50" t="s">
        <v>379</v>
      </c>
      <c r="AO305" s="55" t="str">
        <f t="shared" si="90"/>
        <v>Link</v>
      </c>
      <c r="AP305" s="49" t="b">
        <v>1</v>
      </c>
      <c r="AQ305" s="165">
        <v>63</v>
      </c>
      <c r="AR305" s="175" t="s">
        <v>374</v>
      </c>
      <c r="AS305" s="225"/>
      <c r="AT305"/>
      <c r="AU305"/>
      <c r="AV305"/>
      <c r="AW305"/>
      <c r="AX305"/>
      <c r="AY305">
        <f t="shared" ref="AY305:AY336" si="93">AW305+AX305</f>
        <v>0</v>
      </c>
      <c r="AZ305"/>
      <c r="BA305">
        <v>0</v>
      </c>
      <c r="BB305"/>
      <c r="BC305"/>
      <c r="BD305"/>
      <c r="BE305"/>
      <c r="BF305"/>
      <c r="BG305"/>
      <c r="BH305"/>
      <c r="BI305">
        <v>0</v>
      </c>
      <c r="BJ305"/>
      <c r="BK305"/>
      <c r="BL305"/>
      <c r="BM305"/>
      <c r="BN305"/>
      <c r="BO305"/>
      <c r="BP305"/>
      <c r="BQ305"/>
      <c r="BR305"/>
      <c r="BS305" s="50" t="s">
        <v>3358</v>
      </c>
      <c r="BT305" s="50" t="s">
        <v>2582</v>
      </c>
      <c r="BU305" s="56">
        <v>3</v>
      </c>
      <c r="BV305" s="56">
        <v>2</v>
      </c>
      <c r="BW305" s="56"/>
      <c r="BX305" s="56"/>
      <c r="BY305" s="56"/>
      <c r="BZ305" s="56">
        <v>2</v>
      </c>
      <c r="CA305" s="56"/>
      <c r="CB305" s="56"/>
      <c r="CC305" s="56"/>
      <c r="CD305" s="50" t="s">
        <v>2805</v>
      </c>
      <c r="CE305" s="50" t="s">
        <v>2818</v>
      </c>
      <c r="CF305" s="56">
        <v>2</v>
      </c>
      <c r="CG305" s="50" t="s">
        <v>3214</v>
      </c>
      <c r="CH305" s="50" t="s">
        <v>2818</v>
      </c>
      <c r="CI305" s="57" t="s">
        <v>3180</v>
      </c>
      <c r="CJ305" s="58" t="s">
        <v>3113</v>
      </c>
    </row>
    <row r="306" spans="1:89" s="50" customFormat="1" x14ac:dyDescent="0.3">
      <c r="A306" s="49" t="s">
        <v>362</v>
      </c>
      <c r="B306" s="49">
        <v>61425680</v>
      </c>
      <c r="C306" s="49">
        <v>4</v>
      </c>
      <c r="D306" s="49">
        <v>175</v>
      </c>
      <c r="E306" s="49">
        <v>1</v>
      </c>
      <c r="F306" s="50">
        <v>61426364</v>
      </c>
      <c r="G306" s="49" t="s">
        <v>363</v>
      </c>
      <c r="H306" s="51">
        <v>43946</v>
      </c>
      <c r="I306" s="49" t="b">
        <f t="shared" si="75"/>
        <v>1</v>
      </c>
      <c r="J306" s="52">
        <v>1587817954</v>
      </c>
      <c r="K306" s="53">
        <f t="shared" si="76"/>
        <v>43946.522615740745</v>
      </c>
      <c r="L306" s="52">
        <v>1587818249</v>
      </c>
      <c r="M306" s="53">
        <f t="shared" si="77"/>
        <v>43946.526030092587</v>
      </c>
      <c r="N306" s="52">
        <f t="shared" si="78"/>
        <v>295</v>
      </c>
      <c r="O306" s="54" t="str">
        <f t="shared" si="79"/>
        <v>0 days 0:4:55</v>
      </c>
      <c r="P306" s="52">
        <v>1587821241</v>
      </c>
      <c r="Q306" s="53">
        <f t="shared" si="80"/>
        <v>43946.560659722221</v>
      </c>
      <c r="R306" s="52">
        <f t="shared" si="81"/>
        <v>3287</v>
      </c>
      <c r="S306" s="54" t="str">
        <f t="shared" si="82"/>
        <v>0 days 0:54:47</v>
      </c>
      <c r="T306" s="50">
        <v>1587821241</v>
      </c>
      <c r="U306" s="53">
        <f t="shared" si="83"/>
        <v>43946.560659722221</v>
      </c>
      <c r="V306" s="52">
        <f t="shared" si="84"/>
        <v>3287</v>
      </c>
      <c r="W306" s="54" t="str">
        <f t="shared" si="85"/>
        <v>0 days 0:54:47</v>
      </c>
      <c r="X306" s="52">
        <f t="shared" si="86"/>
        <v>295</v>
      </c>
      <c r="Y306" s="54" t="str">
        <f t="shared" si="87"/>
        <v>00 days 00:04:55</v>
      </c>
      <c r="Z306" s="50" t="s">
        <v>637</v>
      </c>
      <c r="AA306" s="50">
        <v>249933</v>
      </c>
      <c r="AB306" s="50">
        <v>64155</v>
      </c>
      <c r="AC306" s="50" t="str">
        <f>IF(AB306="","",VLOOKUP(AB306,'Lookup Tables'!$A$75:$B$86,2,TRUE))</f>
        <v>Level 10</v>
      </c>
      <c r="AD306" s="54" t="str">
        <f t="shared" si="88"/>
        <v>Level 7-Level 10</v>
      </c>
      <c r="AE306" s="49" t="s">
        <v>365</v>
      </c>
      <c r="AF306" s="55" t="str">
        <f t="shared" si="89"/>
        <v>Link</v>
      </c>
      <c r="AG306" s="49">
        <v>5694</v>
      </c>
      <c r="AH306" s="50" t="str">
        <f>IF(AG306="","",VLOOKUP(AG306,'Lookup Tables'!$A$75:$B$86,2,TRUE))</f>
        <v>Level 7</v>
      </c>
      <c r="AI306" s="49">
        <v>51841</v>
      </c>
      <c r="AJ306" s="49" t="s">
        <v>9</v>
      </c>
      <c r="AK306" s="49" t="s">
        <v>364</v>
      </c>
      <c r="AL306" s="49">
        <v>42</v>
      </c>
      <c r="AM306" s="50" t="s">
        <v>366</v>
      </c>
      <c r="AN306" s="50" t="s">
        <v>367</v>
      </c>
      <c r="AO306" s="55" t="str">
        <f t="shared" si="90"/>
        <v>Link</v>
      </c>
      <c r="AP306" s="49" t="b">
        <v>1</v>
      </c>
      <c r="AQ306" s="165">
        <v>61</v>
      </c>
      <c r="AR306" s="175" t="s">
        <v>3354</v>
      </c>
      <c r="AS306" s="225"/>
      <c r="AT306"/>
      <c r="AU306"/>
      <c r="AV306"/>
      <c r="AW306"/>
      <c r="AX306"/>
      <c r="AY306">
        <f t="shared" si="93"/>
        <v>0</v>
      </c>
      <c r="AZ306"/>
      <c r="BA306">
        <v>0</v>
      </c>
      <c r="BB306"/>
      <c r="BC306"/>
      <c r="BD306"/>
      <c r="BE306"/>
      <c r="BF306"/>
      <c r="BG306"/>
      <c r="BH306"/>
      <c r="BI306">
        <v>0</v>
      </c>
      <c r="BJ306"/>
      <c r="BK306"/>
      <c r="BL306"/>
      <c r="BM306"/>
      <c r="BN306"/>
      <c r="BO306"/>
      <c r="BP306"/>
      <c r="BQ306"/>
      <c r="BR306"/>
      <c r="BS306" s="50" t="s">
        <v>3355</v>
      </c>
      <c r="BT306" s="50" t="s">
        <v>2834</v>
      </c>
      <c r="BU306" s="56">
        <v>3</v>
      </c>
      <c r="BV306" s="56"/>
      <c r="BW306" s="56"/>
      <c r="BX306" s="56"/>
      <c r="BY306" s="56"/>
      <c r="BZ306" s="56">
        <v>2</v>
      </c>
      <c r="CA306" s="56"/>
      <c r="CB306" s="56"/>
      <c r="CC306" s="56"/>
      <c r="CD306" s="50" t="s">
        <v>2805</v>
      </c>
      <c r="CE306" s="50" t="s">
        <v>2818</v>
      </c>
      <c r="CF306" s="56">
        <v>2</v>
      </c>
      <c r="CG306" s="50" t="s">
        <v>3214</v>
      </c>
      <c r="CH306" s="50" t="s">
        <v>2818</v>
      </c>
      <c r="CI306" s="57" t="s">
        <v>2813</v>
      </c>
      <c r="CJ306" s="58" t="s">
        <v>3113</v>
      </c>
    </row>
    <row r="307" spans="1:89" s="50" customFormat="1" x14ac:dyDescent="0.3">
      <c r="A307" s="49" t="s">
        <v>1880</v>
      </c>
      <c r="B307" s="49">
        <v>36042935</v>
      </c>
      <c r="C307" s="49">
        <v>2</v>
      </c>
      <c r="D307" s="49">
        <v>690</v>
      </c>
      <c r="E307" s="49">
        <v>2</v>
      </c>
      <c r="F307" s="50">
        <v>36044304</v>
      </c>
      <c r="G307" s="49" t="s">
        <v>1881</v>
      </c>
      <c r="H307" s="51">
        <v>42446</v>
      </c>
      <c r="I307" s="49" t="b">
        <f t="shared" si="75"/>
        <v>1</v>
      </c>
      <c r="J307" s="52">
        <v>1458149664</v>
      </c>
      <c r="K307" s="53">
        <f t="shared" si="76"/>
        <v>42445.732222222221</v>
      </c>
      <c r="L307" s="52">
        <v>1458150162</v>
      </c>
      <c r="M307" s="53">
        <f t="shared" si="77"/>
        <v>42445.737986111111</v>
      </c>
      <c r="N307" s="52">
        <f t="shared" si="78"/>
        <v>498</v>
      </c>
      <c r="O307" s="54" t="str">
        <f t="shared" si="79"/>
        <v>0 days 0:8:18</v>
      </c>
      <c r="P307" s="52">
        <v>1458153464</v>
      </c>
      <c r="Q307" s="53">
        <f t="shared" si="80"/>
        <v>42445.776203703703</v>
      </c>
      <c r="R307" s="52">
        <f t="shared" si="81"/>
        <v>3800</v>
      </c>
      <c r="S307" s="54" t="str">
        <f t="shared" si="82"/>
        <v>0 days 1:3:20</v>
      </c>
      <c r="T307" s="50">
        <v>1458153602</v>
      </c>
      <c r="U307" s="53">
        <f t="shared" si="83"/>
        <v>42445.777800925927</v>
      </c>
      <c r="V307" s="52">
        <f t="shared" si="84"/>
        <v>3938</v>
      </c>
      <c r="W307" s="54" t="str">
        <f t="shared" si="85"/>
        <v>0 days 1:5:38</v>
      </c>
      <c r="X307" s="52">
        <f t="shared" si="86"/>
        <v>498</v>
      </c>
      <c r="Y307" s="54" t="str">
        <f t="shared" si="87"/>
        <v>00 days 00:08:18</v>
      </c>
      <c r="Z307" s="50" t="s">
        <v>3032</v>
      </c>
      <c r="AA307" s="50">
        <v>1097780</v>
      </c>
      <c r="AB307" s="50">
        <v>31091</v>
      </c>
      <c r="AC307" s="50" t="str">
        <f>IF(AB307="","",VLOOKUP(AB307,'Lookup Tables'!$A$75:$B$86,2,TRUE))</f>
        <v>Level 9</v>
      </c>
      <c r="AD307" s="54" t="str">
        <f t="shared" si="88"/>
        <v>Level 2-Level 9</v>
      </c>
      <c r="AE307" s="49" t="s">
        <v>1883</v>
      </c>
      <c r="AF307" s="55" t="str">
        <f t="shared" si="89"/>
        <v>Link</v>
      </c>
      <c r="AG307" s="49">
        <v>494</v>
      </c>
      <c r="AH307" s="50" t="str">
        <f>IF(AG307="","",VLOOKUP(AG307,'Lookup Tables'!$A$75:$B$86,2,TRUE))</f>
        <v>Level 2</v>
      </c>
      <c r="AI307" s="49">
        <v>871821</v>
      </c>
      <c r="AJ307" s="49" t="s">
        <v>9</v>
      </c>
      <c r="AK307" s="49" t="s">
        <v>1882</v>
      </c>
      <c r="AL307" s="49">
        <v>67</v>
      </c>
      <c r="AM307" s="50" t="s">
        <v>1884</v>
      </c>
      <c r="AN307" s="50" t="s">
        <v>1885</v>
      </c>
      <c r="AO307" s="55" t="str">
        <f t="shared" si="90"/>
        <v>Link</v>
      </c>
      <c r="AP307" s="49" t="b">
        <v>1</v>
      </c>
      <c r="AQ307" s="165">
        <v>343</v>
      </c>
      <c r="AR307" s="175" t="s">
        <v>1880</v>
      </c>
      <c r="AS307" s="225"/>
      <c r="AT307"/>
      <c r="AU307"/>
      <c r="AV307"/>
      <c r="AW307"/>
      <c r="AX307"/>
      <c r="AY307">
        <f t="shared" si="93"/>
        <v>0</v>
      </c>
      <c r="AZ307"/>
      <c r="BA307">
        <v>0</v>
      </c>
      <c r="BB307"/>
      <c r="BC307"/>
      <c r="BD307"/>
      <c r="BE307"/>
      <c r="BF307"/>
      <c r="BG307"/>
      <c r="BH307"/>
      <c r="BI307">
        <v>0</v>
      </c>
      <c r="BJ307"/>
      <c r="BK307"/>
      <c r="BL307"/>
      <c r="BM307"/>
      <c r="BN307"/>
      <c r="BO307"/>
      <c r="BP307"/>
      <c r="BQ307"/>
      <c r="BR307"/>
      <c r="BS307" s="50" t="s">
        <v>3803</v>
      </c>
      <c r="BT307" s="50" t="s">
        <v>3802</v>
      </c>
      <c r="BU307" s="56">
        <v>3</v>
      </c>
      <c r="BV307" s="56"/>
      <c r="BW307" s="56"/>
      <c r="BX307" s="56"/>
      <c r="BY307" s="56"/>
      <c r="BZ307" s="56"/>
      <c r="CA307" s="56"/>
      <c r="CB307" s="56"/>
      <c r="CC307" s="56"/>
      <c r="CD307" s="50" t="s">
        <v>2805</v>
      </c>
      <c r="CE307" s="50" t="s">
        <v>2818</v>
      </c>
      <c r="CF307" s="56">
        <v>2</v>
      </c>
      <c r="CG307" s="50" t="s">
        <v>3214</v>
      </c>
      <c r="CH307" s="50" t="s">
        <v>2818</v>
      </c>
      <c r="CI307" s="57" t="s">
        <v>2818</v>
      </c>
      <c r="CJ307" s="58" t="s">
        <v>3113</v>
      </c>
    </row>
    <row r="308" spans="1:89" s="50" customFormat="1" x14ac:dyDescent="0.3">
      <c r="A308" s="74" t="s">
        <v>2333</v>
      </c>
      <c r="B308" s="74">
        <v>58681625</v>
      </c>
      <c r="C308" s="74">
        <v>0</v>
      </c>
      <c r="D308" s="74">
        <v>378</v>
      </c>
      <c r="E308" s="74">
        <v>1</v>
      </c>
      <c r="F308" s="75">
        <v>58681913</v>
      </c>
      <c r="G308" s="74" t="s">
        <v>2334</v>
      </c>
      <c r="H308" s="76">
        <v>43772</v>
      </c>
      <c r="I308" s="49" t="b">
        <f t="shared" si="75"/>
        <v>0</v>
      </c>
      <c r="J308" s="77">
        <v>1572794751</v>
      </c>
      <c r="K308" s="78">
        <f t="shared" si="76"/>
        <v>43772.642951388887</v>
      </c>
      <c r="L308" s="77"/>
      <c r="M308" s="78" t="str">
        <f t="shared" si="77"/>
        <v/>
      </c>
      <c r="N308" s="77" t="str">
        <f t="shared" si="78"/>
        <v/>
      </c>
      <c r="O308" s="79" t="str">
        <f t="shared" si="79"/>
        <v/>
      </c>
      <c r="P308" s="77">
        <v>1572796728</v>
      </c>
      <c r="Q308" s="78">
        <f t="shared" si="80"/>
        <v>43772.665833333333</v>
      </c>
      <c r="R308" s="77">
        <f t="shared" si="81"/>
        <v>1977</v>
      </c>
      <c r="S308" s="79" t="str">
        <f t="shared" si="82"/>
        <v>0 days 0:32:57</v>
      </c>
      <c r="T308" s="75">
        <v>1572796728</v>
      </c>
      <c r="U308" s="78">
        <f t="shared" si="83"/>
        <v>43772.665833333333</v>
      </c>
      <c r="V308" s="77">
        <f t="shared" si="84"/>
        <v>1977</v>
      </c>
      <c r="W308" s="79" t="str">
        <f t="shared" si="85"/>
        <v>0 days 0:32:57</v>
      </c>
      <c r="X308" s="77">
        <f t="shared" si="86"/>
        <v>1977</v>
      </c>
      <c r="Y308" s="79" t="str">
        <f t="shared" si="87"/>
        <v>00 days 00:32:57</v>
      </c>
      <c r="Z308" s="75" t="s">
        <v>3087</v>
      </c>
      <c r="AA308" s="75">
        <v>6036428</v>
      </c>
      <c r="AB308" s="75">
        <v>18583</v>
      </c>
      <c r="AC308" s="75" t="str">
        <f>IF(AB308="","",VLOOKUP(AB308,'Lookup Tables'!$A$75:$B$86,2,TRUE))</f>
        <v>Level 8</v>
      </c>
      <c r="AD308" s="79" t="str">
        <f t="shared" si="88"/>
        <v>Level 1-Level 8</v>
      </c>
      <c r="AE308" s="74" t="s">
        <v>2335</v>
      </c>
      <c r="AF308" s="74" t="str">
        <f t="shared" si="89"/>
        <v>Link</v>
      </c>
      <c r="AG308" s="74">
        <v>78</v>
      </c>
      <c r="AH308" s="75" t="str">
        <f>IF(AG308="","",VLOOKUP(AG308,'Lookup Tables'!$A$75:$B$86,2,TRUE))</f>
        <v>Level 1</v>
      </c>
      <c r="AI308" s="74">
        <v>9479817</v>
      </c>
      <c r="AJ308" s="74" t="s">
        <v>9</v>
      </c>
      <c r="AK308" s="74" t="s">
        <v>654</v>
      </c>
      <c r="AL308" s="74"/>
      <c r="AM308" s="75" t="s">
        <v>2336</v>
      </c>
      <c r="AN308" s="75" t="s">
        <v>2337</v>
      </c>
      <c r="AO308" s="74" t="str">
        <f t="shared" si="90"/>
        <v>Link</v>
      </c>
      <c r="AP308" s="74" t="b">
        <v>1</v>
      </c>
      <c r="AQ308" s="166">
        <v>430</v>
      </c>
      <c r="AR308" s="178" t="s">
        <v>3350</v>
      </c>
      <c r="AS308" s="225"/>
      <c r="AT308"/>
      <c r="AU308"/>
      <c r="AV308"/>
      <c r="AW308"/>
      <c r="AX308"/>
      <c r="AY308">
        <f t="shared" si="93"/>
        <v>0</v>
      </c>
      <c r="AZ308"/>
      <c r="BA308"/>
      <c r="BB308"/>
      <c r="BC308"/>
      <c r="BD308"/>
      <c r="BE308"/>
      <c r="BF308"/>
      <c r="BG308"/>
      <c r="BH308"/>
      <c r="BI308">
        <v>0</v>
      </c>
      <c r="BJ308"/>
      <c r="BK308"/>
      <c r="BL308"/>
      <c r="BM308"/>
      <c r="BN308"/>
      <c r="BO308"/>
      <c r="BP308"/>
      <c r="BQ308"/>
      <c r="BR308"/>
      <c r="BS308" s="75" t="s">
        <v>3351</v>
      </c>
      <c r="BT308" s="75" t="s">
        <v>3343</v>
      </c>
      <c r="BU308" s="80"/>
      <c r="BV308" s="80"/>
      <c r="BW308" s="80">
        <v>2</v>
      </c>
      <c r="BX308" s="80">
        <v>3</v>
      </c>
      <c r="BY308" s="80"/>
      <c r="BZ308" s="80"/>
      <c r="CA308" s="80"/>
      <c r="CB308" s="80"/>
      <c r="CC308" s="80"/>
      <c r="CD308" s="75" t="s">
        <v>2800</v>
      </c>
      <c r="CE308" s="75" t="s">
        <v>2818</v>
      </c>
      <c r="CF308" s="80">
        <v>2</v>
      </c>
      <c r="CG308" s="75" t="s">
        <v>3214</v>
      </c>
      <c r="CH308" s="75" t="s">
        <v>2818</v>
      </c>
      <c r="CI308" s="81" t="s">
        <v>2902</v>
      </c>
      <c r="CJ308" s="58" t="s">
        <v>3113</v>
      </c>
      <c r="CK308" s="75"/>
    </row>
    <row r="309" spans="1:89" s="50" customFormat="1" x14ac:dyDescent="0.3">
      <c r="A309" s="74" t="s">
        <v>2338</v>
      </c>
      <c r="B309" s="74">
        <v>53925972</v>
      </c>
      <c r="C309" s="74">
        <v>4</v>
      </c>
      <c r="D309" s="74">
        <v>1585</v>
      </c>
      <c r="E309" s="74">
        <v>2</v>
      </c>
      <c r="F309" s="75">
        <v>53929545</v>
      </c>
      <c r="G309" s="74" t="s">
        <v>2339</v>
      </c>
      <c r="H309" s="76">
        <v>43460</v>
      </c>
      <c r="I309" s="49" t="b">
        <f t="shared" si="75"/>
        <v>1</v>
      </c>
      <c r="J309" s="77">
        <v>1545776349</v>
      </c>
      <c r="K309" s="78">
        <f t="shared" si="76"/>
        <v>43459.929965277777</v>
      </c>
      <c r="L309" s="77">
        <v>1545811738</v>
      </c>
      <c r="M309" s="78">
        <f t="shared" si="77"/>
        <v>43460.339560185181</v>
      </c>
      <c r="N309" s="77">
        <f t="shared" si="78"/>
        <v>35389</v>
      </c>
      <c r="O309" s="79" t="str">
        <f t="shared" si="79"/>
        <v>0 days 9:49:49</v>
      </c>
      <c r="P309" s="77">
        <v>1545813691</v>
      </c>
      <c r="Q309" s="78">
        <f t="shared" si="80"/>
        <v>43460.362164351856</v>
      </c>
      <c r="R309" s="77">
        <f t="shared" si="81"/>
        <v>37342</v>
      </c>
      <c r="S309" s="79" t="str">
        <f t="shared" si="82"/>
        <v>0 days 10:22:22</v>
      </c>
      <c r="T309" s="75">
        <v>1545813691</v>
      </c>
      <c r="U309" s="78">
        <f t="shared" si="83"/>
        <v>43460.362164351856</v>
      </c>
      <c r="V309" s="77">
        <f t="shared" si="84"/>
        <v>37342</v>
      </c>
      <c r="W309" s="79" t="str">
        <f t="shared" si="85"/>
        <v>0 days 10:22:22</v>
      </c>
      <c r="X309" s="77">
        <f t="shared" si="86"/>
        <v>35389</v>
      </c>
      <c r="Y309" s="79" t="str">
        <f t="shared" si="87"/>
        <v>00 days 09:49:49</v>
      </c>
      <c r="Z309" s="75" t="s">
        <v>3088</v>
      </c>
      <c r="AA309" s="75">
        <v>8605791</v>
      </c>
      <c r="AB309" s="75">
        <v>15040</v>
      </c>
      <c r="AC309" s="75" t="str">
        <f>IF(AB309="","",VLOOKUP(AB309,'Lookup Tables'!$A$75:$B$86,2,TRUE))</f>
        <v>Level 8</v>
      </c>
      <c r="AD309" s="79" t="str">
        <f t="shared" si="88"/>
        <v>Level 1-Level 8</v>
      </c>
      <c r="AE309" s="74" t="s">
        <v>2341</v>
      </c>
      <c r="AF309" s="74" t="str">
        <f t="shared" si="89"/>
        <v>Link</v>
      </c>
      <c r="AG309" s="74">
        <v>103</v>
      </c>
      <c r="AH309" s="75" t="str">
        <f>IF(AG309="","",VLOOKUP(AG309,'Lookup Tables'!$A$75:$B$86,2,TRUE))</f>
        <v>Level 1</v>
      </c>
      <c r="AI309" s="74">
        <v>10829442</v>
      </c>
      <c r="AJ309" s="74" t="s">
        <v>9</v>
      </c>
      <c r="AK309" s="74" t="s">
        <v>2340</v>
      </c>
      <c r="AL309" s="74"/>
      <c r="AM309" s="75" t="s">
        <v>2342</v>
      </c>
      <c r="AN309" s="75" t="s">
        <v>2343</v>
      </c>
      <c r="AO309" s="74" t="str">
        <f t="shared" si="90"/>
        <v>Link</v>
      </c>
      <c r="AP309" s="74" t="b">
        <v>1</v>
      </c>
      <c r="AQ309" s="166">
        <v>431</v>
      </c>
      <c r="AR309" s="178" t="s">
        <v>3348</v>
      </c>
      <c r="AS309" s="225"/>
      <c r="AT309"/>
      <c r="AU309"/>
      <c r="AV309"/>
      <c r="AW309"/>
      <c r="AX309"/>
      <c r="AY309">
        <f t="shared" si="93"/>
        <v>0</v>
      </c>
      <c r="AZ309"/>
      <c r="BA309"/>
      <c r="BB309"/>
      <c r="BC309"/>
      <c r="BD309"/>
      <c r="BE309"/>
      <c r="BF309"/>
      <c r="BG309"/>
      <c r="BH309"/>
      <c r="BI309">
        <v>0</v>
      </c>
      <c r="BJ309"/>
      <c r="BK309"/>
      <c r="BL309"/>
      <c r="BM309"/>
      <c r="BN309"/>
      <c r="BO309"/>
      <c r="BP309"/>
      <c r="BQ309"/>
      <c r="BR309"/>
      <c r="BS309" s="75" t="s">
        <v>3349</v>
      </c>
      <c r="BT309" s="75" t="s">
        <v>3343</v>
      </c>
      <c r="BU309" s="80"/>
      <c r="BV309" s="80"/>
      <c r="BW309" s="80"/>
      <c r="BX309" s="80">
        <v>3</v>
      </c>
      <c r="BY309" s="80"/>
      <c r="BZ309" s="80"/>
      <c r="CA309" s="80"/>
      <c r="CB309" s="80"/>
      <c r="CC309" s="80"/>
      <c r="CD309" s="75" t="s">
        <v>2800</v>
      </c>
      <c r="CE309" s="75" t="s">
        <v>2818</v>
      </c>
      <c r="CF309" s="80">
        <v>2</v>
      </c>
      <c r="CG309" s="75" t="s">
        <v>3214</v>
      </c>
      <c r="CH309" s="75" t="s">
        <v>2818</v>
      </c>
      <c r="CI309" s="81" t="s">
        <v>2902</v>
      </c>
      <c r="CJ309" s="58" t="s">
        <v>3113</v>
      </c>
      <c r="CK309" s="75"/>
    </row>
    <row r="310" spans="1:89" s="50" customFormat="1" x14ac:dyDescent="0.3">
      <c r="A310" s="108" t="s">
        <v>1940</v>
      </c>
      <c r="B310" s="108">
        <v>61015985</v>
      </c>
      <c r="C310" s="108">
        <v>3</v>
      </c>
      <c r="D310" s="108">
        <v>512</v>
      </c>
      <c r="E310" s="108">
        <v>1</v>
      </c>
      <c r="F310" s="109"/>
      <c r="G310" s="108" t="s">
        <v>1941</v>
      </c>
      <c r="H310" s="110">
        <v>43932</v>
      </c>
      <c r="I310" s="49" t="b">
        <f t="shared" si="75"/>
        <v>1</v>
      </c>
      <c r="J310" s="111">
        <v>1585930140</v>
      </c>
      <c r="K310" s="112">
        <f t="shared" si="76"/>
        <v>43924.672916666663</v>
      </c>
      <c r="L310" s="111"/>
      <c r="M310" s="112" t="str">
        <f t="shared" si="77"/>
        <v/>
      </c>
      <c r="N310" s="111" t="str">
        <f t="shared" si="78"/>
        <v/>
      </c>
      <c r="O310" s="113" t="str">
        <f t="shared" si="79"/>
        <v/>
      </c>
      <c r="P310" s="111">
        <v>1586607164</v>
      </c>
      <c r="Q310" s="112">
        <f t="shared" si="80"/>
        <v>43932.508842592593</v>
      </c>
      <c r="R310" s="111">
        <f t="shared" si="81"/>
        <v>677024</v>
      </c>
      <c r="S310" s="113" t="str">
        <f t="shared" si="82"/>
        <v>7 days 20:3:44</v>
      </c>
      <c r="T310" s="109"/>
      <c r="U310" s="112" t="str">
        <f t="shared" si="83"/>
        <v/>
      </c>
      <c r="V310" s="111" t="str">
        <f t="shared" si="84"/>
        <v/>
      </c>
      <c r="W310" s="113" t="str">
        <f t="shared" si="85"/>
        <v/>
      </c>
      <c r="X310" s="111">
        <f t="shared" si="86"/>
        <v>677024</v>
      </c>
      <c r="Y310" s="113" t="str">
        <f t="shared" si="87"/>
        <v>07 days 20:03:44</v>
      </c>
      <c r="Z310" s="109"/>
      <c r="AA310" s="109"/>
      <c r="AB310" s="109"/>
      <c r="AC310" s="109" t="str">
        <f>IF(AB310="","",VLOOKUP(AB310,'Lookup Tables'!$A$75:$B$86,2,TRUE))</f>
        <v/>
      </c>
      <c r="AD310" s="113" t="str">
        <f t="shared" si="88"/>
        <v/>
      </c>
      <c r="AE310" s="108" t="s">
        <v>1943</v>
      </c>
      <c r="AF310" s="114" t="str">
        <f t="shared" si="89"/>
        <v>Link</v>
      </c>
      <c r="AG310" s="108">
        <v>292</v>
      </c>
      <c r="AH310" s="109" t="str">
        <f>IF(AG310="","",VLOOKUP(AG310,'Lookup Tables'!$A$75:$B$86,2,TRUE))</f>
        <v>Level 2</v>
      </c>
      <c r="AI310" s="108">
        <v>5147834</v>
      </c>
      <c r="AJ310" s="108" t="s">
        <v>9</v>
      </c>
      <c r="AK310" s="108" t="s">
        <v>1942</v>
      </c>
      <c r="AL310" s="108"/>
      <c r="AM310" s="109" t="s">
        <v>1944</v>
      </c>
      <c r="AN310" s="109" t="s">
        <v>1945</v>
      </c>
      <c r="AO310" s="114" t="str">
        <f t="shared" si="90"/>
        <v>Link</v>
      </c>
      <c r="AP310" s="108" t="b">
        <v>1</v>
      </c>
      <c r="AQ310" s="167">
        <v>353</v>
      </c>
      <c r="AR310" s="178" t="s">
        <v>1940</v>
      </c>
      <c r="AS310" s="225"/>
      <c r="AT310">
        <v>1</v>
      </c>
      <c r="AU310"/>
      <c r="AV310"/>
      <c r="AW310"/>
      <c r="AX310"/>
      <c r="AY310">
        <f t="shared" si="93"/>
        <v>0</v>
      </c>
      <c r="AZ310"/>
      <c r="BA310"/>
      <c r="BB310"/>
      <c r="BC310"/>
      <c r="BD310"/>
      <c r="BE310"/>
      <c r="BF310"/>
      <c r="BG310"/>
      <c r="BH310"/>
      <c r="BI310">
        <v>0</v>
      </c>
      <c r="BJ310"/>
      <c r="BK310"/>
      <c r="BL310"/>
      <c r="BM310"/>
      <c r="BN310"/>
      <c r="BO310"/>
      <c r="BP310"/>
      <c r="BQ310"/>
      <c r="BR310"/>
      <c r="BS310" s="75" t="s">
        <v>3771</v>
      </c>
      <c r="BT310" s="75" t="s">
        <v>3317</v>
      </c>
      <c r="BU310" s="115"/>
      <c r="BV310" s="115"/>
      <c r="BW310" s="115"/>
      <c r="BX310" s="115">
        <v>3</v>
      </c>
      <c r="BY310" s="115"/>
      <c r="BZ310" s="115"/>
      <c r="CA310" s="115"/>
      <c r="CB310" s="115"/>
      <c r="CC310" s="115"/>
      <c r="CD310" s="75" t="s">
        <v>2800</v>
      </c>
      <c r="CE310" s="75" t="s">
        <v>2818</v>
      </c>
      <c r="CF310" s="115">
        <v>2</v>
      </c>
      <c r="CG310" s="75" t="s">
        <v>3214</v>
      </c>
      <c r="CH310" s="75" t="s">
        <v>3209</v>
      </c>
      <c r="CI310" s="116" t="s">
        <v>2902</v>
      </c>
      <c r="CJ310" s="58" t="s">
        <v>3113</v>
      </c>
      <c r="CK310" s="109"/>
    </row>
    <row r="311" spans="1:89" s="50" customFormat="1" x14ac:dyDescent="0.3">
      <c r="A311" s="49" t="s">
        <v>635</v>
      </c>
      <c r="B311" s="49">
        <v>46331830</v>
      </c>
      <c r="C311" s="49">
        <v>4</v>
      </c>
      <c r="D311" s="49">
        <v>2645</v>
      </c>
      <c r="E311" s="49">
        <v>2</v>
      </c>
      <c r="F311" s="50">
        <v>46500236</v>
      </c>
      <c r="G311" s="49" t="s">
        <v>375</v>
      </c>
      <c r="H311" s="51">
        <v>44011</v>
      </c>
      <c r="I311" s="49" t="b">
        <f t="shared" si="75"/>
        <v>1</v>
      </c>
      <c r="J311" s="52">
        <v>1505941835</v>
      </c>
      <c r="K311" s="53">
        <f t="shared" si="76"/>
        <v>42998.882349537031</v>
      </c>
      <c r="L311" s="52">
        <v>1505942246</v>
      </c>
      <c r="M311" s="53">
        <f t="shared" si="77"/>
        <v>42998.887106481481</v>
      </c>
      <c r="N311" s="52">
        <f t="shared" si="78"/>
        <v>411</v>
      </c>
      <c r="O311" s="54" t="str">
        <f t="shared" si="79"/>
        <v>0 days 0:6:51</v>
      </c>
      <c r="P311" s="52">
        <v>1506753395</v>
      </c>
      <c r="Q311" s="53">
        <f t="shared" si="80"/>
        <v>43008.275405092587</v>
      </c>
      <c r="R311" s="52">
        <f t="shared" si="81"/>
        <v>811560</v>
      </c>
      <c r="S311" s="54" t="str">
        <f t="shared" si="82"/>
        <v>9 days 9:26:0</v>
      </c>
      <c r="T311" s="50">
        <v>1506753395</v>
      </c>
      <c r="U311" s="53">
        <f t="shared" si="83"/>
        <v>43008.275405092587</v>
      </c>
      <c r="V311" s="52">
        <f t="shared" si="84"/>
        <v>811560</v>
      </c>
      <c r="W311" s="54" t="str">
        <f t="shared" si="85"/>
        <v>9 days 9:26:0</v>
      </c>
      <c r="X311" s="52">
        <f t="shared" si="86"/>
        <v>411</v>
      </c>
      <c r="Y311" s="54" t="str">
        <f t="shared" si="87"/>
        <v>00 days 00:06:51</v>
      </c>
      <c r="Z311" s="50" t="s">
        <v>477</v>
      </c>
      <c r="AA311" s="50">
        <v>1031804</v>
      </c>
      <c r="AB311" s="50">
        <v>3012</v>
      </c>
      <c r="AC311" s="50" t="str">
        <f>IF(AB311="","",VLOOKUP(AB311,'Lookup Tables'!$A$75:$B$86,2,TRUE))</f>
        <v>Level 6</v>
      </c>
      <c r="AD311" s="54" t="str">
        <f t="shared" si="88"/>
        <v>Level 10-Level 6</v>
      </c>
      <c r="AE311" s="49" t="s">
        <v>637</v>
      </c>
      <c r="AF311" s="55" t="str">
        <f t="shared" si="89"/>
        <v>Link</v>
      </c>
      <c r="AG311" s="49">
        <v>64155</v>
      </c>
      <c r="AH311" s="50" t="str">
        <f>IF(AG311="","",VLOOKUP(AG311,'Lookup Tables'!$A$75:$B$86,2,TRUE))</f>
        <v>Level 10</v>
      </c>
      <c r="AI311" s="49">
        <v>249933</v>
      </c>
      <c r="AJ311" s="49" t="s">
        <v>9</v>
      </c>
      <c r="AK311" s="49" t="s">
        <v>636</v>
      </c>
      <c r="AL311" s="49">
        <v>81</v>
      </c>
      <c r="AM311" s="50" t="s">
        <v>638</v>
      </c>
      <c r="AN311" s="50" t="s">
        <v>639</v>
      </c>
      <c r="AO311" s="55" t="str">
        <f t="shared" si="90"/>
        <v>Link</v>
      </c>
      <c r="AP311" s="49" t="b">
        <v>1</v>
      </c>
      <c r="AQ311" s="165">
        <v>108</v>
      </c>
      <c r="AR311" s="175" t="s">
        <v>635</v>
      </c>
      <c r="AS311" s="225"/>
      <c r="AT311"/>
      <c r="AU311"/>
      <c r="AV311"/>
      <c r="AW311"/>
      <c r="AX311"/>
      <c r="AY311">
        <f t="shared" si="93"/>
        <v>0</v>
      </c>
      <c r="AZ311"/>
      <c r="BA311"/>
      <c r="BB311"/>
      <c r="BC311"/>
      <c r="BD311"/>
      <c r="BE311"/>
      <c r="BF311"/>
      <c r="BG311"/>
      <c r="BH311"/>
      <c r="BI311">
        <v>0</v>
      </c>
      <c r="BJ311"/>
      <c r="BK311"/>
      <c r="BL311"/>
      <c r="BM311"/>
      <c r="BN311">
        <v>0</v>
      </c>
      <c r="BO311"/>
      <c r="BP311"/>
      <c r="BQ311"/>
      <c r="BR311"/>
      <c r="BS311" s="50" t="s">
        <v>3638</v>
      </c>
      <c r="BT311" s="50" t="s">
        <v>3639</v>
      </c>
      <c r="BU311" s="56">
        <v>3</v>
      </c>
      <c r="BV311" s="56"/>
      <c r="BW311" s="56"/>
      <c r="BX311" s="56"/>
      <c r="BY311" s="56"/>
      <c r="BZ311" s="56">
        <v>2</v>
      </c>
      <c r="CA311" s="56"/>
      <c r="CB311" s="56"/>
      <c r="CC311" s="56"/>
      <c r="CD311" s="50" t="s">
        <v>2805</v>
      </c>
      <c r="CE311" s="50" t="s">
        <v>2818</v>
      </c>
      <c r="CF311" s="56">
        <v>2</v>
      </c>
      <c r="CG311" s="50" t="s">
        <v>3214</v>
      </c>
      <c r="CH311" s="50" t="s">
        <v>2818</v>
      </c>
      <c r="CI311" s="57" t="s">
        <v>3495</v>
      </c>
      <c r="CJ311" s="58" t="s">
        <v>3113</v>
      </c>
    </row>
    <row r="312" spans="1:89" s="50" customFormat="1" x14ac:dyDescent="0.3">
      <c r="A312" s="49" t="s">
        <v>2068</v>
      </c>
      <c r="B312" s="49">
        <v>65316643</v>
      </c>
      <c r="C312" s="49">
        <v>0</v>
      </c>
      <c r="D312" s="49">
        <v>60</v>
      </c>
      <c r="E312" s="49">
        <v>1</v>
      </c>
      <c r="F312" s="50">
        <v>65321735</v>
      </c>
      <c r="G312" s="49" t="s">
        <v>464</v>
      </c>
      <c r="H312" s="51">
        <v>44181</v>
      </c>
      <c r="I312" s="49" t="b">
        <f t="shared" si="75"/>
        <v>1</v>
      </c>
      <c r="J312" s="52">
        <v>1608087192</v>
      </c>
      <c r="K312" s="53">
        <f t="shared" si="76"/>
        <v>44181.12027777778</v>
      </c>
      <c r="L312" s="52"/>
      <c r="M312" s="53" t="str">
        <f t="shared" si="77"/>
        <v/>
      </c>
      <c r="N312" s="52" t="str">
        <f t="shared" si="78"/>
        <v/>
      </c>
      <c r="O312" s="54" t="str">
        <f t="shared" si="79"/>
        <v/>
      </c>
      <c r="P312" s="52">
        <v>1608115548</v>
      </c>
      <c r="Q312" s="53">
        <f t="shared" si="80"/>
        <v>44181.448472222226</v>
      </c>
      <c r="R312" s="52">
        <f t="shared" si="81"/>
        <v>28356</v>
      </c>
      <c r="S312" s="54" t="str">
        <f t="shared" si="82"/>
        <v>0 days 7:52:36</v>
      </c>
      <c r="T312" s="50">
        <v>1608115548</v>
      </c>
      <c r="U312" s="53">
        <f t="shared" si="83"/>
        <v>44181.448472222226</v>
      </c>
      <c r="V312" s="52">
        <f t="shared" si="84"/>
        <v>28356</v>
      </c>
      <c r="W312" s="54" t="str">
        <f t="shared" si="85"/>
        <v>0 days 7:52:36</v>
      </c>
      <c r="X312" s="52">
        <f t="shared" si="86"/>
        <v>28356</v>
      </c>
      <c r="Y312" s="54" t="str">
        <f t="shared" si="87"/>
        <v>00 days 07:52:36</v>
      </c>
      <c r="Z312" s="50" t="s">
        <v>3018</v>
      </c>
      <c r="AA312" s="50">
        <v>14625593</v>
      </c>
      <c r="AB312" s="50">
        <v>868</v>
      </c>
      <c r="AC312" s="50" t="str">
        <f>IF(AB312="","",VLOOKUP(AB312,'Lookup Tables'!$A$75:$B$86,2,TRUE))</f>
        <v>Level 3</v>
      </c>
      <c r="AD312" s="54" t="str">
        <f t="shared" si="88"/>
        <v>Level 1-Level 3</v>
      </c>
      <c r="AE312" s="49" t="s">
        <v>466</v>
      </c>
      <c r="AF312" s="55" t="str">
        <f t="shared" si="89"/>
        <v>Link</v>
      </c>
      <c r="AG312" s="49">
        <v>161</v>
      </c>
      <c r="AH312" s="50" t="str">
        <f>IF(AG312="","",VLOOKUP(AG312,'Lookup Tables'!$A$75:$B$86,2,TRUE))</f>
        <v>Level 1</v>
      </c>
      <c r="AI312" s="49">
        <v>1930728</v>
      </c>
      <c r="AJ312" s="49" t="s">
        <v>9</v>
      </c>
      <c r="AK312" s="49" t="s">
        <v>465</v>
      </c>
      <c r="AL312" s="49">
        <v>100</v>
      </c>
      <c r="AM312" s="50" t="s">
        <v>467</v>
      </c>
      <c r="AN312" s="50" t="s">
        <v>2069</v>
      </c>
      <c r="AO312" s="55" t="str">
        <f t="shared" si="90"/>
        <v>Link</v>
      </c>
      <c r="AP312" s="49" t="b">
        <v>1</v>
      </c>
      <c r="AQ312" s="165">
        <v>377</v>
      </c>
      <c r="AR312" s="175" t="s">
        <v>3614</v>
      </c>
      <c r="AS312" s="225"/>
      <c r="AT312"/>
      <c r="AU312"/>
      <c r="AV312"/>
      <c r="AW312"/>
      <c r="AX312"/>
      <c r="AY312">
        <f t="shared" si="93"/>
        <v>0</v>
      </c>
      <c r="AZ312"/>
      <c r="BA312"/>
      <c r="BB312"/>
      <c r="BC312">
        <v>1</v>
      </c>
      <c r="BD312"/>
      <c r="BE312"/>
      <c r="BF312"/>
      <c r="BG312"/>
      <c r="BH312"/>
      <c r="BI312"/>
      <c r="BJ312">
        <v>1</v>
      </c>
      <c r="BK312"/>
      <c r="BL312"/>
      <c r="BM312"/>
      <c r="BN312"/>
      <c r="BO312"/>
      <c r="BP312"/>
      <c r="BQ312"/>
      <c r="BR312"/>
      <c r="BS312" s="50" t="s">
        <v>3615</v>
      </c>
      <c r="BT312" s="50" t="s">
        <v>3334</v>
      </c>
      <c r="BU312" s="56"/>
      <c r="BV312" s="56"/>
      <c r="BW312" s="56">
        <v>2</v>
      </c>
      <c r="BX312" s="56">
        <v>3</v>
      </c>
      <c r="BY312" s="56"/>
      <c r="BZ312" s="56"/>
      <c r="CA312" s="56"/>
      <c r="CB312" s="56"/>
      <c r="CC312" s="56"/>
      <c r="CD312" s="50" t="s">
        <v>2800</v>
      </c>
      <c r="CE312" s="50" t="s">
        <v>2818</v>
      </c>
      <c r="CF312" s="56">
        <v>2</v>
      </c>
      <c r="CG312" s="50" t="s">
        <v>3214</v>
      </c>
      <c r="CH312" s="50" t="s">
        <v>2818</v>
      </c>
      <c r="CI312" s="57" t="s">
        <v>2813</v>
      </c>
      <c r="CJ312" s="58" t="s">
        <v>3113</v>
      </c>
    </row>
    <row r="313" spans="1:89" s="50" customFormat="1" x14ac:dyDescent="0.3">
      <c r="A313" s="49" t="s">
        <v>2420</v>
      </c>
      <c r="B313" s="49">
        <v>60499885</v>
      </c>
      <c r="C313" s="49">
        <v>0</v>
      </c>
      <c r="D313" s="49">
        <v>103</v>
      </c>
      <c r="E313" s="49">
        <v>2</v>
      </c>
      <c r="F313" s="50">
        <v>60499942</v>
      </c>
      <c r="G313" s="49" t="s">
        <v>2421</v>
      </c>
      <c r="H313" s="51">
        <v>43893</v>
      </c>
      <c r="I313" s="49" t="b">
        <f t="shared" si="75"/>
        <v>0</v>
      </c>
      <c r="J313" s="52">
        <v>1583208012</v>
      </c>
      <c r="K313" s="53">
        <f t="shared" si="76"/>
        <v>43893.166805555549</v>
      </c>
      <c r="L313" s="52"/>
      <c r="M313" s="53" t="str">
        <f t="shared" si="77"/>
        <v/>
      </c>
      <c r="N313" s="52" t="str">
        <f t="shared" si="78"/>
        <v/>
      </c>
      <c r="O313" s="54" t="str">
        <f t="shared" si="79"/>
        <v/>
      </c>
      <c r="P313" s="52">
        <v>1583208516</v>
      </c>
      <c r="Q313" s="53">
        <f t="shared" si="80"/>
        <v>43893.172638888893</v>
      </c>
      <c r="R313" s="52">
        <f t="shared" si="81"/>
        <v>504</v>
      </c>
      <c r="S313" s="54" t="str">
        <f t="shared" si="82"/>
        <v>0 days 0:8:24</v>
      </c>
      <c r="T313" s="50">
        <v>1583208516</v>
      </c>
      <c r="U313" s="53">
        <f t="shared" si="83"/>
        <v>43893.172638888893</v>
      </c>
      <c r="V313" s="52">
        <f t="shared" si="84"/>
        <v>504</v>
      </c>
      <c r="W313" s="54" t="str">
        <f t="shared" si="85"/>
        <v>0 days 0:8:24</v>
      </c>
      <c r="X313" s="52">
        <f t="shared" si="86"/>
        <v>504</v>
      </c>
      <c r="Y313" s="54" t="str">
        <f t="shared" si="87"/>
        <v>00 days 00:08:24</v>
      </c>
      <c r="Z313" s="50" t="s">
        <v>3089</v>
      </c>
      <c r="AA313" s="50">
        <v>12997127</v>
      </c>
      <c r="AB313" s="50">
        <v>122</v>
      </c>
      <c r="AC313" s="50" t="str">
        <f>IF(AB313="","",VLOOKUP(AB313,'Lookup Tables'!$A$75:$B$86,2,TRUE))</f>
        <v>Level 1</v>
      </c>
      <c r="AD313" s="54" t="str">
        <f t="shared" si="88"/>
        <v>Level 5-Level 1</v>
      </c>
      <c r="AE313" s="49" t="s">
        <v>2423</v>
      </c>
      <c r="AF313" s="55" t="str">
        <f t="shared" si="89"/>
        <v>Link</v>
      </c>
      <c r="AG313" s="49">
        <v>2754</v>
      </c>
      <c r="AH313" s="50" t="str">
        <f>IF(AG313="","",VLOOKUP(AG313,'Lookup Tables'!$A$75:$B$86,2,TRUE))</f>
        <v>Level 5</v>
      </c>
      <c r="AI313" s="49">
        <v>1621232</v>
      </c>
      <c r="AJ313" s="49" t="s">
        <v>9</v>
      </c>
      <c r="AK313" s="49" t="s">
        <v>2422</v>
      </c>
      <c r="AL313" s="49">
        <v>74</v>
      </c>
      <c r="AM313" s="50" t="s">
        <v>2424</v>
      </c>
      <c r="AN313" s="50" t="s">
        <v>2425</v>
      </c>
      <c r="AO313" s="55" t="str">
        <f t="shared" si="90"/>
        <v>Link</v>
      </c>
      <c r="AP313" s="49" t="b">
        <v>1</v>
      </c>
      <c r="AQ313" s="165">
        <v>445</v>
      </c>
      <c r="AR313" s="175" t="s">
        <v>3185</v>
      </c>
      <c r="AS313" s="225"/>
      <c r="AT313"/>
      <c r="AU313"/>
      <c r="AV313"/>
      <c r="AW313"/>
      <c r="AX313"/>
      <c r="AY313">
        <f t="shared" si="93"/>
        <v>0</v>
      </c>
      <c r="AZ313"/>
      <c r="BA313"/>
      <c r="BB313"/>
      <c r="BC313">
        <v>1</v>
      </c>
      <c r="BD313"/>
      <c r="BE313"/>
      <c r="BF313"/>
      <c r="BG313"/>
      <c r="BH313"/>
      <c r="BI313"/>
      <c r="BJ313"/>
      <c r="BK313"/>
      <c r="BL313"/>
      <c r="BM313">
        <v>1</v>
      </c>
      <c r="BN313"/>
      <c r="BO313"/>
      <c r="BP313"/>
      <c r="BQ313"/>
      <c r="BR313"/>
      <c r="BS313" s="50" t="s">
        <v>3184</v>
      </c>
      <c r="BT313" s="50" t="s">
        <v>3156</v>
      </c>
      <c r="BU313" s="56"/>
      <c r="BV313" s="56"/>
      <c r="BW313" s="56"/>
      <c r="BX313" s="56">
        <v>3</v>
      </c>
      <c r="BY313" s="56"/>
      <c r="BZ313" s="56"/>
      <c r="CA313" s="56"/>
      <c r="CB313" s="56"/>
      <c r="CC313" s="56"/>
      <c r="CD313" s="50" t="s">
        <v>2800</v>
      </c>
      <c r="CE313" s="50" t="s">
        <v>2818</v>
      </c>
      <c r="CF313" s="56">
        <v>2</v>
      </c>
      <c r="CG313" s="50" t="s">
        <v>3213</v>
      </c>
      <c r="CH313" s="50" t="s">
        <v>2818</v>
      </c>
      <c r="CI313" s="57" t="s">
        <v>3175</v>
      </c>
      <c r="CJ313" s="58" t="s">
        <v>3113</v>
      </c>
    </row>
    <row r="314" spans="1:89" s="50" customFormat="1" x14ac:dyDescent="0.3">
      <c r="A314" s="49" t="s">
        <v>1356</v>
      </c>
      <c r="B314" s="49">
        <v>58908855</v>
      </c>
      <c r="C314" s="49">
        <v>3</v>
      </c>
      <c r="D314" s="49">
        <v>122</v>
      </c>
      <c r="E314" s="49">
        <v>1</v>
      </c>
      <c r="G314" s="49" t="s">
        <v>1357</v>
      </c>
      <c r="H314" s="51">
        <v>43787</v>
      </c>
      <c r="I314" s="49" t="b">
        <f t="shared" si="75"/>
        <v>1</v>
      </c>
      <c r="J314" s="52">
        <v>1574057444</v>
      </c>
      <c r="K314" s="53">
        <f t="shared" si="76"/>
        <v>43787.2574537037</v>
      </c>
      <c r="L314" s="52">
        <v>1574059271</v>
      </c>
      <c r="M314" s="53">
        <f t="shared" si="77"/>
        <v>43787.278599537036</v>
      </c>
      <c r="N314" s="52">
        <f t="shared" si="78"/>
        <v>1827</v>
      </c>
      <c r="O314" s="54" t="str">
        <f t="shared" si="79"/>
        <v>0 days 0:30:27</v>
      </c>
      <c r="P314" s="52">
        <v>1574064616</v>
      </c>
      <c r="Q314" s="53">
        <f t="shared" si="80"/>
        <v>43787.340462962966</v>
      </c>
      <c r="R314" s="52">
        <f t="shared" si="81"/>
        <v>7172</v>
      </c>
      <c r="S314" s="54" t="str">
        <f t="shared" si="82"/>
        <v>0 days 1:59:32</v>
      </c>
      <c r="U314" s="53" t="str">
        <f t="shared" si="83"/>
        <v/>
      </c>
      <c r="V314" s="52" t="str">
        <f t="shared" si="84"/>
        <v/>
      </c>
      <c r="W314" s="54" t="str">
        <f t="shared" si="85"/>
        <v/>
      </c>
      <c r="X314" s="52">
        <f t="shared" si="86"/>
        <v>1827</v>
      </c>
      <c r="Y314" s="54" t="str">
        <f t="shared" si="87"/>
        <v>00 days 00:30:27</v>
      </c>
      <c r="AC314" s="50" t="str">
        <f>IF(AB314="","",VLOOKUP(AB314,'Lookup Tables'!$A$75:$B$86,2,TRUE))</f>
        <v/>
      </c>
      <c r="AD314" s="54" t="str">
        <f t="shared" si="88"/>
        <v/>
      </c>
      <c r="AE314" s="49" t="s">
        <v>1359</v>
      </c>
      <c r="AF314" s="55" t="str">
        <f t="shared" si="89"/>
        <v>Link</v>
      </c>
      <c r="AG314" s="49">
        <v>31168</v>
      </c>
      <c r="AH314" s="50" t="str">
        <f>IF(AG314="","",VLOOKUP(AG314,'Lookup Tables'!$A$75:$B$86,2,TRUE))</f>
        <v>Level 9</v>
      </c>
      <c r="AI314" s="49">
        <v>211160</v>
      </c>
      <c r="AJ314" s="49" t="s">
        <v>9</v>
      </c>
      <c r="AK314" s="49" t="s">
        <v>1358</v>
      </c>
      <c r="AL314" s="49">
        <v>92</v>
      </c>
      <c r="AM314" s="50" t="s">
        <v>1360</v>
      </c>
      <c r="AN314" s="50" t="s">
        <v>1361</v>
      </c>
      <c r="AO314" s="55" t="str">
        <f t="shared" si="90"/>
        <v>Link</v>
      </c>
      <c r="AP314" s="49" t="b">
        <v>1</v>
      </c>
      <c r="AQ314" s="165">
        <v>241</v>
      </c>
      <c r="AR314" s="175" t="s">
        <v>1356</v>
      </c>
      <c r="AS314" s="225"/>
      <c r="AT314"/>
      <c r="AU314"/>
      <c r="AV314"/>
      <c r="AW314"/>
      <c r="AX314"/>
      <c r="AY314">
        <f t="shared" si="93"/>
        <v>0</v>
      </c>
      <c r="AZ314"/>
      <c r="BA314"/>
      <c r="BB314"/>
      <c r="BC314">
        <v>1</v>
      </c>
      <c r="BD314"/>
      <c r="BE314"/>
      <c r="BF314"/>
      <c r="BG314"/>
      <c r="BH314"/>
      <c r="BI314"/>
      <c r="BJ314"/>
      <c r="BK314"/>
      <c r="BL314"/>
      <c r="BM314"/>
      <c r="BN314"/>
      <c r="BO314"/>
      <c r="BP314"/>
      <c r="BQ314"/>
      <c r="BR314"/>
      <c r="BS314" s="50" t="s">
        <v>3480</v>
      </c>
      <c r="BT314" s="50" t="s">
        <v>3433</v>
      </c>
      <c r="BU314" s="56">
        <v>3</v>
      </c>
      <c r="BV314" s="56"/>
      <c r="BW314" s="56"/>
      <c r="BX314" s="56"/>
      <c r="BY314" s="56"/>
      <c r="BZ314" s="56"/>
      <c r="CA314" s="56"/>
      <c r="CB314" s="56"/>
      <c r="CC314" s="56"/>
      <c r="CD314" s="50" t="s">
        <v>2805</v>
      </c>
      <c r="CE314" s="50" t="s">
        <v>2818</v>
      </c>
      <c r="CF314" s="56">
        <v>2</v>
      </c>
      <c r="CG314" s="50" t="s">
        <v>3214</v>
      </c>
      <c r="CH314" s="50" t="s">
        <v>2818</v>
      </c>
      <c r="CI314" s="57" t="s">
        <v>2813</v>
      </c>
      <c r="CJ314" s="58" t="s">
        <v>3113</v>
      </c>
    </row>
    <row r="315" spans="1:89" s="50" customFormat="1" x14ac:dyDescent="0.3">
      <c r="A315" s="74" t="s">
        <v>2356</v>
      </c>
      <c r="B315" s="74">
        <v>66842238</v>
      </c>
      <c r="C315" s="74">
        <v>1</v>
      </c>
      <c r="D315" s="74">
        <v>39</v>
      </c>
      <c r="E315" s="74">
        <v>0</v>
      </c>
      <c r="F315" s="75"/>
      <c r="G315" s="74" t="s">
        <v>2357</v>
      </c>
      <c r="H315" s="76">
        <v>44283</v>
      </c>
      <c r="I315" s="49" t="b">
        <f t="shared" si="75"/>
        <v>1</v>
      </c>
      <c r="J315" s="77">
        <v>1616939953</v>
      </c>
      <c r="K315" s="78">
        <f t="shared" si="76"/>
        <v>44283.582789351851</v>
      </c>
      <c r="L315" s="77">
        <v>1616944305</v>
      </c>
      <c r="M315" s="78">
        <f t="shared" si="77"/>
        <v>44283.633159722223</v>
      </c>
      <c r="N315" s="77">
        <f t="shared" si="78"/>
        <v>4352</v>
      </c>
      <c r="O315" s="79" t="str">
        <f t="shared" si="79"/>
        <v>0 days 1:12:32</v>
      </c>
      <c r="P315" s="77"/>
      <c r="Q315" s="78" t="str">
        <f t="shared" si="80"/>
        <v/>
      </c>
      <c r="R315" s="77" t="str">
        <f t="shared" si="81"/>
        <v/>
      </c>
      <c r="S315" s="79" t="str">
        <f t="shared" si="82"/>
        <v/>
      </c>
      <c r="T315" s="75"/>
      <c r="U315" s="78" t="str">
        <f t="shared" si="83"/>
        <v/>
      </c>
      <c r="V315" s="77" t="str">
        <f t="shared" si="84"/>
        <v/>
      </c>
      <c r="W315" s="79" t="str">
        <f t="shared" si="85"/>
        <v/>
      </c>
      <c r="X315" s="77">
        <f t="shared" si="86"/>
        <v>4352</v>
      </c>
      <c r="Y315" s="79" t="str">
        <f t="shared" si="87"/>
        <v>00 days 01:12:32</v>
      </c>
      <c r="Z315" s="75"/>
      <c r="AA315" s="75"/>
      <c r="AB315" s="75"/>
      <c r="AC315" s="75" t="str">
        <f>IF(AB315="","",VLOOKUP(AB315,'Lookup Tables'!$A$75:$B$86,2,TRUE))</f>
        <v/>
      </c>
      <c r="AD315" s="79" t="str">
        <f t="shared" si="88"/>
        <v/>
      </c>
      <c r="AE315" s="74" t="s">
        <v>2359</v>
      </c>
      <c r="AF315" s="74" t="str">
        <f t="shared" si="89"/>
        <v>Link</v>
      </c>
      <c r="AG315" s="74">
        <v>16860</v>
      </c>
      <c r="AH315" s="75" t="str">
        <f>IF(AG315="","",VLOOKUP(AG315,'Lookup Tables'!$A$75:$B$86,2,TRUE))</f>
        <v>Level 8</v>
      </c>
      <c r="AI315" s="74">
        <v>1343851</v>
      </c>
      <c r="AJ315" s="74" t="s">
        <v>9</v>
      </c>
      <c r="AK315" s="74" t="s">
        <v>2358</v>
      </c>
      <c r="AL315" s="74"/>
      <c r="AM315" s="75" t="s">
        <v>2360</v>
      </c>
      <c r="AN315" s="75" t="s">
        <v>2361</v>
      </c>
      <c r="AO315" s="74" t="str">
        <f t="shared" si="90"/>
        <v>Link</v>
      </c>
      <c r="AP315" s="74" t="b">
        <v>0</v>
      </c>
      <c r="AQ315" s="166">
        <v>434</v>
      </c>
      <c r="AR315" s="178" t="s">
        <v>3342</v>
      </c>
      <c r="AS315" s="225"/>
      <c r="AT315"/>
      <c r="AU315"/>
      <c r="AV315"/>
      <c r="AW315"/>
      <c r="AX315"/>
      <c r="AY315">
        <f t="shared" si="93"/>
        <v>0</v>
      </c>
      <c r="AZ315"/>
      <c r="BA315"/>
      <c r="BB315"/>
      <c r="BC315">
        <v>1</v>
      </c>
      <c r="BD315"/>
      <c r="BE315"/>
      <c r="BF315"/>
      <c r="BG315"/>
      <c r="BH315"/>
      <c r="BI315"/>
      <c r="BJ315"/>
      <c r="BK315"/>
      <c r="BL315"/>
      <c r="BM315"/>
      <c r="BN315">
        <v>1</v>
      </c>
      <c r="BO315"/>
      <c r="BP315"/>
      <c r="BQ315"/>
      <c r="BR315"/>
      <c r="BS315" s="75" t="s">
        <v>3341</v>
      </c>
      <c r="BT315" s="75" t="s">
        <v>3156</v>
      </c>
      <c r="BU315" s="80"/>
      <c r="BV315" s="80"/>
      <c r="BW315" s="80"/>
      <c r="BX315" s="80">
        <v>2</v>
      </c>
      <c r="BY315" s="80">
        <v>3</v>
      </c>
      <c r="BZ315" s="80"/>
      <c r="CA315" s="80"/>
      <c r="CB315" s="80"/>
      <c r="CC315" s="80"/>
      <c r="CD315" s="75" t="s">
        <v>2804</v>
      </c>
      <c r="CE315" s="75" t="s">
        <v>3340</v>
      </c>
      <c r="CF315" s="80">
        <v>2</v>
      </c>
      <c r="CG315" s="75" t="s">
        <v>3214</v>
      </c>
      <c r="CH315" s="75" t="s">
        <v>2818</v>
      </c>
      <c r="CI315" s="81" t="s">
        <v>3163</v>
      </c>
      <c r="CJ315" s="58" t="s">
        <v>3113</v>
      </c>
      <c r="CK315" s="75"/>
    </row>
    <row r="316" spans="1:89" s="50" customFormat="1" x14ac:dyDescent="0.3">
      <c r="A316" s="49" t="s">
        <v>2272</v>
      </c>
      <c r="B316" s="49">
        <v>44092422</v>
      </c>
      <c r="C316" s="49">
        <v>0</v>
      </c>
      <c r="D316" s="49">
        <v>68</v>
      </c>
      <c r="E316" s="49">
        <v>0</v>
      </c>
      <c r="G316" s="49" t="s">
        <v>2273</v>
      </c>
      <c r="H316" s="51">
        <v>42876</v>
      </c>
      <c r="I316" s="49" t="b">
        <f t="shared" si="75"/>
        <v>0</v>
      </c>
      <c r="J316" s="52">
        <v>1495331310</v>
      </c>
      <c r="K316" s="53">
        <f t="shared" si="76"/>
        <v>42876.075347222228</v>
      </c>
      <c r="L316" s="52">
        <v>1495331572</v>
      </c>
      <c r="M316" s="53">
        <f t="shared" si="77"/>
        <v>42876.078379629631</v>
      </c>
      <c r="N316" s="52">
        <f t="shared" si="78"/>
        <v>262</v>
      </c>
      <c r="O316" s="54" t="str">
        <f t="shared" si="79"/>
        <v>0 days 0:4:22</v>
      </c>
      <c r="P316" s="52"/>
      <c r="Q316" s="53" t="str">
        <f t="shared" si="80"/>
        <v/>
      </c>
      <c r="R316" s="52" t="str">
        <f t="shared" si="81"/>
        <v/>
      </c>
      <c r="S316" s="54" t="str">
        <f t="shared" si="82"/>
        <v/>
      </c>
      <c r="U316" s="53" t="str">
        <f t="shared" si="83"/>
        <v/>
      </c>
      <c r="V316" s="52" t="str">
        <f t="shared" si="84"/>
        <v/>
      </c>
      <c r="W316" s="54" t="str">
        <f t="shared" si="85"/>
        <v/>
      </c>
      <c r="X316" s="52">
        <f t="shared" si="86"/>
        <v>262</v>
      </c>
      <c r="Y316" s="54" t="str">
        <f t="shared" si="87"/>
        <v>00 days 00:04:22</v>
      </c>
      <c r="AC316" s="50" t="str">
        <f>IF(AB316="","",VLOOKUP(AB316,'Lookup Tables'!$A$75:$B$86,2,TRUE))</f>
        <v/>
      </c>
      <c r="AD316" s="54" t="str">
        <f t="shared" si="88"/>
        <v/>
      </c>
      <c r="AE316" s="49" t="s">
        <v>2275</v>
      </c>
      <c r="AF316" s="55" t="str">
        <f t="shared" si="89"/>
        <v>Link</v>
      </c>
      <c r="AG316" s="49">
        <v>327</v>
      </c>
      <c r="AH316" s="50" t="str">
        <f>IF(AG316="","",VLOOKUP(AG316,'Lookup Tables'!$A$75:$B$86,2,TRUE))</f>
        <v>Level 2</v>
      </c>
      <c r="AI316" s="49">
        <v>1483512</v>
      </c>
      <c r="AJ316" s="49" t="s">
        <v>9</v>
      </c>
      <c r="AK316" s="49" t="s">
        <v>2274</v>
      </c>
      <c r="AL316" s="49">
        <v>71</v>
      </c>
      <c r="AM316" s="50" t="s">
        <v>2276</v>
      </c>
      <c r="AN316" s="50" t="s">
        <v>2277</v>
      </c>
      <c r="AO316" s="55" t="str">
        <f t="shared" si="90"/>
        <v>Link</v>
      </c>
      <c r="AP316" s="49" t="b">
        <v>0</v>
      </c>
      <c r="AQ316" s="165">
        <v>419</v>
      </c>
      <c r="AR316" s="175" t="s">
        <v>2272</v>
      </c>
      <c r="AS316" s="225"/>
      <c r="AT316"/>
      <c r="AU316"/>
      <c r="AV316"/>
      <c r="AW316"/>
      <c r="AX316"/>
      <c r="AY316">
        <f t="shared" si="93"/>
        <v>0</v>
      </c>
      <c r="AZ316"/>
      <c r="BA316"/>
      <c r="BB316"/>
      <c r="BC316">
        <v>1</v>
      </c>
      <c r="BD316"/>
      <c r="BE316"/>
      <c r="BF316"/>
      <c r="BG316"/>
      <c r="BH316"/>
      <c r="BI316"/>
      <c r="BJ316"/>
      <c r="BK316"/>
      <c r="BL316"/>
      <c r="BM316"/>
      <c r="BN316"/>
      <c r="BO316"/>
      <c r="BP316"/>
      <c r="BQ316"/>
      <c r="BR316"/>
      <c r="BS316" s="50" t="s">
        <v>3705</v>
      </c>
      <c r="BT316" s="50" t="s">
        <v>2596</v>
      </c>
      <c r="BU316" s="56">
        <v>3</v>
      </c>
      <c r="BV316" s="56"/>
      <c r="BW316" s="56"/>
      <c r="BX316" s="56"/>
      <c r="BY316" s="56"/>
      <c r="BZ316" s="56"/>
      <c r="CA316" s="56"/>
      <c r="CB316" s="56"/>
      <c r="CC316" s="56"/>
      <c r="CD316" s="50" t="s">
        <v>2805</v>
      </c>
      <c r="CE316" s="50" t="s">
        <v>2818</v>
      </c>
      <c r="CF316" s="56">
        <v>2</v>
      </c>
      <c r="CG316" s="50" t="s">
        <v>3214</v>
      </c>
      <c r="CH316" s="50" t="s">
        <v>2818</v>
      </c>
      <c r="CI316" s="57" t="s">
        <v>2818</v>
      </c>
      <c r="CJ316" s="58" t="s">
        <v>3113</v>
      </c>
    </row>
    <row r="317" spans="1:89" s="50" customFormat="1" x14ac:dyDescent="0.3">
      <c r="A317" s="49" t="s">
        <v>2477</v>
      </c>
      <c r="B317" s="49">
        <v>49776226</v>
      </c>
      <c r="C317" s="49">
        <v>15</v>
      </c>
      <c r="D317" s="49">
        <v>891</v>
      </c>
      <c r="E317" s="49">
        <v>3</v>
      </c>
      <c r="F317" s="50">
        <v>49862020</v>
      </c>
      <c r="G317" s="49" t="s">
        <v>2478</v>
      </c>
      <c r="H317" s="51">
        <v>43213</v>
      </c>
      <c r="I317" s="49" t="b">
        <f t="shared" si="75"/>
        <v>1</v>
      </c>
      <c r="J317" s="52">
        <v>1523452786</v>
      </c>
      <c r="K317" s="53">
        <f t="shared" si="76"/>
        <v>43201.555393518516</v>
      </c>
      <c r="L317" s="52">
        <v>1523505400</v>
      </c>
      <c r="M317" s="53">
        <f t="shared" si="77"/>
        <v>43202.164351851854</v>
      </c>
      <c r="N317" s="52">
        <f t="shared" si="78"/>
        <v>52614</v>
      </c>
      <c r="O317" s="54" t="str">
        <f t="shared" si="79"/>
        <v>0 days 14:36:54</v>
      </c>
      <c r="P317" s="52">
        <v>1523724823</v>
      </c>
      <c r="Q317" s="53">
        <f t="shared" si="80"/>
        <v>43204.703969907408</v>
      </c>
      <c r="R317" s="52">
        <f t="shared" si="81"/>
        <v>272037</v>
      </c>
      <c r="S317" s="54" t="str">
        <f t="shared" si="82"/>
        <v>3 days 3:33:57</v>
      </c>
      <c r="T317" s="50">
        <v>1523895860</v>
      </c>
      <c r="U317" s="53">
        <f t="shared" si="83"/>
        <v>43206.683564814812</v>
      </c>
      <c r="V317" s="52">
        <f t="shared" si="84"/>
        <v>443074</v>
      </c>
      <c r="W317" s="54" t="str">
        <f t="shared" si="85"/>
        <v>5 days 3:4:34</v>
      </c>
      <c r="X317" s="52">
        <f t="shared" si="86"/>
        <v>52614</v>
      </c>
      <c r="Y317" s="54" t="str">
        <f t="shared" si="87"/>
        <v>00 days 14:36:54</v>
      </c>
      <c r="AC317" s="50" t="str">
        <f>IF(AB317="","",VLOOKUP(AB317,'Lookup Tables'!$A$75:$B$86,2,TRUE))</f>
        <v/>
      </c>
      <c r="AD317" s="54" t="str">
        <f t="shared" si="88"/>
        <v/>
      </c>
      <c r="AE317" s="49" t="s">
        <v>2480</v>
      </c>
      <c r="AF317" s="55" t="str">
        <f t="shared" si="89"/>
        <v>Link</v>
      </c>
      <c r="AG317" s="49">
        <v>1809</v>
      </c>
      <c r="AH317" s="50" t="str">
        <f>IF(AG317="","",VLOOKUP(AG317,'Lookup Tables'!$A$75:$B$86,2,TRUE))</f>
        <v>Level 4</v>
      </c>
      <c r="AI317" s="49">
        <v>1116068</v>
      </c>
      <c r="AJ317" s="49" t="s">
        <v>9</v>
      </c>
      <c r="AK317" s="49" t="s">
        <v>2479</v>
      </c>
      <c r="AL317" s="49">
        <v>76</v>
      </c>
      <c r="AM317" s="50" t="s">
        <v>2481</v>
      </c>
      <c r="AN317" s="50" t="s">
        <v>2482</v>
      </c>
      <c r="AO317" s="55" t="str">
        <f t="shared" si="90"/>
        <v>Link</v>
      </c>
      <c r="AP317" s="49" t="b">
        <v>1</v>
      </c>
      <c r="AQ317" s="165">
        <v>457</v>
      </c>
      <c r="AR317" s="175" t="s">
        <v>3179</v>
      </c>
      <c r="AS317" s="225"/>
      <c r="AT317">
        <v>0</v>
      </c>
      <c r="AU317"/>
      <c r="AV317"/>
      <c r="AW317"/>
      <c r="AX317"/>
      <c r="AY317">
        <f t="shared" si="93"/>
        <v>0</v>
      </c>
      <c r="AZ317"/>
      <c r="BA317"/>
      <c r="BB317"/>
      <c r="BC317">
        <v>0</v>
      </c>
      <c r="BD317"/>
      <c r="BE317"/>
      <c r="BF317"/>
      <c r="BG317"/>
      <c r="BH317"/>
      <c r="BI317"/>
      <c r="BJ317"/>
      <c r="BK317"/>
      <c r="BL317"/>
      <c r="BM317"/>
      <c r="BN317"/>
      <c r="BO317"/>
      <c r="BP317"/>
      <c r="BQ317"/>
      <c r="BR317"/>
      <c r="BS317" s="50" t="s">
        <v>3178</v>
      </c>
      <c r="BT317" s="50" t="s">
        <v>3169</v>
      </c>
      <c r="BU317" s="56"/>
      <c r="BV317" s="56"/>
      <c r="BW317" s="56"/>
      <c r="BX317" s="56">
        <v>3</v>
      </c>
      <c r="BY317" s="56"/>
      <c r="BZ317" s="56"/>
      <c r="CA317" s="56"/>
      <c r="CB317" s="56"/>
      <c r="CC317" s="56"/>
      <c r="CD317" s="50" t="s">
        <v>2800</v>
      </c>
      <c r="CE317" s="50" t="s">
        <v>2818</v>
      </c>
      <c r="CF317" s="56">
        <v>3</v>
      </c>
      <c r="CG317" s="50" t="s">
        <v>3214</v>
      </c>
      <c r="CH317" s="50" t="s">
        <v>3209</v>
      </c>
      <c r="CI317" s="57" t="s">
        <v>3180</v>
      </c>
      <c r="CJ317" s="58" t="s">
        <v>3113</v>
      </c>
    </row>
    <row r="318" spans="1:89" s="50" customFormat="1" x14ac:dyDescent="0.3">
      <c r="A318" s="49" t="s">
        <v>2201</v>
      </c>
      <c r="B318" s="49">
        <v>48854770</v>
      </c>
      <c r="C318" s="49">
        <v>2</v>
      </c>
      <c r="D318" s="49">
        <v>760</v>
      </c>
      <c r="E318" s="49">
        <v>3</v>
      </c>
      <c r="F318" s="50">
        <v>61708171</v>
      </c>
      <c r="G318" s="49" t="s">
        <v>2202</v>
      </c>
      <c r="H318" s="51">
        <v>43961</v>
      </c>
      <c r="I318" s="49" t="b">
        <f t="shared" si="75"/>
        <v>0</v>
      </c>
      <c r="J318" s="52">
        <v>1518976147</v>
      </c>
      <c r="K318" s="53">
        <f t="shared" si="76"/>
        <v>43149.742442129631</v>
      </c>
      <c r="L318" s="52">
        <v>1518976425</v>
      </c>
      <c r="M318" s="53">
        <f t="shared" si="77"/>
        <v>43149.745659722219</v>
      </c>
      <c r="N318" s="52">
        <f t="shared" si="78"/>
        <v>278</v>
      </c>
      <c r="O318" s="54" t="str">
        <f t="shared" si="79"/>
        <v>0 days 0:4:38</v>
      </c>
      <c r="P318" s="52">
        <v>1518979529</v>
      </c>
      <c r="Q318" s="53">
        <f t="shared" si="80"/>
        <v>43149.781585648147</v>
      </c>
      <c r="R318" s="52">
        <f t="shared" si="81"/>
        <v>3382</v>
      </c>
      <c r="S318" s="54" t="str">
        <f t="shared" si="82"/>
        <v>0 days 0:56:22</v>
      </c>
      <c r="T318" s="50">
        <v>1589093087</v>
      </c>
      <c r="U318" s="53">
        <f t="shared" si="83"/>
        <v>43961.281099537038</v>
      </c>
      <c r="V318" s="52">
        <f t="shared" si="84"/>
        <v>70116940</v>
      </c>
      <c r="W318" s="54" t="str">
        <f t="shared" si="85"/>
        <v>811 days 12:55:40</v>
      </c>
      <c r="X318" s="52">
        <f t="shared" si="86"/>
        <v>278</v>
      </c>
      <c r="Y318" s="54" t="str">
        <f t="shared" si="87"/>
        <v>00 days 00:04:38</v>
      </c>
      <c r="Z318" s="50" t="s">
        <v>2204</v>
      </c>
      <c r="AA318" s="50">
        <v>931409</v>
      </c>
      <c r="AB318" s="50">
        <v>2100</v>
      </c>
      <c r="AC318" s="50" t="str">
        <f>IF(AB318="","",VLOOKUP(AB318,'Lookup Tables'!$A$75:$B$86,2,TRUE))</f>
        <v>Level 5</v>
      </c>
      <c r="AD318" s="54" t="str">
        <f t="shared" si="88"/>
        <v>Level 5-Level 5</v>
      </c>
      <c r="AE318" s="49" t="s">
        <v>2204</v>
      </c>
      <c r="AF318" s="55" t="str">
        <f t="shared" si="89"/>
        <v>Link</v>
      </c>
      <c r="AG318" s="49">
        <v>2100</v>
      </c>
      <c r="AH318" s="50" t="str">
        <f>IF(AG318="","",VLOOKUP(AG318,'Lookup Tables'!$A$75:$B$86,2,TRUE))</f>
        <v>Level 5</v>
      </c>
      <c r="AI318" s="49">
        <v>931409</v>
      </c>
      <c r="AJ318" s="49" t="s">
        <v>9</v>
      </c>
      <c r="AK318" s="49" t="s">
        <v>2203</v>
      </c>
      <c r="AL318" s="49">
        <v>70</v>
      </c>
      <c r="AM318" s="50" t="s">
        <v>2205</v>
      </c>
      <c r="AN318" s="50" t="s">
        <v>2206</v>
      </c>
      <c r="AO318" s="55" t="str">
        <f t="shared" si="90"/>
        <v>Link</v>
      </c>
      <c r="AP318" s="49" t="b">
        <v>1</v>
      </c>
      <c r="AQ318" s="165">
        <v>405</v>
      </c>
      <c r="AR318" s="175" t="s">
        <v>3097</v>
      </c>
      <c r="AS318" s="225"/>
      <c r="AT318"/>
      <c r="AU318"/>
      <c r="AV318"/>
      <c r="AW318"/>
      <c r="AX318"/>
      <c r="AY318">
        <f t="shared" si="93"/>
        <v>0</v>
      </c>
      <c r="AZ318"/>
      <c r="BA318"/>
      <c r="BB318"/>
      <c r="BC318">
        <v>0</v>
      </c>
      <c r="BD318"/>
      <c r="BE318"/>
      <c r="BF318"/>
      <c r="BG318"/>
      <c r="BH318"/>
      <c r="BI318"/>
      <c r="BJ318"/>
      <c r="BK318"/>
      <c r="BL318"/>
      <c r="BM318"/>
      <c r="BN318"/>
      <c r="BO318">
        <v>0</v>
      </c>
      <c r="BP318"/>
      <c r="BQ318"/>
      <c r="BR318"/>
      <c r="BS318" s="50" t="s">
        <v>3098</v>
      </c>
      <c r="BT318" s="50" t="s">
        <v>3099</v>
      </c>
      <c r="BU318" s="56">
        <v>2</v>
      </c>
      <c r="BV318" s="56"/>
      <c r="BW318" s="56"/>
      <c r="BX318" s="56"/>
      <c r="BY318" s="56"/>
      <c r="BZ318" s="56">
        <v>3</v>
      </c>
      <c r="CA318" s="56"/>
      <c r="CB318" s="56"/>
      <c r="CC318" s="56"/>
      <c r="CD318" s="50" t="s">
        <v>2805</v>
      </c>
      <c r="CE318" s="50" t="s">
        <v>2818</v>
      </c>
      <c r="CF318" s="56">
        <v>2</v>
      </c>
      <c r="CG318" s="50" t="s">
        <v>3213</v>
      </c>
      <c r="CH318" s="50" t="s">
        <v>2818</v>
      </c>
      <c r="CI318" s="57" t="s">
        <v>2813</v>
      </c>
      <c r="CJ318" s="58" t="s">
        <v>3113</v>
      </c>
    </row>
    <row r="319" spans="1:89" s="50" customFormat="1" x14ac:dyDescent="0.3">
      <c r="A319" s="49" t="s">
        <v>35</v>
      </c>
      <c r="B319" s="49">
        <v>63306488</v>
      </c>
      <c r="C319" s="49">
        <v>0</v>
      </c>
      <c r="D319" s="49">
        <v>114</v>
      </c>
      <c r="E319" s="49">
        <v>1</v>
      </c>
      <c r="F319" s="50">
        <v>63324217</v>
      </c>
      <c r="G319" s="49" t="s">
        <v>36</v>
      </c>
      <c r="H319" s="51">
        <v>44270</v>
      </c>
      <c r="I319" s="49" t="b">
        <f t="shared" si="75"/>
        <v>1</v>
      </c>
      <c r="J319" s="52">
        <v>1596820597</v>
      </c>
      <c r="K319" s="53">
        <f t="shared" si="76"/>
        <v>44050.719872685186</v>
      </c>
      <c r="L319" s="52"/>
      <c r="M319" s="53" t="str">
        <f t="shared" si="77"/>
        <v/>
      </c>
      <c r="N319" s="52" t="str">
        <f t="shared" si="78"/>
        <v/>
      </c>
      <c r="O319" s="54" t="str">
        <f t="shared" si="79"/>
        <v/>
      </c>
      <c r="P319" s="52">
        <v>1596962237</v>
      </c>
      <c r="Q319" s="53">
        <f t="shared" si="80"/>
        <v>44052.359224537038</v>
      </c>
      <c r="R319" s="52">
        <f t="shared" si="81"/>
        <v>141640</v>
      </c>
      <c r="S319" s="54" t="str">
        <f t="shared" si="82"/>
        <v>1 days 15:20:40</v>
      </c>
      <c r="T319" s="50">
        <v>1596962237</v>
      </c>
      <c r="U319" s="53">
        <f t="shared" si="83"/>
        <v>44052.359224537038</v>
      </c>
      <c r="V319" s="52">
        <f t="shared" si="84"/>
        <v>141640</v>
      </c>
      <c r="W319" s="54" t="str">
        <f t="shared" si="85"/>
        <v>1 days 15:20:40</v>
      </c>
      <c r="X319" s="52">
        <f t="shared" si="86"/>
        <v>141640</v>
      </c>
      <c r="Y319" s="54" t="str">
        <f t="shared" si="87"/>
        <v>01 days 15:20:40</v>
      </c>
      <c r="Z319" s="50" t="s">
        <v>637</v>
      </c>
      <c r="AA319" s="50">
        <v>249933</v>
      </c>
      <c r="AB319" s="50">
        <v>64155</v>
      </c>
      <c r="AC319" s="50" t="str">
        <f>IF(AB319="","",VLOOKUP(AB319,'Lookup Tables'!$A$75:$B$86,2,TRUE))</f>
        <v>Level 10</v>
      </c>
      <c r="AD319" s="54" t="str">
        <f t="shared" si="88"/>
        <v>Level 4-Level 10</v>
      </c>
      <c r="AE319" s="49" t="s">
        <v>38</v>
      </c>
      <c r="AF319" s="55" t="str">
        <f t="shared" si="89"/>
        <v>Link</v>
      </c>
      <c r="AG319" s="49">
        <v>1900</v>
      </c>
      <c r="AH319" s="50" t="str">
        <f>IF(AG319="","",VLOOKUP(AG319,'Lookup Tables'!$A$75:$B$86,2,TRUE))</f>
        <v>Level 4</v>
      </c>
      <c r="AI319" s="49">
        <v>856947</v>
      </c>
      <c r="AJ319" s="49" t="s">
        <v>9</v>
      </c>
      <c r="AK319" s="49" t="s">
        <v>37</v>
      </c>
      <c r="AL319" s="49">
        <v>95</v>
      </c>
      <c r="AM319" s="50" t="s">
        <v>39</v>
      </c>
      <c r="AN319" s="50" t="s">
        <v>40</v>
      </c>
      <c r="AO319" s="55" t="str">
        <f t="shared" si="90"/>
        <v>Link</v>
      </c>
      <c r="AP319" s="49" t="b">
        <v>1</v>
      </c>
      <c r="AQ319" s="165">
        <v>6</v>
      </c>
      <c r="AR319" s="175" t="s">
        <v>2840</v>
      </c>
      <c r="AS319" s="225"/>
      <c r="AT319"/>
      <c r="AU319"/>
      <c r="AV319"/>
      <c r="AW319"/>
      <c r="AX319"/>
      <c r="AY319">
        <f t="shared" si="93"/>
        <v>0</v>
      </c>
      <c r="AZ319"/>
      <c r="BA319"/>
      <c r="BB319"/>
      <c r="BC319">
        <v>0</v>
      </c>
      <c r="BD319"/>
      <c r="BE319"/>
      <c r="BF319"/>
      <c r="BG319"/>
      <c r="BH319"/>
      <c r="BI319"/>
      <c r="BJ319"/>
      <c r="BK319"/>
      <c r="BL319"/>
      <c r="BM319"/>
      <c r="BN319"/>
      <c r="BO319"/>
      <c r="BP319"/>
      <c r="BQ319"/>
      <c r="BR319"/>
      <c r="BS319" s="50" t="s">
        <v>2820</v>
      </c>
      <c r="BT319" s="50" t="s">
        <v>2582</v>
      </c>
      <c r="BU319" s="56">
        <v>2</v>
      </c>
      <c r="BV319" s="56"/>
      <c r="BW319" s="56"/>
      <c r="BX319" s="56"/>
      <c r="BY319" s="56"/>
      <c r="BZ319" s="56">
        <v>3</v>
      </c>
      <c r="CA319" s="56"/>
      <c r="CB319" s="56"/>
      <c r="CC319" s="56"/>
      <c r="CD319" s="50" t="s">
        <v>2805</v>
      </c>
      <c r="CE319" s="50" t="s">
        <v>2818</v>
      </c>
      <c r="CF319" s="56">
        <v>2</v>
      </c>
      <c r="CG319" s="50" t="s">
        <v>3214</v>
      </c>
      <c r="CH319" s="50" t="s">
        <v>2818</v>
      </c>
      <c r="CI319" s="57" t="s">
        <v>2818</v>
      </c>
      <c r="CJ319" s="58" t="s">
        <v>3113</v>
      </c>
    </row>
    <row r="320" spans="1:89" s="50" customFormat="1" x14ac:dyDescent="0.3">
      <c r="A320" s="49" t="s">
        <v>2440</v>
      </c>
      <c r="B320" s="49">
        <v>48669590</v>
      </c>
      <c r="C320" s="49">
        <v>0</v>
      </c>
      <c r="D320" s="49">
        <v>116</v>
      </c>
      <c r="E320" s="49">
        <v>1</v>
      </c>
      <c r="G320" s="49" t="s">
        <v>2441</v>
      </c>
      <c r="H320" s="51">
        <v>43138</v>
      </c>
      <c r="I320" s="49" t="b">
        <f t="shared" si="75"/>
        <v>0</v>
      </c>
      <c r="J320" s="52">
        <v>1518023541</v>
      </c>
      <c r="K320" s="53">
        <f t="shared" si="76"/>
        <v>43138.716909722221</v>
      </c>
      <c r="L320" s="52"/>
      <c r="M320" s="53" t="str">
        <f t="shared" si="77"/>
        <v/>
      </c>
      <c r="N320" s="52" t="str">
        <f t="shared" si="78"/>
        <v/>
      </c>
      <c r="O320" s="54" t="str">
        <f t="shared" si="79"/>
        <v/>
      </c>
      <c r="P320" s="52">
        <v>1518035688</v>
      </c>
      <c r="Q320" s="53">
        <f t="shared" si="80"/>
        <v>43138.857499999998</v>
      </c>
      <c r="R320" s="52">
        <f t="shared" si="81"/>
        <v>12147</v>
      </c>
      <c r="S320" s="54" t="str">
        <f t="shared" si="82"/>
        <v>0 days 3:22:27</v>
      </c>
      <c r="U320" s="53" t="str">
        <f t="shared" si="83"/>
        <v/>
      </c>
      <c r="V320" s="52" t="str">
        <f t="shared" si="84"/>
        <v/>
      </c>
      <c r="W320" s="54" t="str">
        <f t="shared" si="85"/>
        <v/>
      </c>
      <c r="X320" s="52">
        <f t="shared" si="86"/>
        <v>12147</v>
      </c>
      <c r="Y320" s="54" t="str">
        <f t="shared" si="87"/>
        <v>00 days 03:22:27</v>
      </c>
      <c r="AC320" s="50" t="str">
        <f>IF(AB320="","",VLOOKUP(AB320,'Lookup Tables'!$A$75:$B$86,2,TRUE))</f>
        <v/>
      </c>
      <c r="AD320" s="54" t="str">
        <f t="shared" si="88"/>
        <v/>
      </c>
      <c r="AE320" s="49" t="s">
        <v>2443</v>
      </c>
      <c r="AF320" s="55" t="str">
        <f t="shared" si="89"/>
        <v>Link</v>
      </c>
      <c r="AG320" s="49">
        <v>13555</v>
      </c>
      <c r="AH320" s="50" t="str">
        <f>IF(AG320="","",VLOOKUP(AG320,'Lookup Tables'!$A$75:$B$86,2,TRUE))</f>
        <v>Level 8</v>
      </c>
      <c r="AI320" s="49">
        <v>547365</v>
      </c>
      <c r="AJ320" s="49" t="s">
        <v>9</v>
      </c>
      <c r="AK320" s="49" t="s">
        <v>2442</v>
      </c>
      <c r="AL320" s="49">
        <v>79</v>
      </c>
      <c r="AM320" s="50" t="s">
        <v>2444</v>
      </c>
      <c r="AN320" s="50" t="s">
        <v>2445</v>
      </c>
      <c r="AO320" s="55" t="str">
        <f t="shared" si="90"/>
        <v>Link</v>
      </c>
      <c r="AP320" s="49" t="b">
        <v>0</v>
      </c>
      <c r="AQ320" s="165">
        <v>449</v>
      </c>
      <c r="AR320" s="175" t="s">
        <v>3225</v>
      </c>
      <c r="AS320" s="225"/>
      <c r="AT320"/>
      <c r="AU320"/>
      <c r="AV320"/>
      <c r="AW320"/>
      <c r="AX320"/>
      <c r="AY320">
        <f t="shared" si="93"/>
        <v>0</v>
      </c>
      <c r="AZ320"/>
      <c r="BA320"/>
      <c r="BB320"/>
      <c r="BC320">
        <v>0</v>
      </c>
      <c r="BD320"/>
      <c r="BE320"/>
      <c r="BF320"/>
      <c r="BG320"/>
      <c r="BH320"/>
      <c r="BI320"/>
      <c r="BJ320"/>
      <c r="BK320"/>
      <c r="BL320"/>
      <c r="BM320"/>
      <c r="BN320"/>
      <c r="BO320"/>
      <c r="BP320"/>
      <c r="BQ320"/>
      <c r="BR320"/>
      <c r="BS320" s="50" t="s">
        <v>3226</v>
      </c>
      <c r="BT320" s="50" t="s">
        <v>3156</v>
      </c>
      <c r="BU320" s="56"/>
      <c r="BV320" s="56"/>
      <c r="BW320" s="56"/>
      <c r="BX320" s="56">
        <v>3</v>
      </c>
      <c r="BY320" s="56"/>
      <c r="BZ320" s="56"/>
      <c r="CA320" s="56"/>
      <c r="CB320" s="56"/>
      <c r="CC320" s="56">
        <v>2</v>
      </c>
      <c r="CD320" s="50" t="s">
        <v>2800</v>
      </c>
      <c r="CE320" s="50" t="s">
        <v>2818</v>
      </c>
      <c r="CF320" s="56">
        <v>2</v>
      </c>
      <c r="CG320" s="50" t="s">
        <v>3214</v>
      </c>
      <c r="CH320" s="50" t="s">
        <v>2818</v>
      </c>
      <c r="CI320" s="57" t="s">
        <v>3175</v>
      </c>
      <c r="CJ320" s="58" t="s">
        <v>3113</v>
      </c>
    </row>
    <row r="321" spans="1:89" s="50" customFormat="1" x14ac:dyDescent="0.3">
      <c r="A321" s="49" t="s">
        <v>2426</v>
      </c>
      <c r="B321" s="49">
        <v>59753853</v>
      </c>
      <c r="C321" s="49">
        <v>0</v>
      </c>
      <c r="D321" s="49">
        <v>36</v>
      </c>
      <c r="E321" s="49">
        <v>0</v>
      </c>
      <c r="G321" s="49" t="s">
        <v>2427</v>
      </c>
      <c r="H321" s="51">
        <v>43845</v>
      </c>
      <c r="I321" s="49" t="b">
        <f t="shared" si="75"/>
        <v>0</v>
      </c>
      <c r="J321" s="52">
        <v>1579099825</v>
      </c>
      <c r="K321" s="53">
        <f t="shared" si="76"/>
        <v>43845.618344907409</v>
      </c>
      <c r="L321" s="52">
        <v>1579100034</v>
      </c>
      <c r="M321" s="53">
        <f t="shared" si="77"/>
        <v>43845.620763888888</v>
      </c>
      <c r="N321" s="52">
        <f t="shared" si="78"/>
        <v>209</v>
      </c>
      <c r="O321" s="54" t="str">
        <f t="shared" si="79"/>
        <v>0 days 0:3:29</v>
      </c>
      <c r="P321" s="52"/>
      <c r="Q321" s="53" t="str">
        <f t="shared" si="80"/>
        <v/>
      </c>
      <c r="R321" s="52" t="str">
        <f t="shared" si="81"/>
        <v/>
      </c>
      <c r="S321" s="54" t="str">
        <f t="shared" si="82"/>
        <v/>
      </c>
      <c r="U321" s="53" t="str">
        <f t="shared" si="83"/>
        <v/>
      </c>
      <c r="V321" s="52" t="str">
        <f t="shared" si="84"/>
        <v/>
      </c>
      <c r="W321" s="54" t="str">
        <f t="shared" si="85"/>
        <v/>
      </c>
      <c r="X321" s="52">
        <f t="shared" si="86"/>
        <v>209</v>
      </c>
      <c r="Y321" s="54" t="str">
        <f t="shared" si="87"/>
        <v>00 days 00:03:29</v>
      </c>
      <c r="AC321" s="50" t="str">
        <f>IF(AB321="","",VLOOKUP(AB321,'Lookup Tables'!$A$75:$B$86,2,TRUE))</f>
        <v/>
      </c>
      <c r="AD321" s="54" t="str">
        <f t="shared" si="88"/>
        <v/>
      </c>
      <c r="AE321" s="49" t="s">
        <v>2429</v>
      </c>
      <c r="AF321" s="55" t="str">
        <f t="shared" si="89"/>
        <v>Link</v>
      </c>
      <c r="AG321" s="49">
        <v>815</v>
      </c>
      <c r="AH321" s="50" t="str">
        <f>IF(AG321="","",VLOOKUP(AG321,'Lookup Tables'!$A$75:$B$86,2,TRUE))</f>
        <v>Level 3</v>
      </c>
      <c r="AI321" s="49">
        <v>5189001</v>
      </c>
      <c r="AJ321" s="49" t="s">
        <v>9</v>
      </c>
      <c r="AK321" s="49" t="s">
        <v>2428</v>
      </c>
      <c r="AL321" s="49"/>
      <c r="AM321" s="50" t="s">
        <v>2430</v>
      </c>
      <c r="AN321" s="50" t="s">
        <v>2431</v>
      </c>
      <c r="AO321" s="55" t="str">
        <f t="shared" si="90"/>
        <v>Link</v>
      </c>
      <c r="AP321" s="59" t="b">
        <v>1</v>
      </c>
      <c r="AQ321" s="165">
        <v>446</v>
      </c>
      <c r="AR321" s="175" t="s">
        <v>3152</v>
      </c>
      <c r="AS321" s="225"/>
      <c r="AT321"/>
      <c r="AU321"/>
      <c r="AV321"/>
      <c r="AW321"/>
      <c r="AX321"/>
      <c r="AY321">
        <f t="shared" si="93"/>
        <v>0</v>
      </c>
      <c r="AZ321"/>
      <c r="BA321"/>
      <c r="BB321"/>
      <c r="BC321">
        <v>0</v>
      </c>
      <c r="BD321"/>
      <c r="BE321"/>
      <c r="BF321"/>
      <c r="BG321"/>
      <c r="BH321"/>
      <c r="BI321"/>
      <c r="BJ321"/>
      <c r="BK321"/>
      <c r="BL321"/>
      <c r="BM321"/>
      <c r="BN321"/>
      <c r="BO321"/>
      <c r="BP321"/>
      <c r="BQ321"/>
      <c r="BR321"/>
      <c r="BS321" s="50" t="s">
        <v>3153</v>
      </c>
      <c r="BT321" s="50" t="s">
        <v>3183</v>
      </c>
      <c r="BU321" s="56"/>
      <c r="BV321" s="56"/>
      <c r="BW321" s="56"/>
      <c r="BX321" s="56">
        <v>3</v>
      </c>
      <c r="BY321" s="56"/>
      <c r="BZ321" s="56"/>
      <c r="CA321" s="56"/>
      <c r="CB321" s="56"/>
      <c r="CC321" s="56">
        <v>2</v>
      </c>
      <c r="CD321" s="50" t="s">
        <v>2800</v>
      </c>
      <c r="CE321" s="50" t="s">
        <v>2603</v>
      </c>
      <c r="CF321" s="56">
        <v>2</v>
      </c>
      <c r="CG321" s="50" t="s">
        <v>3214</v>
      </c>
      <c r="CH321" s="50" t="s">
        <v>2818</v>
      </c>
      <c r="CI321" s="57" t="s">
        <v>3163</v>
      </c>
      <c r="CJ321" s="58" t="s">
        <v>3113</v>
      </c>
    </row>
    <row r="322" spans="1:89" s="50" customFormat="1" x14ac:dyDescent="0.3">
      <c r="A322" s="49" t="s">
        <v>1892</v>
      </c>
      <c r="B322" s="49">
        <v>66462880</v>
      </c>
      <c r="C322" s="49">
        <v>0</v>
      </c>
      <c r="D322" s="49">
        <v>29</v>
      </c>
      <c r="E322" s="49">
        <v>0</v>
      </c>
      <c r="G322" s="49" t="s">
        <v>1893</v>
      </c>
      <c r="H322" s="51">
        <v>44258</v>
      </c>
      <c r="I322" s="49" t="b">
        <f t="shared" si="75"/>
        <v>1</v>
      </c>
      <c r="J322" s="52">
        <v>1614796398</v>
      </c>
      <c r="K322" s="53">
        <f t="shared" si="76"/>
        <v>44258.773125</v>
      </c>
      <c r="L322" s="52"/>
      <c r="M322" s="53" t="str">
        <f t="shared" si="77"/>
        <v/>
      </c>
      <c r="N322" s="52" t="str">
        <f t="shared" si="78"/>
        <v/>
      </c>
      <c r="O322" s="54" t="str">
        <f t="shared" si="79"/>
        <v/>
      </c>
      <c r="P322" s="52"/>
      <c r="Q322" s="53" t="str">
        <f t="shared" si="80"/>
        <v/>
      </c>
      <c r="R322" s="52" t="str">
        <f t="shared" si="81"/>
        <v/>
      </c>
      <c r="S322" s="54" t="str">
        <f t="shared" si="82"/>
        <v/>
      </c>
      <c r="U322" s="53" t="str">
        <f t="shared" si="83"/>
        <v/>
      </c>
      <c r="V322" s="52" t="str">
        <f t="shared" si="84"/>
        <v/>
      </c>
      <c r="W322" s="54" t="str">
        <f t="shared" si="85"/>
        <v/>
      </c>
      <c r="X322" s="52" t="str">
        <f t="shared" si="86"/>
        <v/>
      </c>
      <c r="Y322" s="54" t="str">
        <f t="shared" si="87"/>
        <v/>
      </c>
      <c r="AC322" s="50" t="str">
        <f>IF(AB322="","",VLOOKUP(AB322,'Lookup Tables'!$A$75:$B$86,2,TRUE))</f>
        <v/>
      </c>
      <c r="AD322" s="54" t="str">
        <f t="shared" si="88"/>
        <v/>
      </c>
      <c r="AE322" s="49" t="s">
        <v>1895</v>
      </c>
      <c r="AF322" s="55" t="str">
        <f t="shared" si="89"/>
        <v>Link</v>
      </c>
      <c r="AG322" s="49">
        <v>53</v>
      </c>
      <c r="AH322" s="50" t="str">
        <f>IF(AG322="","",VLOOKUP(AG322,'Lookup Tables'!$A$75:$B$86,2,TRUE))</f>
        <v>Level 1</v>
      </c>
      <c r="AI322" s="49">
        <v>10475567</v>
      </c>
      <c r="AJ322" s="49" t="s">
        <v>9</v>
      </c>
      <c r="AK322" s="49" t="s">
        <v>1894</v>
      </c>
      <c r="AL322" s="49"/>
      <c r="AM322" s="50" t="s">
        <v>1896</v>
      </c>
      <c r="AN322" s="50" t="s">
        <v>1897</v>
      </c>
      <c r="AO322" s="55" t="str">
        <f t="shared" si="90"/>
        <v>Link</v>
      </c>
      <c r="AP322" s="49" t="b">
        <v>0</v>
      </c>
      <c r="AQ322" s="165">
        <v>345</v>
      </c>
      <c r="AR322" s="175" t="s">
        <v>3797</v>
      </c>
      <c r="AS322" s="225"/>
      <c r="AT322"/>
      <c r="AU322"/>
      <c r="AV322"/>
      <c r="AW322"/>
      <c r="AX322"/>
      <c r="AY322">
        <f t="shared" si="93"/>
        <v>0</v>
      </c>
      <c r="AZ322"/>
      <c r="BA322"/>
      <c r="BB322"/>
      <c r="BC322">
        <v>0</v>
      </c>
      <c r="BD322"/>
      <c r="BE322"/>
      <c r="BF322"/>
      <c r="BG322"/>
      <c r="BH322"/>
      <c r="BI322"/>
      <c r="BJ322">
        <v>0</v>
      </c>
      <c r="BK322"/>
      <c r="BL322"/>
      <c r="BM322"/>
      <c r="BN322"/>
      <c r="BO322"/>
      <c r="BP322"/>
      <c r="BQ322"/>
      <c r="BR322"/>
      <c r="BS322" s="50" t="s">
        <v>3798</v>
      </c>
      <c r="BT322" s="50" t="s">
        <v>3324</v>
      </c>
      <c r="BU322" s="56"/>
      <c r="BV322" s="56"/>
      <c r="BW322" s="56"/>
      <c r="BX322" s="56">
        <v>3</v>
      </c>
      <c r="BY322" s="56"/>
      <c r="BZ322" s="56"/>
      <c r="CA322" s="56"/>
      <c r="CB322" s="56"/>
      <c r="CC322" s="56"/>
      <c r="CD322" s="50" t="s">
        <v>2800</v>
      </c>
      <c r="CE322" s="50" t="s">
        <v>2818</v>
      </c>
      <c r="CF322" s="56">
        <v>2</v>
      </c>
      <c r="CG322" s="50" t="s">
        <v>3214</v>
      </c>
      <c r="CH322" s="50" t="s">
        <v>2818</v>
      </c>
      <c r="CI322" s="57" t="s">
        <v>2902</v>
      </c>
      <c r="CJ322" s="58" t="s">
        <v>3113</v>
      </c>
    </row>
    <row r="323" spans="1:89" s="50" customFormat="1" x14ac:dyDescent="0.3">
      <c r="A323" s="49" t="s">
        <v>2373</v>
      </c>
      <c r="B323" s="49">
        <v>65946529</v>
      </c>
      <c r="C323" s="49">
        <v>0</v>
      </c>
      <c r="D323" s="49">
        <v>71</v>
      </c>
      <c r="E323" s="49">
        <v>1</v>
      </c>
      <c r="G323" s="49" t="s">
        <v>2374</v>
      </c>
      <c r="H323" s="51">
        <v>44225</v>
      </c>
      <c r="I323" s="49" t="b">
        <f t="shared" si="75"/>
        <v>1</v>
      </c>
      <c r="J323" s="52">
        <v>1611875437</v>
      </c>
      <c r="K323" s="53">
        <f t="shared" si="76"/>
        <v>44224.96570601852</v>
      </c>
      <c r="L323" s="52"/>
      <c r="M323" s="53" t="str">
        <f t="shared" si="77"/>
        <v/>
      </c>
      <c r="N323" s="52" t="str">
        <f t="shared" si="78"/>
        <v/>
      </c>
      <c r="O323" s="54" t="str">
        <f t="shared" si="79"/>
        <v/>
      </c>
      <c r="P323" s="52">
        <v>1611877625</v>
      </c>
      <c r="Q323" s="53">
        <f t="shared" si="80"/>
        <v>44224.991030092591</v>
      </c>
      <c r="R323" s="52">
        <f t="shared" si="81"/>
        <v>2188</v>
      </c>
      <c r="S323" s="54" t="str">
        <f t="shared" si="82"/>
        <v>0 days 0:36:28</v>
      </c>
      <c r="U323" s="53" t="str">
        <f t="shared" si="83"/>
        <v/>
      </c>
      <c r="V323" s="52" t="str">
        <f t="shared" si="84"/>
        <v/>
      </c>
      <c r="W323" s="54" t="str">
        <f t="shared" si="85"/>
        <v/>
      </c>
      <c r="X323" s="52">
        <f t="shared" si="86"/>
        <v>2188</v>
      </c>
      <c r="Y323" s="54" t="str">
        <f t="shared" si="87"/>
        <v>00 days 00:36:28</v>
      </c>
      <c r="AC323" s="50" t="str">
        <f>IF(AB323="","",VLOOKUP(AB323,'Lookup Tables'!$A$75:$B$86,2,TRUE))</f>
        <v/>
      </c>
      <c r="AD323" s="54" t="str">
        <f t="shared" si="88"/>
        <v/>
      </c>
      <c r="AE323" s="49" t="s">
        <v>2376</v>
      </c>
      <c r="AF323" s="55" t="str">
        <f t="shared" si="89"/>
        <v>Link</v>
      </c>
      <c r="AG323" s="49">
        <v>525</v>
      </c>
      <c r="AH323" s="50" t="str">
        <f>IF(AG323="","",VLOOKUP(AG323,'Lookup Tables'!$A$75:$B$86,2,TRUE))</f>
        <v>Level 3</v>
      </c>
      <c r="AI323" s="49">
        <v>5156141</v>
      </c>
      <c r="AJ323" s="49" t="s">
        <v>9</v>
      </c>
      <c r="AK323" s="49" t="s">
        <v>2375</v>
      </c>
      <c r="AL323" s="49">
        <v>33</v>
      </c>
      <c r="AM323" s="50" t="s">
        <v>2377</v>
      </c>
      <c r="AN323" s="50" t="s">
        <v>2378</v>
      </c>
      <c r="AO323" s="55" t="str">
        <f t="shared" si="90"/>
        <v>Link</v>
      </c>
      <c r="AP323" s="49" t="b">
        <v>0</v>
      </c>
      <c r="AQ323" s="165">
        <v>437</v>
      </c>
      <c r="AR323" s="180" t="s">
        <v>3604</v>
      </c>
      <c r="AS323" s="225"/>
      <c r="AT323">
        <v>0</v>
      </c>
      <c r="AU323"/>
      <c r="AV323"/>
      <c r="AW323"/>
      <c r="AX323"/>
      <c r="AY323">
        <f t="shared" si="93"/>
        <v>0</v>
      </c>
      <c r="AZ323"/>
      <c r="BA323"/>
      <c r="BB323"/>
      <c r="BC323">
        <v>0</v>
      </c>
      <c r="BD323"/>
      <c r="BE323"/>
      <c r="BF323"/>
      <c r="BG323"/>
      <c r="BH323"/>
      <c r="BI323"/>
      <c r="BJ323"/>
      <c r="BK323"/>
      <c r="BL323"/>
      <c r="BM323"/>
      <c r="BN323"/>
      <c r="BO323"/>
      <c r="BP323"/>
      <c r="BQ323"/>
      <c r="BR323"/>
      <c r="BS323" s="82" t="s">
        <v>3605</v>
      </c>
      <c r="BT323" s="82" t="s">
        <v>3156</v>
      </c>
      <c r="BU323" s="56"/>
      <c r="BV323" s="56"/>
      <c r="BW323" s="56">
        <v>3</v>
      </c>
      <c r="BX323" s="56"/>
      <c r="BY323" s="56"/>
      <c r="BZ323" s="56"/>
      <c r="CA323" s="56"/>
      <c r="CB323" s="56"/>
      <c r="CC323" s="56"/>
      <c r="CD323" s="82" t="s">
        <v>2801</v>
      </c>
      <c r="CE323" s="82" t="s">
        <v>2818</v>
      </c>
      <c r="CF323" s="56">
        <v>2</v>
      </c>
      <c r="CG323" s="82" t="s">
        <v>3214</v>
      </c>
      <c r="CH323" s="82" t="s">
        <v>3209</v>
      </c>
      <c r="CI323" s="57" t="s">
        <v>3295</v>
      </c>
      <c r="CJ323" s="58" t="s">
        <v>3113</v>
      </c>
    </row>
    <row r="324" spans="1:89" s="50" customFormat="1" x14ac:dyDescent="0.3">
      <c r="A324" s="49" t="s">
        <v>278</v>
      </c>
      <c r="B324" s="49">
        <v>63561273</v>
      </c>
      <c r="C324" s="49">
        <v>0</v>
      </c>
      <c r="D324" s="49">
        <v>623</v>
      </c>
      <c r="E324" s="49">
        <v>0</v>
      </c>
      <c r="G324" s="49" t="s">
        <v>279</v>
      </c>
      <c r="H324" s="51">
        <v>44067</v>
      </c>
      <c r="I324" s="49" t="b">
        <f t="shared" si="75"/>
        <v>1</v>
      </c>
      <c r="J324" s="52">
        <v>1598272894</v>
      </c>
      <c r="K324" s="53">
        <f t="shared" si="76"/>
        <v>44067.528865740736</v>
      </c>
      <c r="L324" s="52">
        <v>1598273101</v>
      </c>
      <c r="M324" s="53">
        <f t="shared" si="77"/>
        <v>44067.53126157407</v>
      </c>
      <c r="N324" s="52">
        <f t="shared" si="78"/>
        <v>207</v>
      </c>
      <c r="O324" s="54" t="str">
        <f t="shared" si="79"/>
        <v>0 days 0:3:27</v>
      </c>
      <c r="P324" s="52"/>
      <c r="Q324" s="53" t="str">
        <f t="shared" si="80"/>
        <v/>
      </c>
      <c r="R324" s="52" t="str">
        <f t="shared" si="81"/>
        <v/>
      </c>
      <c r="S324" s="54" t="str">
        <f t="shared" si="82"/>
        <v/>
      </c>
      <c r="U324" s="53" t="str">
        <f t="shared" si="83"/>
        <v/>
      </c>
      <c r="V324" s="52" t="str">
        <f t="shared" si="84"/>
        <v/>
      </c>
      <c r="W324" s="54" t="str">
        <f t="shared" si="85"/>
        <v/>
      </c>
      <c r="X324" s="52">
        <f t="shared" si="86"/>
        <v>207</v>
      </c>
      <c r="Y324" s="54" t="str">
        <f t="shared" si="87"/>
        <v>00 days 00:03:27</v>
      </c>
      <c r="AC324" s="50" t="str">
        <f>IF(AB324="","",VLOOKUP(AB324,'Lookup Tables'!$A$75:$B$86,2,TRUE))</f>
        <v/>
      </c>
      <c r="AD324" s="54" t="str">
        <f t="shared" si="88"/>
        <v/>
      </c>
      <c r="AE324" s="49" t="s">
        <v>281</v>
      </c>
      <c r="AF324" s="55" t="str">
        <f t="shared" si="89"/>
        <v>Link</v>
      </c>
      <c r="AG324" s="49">
        <v>89</v>
      </c>
      <c r="AH324" s="50" t="str">
        <f>IF(AG324="","",VLOOKUP(AG324,'Lookup Tables'!$A$75:$B$86,2,TRUE))</f>
        <v>Level 1</v>
      </c>
      <c r="AI324" s="49">
        <v>9604989</v>
      </c>
      <c r="AJ324" s="49" t="s">
        <v>9</v>
      </c>
      <c r="AK324" s="49" t="s">
        <v>280</v>
      </c>
      <c r="AL324" s="49"/>
      <c r="AM324" s="50" t="s">
        <v>282</v>
      </c>
      <c r="AN324" s="50" t="s">
        <v>283</v>
      </c>
      <c r="AO324" s="55" t="str">
        <f t="shared" si="90"/>
        <v>Link</v>
      </c>
      <c r="AP324" s="49" t="b">
        <v>0</v>
      </c>
      <c r="AQ324" s="165">
        <v>47</v>
      </c>
      <c r="AR324" s="175" t="s">
        <v>3298</v>
      </c>
      <c r="AS324" s="225"/>
      <c r="AT324"/>
      <c r="AU324"/>
      <c r="AV324"/>
      <c r="AW324"/>
      <c r="AX324"/>
      <c r="AY324">
        <f t="shared" si="93"/>
        <v>0</v>
      </c>
      <c r="AZ324"/>
      <c r="BA324"/>
      <c r="BB324"/>
      <c r="BC324">
        <v>0</v>
      </c>
      <c r="BD324">
        <v>0</v>
      </c>
      <c r="BE324"/>
      <c r="BF324"/>
      <c r="BG324"/>
      <c r="BH324"/>
      <c r="BI324"/>
      <c r="BJ324"/>
      <c r="BK324"/>
      <c r="BL324"/>
      <c r="BM324"/>
      <c r="BN324"/>
      <c r="BO324"/>
      <c r="BP324"/>
      <c r="BQ324"/>
      <c r="BR324"/>
      <c r="BS324" s="50" t="s">
        <v>3299</v>
      </c>
      <c r="BT324" s="50" t="s">
        <v>2582</v>
      </c>
      <c r="BU324" s="56"/>
      <c r="BV324" s="56"/>
      <c r="BW324" s="56">
        <v>3</v>
      </c>
      <c r="BX324" s="56"/>
      <c r="BY324" s="56"/>
      <c r="BZ324" s="56"/>
      <c r="CA324" s="56"/>
      <c r="CB324" s="56"/>
      <c r="CC324" s="56"/>
      <c r="CD324" s="50" t="s">
        <v>2801</v>
      </c>
      <c r="CE324" s="50" t="s">
        <v>2818</v>
      </c>
      <c r="CF324" s="56">
        <v>2</v>
      </c>
      <c r="CG324" s="50" t="s">
        <v>3214</v>
      </c>
      <c r="CH324" s="50" t="s">
        <v>2818</v>
      </c>
      <c r="CI324" s="57" t="s">
        <v>2813</v>
      </c>
      <c r="CJ324" s="58" t="s">
        <v>3113</v>
      </c>
    </row>
    <row r="325" spans="1:89" s="50" customFormat="1" x14ac:dyDescent="0.3">
      <c r="A325" s="49" t="s">
        <v>1958</v>
      </c>
      <c r="B325" s="49">
        <v>44286798</v>
      </c>
      <c r="C325" s="49">
        <v>3</v>
      </c>
      <c r="D325" s="49">
        <v>575</v>
      </c>
      <c r="E325" s="49">
        <v>1</v>
      </c>
      <c r="F325" s="50">
        <v>44287198</v>
      </c>
      <c r="G325" s="49" t="s">
        <v>1959</v>
      </c>
      <c r="H325" s="51">
        <v>42886</v>
      </c>
      <c r="I325" s="49" t="b">
        <f t="shared" ref="I325:I363" si="94">ISNUMBER(SEARCH("webassembly",G325))</f>
        <v>1</v>
      </c>
      <c r="J325" s="52">
        <v>1496239066</v>
      </c>
      <c r="K325" s="53">
        <f t="shared" ref="K325:K388" si="95">(((J325/60)/60)/24)+DATE(1970,1,1)</f>
        <v>42886.581782407404</v>
      </c>
      <c r="L325" s="52"/>
      <c r="M325" s="53" t="str">
        <f t="shared" ref="M325:M388" si="96">IF(ISBLANK(L325),"",(((L325/60)/60)/24)+DATE(1970,1,1))</f>
        <v/>
      </c>
      <c r="N325" s="52" t="str">
        <f t="shared" ref="N325:N388" si="97">IF(ISBLANK(L325),"",L325-J325)</f>
        <v/>
      </c>
      <c r="O325" s="54" t="str">
        <f t="shared" ref="O325:O388" si="98">IF(N325="","",INT(M325-K325)&amp;" days "&amp;TEXT(M325-K325,"h"":""m"":""s"""""))</f>
        <v/>
      </c>
      <c r="P325" s="52">
        <v>1496240132</v>
      </c>
      <c r="Q325" s="53">
        <f t="shared" ref="Q325:Q388" si="99">IF(ISBLANK(P325),"",(((P325/60)/60)/24)+DATE(1970,1,1))</f>
        <v>42886.59412037037</v>
      </c>
      <c r="R325" s="52">
        <f t="shared" ref="R325:R388" si="100">IF(ISBLANK(P325),"",P325-J325)</f>
        <v>1066</v>
      </c>
      <c r="S325" s="54" t="str">
        <f t="shared" ref="S325:S388" si="101">IF(R325="","",INT(Q325-K325)&amp;" days "&amp;TEXT(Q325-K325,"h"":""m"":""s"""""))</f>
        <v>0 days 0:17:46</v>
      </c>
      <c r="T325" s="50">
        <v>1496240132</v>
      </c>
      <c r="U325" s="53">
        <f t="shared" ref="U325:U388" si="102">IF(ISBLANK(T325),"",(((T325/60)/60)/24)+DATE(1970,1,1))</f>
        <v>42886.59412037037</v>
      </c>
      <c r="V325" s="52">
        <f t="shared" ref="V325:V388" si="103">IF(ISBLANK(T325),"",T325-J325)</f>
        <v>1066</v>
      </c>
      <c r="W325" s="54" t="str">
        <f t="shared" ref="W325:W388" si="104">IF(V325="","",INT(U325-K325)&amp;" days "&amp;TEXT(U325-K325,"h"":""m"":""s"""""))</f>
        <v>0 days 0:17:46</v>
      </c>
      <c r="X325" s="52">
        <f t="shared" ref="X325:X388" si="105">IF(MIN(N325,R325,V325)=0,"",MIN(N325,R325,V325))</f>
        <v>1066</v>
      </c>
      <c r="Y325" s="54" t="str">
        <f t="shared" ref="Y325:Y388" si="106">IF(X325="","",TEXT(X325/(24*60*60),"dd \d\a\y\s hh:mm:ss"))</f>
        <v>00 days 00:17:46</v>
      </c>
      <c r="Z325" s="50" t="s">
        <v>3062</v>
      </c>
      <c r="AA325" s="50">
        <v>3983557</v>
      </c>
      <c r="AB325" s="50">
        <v>6025</v>
      </c>
      <c r="AC325" s="50" t="str">
        <f>IF(AB325="","",VLOOKUP(AB325,'Lookup Tables'!$A$75:$B$86,2,TRUE))</f>
        <v>Level 7</v>
      </c>
      <c r="AD325" s="54" t="str">
        <f t="shared" ref="AD325:AD388" si="107">IF(AC325="","",_xlfn.CONCAT(AH325&amp;"-"&amp;AC325))</f>
        <v>Level 5-Level 7</v>
      </c>
      <c r="AE325" s="49" t="s">
        <v>1961</v>
      </c>
      <c r="AF325" s="55" t="str">
        <f t="shared" ref="AF325:AF388" si="108">HYPERLINK(AM325,"Link")</f>
        <v>Link</v>
      </c>
      <c r="AG325" s="49">
        <v>2887</v>
      </c>
      <c r="AH325" s="50" t="str">
        <f>IF(AG325="","",VLOOKUP(AG325,'Lookup Tables'!$A$75:$B$86,2,TRUE))</f>
        <v>Level 5</v>
      </c>
      <c r="AI325" s="49">
        <v>3925120</v>
      </c>
      <c r="AJ325" s="49" t="s">
        <v>9</v>
      </c>
      <c r="AK325" s="49" t="s">
        <v>1960</v>
      </c>
      <c r="AL325" s="49"/>
      <c r="AM325" s="50" t="s">
        <v>1962</v>
      </c>
      <c r="AN325" s="50" t="s">
        <v>1963</v>
      </c>
      <c r="AO325" s="55" t="str">
        <f t="shared" ref="AO325:AO388" si="109">HYPERLINK(AN325,"Link")</f>
        <v>Link</v>
      </c>
      <c r="AP325" s="49" t="b">
        <v>1</v>
      </c>
      <c r="AQ325" s="165">
        <v>356</v>
      </c>
      <c r="AR325" s="178" t="s">
        <v>1958</v>
      </c>
      <c r="AS325" s="225"/>
      <c r="AT325"/>
      <c r="AU325"/>
      <c r="AV325"/>
      <c r="AW325"/>
      <c r="AX325"/>
      <c r="AY325">
        <f t="shared" si="93"/>
        <v>0</v>
      </c>
      <c r="AZ325"/>
      <c r="BA325">
        <v>1</v>
      </c>
      <c r="BB325"/>
      <c r="BC325"/>
      <c r="BD325"/>
      <c r="BE325"/>
      <c r="BF325"/>
      <c r="BG325"/>
      <c r="BH325"/>
      <c r="BI325"/>
      <c r="BJ325">
        <v>1</v>
      </c>
      <c r="BK325"/>
      <c r="BL325"/>
      <c r="BM325"/>
      <c r="BN325"/>
      <c r="BO325"/>
      <c r="BP325"/>
      <c r="BQ325"/>
      <c r="BR325"/>
      <c r="BS325" s="75" t="s">
        <v>3776</v>
      </c>
      <c r="BT325" s="75" t="s">
        <v>3317</v>
      </c>
      <c r="BU325" s="115">
        <v>3</v>
      </c>
      <c r="BV325" s="115"/>
      <c r="BW325" s="115"/>
      <c r="BX325" s="115"/>
      <c r="BY325" s="115"/>
      <c r="BZ325" s="115">
        <v>2</v>
      </c>
      <c r="CA325" s="115"/>
      <c r="CB325" s="115"/>
      <c r="CC325" s="115"/>
      <c r="CD325" s="109" t="s">
        <v>2805</v>
      </c>
      <c r="CE325" s="109" t="s">
        <v>2818</v>
      </c>
      <c r="CF325" s="115">
        <v>3</v>
      </c>
      <c r="CG325" s="75" t="s">
        <v>3214</v>
      </c>
      <c r="CH325" s="75" t="s">
        <v>2818</v>
      </c>
      <c r="CI325" s="116" t="s">
        <v>2818</v>
      </c>
      <c r="CJ325" s="58" t="s">
        <v>3113</v>
      </c>
    </row>
    <row r="326" spans="1:89" s="50" customFormat="1" x14ac:dyDescent="0.3">
      <c r="A326" s="49" t="s">
        <v>1874</v>
      </c>
      <c r="B326" s="49">
        <v>48268016</v>
      </c>
      <c r="C326" s="49">
        <v>0</v>
      </c>
      <c r="D326" s="49">
        <v>735</v>
      </c>
      <c r="E326" s="49">
        <v>0</v>
      </c>
      <c r="G326" s="49" t="s">
        <v>1875</v>
      </c>
      <c r="H326" s="51">
        <v>43115</v>
      </c>
      <c r="I326" s="49" t="b">
        <f t="shared" si="94"/>
        <v>1</v>
      </c>
      <c r="J326" s="52">
        <v>1516037524</v>
      </c>
      <c r="K326" s="53">
        <f t="shared" si="95"/>
        <v>43115.730601851858</v>
      </c>
      <c r="L326" s="52">
        <v>1516038071</v>
      </c>
      <c r="M326" s="53">
        <f t="shared" si="96"/>
        <v>43115.736932870372</v>
      </c>
      <c r="N326" s="52">
        <f t="shared" si="97"/>
        <v>547</v>
      </c>
      <c r="O326" s="54" t="str">
        <f t="shared" si="98"/>
        <v>0 days 0:9:7</v>
      </c>
      <c r="P326" s="52"/>
      <c r="Q326" s="53" t="str">
        <f t="shared" si="99"/>
        <v/>
      </c>
      <c r="R326" s="52" t="str">
        <f t="shared" si="100"/>
        <v/>
      </c>
      <c r="S326" s="54" t="str">
        <f t="shared" si="101"/>
        <v/>
      </c>
      <c r="U326" s="53" t="str">
        <f t="shared" si="102"/>
        <v/>
      </c>
      <c r="V326" s="52" t="str">
        <f t="shared" si="103"/>
        <v/>
      </c>
      <c r="W326" s="54" t="str">
        <f t="shared" si="104"/>
        <v/>
      </c>
      <c r="X326" s="52">
        <f t="shared" si="105"/>
        <v>547</v>
      </c>
      <c r="Y326" s="54" t="str">
        <f t="shared" si="106"/>
        <v>00 days 00:09:07</v>
      </c>
      <c r="AC326" s="50" t="str">
        <f>IF(AB326="","",VLOOKUP(AB326,'Lookup Tables'!$A$75:$B$86,2,TRUE))</f>
        <v/>
      </c>
      <c r="AD326" s="54" t="str">
        <f t="shared" si="107"/>
        <v/>
      </c>
      <c r="AE326" s="49" t="s">
        <v>1877</v>
      </c>
      <c r="AF326" s="55" t="str">
        <f t="shared" si="108"/>
        <v>Link</v>
      </c>
      <c r="AG326" s="49">
        <v>89</v>
      </c>
      <c r="AH326" s="50" t="str">
        <f>IF(AG326="","",VLOOKUP(AG326,'Lookup Tables'!$A$75:$B$86,2,TRUE))</f>
        <v>Level 1</v>
      </c>
      <c r="AI326" s="49">
        <v>3326762</v>
      </c>
      <c r="AJ326" s="49" t="s">
        <v>9</v>
      </c>
      <c r="AK326" s="49" t="s">
        <v>1876</v>
      </c>
      <c r="AL326" s="49">
        <v>50</v>
      </c>
      <c r="AM326" s="50" t="s">
        <v>1878</v>
      </c>
      <c r="AN326" s="50" t="s">
        <v>1879</v>
      </c>
      <c r="AO326" s="55" t="str">
        <f t="shared" si="109"/>
        <v>Link</v>
      </c>
      <c r="AP326" s="49" t="b">
        <v>0</v>
      </c>
      <c r="AQ326" s="165">
        <v>342</v>
      </c>
      <c r="AR326" s="175" t="s">
        <v>3804</v>
      </c>
      <c r="AS326" s="225"/>
      <c r="AT326">
        <v>1</v>
      </c>
      <c r="AU326"/>
      <c r="AV326"/>
      <c r="AW326"/>
      <c r="AX326"/>
      <c r="AY326">
        <f t="shared" si="93"/>
        <v>0</v>
      </c>
      <c r="AZ326"/>
      <c r="BA326">
        <v>1</v>
      </c>
      <c r="BB326"/>
      <c r="BC326"/>
      <c r="BD326"/>
      <c r="BE326"/>
      <c r="BF326"/>
      <c r="BG326"/>
      <c r="BH326"/>
      <c r="BI326"/>
      <c r="BJ326">
        <v>1</v>
      </c>
      <c r="BK326"/>
      <c r="BL326"/>
      <c r="BM326"/>
      <c r="BN326"/>
      <c r="BO326"/>
      <c r="BP326"/>
      <c r="BQ326"/>
      <c r="BR326"/>
      <c r="BS326" s="50" t="s">
        <v>3805</v>
      </c>
      <c r="BT326" s="50" t="s">
        <v>3802</v>
      </c>
      <c r="BU326" s="56">
        <v>3</v>
      </c>
      <c r="BV326" s="56"/>
      <c r="BW326" s="56"/>
      <c r="BX326" s="56">
        <v>2</v>
      </c>
      <c r="BY326" s="56"/>
      <c r="BZ326" s="56"/>
      <c r="CA326" s="56"/>
      <c r="CB326" s="56"/>
      <c r="CC326" s="56"/>
      <c r="CD326" s="50" t="s">
        <v>2805</v>
      </c>
      <c r="CE326" s="50" t="s">
        <v>2818</v>
      </c>
      <c r="CF326" s="56">
        <v>3</v>
      </c>
      <c r="CG326" s="50" t="s">
        <v>3214</v>
      </c>
      <c r="CH326" s="50" t="s">
        <v>3209</v>
      </c>
      <c r="CI326" s="57" t="s">
        <v>2902</v>
      </c>
      <c r="CJ326" s="58" t="s">
        <v>3113</v>
      </c>
    </row>
    <row r="327" spans="1:89" s="50" customFormat="1" x14ac:dyDescent="0.3">
      <c r="A327" s="49" t="s">
        <v>356</v>
      </c>
      <c r="B327" s="49">
        <v>61709122</v>
      </c>
      <c r="C327" s="49">
        <v>3</v>
      </c>
      <c r="D327" s="49">
        <v>221</v>
      </c>
      <c r="E327" s="49">
        <v>2</v>
      </c>
      <c r="F327" s="50">
        <v>61715011</v>
      </c>
      <c r="G327" s="49" t="s">
        <v>357</v>
      </c>
      <c r="H327" s="51">
        <v>43961</v>
      </c>
      <c r="I327" s="49" t="b">
        <f t="shared" si="94"/>
        <v>1</v>
      </c>
      <c r="J327" s="52">
        <v>1589099180</v>
      </c>
      <c r="K327" s="53">
        <f t="shared" si="95"/>
        <v>43961.351620370369</v>
      </c>
      <c r="L327" s="52"/>
      <c r="M327" s="53" t="str">
        <f t="shared" si="96"/>
        <v/>
      </c>
      <c r="N327" s="52" t="str">
        <f t="shared" si="97"/>
        <v/>
      </c>
      <c r="O327" s="54" t="str">
        <f t="shared" si="98"/>
        <v/>
      </c>
      <c r="P327" s="52">
        <v>1589126433</v>
      </c>
      <c r="Q327" s="53">
        <f t="shared" si="99"/>
        <v>43961.667048611111</v>
      </c>
      <c r="R327" s="52">
        <f t="shared" si="100"/>
        <v>27253</v>
      </c>
      <c r="S327" s="54" t="str">
        <f t="shared" si="101"/>
        <v>0 days 7:34:13</v>
      </c>
      <c r="T327" s="50">
        <v>1589127083</v>
      </c>
      <c r="U327" s="53">
        <f t="shared" si="102"/>
        <v>43961.674571759257</v>
      </c>
      <c r="V327" s="52">
        <f t="shared" si="103"/>
        <v>27903</v>
      </c>
      <c r="W327" s="54" t="str">
        <f t="shared" si="104"/>
        <v>0 days 7:45:3</v>
      </c>
      <c r="X327" s="52">
        <f t="shared" si="105"/>
        <v>27253</v>
      </c>
      <c r="Y327" s="54" t="str">
        <f t="shared" si="106"/>
        <v>00 days 07:34:13</v>
      </c>
      <c r="Z327" s="50" t="s">
        <v>637</v>
      </c>
      <c r="AA327" s="50">
        <v>249933</v>
      </c>
      <c r="AB327" s="50">
        <v>64155</v>
      </c>
      <c r="AC327" s="50" t="str">
        <f>IF(AB327="","",VLOOKUP(AB327,'Lookup Tables'!$A$75:$B$86,2,TRUE))</f>
        <v>Level 10</v>
      </c>
      <c r="AD327" s="54" t="str">
        <f t="shared" si="107"/>
        <v>Level 3-Level 10</v>
      </c>
      <c r="AE327" s="49" t="s">
        <v>359</v>
      </c>
      <c r="AF327" s="55" t="str">
        <f t="shared" si="108"/>
        <v>Link</v>
      </c>
      <c r="AG327" s="49">
        <v>932</v>
      </c>
      <c r="AH327" s="50" t="str">
        <f>IF(AG327="","",VLOOKUP(AG327,'Lookup Tables'!$A$75:$B$86,2,TRUE))</f>
        <v>Level 3</v>
      </c>
      <c r="AI327" s="49">
        <v>6629874</v>
      </c>
      <c r="AJ327" s="49" t="s">
        <v>9</v>
      </c>
      <c r="AK327" s="49" t="s">
        <v>358</v>
      </c>
      <c r="AL327" s="49">
        <v>80</v>
      </c>
      <c r="AM327" s="50" t="s">
        <v>360</v>
      </c>
      <c r="AN327" s="50" t="s">
        <v>361</v>
      </c>
      <c r="AO327" s="55" t="str">
        <f t="shared" si="109"/>
        <v>Link</v>
      </c>
      <c r="AP327" s="49" t="b">
        <v>1</v>
      </c>
      <c r="AQ327" s="165">
        <v>60</v>
      </c>
      <c r="AR327" s="175" t="s">
        <v>356</v>
      </c>
      <c r="AS327" s="225"/>
      <c r="AT327"/>
      <c r="AU327"/>
      <c r="AV327"/>
      <c r="AW327"/>
      <c r="AX327"/>
      <c r="AY327">
        <f t="shared" si="93"/>
        <v>0</v>
      </c>
      <c r="AZ327"/>
      <c r="BA327">
        <v>1</v>
      </c>
      <c r="BB327"/>
      <c r="BC327"/>
      <c r="BD327"/>
      <c r="BE327"/>
      <c r="BF327"/>
      <c r="BG327"/>
      <c r="BH327"/>
      <c r="BI327"/>
      <c r="BJ327"/>
      <c r="BK327"/>
      <c r="BL327"/>
      <c r="BM327"/>
      <c r="BN327"/>
      <c r="BO327"/>
      <c r="BP327"/>
      <c r="BQ327"/>
      <c r="BR327"/>
      <c r="BS327" s="50" t="s">
        <v>3304</v>
      </c>
      <c r="BT327" s="50" t="s">
        <v>3281</v>
      </c>
      <c r="BU327" s="56">
        <v>3</v>
      </c>
      <c r="BV327" s="56"/>
      <c r="BW327" s="56"/>
      <c r="BX327" s="56"/>
      <c r="BY327" s="56">
        <v>2</v>
      </c>
      <c r="BZ327" s="56">
        <v>2</v>
      </c>
      <c r="CA327" s="56"/>
      <c r="CB327" s="56"/>
      <c r="CC327" s="56"/>
      <c r="CD327" s="50" t="s">
        <v>2805</v>
      </c>
      <c r="CE327" s="50" t="s">
        <v>2818</v>
      </c>
      <c r="CF327" s="56">
        <v>3</v>
      </c>
      <c r="CG327" s="50" t="s">
        <v>3214</v>
      </c>
      <c r="CH327" s="50" t="s">
        <v>2818</v>
      </c>
      <c r="CI327" s="57" t="s">
        <v>2813</v>
      </c>
      <c r="CJ327" s="58" t="s">
        <v>3113</v>
      </c>
    </row>
    <row r="328" spans="1:89" s="50" customFormat="1" x14ac:dyDescent="0.3">
      <c r="A328" s="49" t="s">
        <v>2252</v>
      </c>
      <c r="B328" s="49">
        <v>56766674</v>
      </c>
      <c r="C328" s="49">
        <v>3</v>
      </c>
      <c r="D328" s="49">
        <v>624</v>
      </c>
      <c r="E328" s="49">
        <v>2</v>
      </c>
      <c r="F328" s="50">
        <v>56766887</v>
      </c>
      <c r="G328" s="49" t="s">
        <v>375</v>
      </c>
      <c r="H328" s="51">
        <v>43661</v>
      </c>
      <c r="I328" s="49" t="b">
        <f t="shared" si="94"/>
        <v>1</v>
      </c>
      <c r="J328" s="52">
        <v>1561531380</v>
      </c>
      <c r="K328" s="53">
        <f t="shared" si="95"/>
        <v>43642.279861111107</v>
      </c>
      <c r="L328" s="52">
        <v>1561532988</v>
      </c>
      <c r="M328" s="53">
        <f t="shared" si="96"/>
        <v>43642.298472222217</v>
      </c>
      <c r="N328" s="52">
        <f t="shared" si="97"/>
        <v>1608</v>
      </c>
      <c r="O328" s="54" t="str">
        <f t="shared" si="98"/>
        <v>0 days 0:26:48</v>
      </c>
      <c r="P328" s="52">
        <v>1561532114</v>
      </c>
      <c r="Q328" s="53">
        <f t="shared" si="99"/>
        <v>43642.288356481484</v>
      </c>
      <c r="R328" s="52">
        <f t="shared" si="100"/>
        <v>734</v>
      </c>
      <c r="S328" s="54" t="str">
        <f t="shared" si="101"/>
        <v>0 days 0:12:14</v>
      </c>
      <c r="T328" s="50">
        <v>1561532114</v>
      </c>
      <c r="U328" s="53">
        <f t="shared" si="102"/>
        <v>43642.288356481484</v>
      </c>
      <c r="V328" s="52">
        <f t="shared" si="103"/>
        <v>734</v>
      </c>
      <c r="W328" s="54" t="str">
        <f t="shared" si="104"/>
        <v>0 days 0:12:14</v>
      </c>
      <c r="X328" s="52">
        <f t="shared" si="105"/>
        <v>734</v>
      </c>
      <c r="Y328" s="54" t="str">
        <f t="shared" si="106"/>
        <v>00 days 00:12:14</v>
      </c>
      <c r="Z328" s="50" t="s">
        <v>637</v>
      </c>
      <c r="AA328" s="50">
        <v>249933</v>
      </c>
      <c r="AB328" s="50">
        <v>64155</v>
      </c>
      <c r="AC328" s="50" t="str">
        <f>IF(AB328="","",VLOOKUP(AB328,'Lookup Tables'!$A$75:$B$86,2,TRUE))</f>
        <v>Level 10</v>
      </c>
      <c r="AD328" s="54" t="str">
        <f t="shared" si="107"/>
        <v>Level 1-Level 10</v>
      </c>
      <c r="AE328" s="49" t="s">
        <v>2253</v>
      </c>
      <c r="AF328" s="55" t="str">
        <f t="shared" si="108"/>
        <v>Link</v>
      </c>
      <c r="AG328" s="49">
        <v>165</v>
      </c>
      <c r="AH328" s="50" t="str">
        <f>IF(AG328="","",VLOOKUP(AG328,'Lookup Tables'!$A$75:$B$86,2,TRUE))</f>
        <v>Level 1</v>
      </c>
      <c r="AI328" s="49">
        <v>9537752</v>
      </c>
      <c r="AJ328" s="49" t="s">
        <v>9</v>
      </c>
      <c r="AK328" s="49" t="s">
        <v>654</v>
      </c>
      <c r="AL328" s="49"/>
      <c r="AM328" s="50" t="s">
        <v>2254</v>
      </c>
      <c r="AN328" s="50" t="s">
        <v>2255</v>
      </c>
      <c r="AO328" s="55" t="str">
        <f t="shared" si="109"/>
        <v>Link</v>
      </c>
      <c r="AP328" s="49" t="b">
        <v>1</v>
      </c>
      <c r="AQ328" s="165">
        <v>415</v>
      </c>
      <c r="AR328" s="175" t="s">
        <v>2252</v>
      </c>
      <c r="AS328" s="225"/>
      <c r="AT328"/>
      <c r="AU328"/>
      <c r="AV328"/>
      <c r="AW328"/>
      <c r="AX328"/>
      <c r="AY328">
        <f t="shared" si="93"/>
        <v>0</v>
      </c>
      <c r="AZ328"/>
      <c r="BA328">
        <v>1</v>
      </c>
      <c r="BB328"/>
      <c r="BC328"/>
      <c r="BD328"/>
      <c r="BE328"/>
      <c r="BF328"/>
      <c r="BG328"/>
      <c r="BH328"/>
      <c r="BI328"/>
      <c r="BJ328"/>
      <c r="BK328"/>
      <c r="BL328"/>
      <c r="BM328"/>
      <c r="BN328"/>
      <c r="BO328"/>
      <c r="BP328"/>
      <c r="BQ328"/>
      <c r="BR328"/>
      <c r="BS328" s="50" t="s">
        <v>3699</v>
      </c>
      <c r="BT328" s="50" t="s">
        <v>3700</v>
      </c>
      <c r="BU328" s="56">
        <v>3</v>
      </c>
      <c r="BV328" s="56"/>
      <c r="BW328" s="56"/>
      <c r="BX328" s="56"/>
      <c r="BY328" s="56"/>
      <c r="BZ328" s="56"/>
      <c r="CA328" s="56"/>
      <c r="CB328" s="56"/>
      <c r="CC328" s="56"/>
      <c r="CD328" s="50" t="s">
        <v>2805</v>
      </c>
      <c r="CE328" s="50" t="s">
        <v>2818</v>
      </c>
      <c r="CF328" s="56">
        <v>3</v>
      </c>
      <c r="CG328" s="50" t="s">
        <v>3214</v>
      </c>
      <c r="CH328" s="50" t="s">
        <v>2818</v>
      </c>
      <c r="CI328" s="57" t="s">
        <v>2818</v>
      </c>
      <c r="CJ328" s="58" t="s">
        <v>3113</v>
      </c>
    </row>
    <row r="329" spans="1:89" s="50" customFormat="1" x14ac:dyDescent="0.3">
      <c r="A329" s="49" t="s">
        <v>392</v>
      </c>
      <c r="B329" s="49">
        <v>56506468</v>
      </c>
      <c r="C329" s="49">
        <v>0</v>
      </c>
      <c r="D329" s="49">
        <v>403</v>
      </c>
      <c r="E329" s="49">
        <v>1</v>
      </c>
      <c r="F329" s="50">
        <v>56507571</v>
      </c>
      <c r="G329" s="49" t="s">
        <v>393</v>
      </c>
      <c r="H329" s="51">
        <v>43661</v>
      </c>
      <c r="I329" s="49" t="b">
        <f t="shared" si="94"/>
        <v>1</v>
      </c>
      <c r="J329" s="52">
        <v>1559997717</v>
      </c>
      <c r="K329" s="53">
        <f t="shared" si="95"/>
        <v>43624.529131944444</v>
      </c>
      <c r="L329" s="52">
        <v>1559998016</v>
      </c>
      <c r="M329" s="53">
        <f t="shared" si="96"/>
        <v>43624.532592592594</v>
      </c>
      <c r="N329" s="52">
        <f t="shared" si="97"/>
        <v>299</v>
      </c>
      <c r="O329" s="54" t="str">
        <f t="shared" si="98"/>
        <v>0 days 0:4:59</v>
      </c>
      <c r="P329" s="52">
        <v>1560006584</v>
      </c>
      <c r="Q329" s="53">
        <f t="shared" si="99"/>
        <v>43624.63175925926</v>
      </c>
      <c r="R329" s="52">
        <f t="shared" si="100"/>
        <v>8867</v>
      </c>
      <c r="S329" s="54" t="str">
        <f t="shared" si="101"/>
        <v>0 days 2:27:47</v>
      </c>
      <c r="T329" s="50">
        <v>1560006584</v>
      </c>
      <c r="U329" s="53">
        <f t="shared" si="102"/>
        <v>43624.63175925926</v>
      </c>
      <c r="V329" s="52">
        <f t="shared" si="103"/>
        <v>8867</v>
      </c>
      <c r="W329" s="54" t="str">
        <f t="shared" si="104"/>
        <v>0 days 2:27:47</v>
      </c>
      <c r="X329" s="52">
        <f t="shared" si="105"/>
        <v>299</v>
      </c>
      <c r="Y329" s="54" t="str">
        <f t="shared" si="106"/>
        <v>00 days 00:04:59</v>
      </c>
      <c r="Z329" s="50" t="s">
        <v>3031</v>
      </c>
      <c r="AA329" s="50">
        <v>5275376</v>
      </c>
      <c r="AB329" s="50">
        <v>1348</v>
      </c>
      <c r="AC329" s="50" t="str">
        <f>IF(AB329="","",VLOOKUP(AB329,'Lookup Tables'!$A$75:$B$86,2,TRUE))</f>
        <v>Level 4</v>
      </c>
      <c r="AD329" s="54" t="str">
        <f t="shared" si="107"/>
        <v>Level 3-Level 4</v>
      </c>
      <c r="AE329" s="49" t="s">
        <v>395</v>
      </c>
      <c r="AF329" s="55" t="str">
        <f t="shared" si="108"/>
        <v>Link</v>
      </c>
      <c r="AG329" s="49">
        <v>713</v>
      </c>
      <c r="AH329" s="50" t="str">
        <f>IF(AG329="","",VLOOKUP(AG329,'Lookup Tables'!$A$75:$B$86,2,TRUE))</f>
        <v>Level 3</v>
      </c>
      <c r="AI329" s="49">
        <v>1508479</v>
      </c>
      <c r="AJ329" s="49" t="s">
        <v>9</v>
      </c>
      <c r="AK329" s="49" t="s">
        <v>394</v>
      </c>
      <c r="AL329" s="49">
        <v>64</v>
      </c>
      <c r="AM329" s="50" t="s">
        <v>396</v>
      </c>
      <c r="AN329" s="50" t="s">
        <v>397</v>
      </c>
      <c r="AO329" s="55" t="str">
        <f t="shared" si="109"/>
        <v>Link</v>
      </c>
      <c r="AP329" s="49" t="b">
        <v>1</v>
      </c>
      <c r="AQ329" s="165">
        <v>66</v>
      </c>
      <c r="AR329" s="175" t="s">
        <v>3363</v>
      </c>
      <c r="AS329" s="225"/>
      <c r="AT329"/>
      <c r="AU329"/>
      <c r="AV329"/>
      <c r="AW329"/>
      <c r="AX329"/>
      <c r="AY329">
        <f t="shared" si="93"/>
        <v>0</v>
      </c>
      <c r="AZ329"/>
      <c r="BA329">
        <v>1</v>
      </c>
      <c r="BB329"/>
      <c r="BC329"/>
      <c r="BD329"/>
      <c r="BE329"/>
      <c r="BF329"/>
      <c r="BG329"/>
      <c r="BH329"/>
      <c r="BI329"/>
      <c r="BJ329">
        <v>1</v>
      </c>
      <c r="BK329"/>
      <c r="BL329"/>
      <c r="BM329"/>
      <c r="BN329"/>
      <c r="BO329"/>
      <c r="BP329"/>
      <c r="BQ329"/>
      <c r="BR329"/>
      <c r="BS329" s="50" t="s">
        <v>3364</v>
      </c>
      <c r="BT329" s="50" t="s">
        <v>3266</v>
      </c>
      <c r="BU329" s="56">
        <v>3</v>
      </c>
      <c r="BV329" s="56"/>
      <c r="BW329" s="56"/>
      <c r="BX329" s="56"/>
      <c r="BY329" s="56"/>
      <c r="BZ329" s="56">
        <v>2</v>
      </c>
      <c r="CA329" s="56"/>
      <c r="CB329" s="56"/>
      <c r="CC329" s="56"/>
      <c r="CD329" s="50" t="s">
        <v>2805</v>
      </c>
      <c r="CE329" s="50" t="s">
        <v>2818</v>
      </c>
      <c r="CF329" s="56">
        <v>3</v>
      </c>
      <c r="CG329" s="50" t="s">
        <v>3214</v>
      </c>
      <c r="CH329" s="50" t="s">
        <v>2818</v>
      </c>
      <c r="CI329" s="57" t="s">
        <v>3180</v>
      </c>
      <c r="CJ329" s="58" t="s">
        <v>3113</v>
      </c>
    </row>
    <row r="330" spans="1:89" s="50" customFormat="1" x14ac:dyDescent="0.3">
      <c r="A330" s="49" t="s">
        <v>83</v>
      </c>
      <c r="B330" s="49">
        <v>65950937</v>
      </c>
      <c r="C330" s="49">
        <v>1</v>
      </c>
      <c r="D330" s="49">
        <v>46</v>
      </c>
      <c r="E330" s="49">
        <v>1</v>
      </c>
      <c r="G330" s="49" t="s">
        <v>84</v>
      </c>
      <c r="H330" s="51">
        <v>44227</v>
      </c>
      <c r="I330" s="49" t="b">
        <f t="shared" si="94"/>
        <v>1</v>
      </c>
      <c r="J330" s="52">
        <v>1611908291</v>
      </c>
      <c r="K330" s="53">
        <f t="shared" si="95"/>
        <v>44225.345960648148</v>
      </c>
      <c r="L330" s="52">
        <v>1611910581</v>
      </c>
      <c r="M330" s="53">
        <f t="shared" si="96"/>
        <v>44225.372465277775</v>
      </c>
      <c r="N330" s="52">
        <f t="shared" si="97"/>
        <v>2290</v>
      </c>
      <c r="O330" s="54" t="str">
        <f t="shared" si="98"/>
        <v>0 days 0:38:10</v>
      </c>
      <c r="P330" s="52">
        <v>1612103439</v>
      </c>
      <c r="Q330" s="53">
        <f t="shared" si="99"/>
        <v>44227.604618055557</v>
      </c>
      <c r="R330" s="52">
        <f t="shared" si="100"/>
        <v>195148</v>
      </c>
      <c r="S330" s="54" t="str">
        <f t="shared" si="101"/>
        <v>2 days 6:12:28</v>
      </c>
      <c r="U330" s="53" t="str">
        <f t="shared" si="102"/>
        <v/>
      </c>
      <c r="V330" s="52" t="str">
        <f t="shared" si="103"/>
        <v/>
      </c>
      <c r="W330" s="54" t="str">
        <f t="shared" si="104"/>
        <v/>
      </c>
      <c r="X330" s="52">
        <f t="shared" si="105"/>
        <v>2290</v>
      </c>
      <c r="Y330" s="54" t="str">
        <f t="shared" si="106"/>
        <v>00 days 00:38:10</v>
      </c>
      <c r="AC330" s="50" t="str">
        <f>IF(AB330="","",VLOOKUP(AB330,'Lookup Tables'!$A$75:$B$86,2,TRUE))</f>
        <v/>
      </c>
      <c r="AD330" s="54" t="str">
        <f t="shared" si="107"/>
        <v/>
      </c>
      <c r="AE330" s="49" t="s">
        <v>86</v>
      </c>
      <c r="AF330" s="55" t="str">
        <f t="shared" si="108"/>
        <v>Link</v>
      </c>
      <c r="AG330" s="49">
        <v>451</v>
      </c>
      <c r="AH330" s="50" t="str">
        <f>IF(AG330="","",VLOOKUP(AG330,'Lookup Tables'!$A$75:$B$86,2,TRUE))</f>
        <v>Level 2</v>
      </c>
      <c r="AI330" s="49">
        <v>5770245</v>
      </c>
      <c r="AJ330" s="49" t="s">
        <v>9</v>
      </c>
      <c r="AK330" s="49" t="s">
        <v>85</v>
      </c>
      <c r="AL330" s="49">
        <v>60</v>
      </c>
      <c r="AM330" s="50" t="s">
        <v>87</v>
      </c>
      <c r="AN330" s="50" t="s">
        <v>88</v>
      </c>
      <c r="AO330" s="55" t="str">
        <f t="shared" si="109"/>
        <v>Link</v>
      </c>
      <c r="AP330" s="49" t="b">
        <v>0</v>
      </c>
      <c r="AQ330" s="165">
        <v>14</v>
      </c>
      <c r="AR330" s="175" t="s">
        <v>2865</v>
      </c>
      <c r="AS330" s="225"/>
      <c r="AT330"/>
      <c r="AU330"/>
      <c r="AV330"/>
      <c r="AW330"/>
      <c r="AX330"/>
      <c r="AY330">
        <f t="shared" si="93"/>
        <v>0</v>
      </c>
      <c r="AZ330"/>
      <c r="BA330">
        <v>1</v>
      </c>
      <c r="BB330"/>
      <c r="BC330"/>
      <c r="BD330"/>
      <c r="BE330"/>
      <c r="BF330"/>
      <c r="BG330"/>
      <c r="BH330"/>
      <c r="BI330"/>
      <c r="BJ330"/>
      <c r="BK330"/>
      <c r="BL330"/>
      <c r="BM330"/>
      <c r="BN330"/>
      <c r="BO330"/>
      <c r="BP330"/>
      <c r="BQ330"/>
      <c r="BR330"/>
      <c r="BS330" s="50" t="s">
        <v>2868</v>
      </c>
      <c r="BT330" s="50" t="s">
        <v>2866</v>
      </c>
      <c r="BU330" s="56">
        <v>3</v>
      </c>
      <c r="BV330" s="56"/>
      <c r="BW330" s="56"/>
      <c r="BX330" s="56"/>
      <c r="BY330" s="56"/>
      <c r="BZ330" s="56"/>
      <c r="CA330" s="56"/>
      <c r="CB330" s="56"/>
      <c r="CC330" s="56"/>
      <c r="CD330" s="50" t="s">
        <v>2805</v>
      </c>
      <c r="CE330" s="50" t="s">
        <v>2780</v>
      </c>
      <c r="CF330" s="56">
        <v>3</v>
      </c>
      <c r="CG330" s="50" t="s">
        <v>3214</v>
      </c>
      <c r="CH330" s="50" t="s">
        <v>2818</v>
      </c>
      <c r="CI330" s="57" t="s">
        <v>2867</v>
      </c>
      <c r="CJ330" s="58" t="s">
        <v>3113</v>
      </c>
    </row>
    <row r="331" spans="1:89" s="50" customFormat="1" x14ac:dyDescent="0.3">
      <c r="A331" s="49" t="s">
        <v>2229</v>
      </c>
      <c r="B331" s="49">
        <v>66523662</v>
      </c>
      <c r="C331" s="49">
        <v>1</v>
      </c>
      <c r="D331" s="49">
        <v>39</v>
      </c>
      <c r="E331" s="49">
        <v>1</v>
      </c>
      <c r="F331" s="50">
        <v>66532743</v>
      </c>
      <c r="G331" s="49" t="s">
        <v>2230</v>
      </c>
      <c r="H331" s="51">
        <v>44263</v>
      </c>
      <c r="I331" s="49" t="b">
        <f t="shared" si="94"/>
        <v>1</v>
      </c>
      <c r="J331" s="52">
        <v>1615170954</v>
      </c>
      <c r="K331" s="53">
        <f t="shared" si="95"/>
        <v>44263.108263888891</v>
      </c>
      <c r="L331" s="52"/>
      <c r="M331" s="53" t="str">
        <f t="shared" si="96"/>
        <v/>
      </c>
      <c r="N331" s="52" t="str">
        <f t="shared" si="97"/>
        <v/>
      </c>
      <c r="O331" s="54" t="str">
        <f t="shared" si="98"/>
        <v/>
      </c>
      <c r="P331" s="52">
        <v>1615217992</v>
      </c>
      <c r="Q331" s="53">
        <f t="shared" si="99"/>
        <v>44263.652685185181</v>
      </c>
      <c r="R331" s="52">
        <f t="shared" si="100"/>
        <v>47038</v>
      </c>
      <c r="S331" s="54" t="str">
        <f t="shared" si="101"/>
        <v>0 days 13:3:58</v>
      </c>
      <c r="T331" s="50">
        <v>1615217992</v>
      </c>
      <c r="U331" s="53">
        <f t="shared" si="102"/>
        <v>44263.652685185181</v>
      </c>
      <c r="V331" s="52">
        <f t="shared" si="103"/>
        <v>47038</v>
      </c>
      <c r="W331" s="54" t="str">
        <f t="shared" si="104"/>
        <v>0 days 13:3:58</v>
      </c>
      <c r="X331" s="52">
        <f t="shared" si="105"/>
        <v>47038</v>
      </c>
      <c r="Y331" s="54" t="str">
        <f t="shared" si="106"/>
        <v>00 days 13:03:58</v>
      </c>
      <c r="Z331" s="50" t="s">
        <v>3057</v>
      </c>
      <c r="AA331" s="50">
        <v>2770641</v>
      </c>
      <c r="AB331" s="50">
        <v>1276</v>
      </c>
      <c r="AC331" s="50" t="str">
        <f>IF(AB331="","",VLOOKUP(AB331,'Lookup Tables'!$A$75:$B$86,2,TRUE))</f>
        <v>Level 4</v>
      </c>
      <c r="AD331" s="54" t="str">
        <f t="shared" si="107"/>
        <v>Level 1-Level 4</v>
      </c>
      <c r="AE331" s="49" t="s">
        <v>2232</v>
      </c>
      <c r="AF331" s="55" t="str">
        <f t="shared" si="108"/>
        <v>Link</v>
      </c>
      <c r="AG331" s="49">
        <v>184</v>
      </c>
      <c r="AH331" s="50" t="str">
        <f>IF(AG331="","",VLOOKUP(AG331,'Lookup Tables'!$A$75:$B$86,2,TRUE))</f>
        <v>Level 1</v>
      </c>
      <c r="AI331" s="49">
        <v>6348841</v>
      </c>
      <c r="AJ331" s="49" t="s">
        <v>9</v>
      </c>
      <c r="AK331" s="49" t="s">
        <v>2231</v>
      </c>
      <c r="AL331" s="49"/>
      <c r="AM331" s="50" t="s">
        <v>2233</v>
      </c>
      <c r="AN331" s="50" t="s">
        <v>2234</v>
      </c>
      <c r="AO331" s="55" t="str">
        <f t="shared" si="109"/>
        <v>Link</v>
      </c>
      <c r="AP331" s="49" t="b">
        <v>1</v>
      </c>
      <c r="AQ331" s="165">
        <v>411</v>
      </c>
      <c r="AR331" s="175" t="s">
        <v>3692</v>
      </c>
      <c r="AS331" s="225"/>
      <c r="AT331">
        <v>1</v>
      </c>
      <c r="AU331"/>
      <c r="AV331"/>
      <c r="AW331"/>
      <c r="AX331"/>
      <c r="AY331">
        <f t="shared" si="93"/>
        <v>0</v>
      </c>
      <c r="AZ331"/>
      <c r="BA331">
        <v>1</v>
      </c>
      <c r="BB331"/>
      <c r="BC331"/>
      <c r="BD331"/>
      <c r="BE331"/>
      <c r="BF331"/>
      <c r="BG331"/>
      <c r="BH331"/>
      <c r="BI331"/>
      <c r="BJ331"/>
      <c r="BK331"/>
      <c r="BL331"/>
      <c r="BM331"/>
      <c r="BN331"/>
      <c r="BO331"/>
      <c r="BP331"/>
      <c r="BQ331"/>
      <c r="BR331"/>
      <c r="BS331" s="50" t="s">
        <v>3693</v>
      </c>
      <c r="BT331" s="50" t="s">
        <v>2596</v>
      </c>
      <c r="BU331" s="56">
        <v>3</v>
      </c>
      <c r="BV331" s="56"/>
      <c r="BW331" s="56"/>
      <c r="BX331" s="56"/>
      <c r="BY331" s="56"/>
      <c r="BZ331" s="56"/>
      <c r="CA331" s="56"/>
      <c r="CB331" s="56"/>
      <c r="CC331" s="56"/>
      <c r="CD331" s="50" t="s">
        <v>2805</v>
      </c>
      <c r="CE331" s="50" t="s">
        <v>2818</v>
      </c>
      <c r="CF331" s="56">
        <v>2</v>
      </c>
      <c r="CG331" s="50" t="s">
        <v>3214</v>
      </c>
      <c r="CH331" s="50" t="s">
        <v>3209</v>
      </c>
      <c r="CI331" s="57" t="s">
        <v>2818</v>
      </c>
      <c r="CJ331" s="58" t="s">
        <v>3113</v>
      </c>
    </row>
    <row r="332" spans="1:89" s="50" customFormat="1" x14ac:dyDescent="0.3">
      <c r="A332" s="49" t="s">
        <v>26</v>
      </c>
      <c r="B332" s="49">
        <v>66733106</v>
      </c>
      <c r="C332" s="49">
        <v>0</v>
      </c>
      <c r="D332" s="49">
        <v>30</v>
      </c>
      <c r="E332" s="49">
        <v>0</v>
      </c>
      <c r="G332" s="49" t="s">
        <v>27</v>
      </c>
      <c r="H332" s="51">
        <v>44276</v>
      </c>
      <c r="I332" s="49" t="b">
        <f t="shared" si="94"/>
        <v>1</v>
      </c>
      <c r="J332" s="52">
        <v>1616334590</v>
      </c>
      <c r="K332" s="53">
        <f t="shared" si="95"/>
        <v>44276.576273148152</v>
      </c>
      <c r="L332" s="52">
        <v>1616335493</v>
      </c>
      <c r="M332" s="53">
        <f t="shared" si="96"/>
        <v>44276.586724537032</v>
      </c>
      <c r="N332" s="52">
        <f t="shared" si="97"/>
        <v>903</v>
      </c>
      <c r="O332" s="54" t="str">
        <f t="shared" si="98"/>
        <v>0 days 0:15:3</v>
      </c>
      <c r="P332" s="52"/>
      <c r="Q332" s="53" t="str">
        <f t="shared" si="99"/>
        <v/>
      </c>
      <c r="R332" s="52" t="str">
        <f t="shared" si="100"/>
        <v/>
      </c>
      <c r="S332" s="54" t="str">
        <f t="shared" si="101"/>
        <v/>
      </c>
      <c r="U332" s="53" t="str">
        <f t="shared" si="102"/>
        <v/>
      </c>
      <c r="V332" s="52" t="str">
        <f t="shared" si="103"/>
        <v/>
      </c>
      <c r="W332" s="54" t="str">
        <f t="shared" si="104"/>
        <v/>
      </c>
      <c r="X332" s="52">
        <f t="shared" si="105"/>
        <v>903</v>
      </c>
      <c r="Y332" s="54" t="str">
        <f t="shared" si="106"/>
        <v>00 days 00:15:03</v>
      </c>
      <c r="AC332" s="50" t="str">
        <f>IF(AB332="","",VLOOKUP(AB332,'Lookup Tables'!$A$75:$B$86,2,TRUE))</f>
        <v/>
      </c>
      <c r="AD332" s="54" t="str">
        <f t="shared" si="107"/>
        <v/>
      </c>
      <c r="AE332" s="49" t="s">
        <v>11</v>
      </c>
      <c r="AF332" s="55" t="str">
        <f t="shared" si="108"/>
        <v>Link</v>
      </c>
      <c r="AG332" s="49">
        <v>33</v>
      </c>
      <c r="AH332" s="50" t="str">
        <f>IF(AG332="","",VLOOKUP(AG332,'Lookup Tables'!$A$75:$B$86,2,TRUE))</f>
        <v>Level 1</v>
      </c>
      <c r="AI332" s="49">
        <v>14940254</v>
      </c>
      <c r="AJ332" s="49" t="s">
        <v>9</v>
      </c>
      <c r="AK332" s="49" t="s">
        <v>10</v>
      </c>
      <c r="AL332" s="49"/>
      <c r="AM332" s="50" t="s">
        <v>12</v>
      </c>
      <c r="AN332" s="50" t="s">
        <v>28</v>
      </c>
      <c r="AO332" s="55" t="str">
        <f t="shared" si="109"/>
        <v>Link</v>
      </c>
      <c r="AP332" s="49" t="b">
        <v>0</v>
      </c>
      <c r="AQ332" s="165">
        <v>4</v>
      </c>
      <c r="AR332" s="175" t="s">
        <v>2831</v>
      </c>
      <c r="AS332" s="225"/>
      <c r="AT332"/>
      <c r="AU332"/>
      <c r="AV332"/>
      <c r="AW332"/>
      <c r="AX332"/>
      <c r="AY332">
        <f t="shared" si="93"/>
        <v>0</v>
      </c>
      <c r="AZ332"/>
      <c r="BA332">
        <v>1</v>
      </c>
      <c r="BB332"/>
      <c r="BC332"/>
      <c r="BD332"/>
      <c r="BE332"/>
      <c r="BF332"/>
      <c r="BG332"/>
      <c r="BH332"/>
      <c r="BI332"/>
      <c r="BJ332"/>
      <c r="BK332"/>
      <c r="BL332"/>
      <c r="BM332"/>
      <c r="BN332"/>
      <c r="BO332"/>
      <c r="BP332"/>
      <c r="BQ332"/>
      <c r="BR332"/>
      <c r="BS332" s="50" t="s">
        <v>2832</v>
      </c>
      <c r="BT332" s="50" t="s">
        <v>2834</v>
      </c>
      <c r="BU332" s="56">
        <v>3</v>
      </c>
      <c r="BV332" s="56"/>
      <c r="BW332" s="56"/>
      <c r="BX332" s="56"/>
      <c r="BY332" s="56"/>
      <c r="BZ332" s="56">
        <v>1</v>
      </c>
      <c r="CA332" s="56"/>
      <c r="CB332" s="56"/>
      <c r="CC332" s="56"/>
      <c r="CD332" s="50" t="s">
        <v>2805</v>
      </c>
      <c r="CE332" s="50" t="s">
        <v>2818</v>
      </c>
      <c r="CF332" s="56">
        <v>2</v>
      </c>
      <c r="CG332" s="50" t="s">
        <v>3214</v>
      </c>
      <c r="CH332" s="50" t="s">
        <v>2818</v>
      </c>
      <c r="CI332" s="57" t="s">
        <v>2813</v>
      </c>
      <c r="CJ332" s="58" t="s">
        <v>3113</v>
      </c>
    </row>
    <row r="333" spans="1:89" s="50" customFormat="1" x14ac:dyDescent="0.3">
      <c r="A333" s="49" t="s">
        <v>2301</v>
      </c>
      <c r="B333" s="49">
        <v>66776662</v>
      </c>
      <c r="C333" s="49">
        <v>0</v>
      </c>
      <c r="D333" s="49">
        <v>11</v>
      </c>
      <c r="E333" s="49">
        <v>1</v>
      </c>
      <c r="F333" s="50">
        <v>66923823</v>
      </c>
      <c r="G333" s="49" t="s">
        <v>2302</v>
      </c>
      <c r="H333" s="51">
        <v>44288</v>
      </c>
      <c r="I333" s="49" t="b">
        <f t="shared" si="94"/>
        <v>1</v>
      </c>
      <c r="J333" s="52">
        <v>1616571764</v>
      </c>
      <c r="K333" s="53">
        <f t="shared" si="95"/>
        <v>44279.321342592593</v>
      </c>
      <c r="L333" s="52"/>
      <c r="M333" s="53" t="str">
        <f t="shared" si="96"/>
        <v/>
      </c>
      <c r="N333" s="52" t="str">
        <f t="shared" si="97"/>
        <v/>
      </c>
      <c r="O333" s="54" t="str">
        <f t="shared" si="98"/>
        <v/>
      </c>
      <c r="P333" s="52">
        <v>1617388934</v>
      </c>
      <c r="Q333" s="53">
        <f t="shared" si="99"/>
        <v>44288.779328703706</v>
      </c>
      <c r="R333" s="52">
        <f t="shared" si="100"/>
        <v>817170</v>
      </c>
      <c r="S333" s="54" t="str">
        <f t="shared" si="101"/>
        <v>9 days 10:59:30</v>
      </c>
      <c r="T333" s="50">
        <v>1617388934</v>
      </c>
      <c r="U333" s="53">
        <f t="shared" si="102"/>
        <v>44288.779328703706</v>
      </c>
      <c r="V333" s="52">
        <f t="shared" si="103"/>
        <v>817170</v>
      </c>
      <c r="W333" s="54" t="str">
        <f t="shared" si="104"/>
        <v>9 days 10:59:30</v>
      </c>
      <c r="X333" s="52">
        <f t="shared" si="105"/>
        <v>817170</v>
      </c>
      <c r="Y333" s="54" t="str">
        <f t="shared" si="106"/>
        <v>09 days 10:59:30</v>
      </c>
      <c r="Z333" s="50" t="s">
        <v>3086</v>
      </c>
      <c r="AA333" s="50">
        <v>15097523</v>
      </c>
      <c r="AB333" s="50">
        <v>51</v>
      </c>
      <c r="AC333" s="50" t="str">
        <f>IF(AB333="","",VLOOKUP(AB333,'Lookup Tables'!$A$75:$B$86,2,TRUE))</f>
        <v>Level 1</v>
      </c>
      <c r="AD333" s="54" t="str">
        <f t="shared" si="107"/>
        <v>Level 1-Level 1</v>
      </c>
      <c r="AE333" s="49" t="s">
        <v>11</v>
      </c>
      <c r="AF333" s="55" t="str">
        <f t="shared" si="108"/>
        <v>Link</v>
      </c>
      <c r="AG333" s="49">
        <v>33</v>
      </c>
      <c r="AH333" s="50" t="str">
        <f>IF(AG333="","",VLOOKUP(AG333,'Lookup Tables'!$A$75:$B$86,2,TRUE))</f>
        <v>Level 1</v>
      </c>
      <c r="AI333" s="49">
        <v>14940254</v>
      </c>
      <c r="AJ333" s="49" t="s">
        <v>9</v>
      </c>
      <c r="AK333" s="49" t="s">
        <v>10</v>
      </c>
      <c r="AL333" s="49"/>
      <c r="AM333" s="50" t="s">
        <v>12</v>
      </c>
      <c r="AN333" s="50" t="s">
        <v>2303</v>
      </c>
      <c r="AO333" s="55" t="str">
        <f t="shared" si="109"/>
        <v>Link</v>
      </c>
      <c r="AP333" s="49" t="b">
        <v>1</v>
      </c>
      <c r="AQ333" s="165">
        <v>424</v>
      </c>
      <c r="AR333" s="175" t="s">
        <v>3716</v>
      </c>
      <c r="AS333" s="225"/>
      <c r="AT333"/>
      <c r="AU333"/>
      <c r="AV333"/>
      <c r="AW333"/>
      <c r="AX333"/>
      <c r="AY333">
        <f t="shared" si="93"/>
        <v>0</v>
      </c>
      <c r="AZ333"/>
      <c r="BA333">
        <v>1</v>
      </c>
      <c r="BB333"/>
      <c r="BC333"/>
      <c r="BD333"/>
      <c r="BE333"/>
      <c r="BF333"/>
      <c r="BG333"/>
      <c r="BH333"/>
      <c r="BI333"/>
      <c r="BJ333"/>
      <c r="BK333"/>
      <c r="BL333"/>
      <c r="BM333"/>
      <c r="BN333"/>
      <c r="BO333"/>
      <c r="BP333"/>
      <c r="BQ333"/>
      <c r="BR333"/>
      <c r="BS333" s="50" t="s">
        <v>3717</v>
      </c>
      <c r="BT333" s="50" t="s">
        <v>2613</v>
      </c>
      <c r="BU333" s="56">
        <v>3</v>
      </c>
      <c r="BV333" s="56"/>
      <c r="BW333" s="56"/>
      <c r="BX333" s="56"/>
      <c r="BY333" s="56"/>
      <c r="BZ333" s="56"/>
      <c r="CA333" s="56"/>
      <c r="CB333" s="56"/>
      <c r="CC333" s="56"/>
      <c r="CD333" s="50" t="s">
        <v>2805</v>
      </c>
      <c r="CE333" s="50" t="s">
        <v>2818</v>
      </c>
      <c r="CF333" s="56">
        <v>2</v>
      </c>
      <c r="CG333" s="50" t="s">
        <v>3214</v>
      </c>
      <c r="CH333" s="50" t="s">
        <v>2818</v>
      </c>
      <c r="CI333" s="57" t="s">
        <v>2818</v>
      </c>
      <c r="CJ333" s="58" t="s">
        <v>3113</v>
      </c>
    </row>
    <row r="334" spans="1:89" s="50" customFormat="1" x14ac:dyDescent="0.3">
      <c r="A334" s="49" t="s">
        <v>7</v>
      </c>
      <c r="B334" s="49">
        <v>66949040</v>
      </c>
      <c r="C334" s="49">
        <v>0</v>
      </c>
      <c r="D334" s="49">
        <v>12</v>
      </c>
      <c r="E334" s="49">
        <v>0</v>
      </c>
      <c r="G334" s="49" t="s">
        <v>8</v>
      </c>
      <c r="H334" s="51">
        <v>44291</v>
      </c>
      <c r="I334" s="49" t="b">
        <f t="shared" si="94"/>
        <v>1</v>
      </c>
      <c r="J334" s="52">
        <v>1617603958</v>
      </c>
      <c r="K334" s="53">
        <f t="shared" si="95"/>
        <v>44291.268032407403</v>
      </c>
      <c r="L334" s="52"/>
      <c r="M334" s="53" t="str">
        <f t="shared" si="96"/>
        <v/>
      </c>
      <c r="N334" s="52" t="str">
        <f t="shared" si="97"/>
        <v/>
      </c>
      <c r="O334" s="54" t="str">
        <f t="shared" si="98"/>
        <v/>
      </c>
      <c r="P334" s="52">
        <v>1617864133</v>
      </c>
      <c r="Q334" s="53">
        <f t="shared" si="99"/>
        <v>44294.279317129629</v>
      </c>
      <c r="R334" s="52">
        <f t="shared" si="100"/>
        <v>260175</v>
      </c>
      <c r="S334" s="54" t="str">
        <f t="shared" si="101"/>
        <v>3 days 0:16:15</v>
      </c>
      <c r="U334" s="53" t="str">
        <f t="shared" si="102"/>
        <v/>
      </c>
      <c r="V334" s="52" t="str">
        <f t="shared" si="103"/>
        <v/>
      </c>
      <c r="W334" s="54" t="str">
        <f t="shared" si="104"/>
        <v/>
      </c>
      <c r="X334" s="52">
        <f t="shared" si="105"/>
        <v>260175</v>
      </c>
      <c r="Y334" s="54" t="str">
        <f t="shared" si="106"/>
        <v>03 days 00:16:15</v>
      </c>
      <c r="AC334" s="50" t="str">
        <f>IF(AB334="","",VLOOKUP(AB334,'Lookup Tables'!$A$75:$B$86,2,TRUE))</f>
        <v/>
      </c>
      <c r="AD334" s="54" t="str">
        <f t="shared" si="107"/>
        <v/>
      </c>
      <c r="AE334" s="49" t="s">
        <v>11</v>
      </c>
      <c r="AF334" s="55" t="str">
        <f t="shared" si="108"/>
        <v>Link</v>
      </c>
      <c r="AG334" s="49">
        <v>33</v>
      </c>
      <c r="AH334" s="50" t="str">
        <f>IF(AG334="","",VLOOKUP(AG334,'Lookup Tables'!$A$75:$B$86,2,TRUE))</f>
        <v>Level 1</v>
      </c>
      <c r="AI334" s="49">
        <v>14940254</v>
      </c>
      <c r="AJ334" s="49" t="s">
        <v>9</v>
      </c>
      <c r="AK334" s="49" t="s">
        <v>10</v>
      </c>
      <c r="AL334" s="49"/>
      <c r="AM334" s="50" t="s">
        <v>12</v>
      </c>
      <c r="AN334" s="50" t="s">
        <v>13</v>
      </c>
      <c r="AO334" s="55" t="str">
        <f t="shared" si="109"/>
        <v>Link</v>
      </c>
      <c r="AP334" s="59" t="b">
        <v>1</v>
      </c>
      <c r="AQ334" s="165">
        <v>1</v>
      </c>
      <c r="AR334" s="175" t="s">
        <v>3009</v>
      </c>
      <c r="AS334" s="225"/>
      <c r="AT334"/>
      <c r="AU334"/>
      <c r="AV334"/>
      <c r="AW334"/>
      <c r="AX334"/>
      <c r="AY334">
        <f t="shared" si="93"/>
        <v>0</v>
      </c>
      <c r="AZ334"/>
      <c r="BA334">
        <v>1</v>
      </c>
      <c r="BB334"/>
      <c r="BC334"/>
      <c r="BD334"/>
      <c r="BE334"/>
      <c r="BF334"/>
      <c r="BG334"/>
      <c r="BH334"/>
      <c r="BI334"/>
      <c r="BJ334"/>
      <c r="BK334"/>
      <c r="BL334"/>
      <c r="BM334"/>
      <c r="BN334"/>
      <c r="BO334"/>
      <c r="BP334"/>
      <c r="BQ334"/>
      <c r="BR334"/>
      <c r="BS334" s="50" t="s">
        <v>2822</v>
      </c>
      <c r="BT334" s="50" t="s">
        <v>2821</v>
      </c>
      <c r="BU334" s="56">
        <v>3</v>
      </c>
      <c r="BV334" s="56"/>
      <c r="BW334" s="56"/>
      <c r="BX334" s="56"/>
      <c r="BY334" s="56"/>
      <c r="BZ334" s="56"/>
      <c r="CA334" s="56"/>
      <c r="CB334" s="56"/>
      <c r="CC334" s="56"/>
      <c r="CD334" s="50" t="s">
        <v>2805</v>
      </c>
      <c r="CE334" s="50" t="s">
        <v>2818</v>
      </c>
      <c r="CF334" s="56">
        <v>2</v>
      </c>
      <c r="CG334" s="50" t="s">
        <v>3214</v>
      </c>
      <c r="CH334" s="50" t="s">
        <v>2818</v>
      </c>
      <c r="CI334" s="57" t="s">
        <v>2818</v>
      </c>
      <c r="CJ334" s="58" t="s">
        <v>3113</v>
      </c>
    </row>
    <row r="335" spans="1:89" s="50" customFormat="1" x14ac:dyDescent="0.3">
      <c r="A335" s="74" t="s">
        <v>1910</v>
      </c>
      <c r="B335" s="74">
        <v>60146270</v>
      </c>
      <c r="C335" s="74">
        <v>1</v>
      </c>
      <c r="D335" s="74">
        <v>144</v>
      </c>
      <c r="E335" s="74">
        <v>0</v>
      </c>
      <c r="F335" s="75"/>
      <c r="G335" s="74" t="s">
        <v>1911</v>
      </c>
      <c r="H335" s="76">
        <v>43872</v>
      </c>
      <c r="I335" s="49" t="b">
        <f t="shared" si="94"/>
        <v>1</v>
      </c>
      <c r="J335" s="77">
        <v>1581321829</v>
      </c>
      <c r="K335" s="78">
        <f t="shared" si="95"/>
        <v>43871.335983796293</v>
      </c>
      <c r="L335" s="77">
        <v>1581322439</v>
      </c>
      <c r="M335" s="78">
        <f t="shared" si="96"/>
        <v>43871.343043981484</v>
      </c>
      <c r="N335" s="77">
        <f t="shared" si="97"/>
        <v>610</v>
      </c>
      <c r="O335" s="79" t="str">
        <f t="shared" si="98"/>
        <v>0 days 0:10:10</v>
      </c>
      <c r="P335" s="77"/>
      <c r="Q335" s="78" t="str">
        <f t="shared" si="99"/>
        <v/>
      </c>
      <c r="R335" s="77" t="str">
        <f t="shared" si="100"/>
        <v/>
      </c>
      <c r="S335" s="79" t="str">
        <f t="shared" si="101"/>
        <v/>
      </c>
      <c r="T335" s="75"/>
      <c r="U335" s="78" t="str">
        <f t="shared" si="102"/>
        <v/>
      </c>
      <c r="V335" s="77" t="str">
        <f t="shared" si="103"/>
        <v/>
      </c>
      <c r="W335" s="79" t="str">
        <f t="shared" si="104"/>
        <v/>
      </c>
      <c r="X335" s="77">
        <f t="shared" si="105"/>
        <v>610</v>
      </c>
      <c r="Y335" s="79" t="str">
        <f t="shared" si="106"/>
        <v>00 days 00:10:10</v>
      </c>
      <c r="Z335" s="75"/>
      <c r="AA335" s="75"/>
      <c r="AB335" s="75"/>
      <c r="AC335" s="75" t="str">
        <f>IF(AB335="","",VLOOKUP(AB335,'Lookup Tables'!$A$75:$B$86,2,TRUE))</f>
        <v/>
      </c>
      <c r="AD335" s="79" t="str">
        <f t="shared" si="107"/>
        <v/>
      </c>
      <c r="AE335" s="74" t="s">
        <v>1913</v>
      </c>
      <c r="AF335" s="74" t="str">
        <f t="shared" si="108"/>
        <v>Link</v>
      </c>
      <c r="AG335" s="74">
        <v>14881</v>
      </c>
      <c r="AH335" s="75" t="str">
        <f>IF(AG335="","",VLOOKUP(AG335,'Lookup Tables'!$A$75:$B$86,2,TRUE))</f>
        <v>Level 8</v>
      </c>
      <c r="AI335" s="74">
        <v>736518</v>
      </c>
      <c r="AJ335" s="74" t="s">
        <v>9</v>
      </c>
      <c r="AK335" s="74" t="s">
        <v>1912</v>
      </c>
      <c r="AL335" s="74">
        <v>77</v>
      </c>
      <c r="AM335" s="75" t="s">
        <v>1914</v>
      </c>
      <c r="AN335" s="75" t="s">
        <v>1915</v>
      </c>
      <c r="AO335" s="74" t="str">
        <f t="shared" si="109"/>
        <v>Link</v>
      </c>
      <c r="AP335" s="74" t="b">
        <v>0</v>
      </c>
      <c r="AQ335" s="166">
        <v>348</v>
      </c>
      <c r="AR335" s="178" t="s">
        <v>3323</v>
      </c>
      <c r="AS335" s="225"/>
      <c r="AT335"/>
      <c r="AU335"/>
      <c r="AV335"/>
      <c r="AW335"/>
      <c r="AX335"/>
      <c r="AY335">
        <f t="shared" si="93"/>
        <v>0</v>
      </c>
      <c r="AZ335"/>
      <c r="BA335">
        <v>0</v>
      </c>
      <c r="BB335"/>
      <c r="BC335"/>
      <c r="BD335"/>
      <c r="BE335"/>
      <c r="BF335"/>
      <c r="BG335"/>
      <c r="BH335"/>
      <c r="BI335"/>
      <c r="BJ335"/>
      <c r="BK335"/>
      <c r="BL335"/>
      <c r="BM335"/>
      <c r="BN335"/>
      <c r="BO335"/>
      <c r="BP335"/>
      <c r="BQ335"/>
      <c r="BR335"/>
      <c r="BS335" s="75" t="s">
        <v>3325</v>
      </c>
      <c r="BT335" s="75" t="s">
        <v>3324</v>
      </c>
      <c r="BU335" s="80"/>
      <c r="BV335" s="80"/>
      <c r="BW335" s="80">
        <v>1</v>
      </c>
      <c r="BX335" s="80">
        <v>3</v>
      </c>
      <c r="BY335" s="80"/>
      <c r="BZ335" s="80"/>
      <c r="CA335" s="80"/>
      <c r="CB335" s="80"/>
      <c r="CC335" s="80"/>
      <c r="CD335" s="75" t="s">
        <v>2800</v>
      </c>
      <c r="CE335" s="75" t="s">
        <v>3326</v>
      </c>
      <c r="CF335" s="80">
        <v>3</v>
      </c>
      <c r="CG335" s="75" t="s">
        <v>3214</v>
      </c>
      <c r="CH335" s="75" t="s">
        <v>2818</v>
      </c>
      <c r="CI335" s="81" t="s">
        <v>2818</v>
      </c>
      <c r="CJ335" s="58" t="s">
        <v>3113</v>
      </c>
      <c r="CK335" s="75"/>
    </row>
    <row r="336" spans="1:89" s="50" customFormat="1" x14ac:dyDescent="0.3">
      <c r="A336" s="49" t="s">
        <v>2409</v>
      </c>
      <c r="B336" s="49">
        <v>61416065</v>
      </c>
      <c r="C336" s="49">
        <v>0</v>
      </c>
      <c r="D336" s="49">
        <v>75</v>
      </c>
      <c r="E336" s="49">
        <v>1</v>
      </c>
      <c r="G336" s="49" t="s">
        <v>2410</v>
      </c>
      <c r="H336" s="51">
        <v>43945</v>
      </c>
      <c r="I336" s="49" t="b">
        <f t="shared" si="94"/>
        <v>1</v>
      </c>
      <c r="J336" s="52">
        <v>1587756624</v>
      </c>
      <c r="K336" s="53">
        <f t="shared" si="95"/>
        <v>43945.812777777777</v>
      </c>
      <c r="L336" s="52"/>
      <c r="M336" s="53" t="str">
        <f t="shared" si="96"/>
        <v/>
      </c>
      <c r="N336" s="52" t="str">
        <f t="shared" si="97"/>
        <v/>
      </c>
      <c r="O336" s="54" t="str">
        <f t="shared" si="98"/>
        <v/>
      </c>
      <c r="P336" s="52">
        <v>1587763752</v>
      </c>
      <c r="Q336" s="53">
        <f t="shared" si="99"/>
        <v>43945.895277777774</v>
      </c>
      <c r="R336" s="52">
        <f t="shared" si="100"/>
        <v>7128</v>
      </c>
      <c r="S336" s="54" t="str">
        <f t="shared" si="101"/>
        <v>0 days 1:58:48</v>
      </c>
      <c r="U336" s="53" t="str">
        <f t="shared" si="102"/>
        <v/>
      </c>
      <c r="V336" s="52" t="str">
        <f t="shared" si="103"/>
        <v/>
      </c>
      <c r="W336" s="54" t="str">
        <f t="shared" si="104"/>
        <v/>
      </c>
      <c r="X336" s="52">
        <f t="shared" si="105"/>
        <v>7128</v>
      </c>
      <c r="Y336" s="54" t="str">
        <f t="shared" si="106"/>
        <v>00 days 01:58:48</v>
      </c>
      <c r="AC336" s="50" t="str">
        <f>IF(AB336="","",VLOOKUP(AB336,'Lookup Tables'!$A$75:$B$86,2,TRUE))</f>
        <v/>
      </c>
      <c r="AD336" s="54" t="str">
        <f t="shared" si="107"/>
        <v/>
      </c>
      <c r="AE336" s="49" t="s">
        <v>858</v>
      </c>
      <c r="AF336" s="55" t="str">
        <f t="shared" si="108"/>
        <v>Link</v>
      </c>
      <c r="AG336" s="49">
        <v>285</v>
      </c>
      <c r="AH336" s="50" t="str">
        <f>IF(AG336="","",VLOOKUP(AG336,'Lookup Tables'!$A$75:$B$86,2,TRUE))</f>
        <v>Level 2</v>
      </c>
      <c r="AI336" s="49">
        <v>1433341</v>
      </c>
      <c r="AJ336" s="49" t="s">
        <v>9</v>
      </c>
      <c r="AK336" s="49" t="s">
        <v>2411</v>
      </c>
      <c r="AL336" s="49">
        <v>53</v>
      </c>
      <c r="AM336" s="50" t="s">
        <v>2412</v>
      </c>
      <c r="AN336" s="50" t="s">
        <v>2413</v>
      </c>
      <c r="AO336" s="55" t="str">
        <f t="shared" si="109"/>
        <v>Link</v>
      </c>
      <c r="AP336" s="49" t="b">
        <v>0</v>
      </c>
      <c r="AQ336" s="165">
        <v>443</v>
      </c>
      <c r="AR336" s="175" t="s">
        <v>2409</v>
      </c>
      <c r="AS336" s="225"/>
      <c r="AT336"/>
      <c r="AU336"/>
      <c r="AV336"/>
      <c r="AW336"/>
      <c r="AX336"/>
      <c r="AY336">
        <f t="shared" si="93"/>
        <v>0</v>
      </c>
      <c r="AZ336"/>
      <c r="BA336">
        <v>0</v>
      </c>
      <c r="BB336"/>
      <c r="BC336"/>
      <c r="BD336"/>
      <c r="BE336"/>
      <c r="BF336"/>
      <c r="BG336"/>
      <c r="BH336"/>
      <c r="BI336"/>
      <c r="BJ336"/>
      <c r="BK336"/>
      <c r="BL336"/>
      <c r="BM336"/>
      <c r="BN336"/>
      <c r="BO336"/>
      <c r="BP336"/>
      <c r="BQ336"/>
      <c r="BR336"/>
      <c r="BS336" s="50" t="s">
        <v>3188</v>
      </c>
      <c r="BT336" s="50" t="s">
        <v>3156</v>
      </c>
      <c r="BU336" s="56"/>
      <c r="BV336" s="56"/>
      <c r="BW336" s="56"/>
      <c r="BX336" s="56">
        <v>3</v>
      </c>
      <c r="BY336" s="56"/>
      <c r="BZ336" s="56"/>
      <c r="CA336" s="56"/>
      <c r="CB336" s="56"/>
      <c r="CC336" s="56">
        <v>1</v>
      </c>
      <c r="CD336" s="50" t="s">
        <v>2800</v>
      </c>
      <c r="CE336" s="50" t="s">
        <v>2818</v>
      </c>
      <c r="CF336" s="56">
        <v>2</v>
      </c>
      <c r="CG336" s="50" t="s">
        <v>3214</v>
      </c>
      <c r="CH336" s="50" t="s">
        <v>2818</v>
      </c>
      <c r="CI336" s="57" t="s">
        <v>2818</v>
      </c>
      <c r="CJ336" s="58" t="s">
        <v>3113</v>
      </c>
    </row>
    <row r="337" spans="1:89" s="50" customFormat="1" x14ac:dyDescent="0.3">
      <c r="A337" s="49" t="s">
        <v>1835</v>
      </c>
      <c r="B337" s="49">
        <v>65483259</v>
      </c>
      <c r="C337" s="49">
        <v>0</v>
      </c>
      <c r="D337" s="49">
        <v>116</v>
      </c>
      <c r="E337" s="49">
        <v>1</v>
      </c>
      <c r="G337" s="49" t="s">
        <v>1836</v>
      </c>
      <c r="H337" s="51">
        <v>44230</v>
      </c>
      <c r="I337" s="49" t="b">
        <f t="shared" si="94"/>
        <v>1</v>
      </c>
      <c r="J337" s="52">
        <v>1609185008</v>
      </c>
      <c r="K337" s="53">
        <f t="shared" si="95"/>
        <v>44193.826481481476</v>
      </c>
      <c r="L337" s="52"/>
      <c r="M337" s="53" t="str">
        <f t="shared" si="96"/>
        <v/>
      </c>
      <c r="N337" s="52" t="str">
        <f t="shared" si="97"/>
        <v/>
      </c>
      <c r="O337" s="54" t="str">
        <f t="shared" si="98"/>
        <v/>
      </c>
      <c r="P337" s="52">
        <v>1612376531</v>
      </c>
      <c r="Q337" s="53">
        <f t="shared" si="99"/>
        <v>44230.765405092592</v>
      </c>
      <c r="R337" s="52">
        <f t="shared" si="100"/>
        <v>3191523</v>
      </c>
      <c r="S337" s="54" t="str">
        <f t="shared" si="101"/>
        <v>36 days 22:32:3</v>
      </c>
      <c r="U337" s="53" t="str">
        <f t="shared" si="102"/>
        <v/>
      </c>
      <c r="V337" s="52" t="str">
        <f t="shared" si="103"/>
        <v/>
      </c>
      <c r="W337" s="54" t="str">
        <f t="shared" si="104"/>
        <v/>
      </c>
      <c r="X337" s="52">
        <f t="shared" si="105"/>
        <v>3191523</v>
      </c>
      <c r="Y337" s="54" t="str">
        <f t="shared" si="106"/>
        <v>05 days 22:32:03</v>
      </c>
      <c r="AC337" s="50" t="str">
        <f>IF(AB337="","",VLOOKUP(AB337,'Lookup Tables'!$A$75:$B$86,2,TRUE))</f>
        <v/>
      </c>
      <c r="AD337" s="54" t="str">
        <f t="shared" si="107"/>
        <v/>
      </c>
      <c r="AE337" s="49" t="s">
        <v>1838</v>
      </c>
      <c r="AF337" s="55" t="str">
        <f t="shared" si="108"/>
        <v>Link</v>
      </c>
      <c r="AG337" s="49">
        <v>10968</v>
      </c>
      <c r="AH337" s="50" t="str">
        <f>IF(AG337="","",VLOOKUP(AG337,'Lookup Tables'!$A$75:$B$86,2,TRUE))</f>
        <v>Level 8</v>
      </c>
      <c r="AI337" s="49">
        <v>1458617</v>
      </c>
      <c r="AJ337" s="49" t="s">
        <v>9</v>
      </c>
      <c r="AK337" s="49" t="s">
        <v>1837</v>
      </c>
      <c r="AL337" s="49">
        <v>72</v>
      </c>
      <c r="AM337" s="50" t="s">
        <v>1839</v>
      </c>
      <c r="AN337" s="50" t="s">
        <v>1840</v>
      </c>
      <c r="AO337" s="55" t="str">
        <f t="shared" si="109"/>
        <v>Link</v>
      </c>
      <c r="AP337" s="49" t="b">
        <v>0</v>
      </c>
      <c r="AQ337" s="165">
        <v>335</v>
      </c>
      <c r="AR337" s="175" t="s">
        <v>3826</v>
      </c>
      <c r="AS337" s="225"/>
      <c r="AT337">
        <v>0</v>
      </c>
      <c r="AU337"/>
      <c r="AV337"/>
      <c r="AW337"/>
      <c r="AX337"/>
      <c r="AY337">
        <f t="shared" ref="AY337:AY368" si="110">AW337+AX337</f>
        <v>0</v>
      </c>
      <c r="AZ337"/>
      <c r="BA337">
        <v>0</v>
      </c>
      <c r="BB337"/>
      <c r="BC337"/>
      <c r="BD337"/>
      <c r="BE337"/>
      <c r="BF337"/>
      <c r="BG337"/>
      <c r="BH337"/>
      <c r="BI337"/>
      <c r="BJ337">
        <v>0</v>
      </c>
      <c r="BK337"/>
      <c r="BL337"/>
      <c r="BM337"/>
      <c r="BN337"/>
      <c r="BO337">
        <v>0</v>
      </c>
      <c r="BP337"/>
      <c r="BQ337"/>
      <c r="BR337"/>
      <c r="BS337" s="50" t="s">
        <v>3827</v>
      </c>
      <c r="BT337" s="50" t="s">
        <v>3801</v>
      </c>
      <c r="BU337" s="56">
        <v>3</v>
      </c>
      <c r="BV337" s="56"/>
      <c r="BW337" s="56">
        <v>2</v>
      </c>
      <c r="BX337" s="56"/>
      <c r="BY337" s="56"/>
      <c r="BZ337" s="56"/>
      <c r="CA337" s="56"/>
      <c r="CB337" s="56"/>
      <c r="CC337" s="56"/>
      <c r="CD337" s="50" t="s">
        <v>2805</v>
      </c>
      <c r="CE337" s="50" t="s">
        <v>2818</v>
      </c>
      <c r="CF337" s="56">
        <v>2</v>
      </c>
      <c r="CG337" s="50" t="s">
        <v>3214</v>
      </c>
      <c r="CH337" s="50" t="s">
        <v>3209</v>
      </c>
      <c r="CI337" s="57" t="s">
        <v>2818</v>
      </c>
      <c r="CJ337" s="58" t="s">
        <v>3113</v>
      </c>
    </row>
    <row r="338" spans="1:89" s="50" customFormat="1" x14ac:dyDescent="0.3">
      <c r="A338" s="49" t="s">
        <v>350</v>
      </c>
      <c r="B338" s="49">
        <v>61821267</v>
      </c>
      <c r="C338" s="49">
        <v>1</v>
      </c>
      <c r="D338" s="49">
        <v>91</v>
      </c>
      <c r="E338" s="49">
        <v>1</v>
      </c>
      <c r="F338" s="50">
        <v>61823456</v>
      </c>
      <c r="G338" s="49" t="s">
        <v>351</v>
      </c>
      <c r="H338" s="51">
        <v>43966</v>
      </c>
      <c r="I338" s="49" t="b">
        <f t="shared" si="94"/>
        <v>1</v>
      </c>
      <c r="J338" s="52">
        <v>1589551758</v>
      </c>
      <c r="K338" s="53">
        <f t="shared" si="95"/>
        <v>43966.589791666673</v>
      </c>
      <c r="L338" s="52">
        <v>1608133521</v>
      </c>
      <c r="M338" s="53">
        <f t="shared" si="96"/>
        <v>44181.656493055561</v>
      </c>
      <c r="N338" s="52">
        <f t="shared" si="97"/>
        <v>18581763</v>
      </c>
      <c r="O338" s="54" t="str">
        <f t="shared" si="98"/>
        <v>215 days 1:36:3</v>
      </c>
      <c r="P338" s="52">
        <v>1589558170</v>
      </c>
      <c r="Q338" s="53">
        <f t="shared" si="99"/>
        <v>43966.664004629631</v>
      </c>
      <c r="R338" s="52">
        <f t="shared" si="100"/>
        <v>6412</v>
      </c>
      <c r="S338" s="54" t="str">
        <f t="shared" si="101"/>
        <v>0 days 1:46:52</v>
      </c>
      <c r="T338" s="50">
        <v>1589558170</v>
      </c>
      <c r="U338" s="53">
        <f t="shared" si="102"/>
        <v>43966.664004629631</v>
      </c>
      <c r="V338" s="52">
        <f t="shared" si="103"/>
        <v>6412</v>
      </c>
      <c r="W338" s="54" t="str">
        <f t="shared" si="104"/>
        <v>0 days 1:46:52</v>
      </c>
      <c r="X338" s="52">
        <f t="shared" si="105"/>
        <v>6412</v>
      </c>
      <c r="Y338" s="54" t="str">
        <f t="shared" si="106"/>
        <v>00 days 01:46:52</v>
      </c>
      <c r="Z338" s="50" t="s">
        <v>3029</v>
      </c>
      <c r="AA338" s="50">
        <v>439965</v>
      </c>
      <c r="AB338" s="50">
        <v>1531</v>
      </c>
      <c r="AC338" s="50" t="str">
        <f>IF(AB338="","",VLOOKUP(AB338,'Lookup Tables'!$A$75:$B$86,2,TRUE))</f>
        <v>Level 4</v>
      </c>
      <c r="AD338" s="54" t="str">
        <f t="shared" si="107"/>
        <v>Level 1-Level 4</v>
      </c>
      <c r="AE338" s="49" t="s">
        <v>353</v>
      </c>
      <c r="AF338" s="55" t="str">
        <f t="shared" si="108"/>
        <v>Link</v>
      </c>
      <c r="AG338" s="49">
        <v>53</v>
      </c>
      <c r="AH338" s="50" t="str">
        <f>IF(AG338="","",VLOOKUP(AG338,'Lookup Tables'!$A$75:$B$86,2,TRUE))</f>
        <v>Level 1</v>
      </c>
      <c r="AI338" s="49">
        <v>2023347</v>
      </c>
      <c r="AJ338" s="49" t="s">
        <v>9</v>
      </c>
      <c r="AK338" s="49" t="s">
        <v>352</v>
      </c>
      <c r="AL338" s="49"/>
      <c r="AM338" s="50" t="s">
        <v>354</v>
      </c>
      <c r="AN338" s="50" t="s">
        <v>355</v>
      </c>
      <c r="AO338" s="55" t="str">
        <f t="shared" si="109"/>
        <v>Link</v>
      </c>
      <c r="AP338" s="49" t="b">
        <v>1</v>
      </c>
      <c r="AQ338" s="165">
        <v>59</v>
      </c>
      <c r="AR338" s="175" t="s">
        <v>2972</v>
      </c>
      <c r="AS338" s="225"/>
      <c r="AT338"/>
      <c r="AU338"/>
      <c r="AV338"/>
      <c r="AW338"/>
      <c r="AX338"/>
      <c r="AY338">
        <f t="shared" si="110"/>
        <v>0</v>
      </c>
      <c r="AZ338"/>
      <c r="BA338">
        <v>0</v>
      </c>
      <c r="BB338"/>
      <c r="BC338"/>
      <c r="BD338"/>
      <c r="BE338"/>
      <c r="BF338"/>
      <c r="BG338"/>
      <c r="BH338"/>
      <c r="BI338"/>
      <c r="BJ338"/>
      <c r="BK338"/>
      <c r="BL338"/>
      <c r="BM338"/>
      <c r="BN338"/>
      <c r="BO338"/>
      <c r="BP338"/>
      <c r="BQ338"/>
      <c r="BR338"/>
      <c r="BS338" s="50" t="s">
        <v>2971</v>
      </c>
      <c r="BT338" s="50" t="s">
        <v>2970</v>
      </c>
      <c r="BU338" s="56">
        <v>3</v>
      </c>
      <c r="BV338" s="56"/>
      <c r="BW338" s="56"/>
      <c r="BX338" s="56"/>
      <c r="BY338" s="56"/>
      <c r="BZ338" s="56"/>
      <c r="CA338" s="56"/>
      <c r="CB338" s="56"/>
      <c r="CC338" s="56"/>
      <c r="CD338" s="50" t="s">
        <v>2805</v>
      </c>
      <c r="CE338" s="50" t="s">
        <v>2818</v>
      </c>
      <c r="CF338" s="56">
        <v>2</v>
      </c>
      <c r="CG338" s="50" t="s">
        <v>3214</v>
      </c>
      <c r="CH338" s="50" t="s">
        <v>2818</v>
      </c>
      <c r="CI338" s="57" t="s">
        <v>2818</v>
      </c>
      <c r="CJ338" s="58" t="s">
        <v>3113</v>
      </c>
    </row>
    <row r="339" spans="1:89" s="50" customFormat="1" x14ac:dyDescent="0.3">
      <c r="A339" s="49" t="s">
        <v>290</v>
      </c>
      <c r="B339" s="49">
        <v>62450555</v>
      </c>
      <c r="C339" s="49">
        <v>2</v>
      </c>
      <c r="D339" s="49">
        <v>294</v>
      </c>
      <c r="E339" s="49">
        <v>2</v>
      </c>
      <c r="F339" s="50">
        <v>62450855</v>
      </c>
      <c r="G339" s="49" t="s">
        <v>291</v>
      </c>
      <c r="H339" s="51">
        <v>44050</v>
      </c>
      <c r="I339" s="49" t="b">
        <f t="shared" si="94"/>
        <v>0</v>
      </c>
      <c r="J339" s="52">
        <v>1592485140</v>
      </c>
      <c r="K339" s="53">
        <f t="shared" si="95"/>
        <v>44000.540972222225</v>
      </c>
      <c r="L339" s="52">
        <v>1592485244</v>
      </c>
      <c r="M339" s="53">
        <f t="shared" si="96"/>
        <v>44000.542175925926</v>
      </c>
      <c r="N339" s="52">
        <f t="shared" si="97"/>
        <v>104</v>
      </c>
      <c r="O339" s="54" t="str">
        <f t="shared" si="98"/>
        <v>0 days 0:1:44</v>
      </c>
      <c r="P339" s="52">
        <v>1592486181</v>
      </c>
      <c r="Q339" s="53">
        <f t="shared" si="99"/>
        <v>44000.553020833337</v>
      </c>
      <c r="R339" s="52">
        <f t="shared" si="100"/>
        <v>1041</v>
      </c>
      <c r="S339" s="54" t="str">
        <f t="shared" si="101"/>
        <v>0 days 0:17:21</v>
      </c>
      <c r="T339" s="50">
        <v>1592486181</v>
      </c>
      <c r="U339" s="53">
        <f t="shared" si="102"/>
        <v>44000.553020833337</v>
      </c>
      <c r="V339" s="52">
        <f t="shared" si="103"/>
        <v>1041</v>
      </c>
      <c r="W339" s="54" t="str">
        <f t="shared" si="104"/>
        <v>0 days 0:17:21</v>
      </c>
      <c r="X339" s="52">
        <f t="shared" si="105"/>
        <v>104</v>
      </c>
      <c r="Y339" s="54" t="str">
        <f t="shared" si="106"/>
        <v>00 days 00:01:44</v>
      </c>
      <c r="Z339" s="50" t="s">
        <v>3026</v>
      </c>
      <c r="AA339" s="50">
        <v>23354</v>
      </c>
      <c r="AB339" s="50">
        <v>918034</v>
      </c>
      <c r="AC339" s="50" t="str">
        <f>IF(AB339="","",VLOOKUP(AB339,'Lookup Tables'!$A$75:$B$86,2,TRUE))</f>
        <v>Level 11</v>
      </c>
      <c r="AD339" s="54" t="str">
        <f t="shared" si="107"/>
        <v>Level 6-Level 11</v>
      </c>
      <c r="AE339" s="49" t="s">
        <v>293</v>
      </c>
      <c r="AF339" s="55" t="str">
        <f t="shared" si="108"/>
        <v>Link</v>
      </c>
      <c r="AG339" s="49">
        <v>3293</v>
      </c>
      <c r="AH339" s="50" t="str">
        <f>IF(AG339="","",VLOOKUP(AG339,'Lookup Tables'!$A$75:$B$86,2,TRUE))</f>
        <v>Level 6</v>
      </c>
      <c r="AI339" s="49">
        <v>1862658</v>
      </c>
      <c r="AJ339" s="49" t="s">
        <v>9</v>
      </c>
      <c r="AK339" s="49" t="s">
        <v>292</v>
      </c>
      <c r="AL339" s="49">
        <v>71</v>
      </c>
      <c r="AM339" s="50" t="s">
        <v>294</v>
      </c>
      <c r="AN339" s="50" t="s">
        <v>295</v>
      </c>
      <c r="AO339" s="55" t="str">
        <f t="shared" si="109"/>
        <v>Link</v>
      </c>
      <c r="AP339" s="49" t="b">
        <v>1</v>
      </c>
      <c r="AQ339" s="165">
        <v>49</v>
      </c>
      <c r="AR339" s="175" t="s">
        <v>3293</v>
      </c>
      <c r="AS339" s="225"/>
      <c r="AT339"/>
      <c r="AU339"/>
      <c r="AV339"/>
      <c r="AW339"/>
      <c r="AX339"/>
      <c r="AY339">
        <f t="shared" si="110"/>
        <v>0</v>
      </c>
      <c r="AZ339"/>
      <c r="BA339">
        <v>0</v>
      </c>
      <c r="BB339"/>
      <c r="BC339"/>
      <c r="BD339"/>
      <c r="BE339"/>
      <c r="BF339"/>
      <c r="BG339"/>
      <c r="BH339"/>
      <c r="BI339"/>
      <c r="BJ339"/>
      <c r="BK339"/>
      <c r="BL339"/>
      <c r="BM339"/>
      <c r="BN339"/>
      <c r="BO339"/>
      <c r="BP339"/>
      <c r="BQ339"/>
      <c r="BR339"/>
      <c r="BS339" s="50" t="s">
        <v>3294</v>
      </c>
      <c r="BT339" s="50" t="s">
        <v>2582</v>
      </c>
      <c r="BU339" s="56">
        <v>3</v>
      </c>
      <c r="BV339" s="56"/>
      <c r="BW339" s="56"/>
      <c r="BX339" s="56"/>
      <c r="BY339" s="56"/>
      <c r="BZ339" s="56"/>
      <c r="CA339" s="56"/>
      <c r="CB339" s="56"/>
      <c r="CC339" s="56"/>
      <c r="CD339" s="50" t="s">
        <v>2805</v>
      </c>
      <c r="CE339" s="50" t="s">
        <v>2818</v>
      </c>
      <c r="CF339" s="56">
        <v>2</v>
      </c>
      <c r="CG339" s="50" t="s">
        <v>3214</v>
      </c>
      <c r="CH339" s="50" t="s">
        <v>2818</v>
      </c>
      <c r="CI339" s="57" t="s">
        <v>2818</v>
      </c>
      <c r="CJ339" s="58" t="s">
        <v>3113</v>
      </c>
    </row>
    <row r="340" spans="1:89" s="50" customFormat="1" x14ac:dyDescent="0.3">
      <c r="A340" s="49" t="s">
        <v>2177</v>
      </c>
      <c r="B340" s="49">
        <v>42186728</v>
      </c>
      <c r="C340" s="49">
        <v>4</v>
      </c>
      <c r="D340" s="49">
        <v>776</v>
      </c>
      <c r="E340" s="49">
        <v>1</v>
      </c>
      <c r="F340" s="50">
        <v>42187365</v>
      </c>
      <c r="G340" s="49" t="s">
        <v>2178</v>
      </c>
      <c r="H340" s="51">
        <v>42778</v>
      </c>
      <c r="I340" s="49" t="b">
        <f t="shared" si="94"/>
        <v>1</v>
      </c>
      <c r="J340" s="52">
        <v>1486897006</v>
      </c>
      <c r="K340" s="53">
        <f t="shared" si="95"/>
        <v>42778.456087962957</v>
      </c>
      <c r="L340" s="52">
        <v>1579732027</v>
      </c>
      <c r="M340" s="53">
        <f t="shared" si="96"/>
        <v>43852.93549768519</v>
      </c>
      <c r="N340" s="52">
        <f t="shared" si="97"/>
        <v>92835021</v>
      </c>
      <c r="O340" s="54" t="str">
        <f t="shared" si="98"/>
        <v>1074 days 11:30:21</v>
      </c>
      <c r="P340" s="52">
        <v>1486901356</v>
      </c>
      <c r="Q340" s="53">
        <f t="shared" si="99"/>
        <v>42778.506435185183</v>
      </c>
      <c r="R340" s="52">
        <f t="shared" si="100"/>
        <v>4350</v>
      </c>
      <c r="S340" s="54" t="str">
        <f t="shared" si="101"/>
        <v>0 days 1:12:30</v>
      </c>
      <c r="T340" s="50">
        <v>1486901356</v>
      </c>
      <c r="U340" s="53">
        <f t="shared" si="102"/>
        <v>42778.506435185183</v>
      </c>
      <c r="V340" s="52">
        <f t="shared" si="103"/>
        <v>4350</v>
      </c>
      <c r="W340" s="54" t="str">
        <f t="shared" si="104"/>
        <v>0 days 1:12:30</v>
      </c>
      <c r="X340" s="52">
        <f t="shared" si="105"/>
        <v>4350</v>
      </c>
      <c r="Y340" s="54" t="str">
        <f t="shared" si="106"/>
        <v>00 days 01:12:30</v>
      </c>
      <c r="Z340" s="50" t="s">
        <v>3032</v>
      </c>
      <c r="AA340" s="50">
        <v>1097780</v>
      </c>
      <c r="AB340" s="50">
        <v>31091</v>
      </c>
      <c r="AC340" s="50" t="str">
        <f>IF(AB340="","",VLOOKUP(AB340,'Lookup Tables'!$A$75:$B$86,2,TRUE))</f>
        <v>Level 9</v>
      </c>
      <c r="AD340" s="54" t="str">
        <f t="shared" si="107"/>
        <v>Level 2-Level 9</v>
      </c>
      <c r="AE340" s="49" t="s">
        <v>2180</v>
      </c>
      <c r="AF340" s="55" t="str">
        <f t="shared" si="108"/>
        <v>Link</v>
      </c>
      <c r="AG340" s="49">
        <v>317</v>
      </c>
      <c r="AH340" s="50" t="str">
        <f>IF(AG340="","",VLOOKUP(AG340,'Lookup Tables'!$A$75:$B$86,2,TRUE))</f>
        <v>Level 2</v>
      </c>
      <c r="AI340" s="49">
        <v>6393732</v>
      </c>
      <c r="AJ340" s="49" t="s">
        <v>9</v>
      </c>
      <c r="AK340" s="49" t="s">
        <v>2179</v>
      </c>
      <c r="AL340" s="49">
        <v>75</v>
      </c>
      <c r="AM340" s="50" t="s">
        <v>2181</v>
      </c>
      <c r="AN340" s="50" t="s">
        <v>2182</v>
      </c>
      <c r="AO340" s="55" t="str">
        <f t="shared" si="109"/>
        <v>Link</v>
      </c>
      <c r="AP340" s="49" t="b">
        <v>1</v>
      </c>
      <c r="AQ340" s="165">
        <v>401</v>
      </c>
      <c r="AR340" s="175" t="s">
        <v>2935</v>
      </c>
      <c r="AS340" s="225">
        <v>1</v>
      </c>
      <c r="AT340"/>
      <c r="AU340"/>
      <c r="AV340"/>
      <c r="AW340"/>
      <c r="AX340"/>
      <c r="AY340">
        <f t="shared" si="110"/>
        <v>0</v>
      </c>
      <c r="AZ340"/>
      <c r="BA340"/>
      <c r="BB340"/>
      <c r="BC340"/>
      <c r="BD340"/>
      <c r="BE340"/>
      <c r="BF340"/>
      <c r="BG340"/>
      <c r="BH340"/>
      <c r="BI340"/>
      <c r="BJ340"/>
      <c r="BK340"/>
      <c r="BL340"/>
      <c r="BM340"/>
      <c r="BN340"/>
      <c r="BO340"/>
      <c r="BP340"/>
      <c r="BQ340"/>
      <c r="BR340"/>
      <c r="BS340" s="50" t="s">
        <v>2936</v>
      </c>
      <c r="BT340" s="50" t="s">
        <v>2934</v>
      </c>
      <c r="BU340" s="56">
        <v>3</v>
      </c>
      <c r="BV340" s="56"/>
      <c r="BW340" s="56"/>
      <c r="BX340" s="56"/>
      <c r="BY340" s="56"/>
      <c r="BZ340" s="56">
        <v>2</v>
      </c>
      <c r="CA340" s="56"/>
      <c r="CB340" s="56"/>
      <c r="CC340" s="56"/>
      <c r="CD340" s="50" t="s">
        <v>2805</v>
      </c>
      <c r="CE340" s="50" t="s">
        <v>2818</v>
      </c>
      <c r="CF340" s="56">
        <v>3</v>
      </c>
      <c r="CG340" s="50" t="s">
        <v>3214</v>
      </c>
      <c r="CH340" s="50" t="s">
        <v>2818</v>
      </c>
      <c r="CI340" s="57" t="s">
        <v>2813</v>
      </c>
      <c r="CJ340" s="58" t="s">
        <v>3113</v>
      </c>
    </row>
    <row r="341" spans="1:89" s="50" customFormat="1" x14ac:dyDescent="0.3">
      <c r="A341" s="49" t="s">
        <v>2432</v>
      </c>
      <c r="B341" s="49">
        <v>57993453</v>
      </c>
      <c r="C341" s="49">
        <v>4</v>
      </c>
      <c r="D341" s="49">
        <v>149</v>
      </c>
      <c r="E341" s="49">
        <v>0</v>
      </c>
      <c r="G341" s="49" t="s">
        <v>2433</v>
      </c>
      <c r="H341" s="51">
        <v>43755</v>
      </c>
      <c r="I341" s="49" t="b">
        <f t="shared" si="94"/>
        <v>0</v>
      </c>
      <c r="J341" s="52">
        <v>1568811793</v>
      </c>
      <c r="K341" s="53">
        <f t="shared" si="95"/>
        <v>43726.543900462959</v>
      </c>
      <c r="L341" s="52"/>
      <c r="M341" s="53" t="str">
        <f t="shared" si="96"/>
        <v/>
      </c>
      <c r="N341" s="52" t="str">
        <f t="shared" si="97"/>
        <v/>
      </c>
      <c r="O341" s="54" t="str">
        <f t="shared" si="98"/>
        <v/>
      </c>
      <c r="P341" s="52"/>
      <c r="Q341" s="53" t="str">
        <f t="shared" si="99"/>
        <v/>
      </c>
      <c r="R341" s="52" t="str">
        <f t="shared" si="100"/>
        <v/>
      </c>
      <c r="S341" s="54" t="str">
        <f t="shared" si="101"/>
        <v/>
      </c>
      <c r="U341" s="53" t="str">
        <f t="shared" si="102"/>
        <v/>
      </c>
      <c r="V341" s="52" t="str">
        <f t="shared" si="103"/>
        <v/>
      </c>
      <c r="W341" s="54" t="str">
        <f t="shared" si="104"/>
        <v/>
      </c>
      <c r="X341" s="52" t="str">
        <f t="shared" si="105"/>
        <v/>
      </c>
      <c r="Y341" s="54" t="str">
        <f t="shared" si="106"/>
        <v/>
      </c>
      <c r="AC341" s="50" t="str">
        <f>IF(AB341="","",VLOOKUP(AB341,'Lookup Tables'!$A$75:$B$86,2,TRUE))</f>
        <v/>
      </c>
      <c r="AD341" s="54" t="str">
        <f t="shared" si="107"/>
        <v/>
      </c>
      <c r="AE341" s="49" t="s">
        <v>2435</v>
      </c>
      <c r="AF341" s="55" t="str">
        <f t="shared" si="108"/>
        <v>Link</v>
      </c>
      <c r="AG341" s="49">
        <v>5674</v>
      </c>
      <c r="AH341" s="50" t="str">
        <f>IF(AG341="","",VLOOKUP(AG341,'Lookup Tables'!$A$75:$B$86,2,TRUE))</f>
        <v>Level 7</v>
      </c>
      <c r="AI341" s="49">
        <v>870207</v>
      </c>
      <c r="AJ341" s="49" t="s">
        <v>9</v>
      </c>
      <c r="AK341" s="49" t="s">
        <v>2434</v>
      </c>
      <c r="AL341" s="49">
        <v>0</v>
      </c>
      <c r="AM341" s="50" t="s">
        <v>2436</v>
      </c>
      <c r="AN341" s="50" t="s">
        <v>2437</v>
      </c>
      <c r="AO341" s="55" t="str">
        <f t="shared" si="109"/>
        <v>Link</v>
      </c>
      <c r="AP341" s="49" t="b">
        <v>0</v>
      </c>
      <c r="AQ341" s="165">
        <v>447</v>
      </c>
      <c r="AR341" s="175" t="s">
        <v>3154</v>
      </c>
      <c r="AS341" s="225"/>
      <c r="AT341"/>
      <c r="AU341"/>
      <c r="AV341"/>
      <c r="AW341"/>
      <c r="AX341"/>
      <c r="AY341">
        <f t="shared" si="110"/>
        <v>0</v>
      </c>
      <c r="AZ341"/>
      <c r="BA341"/>
      <c r="BB341"/>
      <c r="BC341"/>
      <c r="BD341"/>
      <c r="BE341"/>
      <c r="BF341"/>
      <c r="BG341"/>
      <c r="BH341"/>
      <c r="BI341"/>
      <c r="BJ341">
        <v>1</v>
      </c>
      <c r="BK341"/>
      <c r="BL341"/>
      <c r="BM341">
        <v>1</v>
      </c>
      <c r="BN341"/>
      <c r="BO341"/>
      <c r="BP341"/>
      <c r="BQ341"/>
      <c r="BR341"/>
      <c r="BS341" s="50" t="s">
        <v>3155</v>
      </c>
      <c r="BT341" s="50" t="s">
        <v>3156</v>
      </c>
      <c r="BU341" s="56"/>
      <c r="BV341" s="56"/>
      <c r="BW341" s="56"/>
      <c r="BX341" s="56">
        <v>3</v>
      </c>
      <c r="BY341" s="56"/>
      <c r="BZ341" s="56"/>
      <c r="CA341" s="56"/>
      <c r="CB341" s="56"/>
      <c r="CC341" s="56"/>
      <c r="CD341" s="50" t="s">
        <v>2800</v>
      </c>
      <c r="CE341" s="50" t="s">
        <v>2818</v>
      </c>
      <c r="CF341" s="56">
        <v>3</v>
      </c>
      <c r="CG341" s="50" t="s">
        <v>3214</v>
      </c>
      <c r="CH341" s="50" t="s">
        <v>2818</v>
      </c>
      <c r="CI341" s="57" t="s">
        <v>3163</v>
      </c>
      <c r="CJ341" s="58" t="s">
        <v>3113</v>
      </c>
    </row>
    <row r="342" spans="1:89" s="75" customFormat="1" x14ac:dyDescent="0.3">
      <c r="A342" s="49" t="s">
        <v>380</v>
      </c>
      <c r="B342" s="49">
        <v>59720916</v>
      </c>
      <c r="C342" s="49">
        <v>1</v>
      </c>
      <c r="D342" s="49">
        <v>32</v>
      </c>
      <c r="E342" s="49">
        <v>0</v>
      </c>
      <c r="F342" s="50"/>
      <c r="G342" s="49" t="s">
        <v>381</v>
      </c>
      <c r="H342" s="51">
        <v>43843</v>
      </c>
      <c r="I342" s="49" t="b">
        <f t="shared" si="94"/>
        <v>0</v>
      </c>
      <c r="J342" s="52">
        <v>1578934784</v>
      </c>
      <c r="K342" s="53">
        <f t="shared" si="95"/>
        <v>43843.708148148144</v>
      </c>
      <c r="L342" s="52">
        <v>1578935107</v>
      </c>
      <c r="M342" s="53">
        <f t="shared" si="96"/>
        <v>43843.711886574078</v>
      </c>
      <c r="N342" s="52">
        <f t="shared" si="97"/>
        <v>323</v>
      </c>
      <c r="O342" s="54" t="str">
        <f t="shared" si="98"/>
        <v>0 days 0:5:23</v>
      </c>
      <c r="P342" s="52"/>
      <c r="Q342" s="53" t="str">
        <f t="shared" si="99"/>
        <v/>
      </c>
      <c r="R342" s="52" t="str">
        <f t="shared" si="100"/>
        <v/>
      </c>
      <c r="S342" s="54" t="str">
        <f t="shared" si="101"/>
        <v/>
      </c>
      <c r="T342" s="50"/>
      <c r="U342" s="53" t="str">
        <f t="shared" si="102"/>
        <v/>
      </c>
      <c r="V342" s="52" t="str">
        <f t="shared" si="103"/>
        <v/>
      </c>
      <c r="W342" s="54" t="str">
        <f t="shared" si="104"/>
        <v/>
      </c>
      <c r="X342" s="52">
        <f t="shared" si="105"/>
        <v>323</v>
      </c>
      <c r="Y342" s="54" t="str">
        <f t="shared" si="106"/>
        <v>00 days 00:05:23</v>
      </c>
      <c r="Z342" s="50"/>
      <c r="AA342" s="50"/>
      <c r="AB342" s="50"/>
      <c r="AC342" s="50" t="str">
        <f>IF(AB342="","",VLOOKUP(AB342,'Lookup Tables'!$A$75:$B$86,2,TRUE))</f>
        <v/>
      </c>
      <c r="AD342" s="54" t="str">
        <f t="shared" si="107"/>
        <v/>
      </c>
      <c r="AE342" s="49" t="s">
        <v>383</v>
      </c>
      <c r="AF342" s="55" t="str">
        <f t="shared" si="108"/>
        <v>Link</v>
      </c>
      <c r="AG342" s="49">
        <v>3106</v>
      </c>
      <c r="AH342" s="50" t="str">
        <f>IF(AG342="","",VLOOKUP(AG342,'Lookup Tables'!$A$75:$B$86,2,TRUE))</f>
        <v>Level 6</v>
      </c>
      <c r="AI342" s="49">
        <v>1541397</v>
      </c>
      <c r="AJ342" s="49" t="s">
        <v>9</v>
      </c>
      <c r="AK342" s="49" t="s">
        <v>382</v>
      </c>
      <c r="AL342" s="49">
        <v>81</v>
      </c>
      <c r="AM342" s="50" t="s">
        <v>384</v>
      </c>
      <c r="AN342" s="50" t="s">
        <v>385</v>
      </c>
      <c r="AO342" s="55" t="str">
        <f t="shared" si="109"/>
        <v>Link</v>
      </c>
      <c r="AP342" s="49" t="b">
        <v>0</v>
      </c>
      <c r="AQ342" s="165">
        <v>64</v>
      </c>
      <c r="AR342" s="175" t="s">
        <v>3359</v>
      </c>
      <c r="AS342" s="225"/>
      <c r="AT342"/>
      <c r="AU342"/>
      <c r="AV342"/>
      <c r="AW342"/>
      <c r="AX342"/>
      <c r="AY342">
        <f t="shared" si="110"/>
        <v>0</v>
      </c>
      <c r="AZ342"/>
      <c r="BA342"/>
      <c r="BB342">
        <v>1</v>
      </c>
      <c r="BC342"/>
      <c r="BD342"/>
      <c r="BE342"/>
      <c r="BF342"/>
      <c r="BG342"/>
      <c r="BH342"/>
      <c r="BI342"/>
      <c r="BJ342"/>
      <c r="BK342"/>
      <c r="BL342"/>
      <c r="BM342"/>
      <c r="BN342"/>
      <c r="BO342">
        <v>1</v>
      </c>
      <c r="BP342"/>
      <c r="BQ342"/>
      <c r="BR342"/>
      <c r="BS342" s="50" t="s">
        <v>3360</v>
      </c>
      <c r="BT342" s="50" t="s">
        <v>2582</v>
      </c>
      <c r="BU342" s="56"/>
      <c r="BV342" s="56">
        <v>2</v>
      </c>
      <c r="BW342" s="56"/>
      <c r="BX342" s="56">
        <v>3</v>
      </c>
      <c r="BY342" s="56">
        <v>2</v>
      </c>
      <c r="BZ342" s="56"/>
      <c r="CA342" s="56"/>
      <c r="CB342" s="56"/>
      <c r="CC342" s="56"/>
      <c r="CD342" s="50" t="s">
        <v>2800</v>
      </c>
      <c r="CE342" s="50" t="s">
        <v>2818</v>
      </c>
      <c r="CF342" s="56">
        <v>3</v>
      </c>
      <c r="CG342" s="50" t="s">
        <v>3214</v>
      </c>
      <c r="CH342" s="50" t="s">
        <v>2818</v>
      </c>
      <c r="CI342" s="57" t="s">
        <v>2818</v>
      </c>
      <c r="CJ342" s="58" t="s">
        <v>3113</v>
      </c>
      <c r="CK342" s="50"/>
    </row>
    <row r="343" spans="1:89" s="75" customFormat="1" x14ac:dyDescent="0.3">
      <c r="A343" s="49" t="s">
        <v>1438</v>
      </c>
      <c r="B343" s="49">
        <v>51380920</v>
      </c>
      <c r="C343" s="49">
        <v>1</v>
      </c>
      <c r="D343" s="49">
        <v>69</v>
      </c>
      <c r="E343" s="49">
        <v>0</v>
      </c>
      <c r="F343" s="50"/>
      <c r="G343" s="49" t="s">
        <v>1439</v>
      </c>
      <c r="H343" s="51">
        <v>43298</v>
      </c>
      <c r="I343" s="49" t="b">
        <f t="shared" si="94"/>
        <v>1</v>
      </c>
      <c r="J343" s="52">
        <v>1531829041</v>
      </c>
      <c r="K343" s="53">
        <f t="shared" si="95"/>
        <v>43298.502789351856</v>
      </c>
      <c r="L343" s="52">
        <v>1531858092</v>
      </c>
      <c r="M343" s="53">
        <f t="shared" si="96"/>
        <v>43298.83902777778</v>
      </c>
      <c r="N343" s="52">
        <f t="shared" si="97"/>
        <v>29051</v>
      </c>
      <c r="O343" s="54" t="str">
        <f t="shared" si="98"/>
        <v>0 days 8:4:11</v>
      </c>
      <c r="P343" s="52"/>
      <c r="Q343" s="53" t="str">
        <f t="shared" si="99"/>
        <v/>
      </c>
      <c r="R343" s="52" t="str">
        <f t="shared" si="100"/>
        <v/>
      </c>
      <c r="S343" s="54" t="str">
        <f t="shared" si="101"/>
        <v/>
      </c>
      <c r="T343" s="50"/>
      <c r="U343" s="53" t="str">
        <f t="shared" si="102"/>
        <v/>
      </c>
      <c r="V343" s="52" t="str">
        <f t="shared" si="103"/>
        <v/>
      </c>
      <c r="W343" s="54" t="str">
        <f t="shared" si="104"/>
        <v/>
      </c>
      <c r="X343" s="52">
        <f t="shared" si="105"/>
        <v>29051</v>
      </c>
      <c r="Y343" s="54" t="str">
        <f t="shared" si="106"/>
        <v>00 days 08:04:11</v>
      </c>
      <c r="Z343" s="50"/>
      <c r="AA343" s="50"/>
      <c r="AB343" s="50"/>
      <c r="AC343" s="50" t="str">
        <f>IF(AB343="","",VLOOKUP(AB343,'Lookup Tables'!$A$75:$B$86,2,TRUE))</f>
        <v/>
      </c>
      <c r="AD343" s="54" t="str">
        <f t="shared" si="107"/>
        <v/>
      </c>
      <c r="AE343" s="49" t="s">
        <v>1441</v>
      </c>
      <c r="AF343" s="55" t="str">
        <f t="shared" si="108"/>
        <v>Link</v>
      </c>
      <c r="AG343" s="49">
        <v>179</v>
      </c>
      <c r="AH343" s="50" t="str">
        <f>IF(AG343="","",VLOOKUP(AG343,'Lookup Tables'!$A$75:$B$86,2,TRUE))</f>
        <v>Level 1</v>
      </c>
      <c r="AI343" s="49">
        <v>770632</v>
      </c>
      <c r="AJ343" s="49" t="s">
        <v>9</v>
      </c>
      <c r="AK343" s="49" t="s">
        <v>1440</v>
      </c>
      <c r="AL343" s="49">
        <v>50</v>
      </c>
      <c r="AM343" s="50" t="s">
        <v>1442</v>
      </c>
      <c r="AN343" s="50" t="s">
        <v>1443</v>
      </c>
      <c r="AO343" s="55" t="str">
        <f t="shared" si="109"/>
        <v>Link</v>
      </c>
      <c r="AP343" s="49" t="b">
        <v>0</v>
      </c>
      <c r="AQ343" s="165">
        <v>256</v>
      </c>
      <c r="AR343" s="175" t="s">
        <v>3516</v>
      </c>
      <c r="AS343" s="225"/>
      <c r="AT343"/>
      <c r="AU343">
        <v>1</v>
      </c>
      <c r="AV343"/>
      <c r="AW343"/>
      <c r="AX343"/>
      <c r="AY343">
        <f t="shared" si="110"/>
        <v>0</v>
      </c>
      <c r="AZ343"/>
      <c r="BA343"/>
      <c r="BB343"/>
      <c r="BC343"/>
      <c r="BD343"/>
      <c r="BE343"/>
      <c r="BF343"/>
      <c r="BG343"/>
      <c r="BH343"/>
      <c r="BI343"/>
      <c r="BJ343"/>
      <c r="BK343"/>
      <c r="BL343"/>
      <c r="BM343"/>
      <c r="BN343"/>
      <c r="BO343"/>
      <c r="BP343"/>
      <c r="BQ343"/>
      <c r="BR343"/>
      <c r="BS343" s="95" t="s">
        <v>3518</v>
      </c>
      <c r="BT343" s="50" t="s">
        <v>3517</v>
      </c>
      <c r="BU343" s="56"/>
      <c r="BV343" s="56"/>
      <c r="BW343" s="56"/>
      <c r="BX343" s="56">
        <v>3</v>
      </c>
      <c r="BY343" s="56">
        <v>2</v>
      </c>
      <c r="BZ343" s="56"/>
      <c r="CA343" s="56"/>
      <c r="CB343" s="56"/>
      <c r="CC343" s="56"/>
      <c r="CD343" s="50" t="s">
        <v>2800</v>
      </c>
      <c r="CE343" s="50" t="s">
        <v>2818</v>
      </c>
      <c r="CF343" s="56">
        <v>3</v>
      </c>
      <c r="CG343" s="50" t="s">
        <v>3214</v>
      </c>
      <c r="CH343" s="50" t="s">
        <v>2818</v>
      </c>
      <c r="CI343" s="57" t="s">
        <v>2813</v>
      </c>
      <c r="CJ343" s="58" t="s">
        <v>3113</v>
      </c>
      <c r="CK343" s="50"/>
    </row>
    <row r="344" spans="1:89" s="75" customFormat="1" x14ac:dyDescent="0.3">
      <c r="A344" s="49" t="s">
        <v>2116</v>
      </c>
      <c r="B344" s="49">
        <v>59790919</v>
      </c>
      <c r="C344" s="49">
        <v>1</v>
      </c>
      <c r="D344" s="49">
        <v>288</v>
      </c>
      <c r="E344" s="49">
        <v>1</v>
      </c>
      <c r="F344" s="50">
        <v>60450888</v>
      </c>
      <c r="G344" s="49" t="s">
        <v>2117</v>
      </c>
      <c r="H344" s="51">
        <v>43889</v>
      </c>
      <c r="I344" s="49" t="b">
        <f t="shared" si="94"/>
        <v>1</v>
      </c>
      <c r="J344" s="52">
        <v>1579277131</v>
      </c>
      <c r="K344" s="53">
        <f t="shared" si="95"/>
        <v>43847.670497685183</v>
      </c>
      <c r="L344" s="52">
        <v>1579278961</v>
      </c>
      <c r="M344" s="53">
        <f t="shared" si="96"/>
        <v>43847.691678240735</v>
      </c>
      <c r="N344" s="52">
        <f t="shared" si="97"/>
        <v>1830</v>
      </c>
      <c r="O344" s="54" t="str">
        <f t="shared" si="98"/>
        <v>0 days 0:30:30</v>
      </c>
      <c r="P344" s="52">
        <v>1582889701</v>
      </c>
      <c r="Q344" s="53">
        <f t="shared" si="99"/>
        <v>43889.48265046296</v>
      </c>
      <c r="R344" s="52">
        <f t="shared" si="100"/>
        <v>3612570</v>
      </c>
      <c r="S344" s="54" t="str">
        <f t="shared" si="101"/>
        <v>41 days 19:29:30</v>
      </c>
      <c r="T344" s="50">
        <v>1582889701</v>
      </c>
      <c r="U344" s="53">
        <f t="shared" si="102"/>
        <v>43889.48265046296</v>
      </c>
      <c r="V344" s="52">
        <f t="shared" si="103"/>
        <v>3612570</v>
      </c>
      <c r="W344" s="54" t="str">
        <f t="shared" si="104"/>
        <v>41 days 19:29:30</v>
      </c>
      <c r="X344" s="52">
        <f t="shared" si="105"/>
        <v>1830</v>
      </c>
      <c r="Y344" s="54" t="str">
        <f t="shared" si="106"/>
        <v>00 days 00:30:30</v>
      </c>
      <c r="Z344" s="50" t="s">
        <v>3079</v>
      </c>
      <c r="AA344" s="50">
        <v>1319478</v>
      </c>
      <c r="AB344" s="50">
        <v>894</v>
      </c>
      <c r="AC344" s="50" t="str">
        <f>IF(AB344="","",VLOOKUP(AB344,'Lookup Tables'!$A$75:$B$86,2,TRUE))</f>
        <v>Level 3</v>
      </c>
      <c r="AD344" s="54" t="str">
        <f t="shared" si="107"/>
        <v>Level 2-Level 3</v>
      </c>
      <c r="AE344" s="49" t="s">
        <v>2119</v>
      </c>
      <c r="AF344" s="55" t="str">
        <f t="shared" si="108"/>
        <v>Link</v>
      </c>
      <c r="AG344" s="49">
        <v>384</v>
      </c>
      <c r="AH344" s="50" t="str">
        <f>IF(AG344="","",VLOOKUP(AG344,'Lookup Tables'!$A$75:$B$86,2,TRUE))</f>
        <v>Level 2</v>
      </c>
      <c r="AI344" s="49">
        <v>215263</v>
      </c>
      <c r="AJ344" s="49" t="s">
        <v>9</v>
      </c>
      <c r="AK344" s="49" t="s">
        <v>2118</v>
      </c>
      <c r="AL344" s="49">
        <v>43</v>
      </c>
      <c r="AM344" s="50" t="s">
        <v>2120</v>
      </c>
      <c r="AN344" s="50" t="s">
        <v>2121</v>
      </c>
      <c r="AO344" s="55" t="str">
        <f t="shared" si="109"/>
        <v>Link</v>
      </c>
      <c r="AP344" s="49" t="b">
        <v>1</v>
      </c>
      <c r="AQ344" s="165">
        <v>390</v>
      </c>
      <c r="AR344" s="175" t="s">
        <v>2116</v>
      </c>
      <c r="AS344" s="225"/>
      <c r="AT344">
        <v>0</v>
      </c>
      <c r="AU344"/>
      <c r="AV344"/>
      <c r="AW344"/>
      <c r="AX344"/>
      <c r="AY344">
        <f t="shared" si="110"/>
        <v>0</v>
      </c>
      <c r="AZ344"/>
      <c r="BA344"/>
      <c r="BB344"/>
      <c r="BC344"/>
      <c r="BD344"/>
      <c r="BE344"/>
      <c r="BF344"/>
      <c r="BG344"/>
      <c r="BH344"/>
      <c r="BI344"/>
      <c r="BJ344"/>
      <c r="BK344"/>
      <c r="BL344"/>
      <c r="BM344"/>
      <c r="BN344"/>
      <c r="BO344">
        <v>0</v>
      </c>
      <c r="BP344"/>
      <c r="BQ344"/>
      <c r="BR344"/>
      <c r="BS344" s="95" t="s">
        <v>3736</v>
      </c>
      <c r="BT344" s="95" t="s">
        <v>3334</v>
      </c>
      <c r="BU344" s="56"/>
      <c r="BV344" s="56"/>
      <c r="BW344" s="56"/>
      <c r="BX344" s="56">
        <v>3</v>
      </c>
      <c r="BY344" s="56"/>
      <c r="BZ344" s="56"/>
      <c r="CA344" s="56"/>
      <c r="CB344" s="56"/>
      <c r="CC344" s="56"/>
      <c r="CD344" s="50" t="s">
        <v>2800</v>
      </c>
      <c r="CE344" s="50" t="s">
        <v>2818</v>
      </c>
      <c r="CF344" s="56">
        <v>3</v>
      </c>
      <c r="CG344" s="50" t="s">
        <v>3214</v>
      </c>
      <c r="CH344" s="50" t="s">
        <v>3209</v>
      </c>
      <c r="CI344" s="57" t="s">
        <v>2902</v>
      </c>
      <c r="CJ344" s="58" t="s">
        <v>3113</v>
      </c>
      <c r="CK344" s="50"/>
    </row>
    <row r="345" spans="1:89" s="50" customFormat="1" x14ac:dyDescent="0.3">
      <c r="A345" s="49" t="s">
        <v>416</v>
      </c>
      <c r="B345" s="49">
        <v>51990385</v>
      </c>
      <c r="C345" s="49">
        <v>1</v>
      </c>
      <c r="D345" s="49">
        <v>194</v>
      </c>
      <c r="E345" s="49">
        <v>1</v>
      </c>
      <c r="G345" s="49" t="s">
        <v>417</v>
      </c>
      <c r="H345" s="51">
        <v>43335</v>
      </c>
      <c r="I345" s="49" t="b">
        <f t="shared" si="94"/>
        <v>1</v>
      </c>
      <c r="J345" s="52">
        <v>1535041706</v>
      </c>
      <c r="K345" s="53">
        <f t="shared" si="95"/>
        <v>43335.686412037037</v>
      </c>
      <c r="L345" s="52"/>
      <c r="M345" s="53" t="str">
        <f t="shared" si="96"/>
        <v/>
      </c>
      <c r="N345" s="52" t="str">
        <f t="shared" si="97"/>
        <v/>
      </c>
      <c r="O345" s="54" t="str">
        <f t="shared" si="98"/>
        <v/>
      </c>
      <c r="P345" s="52">
        <v>1535046746</v>
      </c>
      <c r="Q345" s="53">
        <f t="shared" si="99"/>
        <v>43335.744745370372</v>
      </c>
      <c r="R345" s="52">
        <f t="shared" si="100"/>
        <v>5040</v>
      </c>
      <c r="S345" s="54" t="str">
        <f t="shared" si="101"/>
        <v>0 days 1:24:0</v>
      </c>
      <c r="U345" s="53" t="str">
        <f t="shared" si="102"/>
        <v/>
      </c>
      <c r="V345" s="52" t="str">
        <f t="shared" si="103"/>
        <v/>
      </c>
      <c r="W345" s="54" t="str">
        <f t="shared" si="104"/>
        <v/>
      </c>
      <c r="X345" s="52">
        <f t="shared" si="105"/>
        <v>5040</v>
      </c>
      <c r="Y345" s="54" t="str">
        <f t="shared" si="106"/>
        <v>00 days 01:24:00</v>
      </c>
      <c r="AC345" s="50" t="str">
        <f>IF(AB345="","",VLOOKUP(AB345,'Lookup Tables'!$A$75:$B$86,2,TRUE))</f>
        <v/>
      </c>
      <c r="AD345" s="54" t="str">
        <f t="shared" si="107"/>
        <v/>
      </c>
      <c r="AE345" s="49" t="s">
        <v>419</v>
      </c>
      <c r="AF345" s="55" t="str">
        <f t="shared" si="108"/>
        <v>Link</v>
      </c>
      <c r="AG345" s="49">
        <v>3961</v>
      </c>
      <c r="AH345" s="50" t="str">
        <f>IF(AG345="","",VLOOKUP(AG345,'Lookup Tables'!$A$75:$B$86,2,TRUE))</f>
        <v>Level 6</v>
      </c>
      <c r="AI345" s="49">
        <v>1021959</v>
      </c>
      <c r="AJ345" s="49" t="s">
        <v>9</v>
      </c>
      <c r="AK345" s="49" t="s">
        <v>418</v>
      </c>
      <c r="AL345" s="49">
        <v>83</v>
      </c>
      <c r="AM345" s="50" t="s">
        <v>420</v>
      </c>
      <c r="AN345" s="50" t="s">
        <v>421</v>
      </c>
      <c r="AO345" s="55" t="str">
        <f t="shared" si="109"/>
        <v>Link</v>
      </c>
      <c r="AP345" s="49" t="b">
        <v>1</v>
      </c>
      <c r="AQ345" s="165">
        <v>70</v>
      </c>
      <c r="AR345" s="175" t="s">
        <v>416</v>
      </c>
      <c r="AS345" s="225"/>
      <c r="AT345"/>
      <c r="AU345"/>
      <c r="AV345"/>
      <c r="AW345"/>
      <c r="AX345"/>
      <c r="AY345">
        <f t="shared" si="110"/>
        <v>0</v>
      </c>
      <c r="AZ345"/>
      <c r="BA345"/>
      <c r="BB345"/>
      <c r="BC345"/>
      <c r="BD345">
        <v>1</v>
      </c>
      <c r="BE345"/>
      <c r="BF345"/>
      <c r="BG345"/>
      <c r="BH345"/>
      <c r="BI345"/>
      <c r="BJ345"/>
      <c r="BK345"/>
      <c r="BL345"/>
      <c r="BM345"/>
      <c r="BN345">
        <v>1</v>
      </c>
      <c r="BO345"/>
      <c r="BP345"/>
      <c r="BQ345"/>
      <c r="BR345"/>
      <c r="BS345" s="50" t="s">
        <v>3678</v>
      </c>
      <c r="BT345" s="50" t="s">
        <v>3679</v>
      </c>
      <c r="BU345" s="56"/>
      <c r="BV345" s="56"/>
      <c r="BW345" s="56"/>
      <c r="BX345" s="56">
        <v>3</v>
      </c>
      <c r="BY345" s="56">
        <v>2</v>
      </c>
      <c r="BZ345" s="56"/>
      <c r="CA345" s="56"/>
      <c r="CB345" s="56"/>
      <c r="CC345" s="56"/>
      <c r="CD345" s="50" t="s">
        <v>2800</v>
      </c>
      <c r="CE345" s="50" t="s">
        <v>2818</v>
      </c>
      <c r="CF345" s="56">
        <v>3</v>
      </c>
      <c r="CG345" s="50" t="s">
        <v>3214</v>
      </c>
      <c r="CH345" s="50" t="s">
        <v>2818</v>
      </c>
      <c r="CI345" s="57" t="s">
        <v>2902</v>
      </c>
      <c r="CJ345" s="58" t="s">
        <v>3113</v>
      </c>
    </row>
    <row r="346" spans="1:89" s="50" customFormat="1" x14ac:dyDescent="0.3">
      <c r="A346" s="49" t="s">
        <v>404</v>
      </c>
      <c r="B346" s="49">
        <v>54778592</v>
      </c>
      <c r="C346" s="49">
        <v>1</v>
      </c>
      <c r="D346" s="49">
        <v>198</v>
      </c>
      <c r="E346" s="49">
        <v>0</v>
      </c>
      <c r="G346" s="49" t="s">
        <v>405</v>
      </c>
      <c r="H346" s="51">
        <v>43516</v>
      </c>
      <c r="I346" s="49" t="b">
        <f t="shared" si="94"/>
        <v>1</v>
      </c>
      <c r="J346" s="52">
        <v>1550634977</v>
      </c>
      <c r="K346" s="53">
        <f t="shared" si="95"/>
        <v>43516.164085648154</v>
      </c>
      <c r="L346" s="52">
        <v>1550635449</v>
      </c>
      <c r="M346" s="53">
        <f t="shared" si="96"/>
        <v>43516.169548611113</v>
      </c>
      <c r="N346" s="52">
        <f t="shared" si="97"/>
        <v>472</v>
      </c>
      <c r="O346" s="54" t="str">
        <f t="shared" si="98"/>
        <v>0 days 0:7:52</v>
      </c>
      <c r="P346" s="52"/>
      <c r="Q346" s="53" t="str">
        <f t="shared" si="99"/>
        <v/>
      </c>
      <c r="R346" s="52" t="str">
        <f t="shared" si="100"/>
        <v/>
      </c>
      <c r="S346" s="54" t="str">
        <f t="shared" si="101"/>
        <v/>
      </c>
      <c r="U346" s="53" t="str">
        <f t="shared" si="102"/>
        <v/>
      </c>
      <c r="V346" s="52" t="str">
        <f t="shared" si="103"/>
        <v/>
      </c>
      <c r="W346" s="54" t="str">
        <f t="shared" si="104"/>
        <v/>
      </c>
      <c r="X346" s="52">
        <f t="shared" si="105"/>
        <v>472</v>
      </c>
      <c r="Y346" s="54" t="str">
        <f t="shared" si="106"/>
        <v>00 days 00:07:52</v>
      </c>
      <c r="AC346" s="50" t="str">
        <f>IF(AB346="","",VLOOKUP(AB346,'Lookup Tables'!$A$75:$B$86,2,TRUE))</f>
        <v/>
      </c>
      <c r="AD346" s="54" t="str">
        <f t="shared" si="107"/>
        <v/>
      </c>
      <c r="AE346" s="49" t="s">
        <v>407</v>
      </c>
      <c r="AF346" s="55" t="str">
        <f t="shared" si="108"/>
        <v>Link</v>
      </c>
      <c r="AG346" s="49">
        <v>345</v>
      </c>
      <c r="AH346" s="50" t="str">
        <f>IF(AG346="","",VLOOKUP(AG346,'Lookup Tables'!$A$75:$B$86,2,TRUE))</f>
        <v>Level 2</v>
      </c>
      <c r="AI346" s="49">
        <v>2776935</v>
      </c>
      <c r="AJ346" s="49" t="s">
        <v>9</v>
      </c>
      <c r="AK346" s="49" t="s">
        <v>406</v>
      </c>
      <c r="AL346" s="49">
        <v>75</v>
      </c>
      <c r="AM346" s="50" t="s">
        <v>408</v>
      </c>
      <c r="AN346" s="50" t="s">
        <v>409</v>
      </c>
      <c r="AO346" s="55" t="str">
        <f t="shared" si="109"/>
        <v>Link</v>
      </c>
      <c r="AP346" s="49" t="b">
        <v>0</v>
      </c>
      <c r="AQ346" s="165">
        <v>68</v>
      </c>
      <c r="AR346" s="175" t="s">
        <v>3367</v>
      </c>
      <c r="AS346" s="225"/>
      <c r="AT346"/>
      <c r="AU346"/>
      <c r="AV346"/>
      <c r="AW346"/>
      <c r="AX346"/>
      <c r="AY346">
        <f t="shared" si="110"/>
        <v>0</v>
      </c>
      <c r="AZ346"/>
      <c r="BA346"/>
      <c r="BB346"/>
      <c r="BC346"/>
      <c r="BD346"/>
      <c r="BE346"/>
      <c r="BF346">
        <v>1</v>
      </c>
      <c r="BG346"/>
      <c r="BH346"/>
      <c r="BI346"/>
      <c r="BJ346"/>
      <c r="BK346"/>
      <c r="BL346"/>
      <c r="BM346"/>
      <c r="BN346"/>
      <c r="BO346"/>
      <c r="BP346"/>
      <c r="BQ346"/>
      <c r="BR346"/>
      <c r="BS346" s="50" t="s">
        <v>3368</v>
      </c>
      <c r="BT346" s="50" t="s">
        <v>3369</v>
      </c>
      <c r="BU346" s="56">
        <v>2</v>
      </c>
      <c r="BV346" s="56"/>
      <c r="BW346" s="56"/>
      <c r="BX346" s="56"/>
      <c r="BY346" s="56">
        <v>3</v>
      </c>
      <c r="BZ346" s="56"/>
      <c r="CA346" s="56"/>
      <c r="CB346" s="56"/>
      <c r="CC346" s="56"/>
      <c r="CD346" s="50" t="s">
        <v>2804</v>
      </c>
      <c r="CE346" s="50" t="s">
        <v>2818</v>
      </c>
      <c r="CF346" s="56">
        <v>3</v>
      </c>
      <c r="CG346" s="50" t="s">
        <v>3214</v>
      </c>
      <c r="CH346" s="50" t="s">
        <v>2818</v>
      </c>
      <c r="CI346" s="57" t="s">
        <v>2818</v>
      </c>
      <c r="CJ346" s="58" t="s">
        <v>3113</v>
      </c>
    </row>
    <row r="347" spans="1:89" s="50" customFormat="1" x14ac:dyDescent="0.3">
      <c r="A347" s="49" t="s">
        <v>1952</v>
      </c>
      <c r="B347" s="49">
        <v>55039923</v>
      </c>
      <c r="C347" s="49">
        <v>4</v>
      </c>
      <c r="D347" s="49">
        <v>1795</v>
      </c>
      <c r="E347" s="49">
        <v>1</v>
      </c>
      <c r="F347" s="50">
        <v>55041379</v>
      </c>
      <c r="G347" s="49" t="s">
        <v>1953</v>
      </c>
      <c r="H347" s="51">
        <v>43531</v>
      </c>
      <c r="I347" s="49" t="b">
        <f t="shared" si="94"/>
        <v>1</v>
      </c>
      <c r="J347" s="52">
        <v>1551949808</v>
      </c>
      <c r="K347" s="53">
        <f t="shared" si="95"/>
        <v>43531.382037037038</v>
      </c>
      <c r="L347" s="52"/>
      <c r="M347" s="53" t="str">
        <f t="shared" si="96"/>
        <v/>
      </c>
      <c r="N347" s="52" t="str">
        <f t="shared" si="97"/>
        <v/>
      </c>
      <c r="O347" s="54" t="str">
        <f t="shared" si="98"/>
        <v/>
      </c>
      <c r="P347" s="52">
        <v>1551954128</v>
      </c>
      <c r="Q347" s="53">
        <f t="shared" si="99"/>
        <v>43531.432037037041</v>
      </c>
      <c r="R347" s="52">
        <f t="shared" si="100"/>
        <v>4320</v>
      </c>
      <c r="S347" s="54" t="str">
        <f t="shared" si="101"/>
        <v>0 days 1:12:0</v>
      </c>
      <c r="T347" s="50">
        <v>1551954128</v>
      </c>
      <c r="U347" s="53">
        <f t="shared" si="102"/>
        <v>43531.432037037041</v>
      </c>
      <c r="V347" s="52">
        <f t="shared" si="103"/>
        <v>4320</v>
      </c>
      <c r="W347" s="54" t="str">
        <f t="shared" si="104"/>
        <v>0 days 1:12:0</v>
      </c>
      <c r="X347" s="52">
        <f t="shared" si="105"/>
        <v>4320</v>
      </c>
      <c r="Y347" s="54" t="str">
        <f t="shared" si="106"/>
        <v>00 days 01:12:00</v>
      </c>
      <c r="Z347" s="50" t="s">
        <v>1955</v>
      </c>
      <c r="AA347" s="50">
        <v>3683187</v>
      </c>
      <c r="AB347" s="50">
        <v>1908</v>
      </c>
      <c r="AC347" s="50" t="str">
        <f>IF(AB347="","",VLOOKUP(AB347,'Lookup Tables'!$A$75:$B$86,2,TRUE))</f>
        <v>Level 4</v>
      </c>
      <c r="AD347" s="54" t="str">
        <f t="shared" si="107"/>
        <v>Level 4-Level 4</v>
      </c>
      <c r="AE347" s="49" t="s">
        <v>1955</v>
      </c>
      <c r="AF347" s="55" t="str">
        <f t="shared" si="108"/>
        <v>Link</v>
      </c>
      <c r="AG347" s="49">
        <v>1908</v>
      </c>
      <c r="AH347" s="50" t="str">
        <f>IF(AG347="","",VLOOKUP(AG347,'Lookup Tables'!$A$75:$B$86,2,TRUE))</f>
        <v>Level 4</v>
      </c>
      <c r="AI347" s="49">
        <v>3683187</v>
      </c>
      <c r="AJ347" s="49" t="s">
        <v>9</v>
      </c>
      <c r="AK347" s="49" t="s">
        <v>1954</v>
      </c>
      <c r="AL347" s="49">
        <v>63</v>
      </c>
      <c r="AM347" s="50" t="s">
        <v>1956</v>
      </c>
      <c r="AN347" s="50" t="s">
        <v>1957</v>
      </c>
      <c r="AO347" s="55" t="str">
        <f t="shared" si="109"/>
        <v>Link</v>
      </c>
      <c r="AP347" s="49" t="b">
        <v>1</v>
      </c>
      <c r="AQ347" s="165">
        <v>355</v>
      </c>
      <c r="AR347" s="178" t="s">
        <v>3774</v>
      </c>
      <c r="AS347" s="225"/>
      <c r="AT347"/>
      <c r="AU347"/>
      <c r="AV347"/>
      <c r="AW347"/>
      <c r="AX347"/>
      <c r="AY347">
        <f t="shared" si="110"/>
        <v>0</v>
      </c>
      <c r="AZ347"/>
      <c r="BA347"/>
      <c r="BB347"/>
      <c r="BC347"/>
      <c r="BD347"/>
      <c r="BE347"/>
      <c r="BF347"/>
      <c r="BG347"/>
      <c r="BH347"/>
      <c r="BI347"/>
      <c r="BJ347">
        <v>0</v>
      </c>
      <c r="BK347"/>
      <c r="BL347"/>
      <c r="BM347"/>
      <c r="BN347"/>
      <c r="BO347">
        <v>0</v>
      </c>
      <c r="BP347"/>
      <c r="BQ347"/>
      <c r="BR347"/>
      <c r="BS347" s="75" t="s">
        <v>3775</v>
      </c>
      <c r="BT347" s="75" t="s">
        <v>3317</v>
      </c>
      <c r="BU347" s="115">
        <v>3</v>
      </c>
      <c r="BV347" s="115"/>
      <c r="BW347" s="115">
        <v>2</v>
      </c>
      <c r="BX347" s="115"/>
      <c r="BY347" s="115"/>
      <c r="BZ347" s="115"/>
      <c r="CA347" s="115">
        <v>2</v>
      </c>
      <c r="CB347" s="115"/>
      <c r="CC347" s="115"/>
      <c r="CD347" s="75" t="s">
        <v>2805</v>
      </c>
      <c r="CE347" s="75" t="s">
        <v>2818</v>
      </c>
      <c r="CF347" s="115">
        <v>3</v>
      </c>
      <c r="CG347" s="75" t="s">
        <v>3213</v>
      </c>
      <c r="CH347" s="75" t="s">
        <v>2818</v>
      </c>
      <c r="CI347" s="116" t="s">
        <v>2818</v>
      </c>
      <c r="CJ347" s="58" t="s">
        <v>3113</v>
      </c>
    </row>
    <row r="348" spans="1:89" s="50" customFormat="1" x14ac:dyDescent="0.3">
      <c r="A348" s="49" t="s">
        <v>1411</v>
      </c>
      <c r="B348" s="49">
        <v>63952910</v>
      </c>
      <c r="C348" s="49">
        <v>4</v>
      </c>
      <c r="D348" s="49">
        <v>58</v>
      </c>
      <c r="E348" s="49">
        <v>1</v>
      </c>
      <c r="F348" s="50">
        <v>64021522</v>
      </c>
      <c r="G348" s="49" t="s">
        <v>1412</v>
      </c>
      <c r="H348" s="51">
        <v>44223</v>
      </c>
      <c r="I348" s="49" t="b">
        <f t="shared" si="94"/>
        <v>1</v>
      </c>
      <c r="J348" s="52">
        <v>1600420784</v>
      </c>
      <c r="K348" s="53">
        <f t="shared" si="95"/>
        <v>44092.388703703706</v>
      </c>
      <c r="L348" s="52"/>
      <c r="M348" s="53" t="str">
        <f t="shared" si="96"/>
        <v/>
      </c>
      <c r="N348" s="52" t="str">
        <f t="shared" si="97"/>
        <v/>
      </c>
      <c r="O348" s="54" t="str">
        <f t="shared" si="98"/>
        <v/>
      </c>
      <c r="P348" s="52">
        <v>1600838582</v>
      </c>
      <c r="Q348" s="53">
        <f t="shared" si="99"/>
        <v>44097.224328703705</v>
      </c>
      <c r="R348" s="52">
        <f t="shared" si="100"/>
        <v>417798</v>
      </c>
      <c r="S348" s="54" t="str">
        <f t="shared" si="101"/>
        <v>4 days 20:3:18</v>
      </c>
      <c r="T348" s="50">
        <v>1600838582</v>
      </c>
      <c r="U348" s="53">
        <f t="shared" si="102"/>
        <v>44097.224328703705</v>
      </c>
      <c r="V348" s="52">
        <f t="shared" si="103"/>
        <v>417798</v>
      </c>
      <c r="W348" s="54" t="str">
        <f t="shared" si="104"/>
        <v>4 days 20:3:18</v>
      </c>
      <c r="X348" s="52">
        <f t="shared" si="105"/>
        <v>417798</v>
      </c>
      <c r="Y348" s="54" t="str">
        <f t="shared" si="106"/>
        <v>04 days 20:03:18</v>
      </c>
      <c r="Z348" s="50" t="s">
        <v>3063</v>
      </c>
      <c r="AA348" s="50">
        <v>1514010</v>
      </c>
      <c r="AB348" s="50">
        <v>1793</v>
      </c>
      <c r="AC348" s="50" t="str">
        <f>IF(AB348="","",VLOOKUP(AB348,'Lookup Tables'!$A$75:$B$86,2,TRUE))</f>
        <v>Level 4</v>
      </c>
      <c r="AD348" s="54" t="str">
        <f t="shared" si="107"/>
        <v>Level 6-Level 4</v>
      </c>
      <c r="AE348" s="49" t="s">
        <v>1414</v>
      </c>
      <c r="AF348" s="55" t="str">
        <f t="shared" si="108"/>
        <v>Link</v>
      </c>
      <c r="AG348" s="49">
        <v>4509</v>
      </c>
      <c r="AH348" s="50" t="str">
        <f>IF(AG348="","",VLOOKUP(AG348,'Lookup Tables'!$A$75:$B$86,2,TRUE))</f>
        <v>Level 6</v>
      </c>
      <c r="AI348" s="49">
        <v>11942268</v>
      </c>
      <c r="AJ348" s="49" t="s">
        <v>9</v>
      </c>
      <c r="AK348" s="49" t="s">
        <v>1413</v>
      </c>
      <c r="AL348" s="49"/>
      <c r="AM348" s="50" t="s">
        <v>1415</v>
      </c>
      <c r="AN348" s="50" t="s">
        <v>1416</v>
      </c>
      <c r="AO348" s="55" t="str">
        <f t="shared" si="109"/>
        <v>Link</v>
      </c>
      <c r="AP348" s="49" t="b">
        <v>1</v>
      </c>
      <c r="AQ348" s="165">
        <v>251</v>
      </c>
      <c r="AR348" s="175" t="s">
        <v>1411</v>
      </c>
      <c r="AS348" s="225"/>
      <c r="AT348">
        <v>1</v>
      </c>
      <c r="AU348"/>
      <c r="AV348"/>
      <c r="AW348"/>
      <c r="AX348"/>
      <c r="AY348">
        <f t="shared" si="110"/>
        <v>0</v>
      </c>
      <c r="AZ348"/>
      <c r="BA348"/>
      <c r="BB348"/>
      <c r="BC348"/>
      <c r="BD348"/>
      <c r="BE348"/>
      <c r="BF348">
        <v>1</v>
      </c>
      <c r="BG348"/>
      <c r="BH348"/>
      <c r="BI348"/>
      <c r="BJ348"/>
      <c r="BK348"/>
      <c r="BL348"/>
      <c r="BM348"/>
      <c r="BN348"/>
      <c r="BO348"/>
      <c r="BP348"/>
      <c r="BQ348"/>
      <c r="BR348"/>
      <c r="BS348" s="50" t="s">
        <v>3507</v>
      </c>
      <c r="BT348" s="50" t="s">
        <v>3433</v>
      </c>
      <c r="BU348" s="56"/>
      <c r="BV348" s="56">
        <v>2</v>
      </c>
      <c r="BW348" s="56">
        <v>2</v>
      </c>
      <c r="BX348" s="56">
        <v>3</v>
      </c>
      <c r="BY348" s="56"/>
      <c r="BZ348" s="56"/>
      <c r="CA348" s="56"/>
      <c r="CB348" s="56"/>
      <c r="CC348" s="56"/>
      <c r="CD348" s="50" t="s">
        <v>2800</v>
      </c>
      <c r="CE348" s="50" t="s">
        <v>2818</v>
      </c>
      <c r="CF348" s="56">
        <v>2</v>
      </c>
      <c r="CG348" s="50" t="s">
        <v>3214</v>
      </c>
      <c r="CH348" s="50" t="s">
        <v>3209</v>
      </c>
      <c r="CI348" s="57" t="s">
        <v>2902</v>
      </c>
      <c r="CJ348" s="58" t="s">
        <v>3113</v>
      </c>
    </row>
    <row r="349" spans="1:89" s="50" customFormat="1" x14ac:dyDescent="0.3">
      <c r="A349" s="49" t="s">
        <v>2155</v>
      </c>
      <c r="B349" s="49">
        <v>65297649</v>
      </c>
      <c r="C349" s="49">
        <v>1</v>
      </c>
      <c r="D349" s="49">
        <v>63</v>
      </c>
      <c r="E349" s="49">
        <v>0</v>
      </c>
      <c r="G349" s="49" t="s">
        <v>2156</v>
      </c>
      <c r="H349" s="51">
        <v>44180</v>
      </c>
      <c r="I349" s="49" t="b">
        <f t="shared" si="94"/>
        <v>1</v>
      </c>
      <c r="J349" s="52">
        <v>1607986252</v>
      </c>
      <c r="K349" s="53">
        <f t="shared" si="95"/>
        <v>44179.951990740738</v>
      </c>
      <c r="L349" s="52">
        <v>1607986559</v>
      </c>
      <c r="M349" s="53">
        <f t="shared" si="96"/>
        <v>44179.955543981487</v>
      </c>
      <c r="N349" s="52">
        <f t="shared" si="97"/>
        <v>307</v>
      </c>
      <c r="O349" s="54" t="str">
        <f t="shared" si="98"/>
        <v>0 days 0:5:7</v>
      </c>
      <c r="P349" s="52"/>
      <c r="Q349" s="53" t="str">
        <f t="shared" si="99"/>
        <v/>
      </c>
      <c r="R349" s="52" t="str">
        <f t="shared" si="100"/>
        <v/>
      </c>
      <c r="S349" s="54" t="str">
        <f t="shared" si="101"/>
        <v/>
      </c>
      <c r="U349" s="53" t="str">
        <f t="shared" si="102"/>
        <v/>
      </c>
      <c r="V349" s="52" t="str">
        <f t="shared" si="103"/>
        <v/>
      </c>
      <c r="W349" s="54" t="str">
        <f t="shared" si="104"/>
        <v/>
      </c>
      <c r="X349" s="52">
        <f t="shared" si="105"/>
        <v>307</v>
      </c>
      <c r="Y349" s="54" t="str">
        <f t="shared" si="106"/>
        <v>00 days 00:05:07</v>
      </c>
      <c r="AC349" s="50" t="str">
        <f>IF(AB349="","",VLOOKUP(AB349,'Lookup Tables'!$A$75:$B$86,2,TRUE))</f>
        <v/>
      </c>
      <c r="AD349" s="54" t="str">
        <f t="shared" si="107"/>
        <v/>
      </c>
      <c r="AE349" s="49" t="s">
        <v>2158</v>
      </c>
      <c r="AF349" s="55" t="str">
        <f t="shared" si="108"/>
        <v>Link</v>
      </c>
      <c r="AG349" s="49">
        <v>518</v>
      </c>
      <c r="AH349" s="50" t="str">
        <f>IF(AG349="","",VLOOKUP(AG349,'Lookup Tables'!$A$75:$B$86,2,TRUE))</f>
        <v>Level 3</v>
      </c>
      <c r="AI349" s="49">
        <v>3924272</v>
      </c>
      <c r="AJ349" s="49" t="s">
        <v>9</v>
      </c>
      <c r="AK349" s="49" t="s">
        <v>2157</v>
      </c>
      <c r="AL349" s="49">
        <v>53</v>
      </c>
      <c r="AM349" s="50" t="s">
        <v>2159</v>
      </c>
      <c r="AN349" s="50" t="s">
        <v>2160</v>
      </c>
      <c r="AO349" s="55" t="str">
        <f t="shared" si="109"/>
        <v>Link</v>
      </c>
      <c r="AP349" s="49" t="b">
        <v>0</v>
      </c>
      <c r="AQ349" s="165">
        <v>397</v>
      </c>
      <c r="AR349" s="175" t="s">
        <v>2924</v>
      </c>
      <c r="AS349" s="225"/>
      <c r="AT349">
        <v>1</v>
      </c>
      <c r="AU349"/>
      <c r="AV349"/>
      <c r="AW349"/>
      <c r="AX349"/>
      <c r="AY349">
        <f t="shared" si="110"/>
        <v>0</v>
      </c>
      <c r="AZ349"/>
      <c r="BA349"/>
      <c r="BB349"/>
      <c r="BC349"/>
      <c r="BD349"/>
      <c r="BE349"/>
      <c r="BF349"/>
      <c r="BG349"/>
      <c r="BH349"/>
      <c r="BI349"/>
      <c r="BJ349"/>
      <c r="BK349"/>
      <c r="BL349"/>
      <c r="BM349"/>
      <c r="BN349"/>
      <c r="BO349"/>
      <c r="BP349">
        <v>1</v>
      </c>
      <c r="BQ349"/>
      <c r="BR349"/>
      <c r="BS349" s="50" t="s">
        <v>2925</v>
      </c>
      <c r="BT349" s="50" t="s">
        <v>2926</v>
      </c>
      <c r="BU349" s="56"/>
      <c r="BV349" s="56"/>
      <c r="BW349" s="56">
        <v>3</v>
      </c>
      <c r="BX349" s="56">
        <v>1</v>
      </c>
      <c r="BY349" s="56"/>
      <c r="BZ349" s="56"/>
      <c r="CA349" s="56"/>
      <c r="CB349" s="56"/>
      <c r="CC349" s="56"/>
      <c r="CD349" s="50" t="s">
        <v>2801</v>
      </c>
      <c r="CE349" s="50" t="s">
        <v>2818</v>
      </c>
      <c r="CF349" s="56">
        <v>2</v>
      </c>
      <c r="CG349" s="50" t="s">
        <v>3214</v>
      </c>
      <c r="CH349" s="50" t="s">
        <v>3209</v>
      </c>
      <c r="CI349" s="57" t="s">
        <v>2902</v>
      </c>
      <c r="CJ349" s="58" t="s">
        <v>3113</v>
      </c>
    </row>
    <row r="350" spans="1:89" s="50" customFormat="1" x14ac:dyDescent="0.3">
      <c r="A350" s="49" t="s">
        <v>2268</v>
      </c>
      <c r="B350" s="49">
        <v>55668130</v>
      </c>
      <c r="C350" s="49">
        <v>4</v>
      </c>
      <c r="D350" s="49">
        <v>54</v>
      </c>
      <c r="E350" s="49">
        <v>0</v>
      </c>
      <c r="G350" s="49" t="s">
        <v>2269</v>
      </c>
      <c r="H350" s="51">
        <v>43568</v>
      </c>
      <c r="I350" s="49" t="b">
        <f t="shared" si="94"/>
        <v>0</v>
      </c>
      <c r="J350" s="52">
        <v>1555176610</v>
      </c>
      <c r="K350" s="53">
        <f t="shared" si="95"/>
        <v>43568.72928240741</v>
      </c>
      <c r="L350" s="52"/>
      <c r="M350" s="53" t="str">
        <f t="shared" si="96"/>
        <v/>
      </c>
      <c r="N350" s="52" t="str">
        <f t="shared" si="97"/>
        <v/>
      </c>
      <c r="O350" s="54" t="str">
        <f t="shared" si="98"/>
        <v/>
      </c>
      <c r="P350" s="52"/>
      <c r="Q350" s="53" t="str">
        <f t="shared" si="99"/>
        <v/>
      </c>
      <c r="R350" s="52" t="str">
        <f t="shared" si="100"/>
        <v/>
      </c>
      <c r="S350" s="54" t="str">
        <f t="shared" si="101"/>
        <v/>
      </c>
      <c r="U350" s="53" t="str">
        <f t="shared" si="102"/>
        <v/>
      </c>
      <c r="V350" s="52" t="str">
        <f t="shared" si="103"/>
        <v/>
      </c>
      <c r="W350" s="54" t="str">
        <f t="shared" si="104"/>
        <v/>
      </c>
      <c r="X350" s="52" t="str">
        <f t="shared" si="105"/>
        <v/>
      </c>
      <c r="Y350" s="54" t="str">
        <f t="shared" si="106"/>
        <v/>
      </c>
      <c r="AC350" s="50" t="str">
        <f>IF(AB350="","",VLOOKUP(AB350,'Lookup Tables'!$A$75:$B$86,2,TRUE))</f>
        <v/>
      </c>
      <c r="AD350" s="54" t="str">
        <f t="shared" si="107"/>
        <v/>
      </c>
      <c r="AE350" s="49" t="s">
        <v>2270</v>
      </c>
      <c r="AF350" s="55" t="str">
        <f t="shared" si="108"/>
        <v>Link</v>
      </c>
      <c r="AG350" s="49"/>
      <c r="AH350" s="50" t="str">
        <f>IF(AG350="","",VLOOKUP(AG350,'Lookup Tables'!$A$75:$B$86,2,TRUE))</f>
        <v/>
      </c>
      <c r="AI350" s="49"/>
      <c r="AJ350" s="49" t="s">
        <v>736</v>
      </c>
      <c r="AK350" s="49"/>
      <c r="AL350" s="49"/>
      <c r="AN350" s="50" t="s">
        <v>2271</v>
      </c>
      <c r="AO350" s="55" t="str">
        <f t="shared" si="109"/>
        <v>Link</v>
      </c>
      <c r="AP350" s="49" t="b">
        <v>0</v>
      </c>
      <c r="AQ350" s="165">
        <v>418</v>
      </c>
      <c r="AR350" s="175" t="s">
        <v>2268</v>
      </c>
      <c r="AS350" s="225">
        <v>1</v>
      </c>
      <c r="AT350"/>
      <c r="AU350"/>
      <c r="AV350"/>
      <c r="AW350"/>
      <c r="AX350"/>
      <c r="AY350">
        <f t="shared" si="110"/>
        <v>0</v>
      </c>
      <c r="AZ350"/>
      <c r="BA350"/>
      <c r="BB350"/>
      <c r="BC350"/>
      <c r="BD350"/>
      <c r="BE350"/>
      <c r="BF350"/>
      <c r="BG350"/>
      <c r="BH350"/>
      <c r="BI350"/>
      <c r="BJ350"/>
      <c r="BK350"/>
      <c r="BL350"/>
      <c r="BM350"/>
      <c r="BN350"/>
      <c r="BO350"/>
      <c r="BP350"/>
      <c r="BQ350"/>
      <c r="BR350"/>
      <c r="BS350" s="50" t="s">
        <v>3704</v>
      </c>
      <c r="BT350" s="50" t="s">
        <v>2596</v>
      </c>
      <c r="BU350" s="56">
        <v>3</v>
      </c>
      <c r="BV350" s="56"/>
      <c r="BW350" s="56"/>
      <c r="BX350" s="56"/>
      <c r="BY350" s="56"/>
      <c r="BZ350" s="56"/>
      <c r="CA350" s="56"/>
      <c r="CB350" s="56"/>
      <c r="CC350" s="56"/>
      <c r="CD350" s="50" t="s">
        <v>2805</v>
      </c>
      <c r="CE350" s="50" t="s">
        <v>2818</v>
      </c>
      <c r="CF350" s="56">
        <v>2</v>
      </c>
      <c r="CG350" s="50" t="s">
        <v>3214</v>
      </c>
      <c r="CH350" s="50" t="s">
        <v>2818</v>
      </c>
      <c r="CI350" s="57" t="s">
        <v>2818</v>
      </c>
      <c r="CJ350" s="58" t="s">
        <v>3113</v>
      </c>
    </row>
    <row r="351" spans="1:89" s="50" customFormat="1" x14ac:dyDescent="0.3">
      <c r="A351" s="49" t="s">
        <v>101</v>
      </c>
      <c r="B351" s="49">
        <v>64342972</v>
      </c>
      <c r="C351" s="49">
        <v>-1</v>
      </c>
      <c r="D351" s="49">
        <v>150</v>
      </c>
      <c r="E351" s="49">
        <v>1</v>
      </c>
      <c r="F351" s="50">
        <v>64762676</v>
      </c>
      <c r="G351" s="49" t="s">
        <v>102</v>
      </c>
      <c r="H351" s="51">
        <v>44213</v>
      </c>
      <c r="I351" s="49" t="b">
        <f t="shared" si="94"/>
        <v>1</v>
      </c>
      <c r="J351" s="52">
        <v>1602622173</v>
      </c>
      <c r="K351" s="53">
        <f t="shared" si="95"/>
        <v>44117.867743055554</v>
      </c>
      <c r="L351" s="52"/>
      <c r="M351" s="53" t="str">
        <f t="shared" si="96"/>
        <v/>
      </c>
      <c r="N351" s="52" t="str">
        <f t="shared" si="97"/>
        <v/>
      </c>
      <c r="O351" s="54" t="str">
        <f t="shared" si="98"/>
        <v/>
      </c>
      <c r="P351" s="52">
        <v>1604980759</v>
      </c>
      <c r="Q351" s="53">
        <f t="shared" si="99"/>
        <v>44145.166192129633</v>
      </c>
      <c r="R351" s="52">
        <f t="shared" si="100"/>
        <v>2358586</v>
      </c>
      <c r="S351" s="54" t="str">
        <f t="shared" si="101"/>
        <v>27 days 7:9:46</v>
      </c>
      <c r="T351" s="50">
        <v>1604980759</v>
      </c>
      <c r="U351" s="53">
        <f t="shared" si="102"/>
        <v>44145.166192129633</v>
      </c>
      <c r="V351" s="52">
        <f t="shared" si="103"/>
        <v>2358586</v>
      </c>
      <c r="W351" s="54" t="str">
        <f t="shared" si="104"/>
        <v>27 days 7:9:46</v>
      </c>
      <c r="X351" s="52">
        <f t="shared" si="105"/>
        <v>2358586</v>
      </c>
      <c r="Y351" s="54" t="str">
        <f t="shared" si="106"/>
        <v>27 days 07:09:46</v>
      </c>
      <c r="Z351" s="50" t="s">
        <v>104</v>
      </c>
      <c r="AA351" s="50">
        <v>4206056</v>
      </c>
      <c r="AB351" s="50">
        <v>150</v>
      </c>
      <c r="AC351" s="50" t="str">
        <f>IF(AB351="","",VLOOKUP(AB351,'Lookup Tables'!$A$75:$B$86,2,TRUE))</f>
        <v>Level 1</v>
      </c>
      <c r="AD351" s="54" t="str">
        <f t="shared" si="107"/>
        <v>Level 1-Level 1</v>
      </c>
      <c r="AE351" s="49" t="s">
        <v>104</v>
      </c>
      <c r="AF351" s="55" t="str">
        <f t="shared" si="108"/>
        <v>Link</v>
      </c>
      <c r="AG351" s="49">
        <v>150</v>
      </c>
      <c r="AH351" s="50" t="str">
        <f>IF(AG351="","",VLOOKUP(AG351,'Lookup Tables'!$A$75:$B$86,2,TRUE))</f>
        <v>Level 1</v>
      </c>
      <c r="AI351" s="49">
        <v>4206056</v>
      </c>
      <c r="AJ351" s="49" t="s">
        <v>9</v>
      </c>
      <c r="AK351" s="49" t="s">
        <v>103</v>
      </c>
      <c r="AL351" s="49"/>
      <c r="AM351" s="50" t="s">
        <v>105</v>
      </c>
      <c r="AN351" s="50" t="s">
        <v>106</v>
      </c>
      <c r="AO351" s="55" t="str">
        <f t="shared" si="109"/>
        <v>Link</v>
      </c>
      <c r="AP351" s="49" t="b">
        <v>1</v>
      </c>
      <c r="AQ351" s="165">
        <v>17</v>
      </c>
      <c r="AR351" s="175" t="s">
        <v>3235</v>
      </c>
      <c r="AS351" s="225">
        <v>1</v>
      </c>
      <c r="AT351"/>
      <c r="AU351"/>
      <c r="AV351"/>
      <c r="AW351"/>
      <c r="AX351"/>
      <c r="AY351">
        <f t="shared" si="110"/>
        <v>0</v>
      </c>
      <c r="AZ351"/>
      <c r="BA351"/>
      <c r="BB351"/>
      <c r="BC351"/>
      <c r="BD351"/>
      <c r="BE351"/>
      <c r="BF351"/>
      <c r="BG351"/>
      <c r="BH351"/>
      <c r="BI351"/>
      <c r="BJ351"/>
      <c r="BK351"/>
      <c r="BL351"/>
      <c r="BM351"/>
      <c r="BN351"/>
      <c r="BO351"/>
      <c r="BP351"/>
      <c r="BQ351"/>
      <c r="BR351"/>
      <c r="BS351" s="50" t="s">
        <v>2876</v>
      </c>
      <c r="BT351" s="50" t="s">
        <v>2846</v>
      </c>
      <c r="BU351" s="56"/>
      <c r="BV351" s="56"/>
      <c r="BW351" s="56"/>
      <c r="BX351" s="56">
        <v>3</v>
      </c>
      <c r="BY351" s="56">
        <v>2</v>
      </c>
      <c r="BZ351" s="56"/>
      <c r="CA351" s="56"/>
      <c r="CB351" s="56"/>
      <c r="CC351" s="56"/>
      <c r="CD351" s="50" t="s">
        <v>2804</v>
      </c>
      <c r="CE351" s="50" t="s">
        <v>2818</v>
      </c>
      <c r="CF351" s="56">
        <v>2</v>
      </c>
      <c r="CG351" s="50" t="s">
        <v>3213</v>
      </c>
      <c r="CH351" s="50" t="s">
        <v>2818</v>
      </c>
      <c r="CI351" s="57" t="s">
        <v>2818</v>
      </c>
      <c r="CJ351" s="58" t="s">
        <v>3113</v>
      </c>
      <c r="CK351" s="73" t="s">
        <v>3236</v>
      </c>
    </row>
    <row r="352" spans="1:89" s="50" customFormat="1" x14ac:dyDescent="0.3">
      <c r="A352" s="49" t="s">
        <v>2397</v>
      </c>
      <c r="B352" s="49">
        <v>63000069</v>
      </c>
      <c r="C352" s="49">
        <v>2</v>
      </c>
      <c r="D352" s="49">
        <v>164</v>
      </c>
      <c r="E352" s="49">
        <v>0</v>
      </c>
      <c r="G352" s="49" t="s">
        <v>2398</v>
      </c>
      <c r="H352" s="51">
        <v>44034</v>
      </c>
      <c r="I352" s="49" t="b">
        <f t="shared" si="94"/>
        <v>1</v>
      </c>
      <c r="J352" s="52">
        <v>1595263398</v>
      </c>
      <c r="K352" s="53">
        <f t="shared" si="95"/>
        <v>44032.696736111116</v>
      </c>
      <c r="L352" s="52">
        <v>1595354325</v>
      </c>
      <c r="M352" s="53">
        <f t="shared" si="96"/>
        <v>44033.749131944445</v>
      </c>
      <c r="N352" s="52">
        <f t="shared" si="97"/>
        <v>90927</v>
      </c>
      <c r="O352" s="54" t="str">
        <f t="shared" si="98"/>
        <v>1 days 1:15:27</v>
      </c>
      <c r="P352" s="52"/>
      <c r="Q352" s="53" t="str">
        <f t="shared" si="99"/>
        <v/>
      </c>
      <c r="R352" s="52" t="str">
        <f t="shared" si="100"/>
        <v/>
      </c>
      <c r="S352" s="54" t="str">
        <f t="shared" si="101"/>
        <v/>
      </c>
      <c r="U352" s="53" t="str">
        <f t="shared" si="102"/>
        <v/>
      </c>
      <c r="V352" s="52" t="str">
        <f t="shared" si="103"/>
        <v/>
      </c>
      <c r="W352" s="54" t="str">
        <f t="shared" si="104"/>
        <v/>
      </c>
      <c r="X352" s="52">
        <f t="shared" si="105"/>
        <v>90927</v>
      </c>
      <c r="Y352" s="54" t="str">
        <f t="shared" si="106"/>
        <v>01 days 01:15:27</v>
      </c>
      <c r="AC352" s="50" t="str">
        <f>IF(AB352="","",VLOOKUP(AB352,'Lookup Tables'!$A$75:$B$86,2,TRUE))</f>
        <v/>
      </c>
      <c r="AD352" s="54" t="str">
        <f t="shared" si="107"/>
        <v/>
      </c>
      <c r="AE352" s="49" t="s">
        <v>2400</v>
      </c>
      <c r="AF352" s="55" t="str">
        <f t="shared" si="108"/>
        <v>Link</v>
      </c>
      <c r="AG352" s="49">
        <v>81</v>
      </c>
      <c r="AH352" s="50" t="str">
        <f>IF(AG352="","",VLOOKUP(AG352,'Lookup Tables'!$A$75:$B$86,2,TRUE))</f>
        <v>Level 1</v>
      </c>
      <c r="AI352" s="49">
        <v>8009864</v>
      </c>
      <c r="AJ352" s="49" t="s">
        <v>9</v>
      </c>
      <c r="AK352" s="49" t="s">
        <v>2399</v>
      </c>
      <c r="AL352" s="49"/>
      <c r="AM352" s="50" t="s">
        <v>2401</v>
      </c>
      <c r="AN352" s="50" t="s">
        <v>2402</v>
      </c>
      <c r="AO352" s="55" t="str">
        <f t="shared" si="109"/>
        <v>Link</v>
      </c>
      <c r="AP352" s="59" t="b">
        <v>1</v>
      </c>
      <c r="AQ352" s="165">
        <v>441</v>
      </c>
      <c r="AR352" s="175" t="s">
        <v>3228</v>
      </c>
      <c r="AS352" s="225"/>
      <c r="AT352">
        <v>0</v>
      </c>
      <c r="AU352"/>
      <c r="AV352"/>
      <c r="AW352"/>
      <c r="AX352"/>
      <c r="AY352">
        <f t="shared" si="110"/>
        <v>0</v>
      </c>
      <c r="AZ352"/>
      <c r="BA352"/>
      <c r="BB352">
        <v>1</v>
      </c>
      <c r="BC352"/>
      <c r="BD352"/>
      <c r="BE352"/>
      <c r="BF352"/>
      <c r="BG352"/>
      <c r="BH352"/>
      <c r="BI352"/>
      <c r="BJ352"/>
      <c r="BK352"/>
      <c r="BL352"/>
      <c r="BM352"/>
      <c r="BN352"/>
      <c r="BO352"/>
      <c r="BP352"/>
      <c r="BQ352"/>
      <c r="BR352"/>
      <c r="BS352" s="50" t="s">
        <v>3227</v>
      </c>
      <c r="BT352" s="50" t="s">
        <v>3156</v>
      </c>
      <c r="BU352" s="56"/>
      <c r="BV352" s="56">
        <v>3</v>
      </c>
      <c r="BW352" s="56">
        <v>2</v>
      </c>
      <c r="BX352" s="56"/>
      <c r="BY352" s="56"/>
      <c r="BZ352" s="56"/>
      <c r="CA352" s="56"/>
      <c r="CB352" s="56"/>
      <c r="CC352" s="56"/>
      <c r="CD352" s="50" t="s">
        <v>2801</v>
      </c>
      <c r="CE352" s="50" t="s">
        <v>2818</v>
      </c>
      <c r="CF352" s="56">
        <v>2</v>
      </c>
      <c r="CG352" s="50" t="s">
        <v>3213</v>
      </c>
      <c r="CH352" s="50" t="s">
        <v>3209</v>
      </c>
      <c r="CI352" s="57" t="s">
        <v>2902</v>
      </c>
      <c r="CJ352" s="58" t="s">
        <v>3113</v>
      </c>
    </row>
    <row r="353" spans="1:89" s="50" customFormat="1" x14ac:dyDescent="0.3">
      <c r="A353" s="49" t="s">
        <v>2321</v>
      </c>
      <c r="B353" s="49">
        <v>55018810</v>
      </c>
      <c r="C353" s="49">
        <v>1</v>
      </c>
      <c r="D353" s="49">
        <v>831</v>
      </c>
      <c r="E353" s="49">
        <v>2</v>
      </c>
      <c r="F353" s="50">
        <v>55051426</v>
      </c>
      <c r="G353" s="49" t="s">
        <v>2322</v>
      </c>
      <c r="H353" s="51">
        <v>43531</v>
      </c>
      <c r="I353" s="49" t="b">
        <f t="shared" si="94"/>
        <v>1</v>
      </c>
      <c r="J353" s="52">
        <v>1551861734</v>
      </c>
      <c r="K353" s="53">
        <f t="shared" si="95"/>
        <v>43530.362662037034</v>
      </c>
      <c r="L353" s="52"/>
      <c r="M353" s="53" t="str">
        <f t="shared" si="96"/>
        <v/>
      </c>
      <c r="N353" s="52" t="str">
        <f t="shared" si="97"/>
        <v/>
      </c>
      <c r="O353" s="54" t="str">
        <f t="shared" si="98"/>
        <v/>
      </c>
      <c r="P353" s="52">
        <v>1551862010</v>
      </c>
      <c r="Q353" s="53">
        <f t="shared" si="99"/>
        <v>43530.365856481483</v>
      </c>
      <c r="R353" s="52">
        <f t="shared" si="100"/>
        <v>276</v>
      </c>
      <c r="S353" s="54" t="str">
        <f t="shared" si="101"/>
        <v>0 days 0:4:36</v>
      </c>
      <c r="T353" s="50">
        <v>1551986825</v>
      </c>
      <c r="U353" s="53">
        <f t="shared" si="102"/>
        <v>43531.810474537036</v>
      </c>
      <c r="V353" s="52">
        <f t="shared" si="103"/>
        <v>125091</v>
      </c>
      <c r="W353" s="54" t="str">
        <f t="shared" si="104"/>
        <v>1 days 10:44:51</v>
      </c>
      <c r="X353" s="52">
        <f t="shared" si="105"/>
        <v>276</v>
      </c>
      <c r="Y353" s="54" t="str">
        <f t="shared" si="106"/>
        <v>00 days 00:04:36</v>
      </c>
      <c r="Z353" s="50" t="s">
        <v>2324</v>
      </c>
      <c r="AA353" s="50">
        <v>3440266</v>
      </c>
      <c r="AB353" s="50">
        <v>3188</v>
      </c>
      <c r="AC353" s="50" t="str">
        <f>IF(AB353="","",VLOOKUP(AB353,'Lookup Tables'!$A$75:$B$86,2,TRUE))</f>
        <v>Level 6</v>
      </c>
      <c r="AD353" s="54" t="str">
        <f t="shared" si="107"/>
        <v>Level 6-Level 6</v>
      </c>
      <c r="AE353" s="49" t="s">
        <v>2324</v>
      </c>
      <c r="AF353" s="55" t="str">
        <f t="shared" si="108"/>
        <v>Link</v>
      </c>
      <c r="AG353" s="49">
        <v>3188</v>
      </c>
      <c r="AH353" s="50" t="str">
        <f>IF(AG353="","",VLOOKUP(AG353,'Lookup Tables'!$A$75:$B$86,2,TRUE))</f>
        <v>Level 6</v>
      </c>
      <c r="AI353" s="49">
        <v>3440266</v>
      </c>
      <c r="AJ353" s="49" t="s">
        <v>9</v>
      </c>
      <c r="AK353" s="49" t="s">
        <v>2323</v>
      </c>
      <c r="AL353" s="49">
        <v>77</v>
      </c>
      <c r="AM353" s="50" t="s">
        <v>2325</v>
      </c>
      <c r="AN353" s="50" t="s">
        <v>2326</v>
      </c>
      <c r="AO353" s="55" t="str">
        <f t="shared" si="109"/>
        <v>Link</v>
      </c>
      <c r="AP353" s="49" t="b">
        <v>1</v>
      </c>
      <c r="AQ353" s="165">
        <v>428</v>
      </c>
      <c r="AR353" s="175" t="s">
        <v>2321</v>
      </c>
      <c r="AS353" s="225"/>
      <c r="AT353">
        <v>0</v>
      </c>
      <c r="AU353"/>
      <c r="AV353"/>
      <c r="AW353"/>
      <c r="AX353"/>
      <c r="AY353">
        <f t="shared" si="110"/>
        <v>0</v>
      </c>
      <c r="AZ353"/>
      <c r="BA353"/>
      <c r="BB353"/>
      <c r="BC353"/>
      <c r="BD353"/>
      <c r="BE353"/>
      <c r="BF353"/>
      <c r="BG353"/>
      <c r="BH353"/>
      <c r="BI353"/>
      <c r="BJ353"/>
      <c r="BK353"/>
      <c r="BL353"/>
      <c r="BM353">
        <v>1</v>
      </c>
      <c r="BN353"/>
      <c r="BO353"/>
      <c r="BP353"/>
      <c r="BQ353"/>
      <c r="BR353"/>
      <c r="BS353" s="50" t="s">
        <v>3600</v>
      </c>
      <c r="BT353" s="50" t="s">
        <v>2613</v>
      </c>
      <c r="BU353" s="56"/>
      <c r="BV353" s="56">
        <v>2</v>
      </c>
      <c r="BW353" s="56"/>
      <c r="BX353" s="56">
        <v>3</v>
      </c>
      <c r="BY353" s="56">
        <v>2</v>
      </c>
      <c r="BZ353" s="56"/>
      <c r="CA353" s="56"/>
      <c r="CB353" s="56"/>
      <c r="CC353" s="56"/>
      <c r="CD353" s="50" t="s">
        <v>2800</v>
      </c>
      <c r="CE353" s="50" t="s">
        <v>2818</v>
      </c>
      <c r="CF353" s="56">
        <v>2</v>
      </c>
      <c r="CG353" s="50" t="s">
        <v>3213</v>
      </c>
      <c r="CH353" s="50" t="s">
        <v>3209</v>
      </c>
      <c r="CI353" s="57" t="s">
        <v>2813</v>
      </c>
      <c r="CJ353" s="58" t="s">
        <v>3113</v>
      </c>
    </row>
    <row r="354" spans="1:89" s="50" customFormat="1" x14ac:dyDescent="0.3">
      <c r="A354" s="49" t="s">
        <v>2304</v>
      </c>
      <c r="B354" s="49">
        <v>60293524</v>
      </c>
      <c r="C354" s="49">
        <v>4</v>
      </c>
      <c r="D354" s="49">
        <v>173</v>
      </c>
      <c r="E354" s="49">
        <v>0</v>
      </c>
      <c r="G354" s="49" t="s">
        <v>2305</v>
      </c>
      <c r="H354" s="51">
        <v>44245</v>
      </c>
      <c r="I354" s="49" t="b">
        <f t="shared" si="94"/>
        <v>1</v>
      </c>
      <c r="J354" s="52">
        <v>1582089595</v>
      </c>
      <c r="K354" s="53">
        <f t="shared" si="95"/>
        <v>43880.222164351857</v>
      </c>
      <c r="L354" s="52"/>
      <c r="M354" s="53" t="str">
        <f t="shared" si="96"/>
        <v/>
      </c>
      <c r="N354" s="52" t="str">
        <f t="shared" si="97"/>
        <v/>
      </c>
      <c r="O354" s="54" t="str">
        <f t="shared" si="98"/>
        <v/>
      </c>
      <c r="P354" s="52"/>
      <c r="Q354" s="53" t="str">
        <f t="shared" si="99"/>
        <v/>
      </c>
      <c r="R354" s="52" t="str">
        <f t="shared" si="100"/>
        <v/>
      </c>
      <c r="S354" s="54" t="str">
        <f t="shared" si="101"/>
        <v/>
      </c>
      <c r="U354" s="53" t="str">
        <f t="shared" si="102"/>
        <v/>
      </c>
      <c r="V354" s="52" t="str">
        <f t="shared" si="103"/>
        <v/>
      </c>
      <c r="W354" s="54" t="str">
        <f t="shared" si="104"/>
        <v/>
      </c>
      <c r="X354" s="52" t="str">
        <f t="shared" si="105"/>
        <v/>
      </c>
      <c r="Y354" s="54" t="str">
        <f t="shared" si="106"/>
        <v/>
      </c>
      <c r="AC354" s="50" t="str">
        <f>IF(AB354="","",VLOOKUP(AB354,'Lookup Tables'!$A$75:$B$86,2,TRUE))</f>
        <v/>
      </c>
      <c r="AD354" s="54" t="str">
        <f t="shared" si="107"/>
        <v/>
      </c>
      <c r="AE354" s="49" t="s">
        <v>2307</v>
      </c>
      <c r="AF354" s="55" t="str">
        <f t="shared" si="108"/>
        <v>Link</v>
      </c>
      <c r="AG354" s="49">
        <v>63</v>
      </c>
      <c r="AH354" s="50" t="str">
        <f>IF(AG354="","",VLOOKUP(AG354,'Lookup Tables'!$A$75:$B$86,2,TRUE))</f>
        <v>Level 1</v>
      </c>
      <c r="AI354" s="49">
        <v>11049672</v>
      </c>
      <c r="AJ354" s="49" t="s">
        <v>9</v>
      </c>
      <c r="AK354" s="49" t="s">
        <v>2306</v>
      </c>
      <c r="AL354" s="49"/>
      <c r="AM354" s="50" t="s">
        <v>2308</v>
      </c>
      <c r="AN354" s="50" t="s">
        <v>2309</v>
      </c>
      <c r="AO354" s="55" t="str">
        <f t="shared" si="109"/>
        <v>Link</v>
      </c>
      <c r="AP354" s="49" t="b">
        <v>0</v>
      </c>
      <c r="AQ354" s="165">
        <v>425</v>
      </c>
      <c r="AR354" s="175" t="s">
        <v>2304</v>
      </c>
      <c r="AS354" s="225"/>
      <c r="AT354"/>
      <c r="AU354">
        <v>1</v>
      </c>
      <c r="AV354"/>
      <c r="AW354"/>
      <c r="AX354"/>
      <c r="AY354">
        <f t="shared" si="110"/>
        <v>0</v>
      </c>
      <c r="AZ354"/>
      <c r="BA354"/>
      <c r="BB354"/>
      <c r="BC354"/>
      <c r="BD354"/>
      <c r="BE354"/>
      <c r="BF354"/>
      <c r="BG354"/>
      <c r="BH354"/>
      <c r="BI354"/>
      <c r="BJ354"/>
      <c r="BK354"/>
      <c r="BL354"/>
      <c r="BM354"/>
      <c r="BN354"/>
      <c r="BO354"/>
      <c r="BP354"/>
      <c r="BQ354"/>
      <c r="BR354"/>
      <c r="BS354" s="50" t="s">
        <v>3718</v>
      </c>
      <c r="BT354" s="50" t="s">
        <v>2613</v>
      </c>
      <c r="BU354" s="56"/>
      <c r="BV354" s="56"/>
      <c r="BW354" s="56"/>
      <c r="BX354" s="56">
        <v>3</v>
      </c>
      <c r="BY354" s="56"/>
      <c r="BZ354" s="56"/>
      <c r="CA354" s="56"/>
      <c r="CB354" s="56"/>
      <c r="CC354" s="56"/>
      <c r="CD354" s="50" t="s">
        <v>2800</v>
      </c>
      <c r="CE354" s="50" t="s">
        <v>2818</v>
      </c>
      <c r="CF354" s="56">
        <v>2</v>
      </c>
      <c r="CG354" s="50" t="s">
        <v>3214</v>
      </c>
      <c r="CH354" s="50" t="s">
        <v>2818</v>
      </c>
      <c r="CI354" s="57" t="s">
        <v>2818</v>
      </c>
      <c r="CJ354" s="58" t="s">
        <v>3113</v>
      </c>
    </row>
    <row r="355" spans="1:89" s="50" customFormat="1" x14ac:dyDescent="0.3">
      <c r="A355" s="49" t="s">
        <v>143</v>
      </c>
      <c r="B355" s="49">
        <v>61052684</v>
      </c>
      <c r="C355" s="49">
        <v>5</v>
      </c>
      <c r="D355" s="49">
        <v>977</v>
      </c>
      <c r="E355" s="49">
        <v>2</v>
      </c>
      <c r="F355" s="50">
        <v>61450335</v>
      </c>
      <c r="G355" s="49" t="s">
        <v>144</v>
      </c>
      <c r="H355" s="51">
        <v>44183</v>
      </c>
      <c r="I355" s="49" t="b">
        <f t="shared" si="94"/>
        <v>1</v>
      </c>
      <c r="J355" s="52">
        <v>1586145123</v>
      </c>
      <c r="K355" s="53">
        <f t="shared" si="95"/>
        <v>43927.161145833335</v>
      </c>
      <c r="L355" s="52"/>
      <c r="M355" s="53" t="str">
        <f t="shared" si="96"/>
        <v/>
      </c>
      <c r="N355" s="52" t="str">
        <f t="shared" si="97"/>
        <v/>
      </c>
      <c r="O355" s="54" t="str">
        <f t="shared" si="98"/>
        <v/>
      </c>
      <c r="P355" s="52">
        <v>1587950681</v>
      </c>
      <c r="Q355" s="53">
        <f t="shared" si="99"/>
        <v>43948.058807870373</v>
      </c>
      <c r="R355" s="52">
        <f t="shared" si="100"/>
        <v>1805558</v>
      </c>
      <c r="S355" s="54" t="str">
        <f t="shared" si="101"/>
        <v>20 days 21:32:38</v>
      </c>
      <c r="T355" s="50">
        <v>1587950681</v>
      </c>
      <c r="U355" s="53">
        <f t="shared" si="102"/>
        <v>43948.058807870373</v>
      </c>
      <c r="V355" s="52">
        <f t="shared" si="103"/>
        <v>1805558</v>
      </c>
      <c r="W355" s="54" t="str">
        <f t="shared" si="104"/>
        <v>20 days 21:32:38</v>
      </c>
      <c r="X355" s="52">
        <f t="shared" si="105"/>
        <v>1805558</v>
      </c>
      <c r="Y355" s="54" t="str">
        <f t="shared" si="106"/>
        <v>20 days 21:32:38</v>
      </c>
      <c r="Z355" s="50" t="s">
        <v>3020</v>
      </c>
      <c r="AA355" s="50">
        <v>13378247</v>
      </c>
      <c r="AB355" s="50">
        <v>3240</v>
      </c>
      <c r="AC355" s="50" t="str">
        <f>IF(AB355="","",VLOOKUP(AB355,'Lookup Tables'!$A$75:$B$86,2,TRUE))</f>
        <v>Level 6</v>
      </c>
      <c r="AD355" s="54" t="str">
        <f t="shared" si="107"/>
        <v>Level 5-Level 6</v>
      </c>
      <c r="AE355" s="49" t="s">
        <v>146</v>
      </c>
      <c r="AF355" s="55" t="str">
        <f t="shared" si="108"/>
        <v>Link</v>
      </c>
      <c r="AG355" s="49">
        <v>2481</v>
      </c>
      <c r="AH355" s="50" t="str">
        <f>IF(AG355="","",VLOOKUP(AG355,'Lookup Tables'!$A$75:$B$86,2,TRUE))</f>
        <v>Level 5</v>
      </c>
      <c r="AI355" s="49">
        <v>1106456</v>
      </c>
      <c r="AJ355" s="49" t="s">
        <v>9</v>
      </c>
      <c r="AK355" s="49" t="s">
        <v>145</v>
      </c>
      <c r="AL355" s="49">
        <v>93</v>
      </c>
      <c r="AM355" s="50" t="s">
        <v>147</v>
      </c>
      <c r="AN355" s="50" t="s">
        <v>148</v>
      </c>
      <c r="AO355" s="55" t="str">
        <f t="shared" si="109"/>
        <v>Link</v>
      </c>
      <c r="AP355" s="49" t="b">
        <v>1</v>
      </c>
      <c r="AQ355" s="165">
        <v>24</v>
      </c>
      <c r="AR355" s="175" t="s">
        <v>2889</v>
      </c>
      <c r="AS355" s="225"/>
      <c r="AT355"/>
      <c r="AU355"/>
      <c r="AV355"/>
      <c r="AW355"/>
      <c r="AX355"/>
      <c r="AY355">
        <f t="shared" si="110"/>
        <v>0</v>
      </c>
      <c r="AZ355"/>
      <c r="BA355"/>
      <c r="BB355">
        <v>1</v>
      </c>
      <c r="BC355"/>
      <c r="BD355"/>
      <c r="BE355"/>
      <c r="BF355"/>
      <c r="BG355"/>
      <c r="BH355"/>
      <c r="BI355"/>
      <c r="BJ355"/>
      <c r="BK355"/>
      <c r="BL355"/>
      <c r="BM355"/>
      <c r="BN355"/>
      <c r="BO355"/>
      <c r="BP355"/>
      <c r="BQ355"/>
      <c r="BR355"/>
      <c r="BS355" s="50" t="s">
        <v>2888</v>
      </c>
      <c r="BT355" s="50" t="s">
        <v>2879</v>
      </c>
      <c r="BU355" s="56"/>
      <c r="BV355" s="56"/>
      <c r="BW355" s="56">
        <v>2</v>
      </c>
      <c r="BX355" s="56">
        <v>3</v>
      </c>
      <c r="BY355" s="56"/>
      <c r="BZ355" s="56">
        <v>1</v>
      </c>
      <c r="CA355" s="56"/>
      <c r="CB355" s="56"/>
      <c r="CC355" s="56"/>
      <c r="CD355" s="50" t="s">
        <v>2800</v>
      </c>
      <c r="CE355" s="50" t="s">
        <v>2818</v>
      </c>
      <c r="CF355" s="56">
        <v>2</v>
      </c>
      <c r="CG355" s="50" t="s">
        <v>3214</v>
      </c>
      <c r="CH355" s="50" t="s">
        <v>2818</v>
      </c>
      <c r="CI355" s="57" t="s">
        <v>2813</v>
      </c>
      <c r="CJ355" s="58" t="s">
        <v>3113</v>
      </c>
    </row>
    <row r="356" spans="1:89" s="50" customFormat="1" x14ac:dyDescent="0.3">
      <c r="A356" s="49" t="s">
        <v>2471</v>
      </c>
      <c r="B356" s="49">
        <v>58155854</v>
      </c>
      <c r="C356" s="49">
        <v>9</v>
      </c>
      <c r="D356" s="49">
        <v>1018</v>
      </c>
      <c r="E356" s="49">
        <v>0</v>
      </c>
      <c r="G356" s="49" t="s">
        <v>2472</v>
      </c>
      <c r="H356" s="51">
        <v>43737</v>
      </c>
      <c r="I356" s="49" t="b">
        <f t="shared" si="94"/>
        <v>1</v>
      </c>
      <c r="J356" s="52">
        <v>1569764921</v>
      </c>
      <c r="K356" s="53">
        <f t="shared" si="95"/>
        <v>43737.575474537036</v>
      </c>
      <c r="L356" s="52">
        <v>1569765003</v>
      </c>
      <c r="M356" s="53">
        <f t="shared" si="96"/>
        <v>43737.576423611114</v>
      </c>
      <c r="N356" s="52">
        <f t="shared" si="97"/>
        <v>82</v>
      </c>
      <c r="O356" s="54" t="str">
        <f t="shared" si="98"/>
        <v>0 days 0:1:22</v>
      </c>
      <c r="P356" s="52"/>
      <c r="Q356" s="53" t="str">
        <f t="shared" si="99"/>
        <v/>
      </c>
      <c r="R356" s="52" t="str">
        <f t="shared" si="100"/>
        <v/>
      </c>
      <c r="S356" s="54" t="str">
        <f t="shared" si="101"/>
        <v/>
      </c>
      <c r="U356" s="53" t="str">
        <f t="shared" si="102"/>
        <v/>
      </c>
      <c r="V356" s="52" t="str">
        <f t="shared" si="103"/>
        <v/>
      </c>
      <c r="W356" s="54" t="str">
        <f t="shared" si="104"/>
        <v/>
      </c>
      <c r="X356" s="52">
        <f t="shared" si="105"/>
        <v>82</v>
      </c>
      <c r="Y356" s="54" t="str">
        <f t="shared" si="106"/>
        <v>00 days 00:01:22</v>
      </c>
      <c r="AC356" s="50" t="str">
        <f>IF(AB356="","",VLOOKUP(AB356,'Lookup Tables'!$A$75:$B$86,2,TRUE))</f>
        <v/>
      </c>
      <c r="AD356" s="54" t="str">
        <f t="shared" si="107"/>
        <v/>
      </c>
      <c r="AE356" s="49" t="s">
        <v>2474</v>
      </c>
      <c r="AF356" s="55" t="str">
        <f t="shared" si="108"/>
        <v>Link</v>
      </c>
      <c r="AG356" s="49">
        <v>113</v>
      </c>
      <c r="AH356" s="50" t="str">
        <f>IF(AG356="","",VLOOKUP(AG356,'Lookup Tables'!$A$75:$B$86,2,TRUE))</f>
        <v>Level 1</v>
      </c>
      <c r="AI356" s="49">
        <v>11169288</v>
      </c>
      <c r="AJ356" s="49" t="s">
        <v>9</v>
      </c>
      <c r="AK356" s="49" t="s">
        <v>2473</v>
      </c>
      <c r="AL356" s="49"/>
      <c r="AM356" s="50" t="s">
        <v>2475</v>
      </c>
      <c r="AN356" s="50" t="s">
        <v>2476</v>
      </c>
      <c r="AO356" s="55" t="str">
        <f t="shared" si="109"/>
        <v>Link</v>
      </c>
      <c r="AP356" s="49" t="b">
        <v>0</v>
      </c>
      <c r="AQ356" s="165">
        <v>456</v>
      </c>
      <c r="AR356" s="175" t="s">
        <v>2471</v>
      </c>
      <c r="AS356" s="225">
        <v>1</v>
      </c>
      <c r="AT356">
        <v>0</v>
      </c>
      <c r="AU356"/>
      <c r="AV356"/>
      <c r="AW356"/>
      <c r="AX356"/>
      <c r="AY356">
        <f t="shared" si="110"/>
        <v>0</v>
      </c>
      <c r="AZ356"/>
      <c r="BA356"/>
      <c r="BB356"/>
      <c r="BC356"/>
      <c r="BD356"/>
      <c r="BE356"/>
      <c r="BF356"/>
      <c r="BG356"/>
      <c r="BH356"/>
      <c r="BI356"/>
      <c r="BJ356"/>
      <c r="BK356"/>
      <c r="BL356"/>
      <c r="BM356"/>
      <c r="BN356"/>
      <c r="BO356"/>
      <c r="BP356"/>
      <c r="BQ356"/>
      <c r="BR356"/>
      <c r="BS356" s="50" t="s">
        <v>3177</v>
      </c>
      <c r="BT356" s="50" t="s">
        <v>3176</v>
      </c>
      <c r="BU356" s="56"/>
      <c r="BV356" s="56"/>
      <c r="BW356" s="56">
        <v>2</v>
      </c>
      <c r="BX356" s="56">
        <v>3</v>
      </c>
      <c r="BY356" s="56"/>
      <c r="BZ356" s="56"/>
      <c r="CA356" s="56"/>
      <c r="CB356" s="56">
        <v>2</v>
      </c>
      <c r="CC356" s="56"/>
      <c r="CD356" s="50" t="s">
        <v>2800</v>
      </c>
      <c r="CE356" s="50" t="s">
        <v>2818</v>
      </c>
      <c r="CF356" s="56">
        <v>2</v>
      </c>
      <c r="CG356" s="50" t="s">
        <v>3214</v>
      </c>
      <c r="CH356" s="50" t="s">
        <v>3209</v>
      </c>
      <c r="CI356" s="57" t="s">
        <v>2818</v>
      </c>
      <c r="CJ356" s="58" t="s">
        <v>3113</v>
      </c>
    </row>
    <row r="357" spans="1:89" s="50" customFormat="1" x14ac:dyDescent="0.3">
      <c r="A357" s="49" t="s">
        <v>2247</v>
      </c>
      <c r="B357" s="49">
        <v>62553391</v>
      </c>
      <c r="C357" s="49">
        <v>2</v>
      </c>
      <c r="D357" s="49">
        <v>63</v>
      </c>
      <c r="E357" s="49">
        <v>0</v>
      </c>
      <c r="G357" s="49" t="s">
        <v>357</v>
      </c>
      <c r="H357" s="51">
        <v>44006</v>
      </c>
      <c r="I357" s="49" t="b">
        <f t="shared" si="94"/>
        <v>1</v>
      </c>
      <c r="J357" s="52">
        <v>1592995983</v>
      </c>
      <c r="K357" s="53">
        <f t="shared" si="95"/>
        <v>44006.453506944439</v>
      </c>
      <c r="L357" s="52">
        <v>1592996987</v>
      </c>
      <c r="M357" s="53">
        <f t="shared" si="96"/>
        <v>44006.465127314819</v>
      </c>
      <c r="N357" s="52">
        <f t="shared" si="97"/>
        <v>1004</v>
      </c>
      <c r="O357" s="54" t="str">
        <f t="shared" si="98"/>
        <v>0 days 0:16:44</v>
      </c>
      <c r="P357" s="52"/>
      <c r="Q357" s="53" t="str">
        <f t="shared" si="99"/>
        <v/>
      </c>
      <c r="R357" s="52" t="str">
        <f t="shared" si="100"/>
        <v/>
      </c>
      <c r="S357" s="54" t="str">
        <f t="shared" si="101"/>
        <v/>
      </c>
      <c r="U357" s="53" t="str">
        <f t="shared" si="102"/>
        <v/>
      </c>
      <c r="V357" s="52" t="str">
        <f t="shared" si="103"/>
        <v/>
      </c>
      <c r="W357" s="54" t="str">
        <f t="shared" si="104"/>
        <v/>
      </c>
      <c r="X357" s="52">
        <f t="shared" si="105"/>
        <v>1004</v>
      </c>
      <c r="Y357" s="54" t="str">
        <f t="shared" si="106"/>
        <v>00 days 00:16:44</v>
      </c>
      <c r="AC357" s="50" t="str">
        <f>IF(AB357="","",VLOOKUP(AB357,'Lookup Tables'!$A$75:$B$86,2,TRUE))</f>
        <v/>
      </c>
      <c r="AD357" s="54" t="str">
        <f t="shared" si="107"/>
        <v/>
      </c>
      <c r="AE357" s="49" t="s">
        <v>2249</v>
      </c>
      <c r="AF357" s="55" t="str">
        <f t="shared" si="108"/>
        <v>Link</v>
      </c>
      <c r="AG357" s="49">
        <v>21</v>
      </c>
      <c r="AH357" s="50" t="str">
        <f>IF(AG357="","",VLOOKUP(AG357,'Lookup Tables'!$A$75:$B$86,2,TRUE))</f>
        <v>Level 1</v>
      </c>
      <c r="AI357" s="49">
        <v>13805084</v>
      </c>
      <c r="AJ357" s="49" t="s">
        <v>9</v>
      </c>
      <c r="AK357" s="49" t="s">
        <v>2248</v>
      </c>
      <c r="AL357" s="49"/>
      <c r="AM357" s="50" t="s">
        <v>2250</v>
      </c>
      <c r="AN357" s="50" t="s">
        <v>2251</v>
      </c>
      <c r="AO357" s="55" t="str">
        <f t="shared" si="109"/>
        <v>Link</v>
      </c>
      <c r="AP357" s="49" t="b">
        <v>0</v>
      </c>
      <c r="AQ357" s="165">
        <v>414</v>
      </c>
      <c r="AR357" s="175" t="s">
        <v>3697</v>
      </c>
      <c r="AS357" s="225"/>
      <c r="AT357">
        <v>0</v>
      </c>
      <c r="AU357"/>
      <c r="AV357"/>
      <c r="AW357"/>
      <c r="AX357"/>
      <c r="AY357">
        <f t="shared" si="110"/>
        <v>0</v>
      </c>
      <c r="AZ357"/>
      <c r="BA357"/>
      <c r="BB357"/>
      <c r="BC357"/>
      <c r="BD357"/>
      <c r="BE357"/>
      <c r="BF357"/>
      <c r="BG357"/>
      <c r="BH357"/>
      <c r="BI357"/>
      <c r="BJ357">
        <v>0</v>
      </c>
      <c r="BK357"/>
      <c r="BL357"/>
      <c r="BM357"/>
      <c r="BN357"/>
      <c r="BO357"/>
      <c r="BP357"/>
      <c r="BQ357"/>
      <c r="BR357"/>
      <c r="BS357" s="50" t="s">
        <v>3698</v>
      </c>
      <c r="BT357" s="50" t="s">
        <v>2596</v>
      </c>
      <c r="BU357" s="56"/>
      <c r="BV357" s="56"/>
      <c r="BW357" s="56"/>
      <c r="BX357" s="56">
        <v>3</v>
      </c>
      <c r="BY357" s="56"/>
      <c r="BZ357" s="56"/>
      <c r="CA357" s="56"/>
      <c r="CB357" s="56"/>
      <c r="CC357" s="56"/>
      <c r="CD357" s="50" t="s">
        <v>2800</v>
      </c>
      <c r="CE357" s="50" t="s">
        <v>2818</v>
      </c>
      <c r="CF357" s="56">
        <v>2</v>
      </c>
      <c r="CG357" s="50" t="s">
        <v>3214</v>
      </c>
      <c r="CH357" s="50" t="s">
        <v>3209</v>
      </c>
      <c r="CI357" s="57" t="s">
        <v>3180</v>
      </c>
      <c r="CJ357" s="58" t="s">
        <v>3113</v>
      </c>
    </row>
    <row r="358" spans="1:89" s="50" customFormat="1" x14ac:dyDescent="0.3">
      <c r="A358" s="49" t="s">
        <v>1829</v>
      </c>
      <c r="B358" s="49">
        <v>65994552</v>
      </c>
      <c r="C358" s="49">
        <v>0</v>
      </c>
      <c r="D358" s="49">
        <v>22</v>
      </c>
      <c r="E358" s="49">
        <v>1</v>
      </c>
      <c r="F358" s="50">
        <v>66334957</v>
      </c>
      <c r="G358" s="49" t="s">
        <v>1830</v>
      </c>
      <c r="H358" s="51">
        <v>44250</v>
      </c>
      <c r="I358" s="49" t="b">
        <f t="shared" si="94"/>
        <v>1</v>
      </c>
      <c r="J358" s="52">
        <v>1612190074</v>
      </c>
      <c r="K358" s="53">
        <f t="shared" si="95"/>
        <v>44228.607337962967</v>
      </c>
      <c r="L358" s="52"/>
      <c r="M358" s="53" t="str">
        <f t="shared" si="96"/>
        <v/>
      </c>
      <c r="N358" s="52" t="str">
        <f t="shared" si="97"/>
        <v/>
      </c>
      <c r="O358" s="54" t="str">
        <f t="shared" si="98"/>
        <v/>
      </c>
      <c r="P358" s="52">
        <v>1614090056</v>
      </c>
      <c r="Q358" s="53">
        <f t="shared" si="99"/>
        <v>44250.597870370373</v>
      </c>
      <c r="R358" s="52">
        <f t="shared" si="100"/>
        <v>1899982</v>
      </c>
      <c r="S358" s="54" t="str">
        <f t="shared" si="101"/>
        <v>21 days 23:46:22</v>
      </c>
      <c r="T358" s="50">
        <v>1614090056</v>
      </c>
      <c r="U358" s="53">
        <f t="shared" si="102"/>
        <v>44250.597870370373</v>
      </c>
      <c r="V358" s="52">
        <f t="shared" si="103"/>
        <v>1899982</v>
      </c>
      <c r="W358" s="54" t="str">
        <f t="shared" si="104"/>
        <v>21 days 23:46:22</v>
      </c>
      <c r="X358" s="52">
        <f t="shared" si="105"/>
        <v>1899982</v>
      </c>
      <c r="Y358" s="54" t="str">
        <f t="shared" si="106"/>
        <v>21 days 23:46:22</v>
      </c>
      <c r="Z358" s="50" t="s">
        <v>3075</v>
      </c>
      <c r="AA358" s="50">
        <v>6255000</v>
      </c>
      <c r="AB358" s="50">
        <v>494</v>
      </c>
      <c r="AC358" s="50" t="str">
        <f>IF(AB358="","",VLOOKUP(AB358,'Lookup Tables'!$A$75:$B$86,2,TRUE))</f>
        <v>Level 2</v>
      </c>
      <c r="AD358" s="54" t="str">
        <f t="shared" si="107"/>
        <v>Level 1-Level 2</v>
      </c>
      <c r="AE358" s="49" t="s">
        <v>1832</v>
      </c>
      <c r="AF358" s="55" t="str">
        <f t="shared" si="108"/>
        <v>Link</v>
      </c>
      <c r="AG358" s="49">
        <v>25</v>
      </c>
      <c r="AH358" s="50" t="str">
        <f>IF(AG358="","",VLOOKUP(AG358,'Lookup Tables'!$A$75:$B$86,2,TRUE))</f>
        <v>Level 1</v>
      </c>
      <c r="AI358" s="49">
        <v>9063173</v>
      </c>
      <c r="AJ358" s="49" t="s">
        <v>9</v>
      </c>
      <c r="AK358" s="49" t="s">
        <v>1831</v>
      </c>
      <c r="AL358" s="49"/>
      <c r="AM358" s="50" t="s">
        <v>1833</v>
      </c>
      <c r="AN358" s="50" t="s">
        <v>1834</v>
      </c>
      <c r="AO358" s="55" t="str">
        <f t="shared" si="109"/>
        <v>Link</v>
      </c>
      <c r="AP358" s="49" t="b">
        <v>1</v>
      </c>
      <c r="AQ358" s="165">
        <v>334</v>
      </c>
      <c r="AR358" s="175" t="s">
        <v>1829</v>
      </c>
      <c r="AS358" s="225"/>
      <c r="AT358"/>
      <c r="AU358"/>
      <c r="AV358"/>
      <c r="AW358"/>
      <c r="AX358"/>
      <c r="AY358">
        <f t="shared" si="110"/>
        <v>0</v>
      </c>
      <c r="AZ358"/>
      <c r="BA358"/>
      <c r="BB358"/>
      <c r="BC358"/>
      <c r="BD358"/>
      <c r="BE358"/>
      <c r="BF358"/>
      <c r="BG358"/>
      <c r="BH358"/>
      <c r="BI358"/>
      <c r="BJ358">
        <v>1</v>
      </c>
      <c r="BK358"/>
      <c r="BL358">
        <v>0</v>
      </c>
      <c r="BM358"/>
      <c r="BN358"/>
      <c r="BO358"/>
      <c r="BP358"/>
      <c r="BQ358"/>
      <c r="BR358"/>
      <c r="BS358" s="50" t="s">
        <v>3825</v>
      </c>
      <c r="BT358" s="50" t="s">
        <v>3801</v>
      </c>
      <c r="BU358" s="56">
        <v>3</v>
      </c>
      <c r="BV358" s="56"/>
      <c r="BW358" s="56"/>
      <c r="BX358" s="56"/>
      <c r="BY358" s="56"/>
      <c r="BZ358" s="56">
        <v>2</v>
      </c>
      <c r="CA358" s="56"/>
      <c r="CB358" s="56"/>
      <c r="CC358" s="56"/>
      <c r="CD358" s="50" t="s">
        <v>2805</v>
      </c>
      <c r="CE358" s="50" t="s">
        <v>2818</v>
      </c>
      <c r="CF358" s="56">
        <v>2</v>
      </c>
      <c r="CG358" s="50" t="s">
        <v>3214</v>
      </c>
      <c r="CH358" s="50" t="s">
        <v>2818</v>
      </c>
      <c r="CI358" s="57" t="s">
        <v>2818</v>
      </c>
      <c r="CJ358" s="58" t="s">
        <v>3113</v>
      </c>
    </row>
    <row r="359" spans="1:89" s="50" customFormat="1" x14ac:dyDescent="0.3">
      <c r="A359" s="49" t="s">
        <v>2459</v>
      </c>
      <c r="B359" s="49">
        <v>64474197</v>
      </c>
      <c r="C359" s="49">
        <v>2</v>
      </c>
      <c r="D359" s="49">
        <v>140</v>
      </c>
      <c r="E359" s="49">
        <v>0</v>
      </c>
      <c r="G359" s="49" t="s">
        <v>2460</v>
      </c>
      <c r="H359" s="51">
        <v>44126</v>
      </c>
      <c r="I359" s="49" t="b">
        <f t="shared" si="94"/>
        <v>1</v>
      </c>
      <c r="J359" s="52">
        <v>1603332462</v>
      </c>
      <c r="K359" s="53">
        <f t="shared" si="95"/>
        <v>44126.088680555549</v>
      </c>
      <c r="L359" s="52">
        <v>1603367767</v>
      </c>
      <c r="M359" s="53">
        <f t="shared" si="96"/>
        <v>44126.497303240743</v>
      </c>
      <c r="N359" s="52">
        <f t="shared" si="97"/>
        <v>35305</v>
      </c>
      <c r="O359" s="54" t="str">
        <f t="shared" si="98"/>
        <v>0 days 9:48:25</v>
      </c>
      <c r="P359" s="52"/>
      <c r="Q359" s="53" t="str">
        <f t="shared" si="99"/>
        <v/>
      </c>
      <c r="R359" s="52" t="str">
        <f t="shared" si="100"/>
        <v/>
      </c>
      <c r="S359" s="54" t="str">
        <f t="shared" si="101"/>
        <v/>
      </c>
      <c r="U359" s="53" t="str">
        <f t="shared" si="102"/>
        <v/>
      </c>
      <c r="V359" s="52" t="str">
        <f t="shared" si="103"/>
        <v/>
      </c>
      <c r="W359" s="54" t="str">
        <f t="shared" si="104"/>
        <v/>
      </c>
      <c r="X359" s="52">
        <f t="shared" si="105"/>
        <v>35305</v>
      </c>
      <c r="Y359" s="54" t="str">
        <f t="shared" si="106"/>
        <v>00 days 09:48:25</v>
      </c>
      <c r="AC359" s="50" t="str">
        <f>IF(AB359="","",VLOOKUP(AB359,'Lookup Tables'!$A$75:$B$86,2,TRUE))</f>
        <v/>
      </c>
      <c r="AD359" s="54" t="str">
        <f t="shared" si="107"/>
        <v/>
      </c>
      <c r="AE359" s="49" t="s">
        <v>2220</v>
      </c>
      <c r="AF359" s="55" t="str">
        <f t="shared" si="108"/>
        <v>Link</v>
      </c>
      <c r="AG359" s="49">
        <v>351</v>
      </c>
      <c r="AH359" s="50" t="str">
        <f>IF(AG359="","",VLOOKUP(AG359,'Lookup Tables'!$A$75:$B$86,2,TRUE))</f>
        <v>Level 2</v>
      </c>
      <c r="AI359" s="49">
        <v>3900123</v>
      </c>
      <c r="AJ359" s="49" t="s">
        <v>9</v>
      </c>
      <c r="AK359" s="49" t="s">
        <v>2219</v>
      </c>
      <c r="AL359" s="49"/>
      <c r="AM359" s="50" t="s">
        <v>2221</v>
      </c>
      <c r="AN359" s="50" t="s">
        <v>2461</v>
      </c>
      <c r="AO359" s="55" t="str">
        <f t="shared" si="109"/>
        <v>Link</v>
      </c>
      <c r="AP359" s="49" t="b">
        <v>0</v>
      </c>
      <c r="AQ359" s="165">
        <v>453</v>
      </c>
      <c r="AR359" s="175" t="s">
        <v>3168</v>
      </c>
      <c r="AS359" s="225"/>
      <c r="AT359"/>
      <c r="AU359">
        <v>1</v>
      </c>
      <c r="AV359"/>
      <c r="AW359"/>
      <c r="AX359"/>
      <c r="AY359">
        <f t="shared" si="110"/>
        <v>0</v>
      </c>
      <c r="AZ359"/>
      <c r="BA359"/>
      <c r="BB359"/>
      <c r="BC359"/>
      <c r="BD359"/>
      <c r="BE359"/>
      <c r="BF359"/>
      <c r="BG359"/>
      <c r="BH359"/>
      <c r="BI359"/>
      <c r="BJ359"/>
      <c r="BK359"/>
      <c r="BL359"/>
      <c r="BM359"/>
      <c r="BN359"/>
      <c r="BO359"/>
      <c r="BP359"/>
      <c r="BQ359"/>
      <c r="BR359"/>
      <c r="BS359" s="50" t="s">
        <v>3170</v>
      </c>
      <c r="BT359" s="50" t="s">
        <v>3164</v>
      </c>
      <c r="BU359" s="56">
        <v>3</v>
      </c>
      <c r="BV359" s="56"/>
      <c r="BW359" s="56"/>
      <c r="BX359" s="56"/>
      <c r="BY359" s="56">
        <v>2</v>
      </c>
      <c r="BZ359" s="56"/>
      <c r="CA359" s="56"/>
      <c r="CB359" s="56"/>
      <c r="CC359" s="56"/>
      <c r="CD359" s="50" t="s">
        <v>2805</v>
      </c>
      <c r="CE359" s="50" t="s">
        <v>3167</v>
      </c>
      <c r="CF359" s="56">
        <v>2</v>
      </c>
      <c r="CG359" s="50" t="s">
        <v>3214</v>
      </c>
      <c r="CH359" s="50" t="s">
        <v>2818</v>
      </c>
      <c r="CI359" s="57" t="s">
        <v>2902</v>
      </c>
      <c r="CJ359" s="58" t="s">
        <v>3113</v>
      </c>
    </row>
    <row r="360" spans="1:89" s="50" customFormat="1" x14ac:dyDescent="0.3">
      <c r="A360" s="49" t="s">
        <v>2256</v>
      </c>
      <c r="B360" s="49">
        <v>57024500</v>
      </c>
      <c r="C360" s="49">
        <v>0</v>
      </c>
      <c r="D360" s="49">
        <v>115</v>
      </c>
      <c r="E360" s="49">
        <v>0</v>
      </c>
      <c r="G360" s="49" t="s">
        <v>2257</v>
      </c>
      <c r="H360" s="51">
        <v>43660</v>
      </c>
      <c r="I360" s="49" t="b">
        <f t="shared" si="94"/>
        <v>0</v>
      </c>
      <c r="J360" s="52">
        <v>1563077115</v>
      </c>
      <c r="K360" s="53">
        <f t="shared" si="95"/>
        <v>43660.170312500006</v>
      </c>
      <c r="L360" s="52">
        <v>1563155015</v>
      </c>
      <c r="M360" s="53">
        <f t="shared" si="96"/>
        <v>43661.071932870371</v>
      </c>
      <c r="N360" s="52">
        <f t="shared" si="97"/>
        <v>77900</v>
      </c>
      <c r="O360" s="54" t="str">
        <f t="shared" si="98"/>
        <v>0 days 21:38:20</v>
      </c>
      <c r="P360" s="52"/>
      <c r="Q360" s="53" t="str">
        <f t="shared" si="99"/>
        <v/>
      </c>
      <c r="R360" s="52" t="str">
        <f t="shared" si="100"/>
        <v/>
      </c>
      <c r="S360" s="54" t="str">
        <f t="shared" si="101"/>
        <v/>
      </c>
      <c r="U360" s="53" t="str">
        <f t="shared" si="102"/>
        <v/>
      </c>
      <c r="V360" s="52" t="str">
        <f t="shared" si="103"/>
        <v/>
      </c>
      <c r="W360" s="54" t="str">
        <f t="shared" si="104"/>
        <v/>
      </c>
      <c r="X360" s="52">
        <f t="shared" si="105"/>
        <v>77900</v>
      </c>
      <c r="Y360" s="54" t="str">
        <f t="shared" si="106"/>
        <v>00 days 21:38:20</v>
      </c>
      <c r="AC360" s="50" t="str">
        <f>IF(AB360="","",VLOOKUP(AB360,'Lookup Tables'!$A$75:$B$86,2,TRUE))</f>
        <v/>
      </c>
      <c r="AD360" s="54" t="str">
        <f t="shared" si="107"/>
        <v/>
      </c>
      <c r="AE360" s="49" t="s">
        <v>2259</v>
      </c>
      <c r="AF360" s="55" t="str">
        <f t="shared" si="108"/>
        <v>Link</v>
      </c>
      <c r="AG360" s="49">
        <v>56360</v>
      </c>
      <c r="AH360" s="50" t="str">
        <f>IF(AG360="","",VLOOKUP(AG360,'Lookup Tables'!$A$75:$B$86,2,TRUE))</f>
        <v>Level 10</v>
      </c>
      <c r="AI360" s="49">
        <v>131930</v>
      </c>
      <c r="AJ360" s="49" t="s">
        <v>9</v>
      </c>
      <c r="AK360" s="49" t="s">
        <v>2258</v>
      </c>
      <c r="AL360" s="49">
        <v>91</v>
      </c>
      <c r="AM360" s="50" t="s">
        <v>2260</v>
      </c>
      <c r="AN360" s="50" t="s">
        <v>2261</v>
      </c>
      <c r="AO360" s="55" t="str">
        <f t="shared" si="109"/>
        <v>Link</v>
      </c>
      <c r="AP360" s="49" t="b">
        <v>0</v>
      </c>
      <c r="AQ360" s="165">
        <v>416</v>
      </c>
      <c r="AR360" s="175" t="s">
        <v>2256</v>
      </c>
      <c r="AS360" s="225">
        <v>1</v>
      </c>
      <c r="AT360">
        <v>0</v>
      </c>
      <c r="AU360"/>
      <c r="AV360"/>
      <c r="AW360"/>
      <c r="AX360"/>
      <c r="AY360">
        <f t="shared" si="110"/>
        <v>0</v>
      </c>
      <c r="AZ360"/>
      <c r="BA360"/>
      <c r="BB360"/>
      <c r="BC360"/>
      <c r="BD360"/>
      <c r="BE360"/>
      <c r="BF360"/>
      <c r="BG360"/>
      <c r="BH360"/>
      <c r="BI360"/>
      <c r="BJ360"/>
      <c r="BK360"/>
      <c r="BL360"/>
      <c r="BM360"/>
      <c r="BN360"/>
      <c r="BO360"/>
      <c r="BP360"/>
      <c r="BQ360"/>
      <c r="BR360"/>
      <c r="BS360" s="50" t="s">
        <v>3701</v>
      </c>
      <c r="BT360" s="50" t="s">
        <v>2596</v>
      </c>
      <c r="BU360" s="56">
        <v>3</v>
      </c>
      <c r="BV360" s="56"/>
      <c r="BW360" s="56"/>
      <c r="BX360" s="56"/>
      <c r="BY360" s="56"/>
      <c r="BZ360" s="56"/>
      <c r="CA360" s="56"/>
      <c r="CB360" s="56"/>
      <c r="CC360" s="56"/>
      <c r="CD360" s="50" t="s">
        <v>2805</v>
      </c>
      <c r="CE360" s="50" t="s">
        <v>2818</v>
      </c>
      <c r="CF360" s="56">
        <v>2</v>
      </c>
      <c r="CG360" s="50" t="s">
        <v>3214</v>
      </c>
      <c r="CH360" s="50" t="s">
        <v>3209</v>
      </c>
      <c r="CI360" s="57" t="s">
        <v>2902</v>
      </c>
      <c r="CJ360" s="58" t="s">
        <v>3113</v>
      </c>
    </row>
    <row r="361" spans="1:89" s="50" customFormat="1" x14ac:dyDescent="0.3">
      <c r="A361" s="49" t="s">
        <v>2509</v>
      </c>
      <c r="B361" s="49">
        <v>48638653</v>
      </c>
      <c r="C361" s="49">
        <v>0</v>
      </c>
      <c r="D361" s="49">
        <v>140</v>
      </c>
      <c r="E361" s="49">
        <v>1</v>
      </c>
      <c r="F361" s="50">
        <v>48646858</v>
      </c>
      <c r="G361" s="49" t="s">
        <v>375</v>
      </c>
      <c r="H361" s="51">
        <v>43161</v>
      </c>
      <c r="I361" s="49" t="b">
        <f t="shared" si="94"/>
        <v>1</v>
      </c>
      <c r="J361" s="52">
        <v>1517906189</v>
      </c>
      <c r="K361" s="53">
        <f t="shared" si="95"/>
        <v>43137.358668981484</v>
      </c>
      <c r="L361" s="52"/>
      <c r="M361" s="53" t="str">
        <f t="shared" si="96"/>
        <v/>
      </c>
      <c r="N361" s="52" t="str">
        <f t="shared" si="97"/>
        <v/>
      </c>
      <c r="O361" s="54" t="str">
        <f t="shared" si="98"/>
        <v/>
      </c>
      <c r="P361" s="52">
        <v>1517932119</v>
      </c>
      <c r="Q361" s="53">
        <f t="shared" si="99"/>
        <v>43137.658784722225</v>
      </c>
      <c r="R361" s="52">
        <f t="shared" si="100"/>
        <v>25930</v>
      </c>
      <c r="S361" s="54" t="str">
        <f t="shared" si="101"/>
        <v>0 days 7:12:10</v>
      </c>
      <c r="T361" s="50">
        <v>1517932119</v>
      </c>
      <c r="U361" s="53">
        <f t="shared" si="102"/>
        <v>43137.658784722225</v>
      </c>
      <c r="V361" s="52">
        <f t="shared" si="103"/>
        <v>25930</v>
      </c>
      <c r="W361" s="54" t="str">
        <f t="shared" si="104"/>
        <v>0 days 7:12:10</v>
      </c>
      <c r="X361" s="52">
        <f t="shared" si="105"/>
        <v>25930</v>
      </c>
      <c r="Y361" s="54" t="str">
        <f t="shared" si="106"/>
        <v>00 days 07:12:10</v>
      </c>
      <c r="Z361" s="50" t="s">
        <v>3091</v>
      </c>
      <c r="AA361" s="50">
        <v>582010</v>
      </c>
      <c r="AB361" s="50">
        <v>2006</v>
      </c>
      <c r="AC361" s="50" t="str">
        <f>IF(AB361="","",VLOOKUP(AB361,'Lookup Tables'!$A$75:$B$86,2,TRUE))</f>
        <v>Level 5</v>
      </c>
      <c r="AD361" s="54" t="str">
        <f t="shared" si="107"/>
        <v>Level 3-Level 5</v>
      </c>
      <c r="AE361" s="49" t="s">
        <v>2511</v>
      </c>
      <c r="AF361" s="55" t="str">
        <f t="shared" si="108"/>
        <v>Link</v>
      </c>
      <c r="AG361" s="49">
        <v>855</v>
      </c>
      <c r="AH361" s="50" t="str">
        <f>IF(AG361="","",VLOOKUP(AG361,'Lookup Tables'!$A$75:$B$86,2,TRUE))</f>
        <v>Level 3</v>
      </c>
      <c r="AI361" s="49">
        <v>8151832</v>
      </c>
      <c r="AJ361" s="49" t="s">
        <v>9</v>
      </c>
      <c r="AK361" s="49" t="s">
        <v>2510</v>
      </c>
      <c r="AL361" s="49">
        <v>74</v>
      </c>
      <c r="AM361" s="50" t="s">
        <v>2512</v>
      </c>
      <c r="AN361" s="50" t="s">
        <v>2513</v>
      </c>
      <c r="AO361" s="55" t="str">
        <f t="shared" si="109"/>
        <v>Link</v>
      </c>
      <c r="AP361" s="49" t="b">
        <v>1</v>
      </c>
      <c r="AQ361" s="165">
        <v>463</v>
      </c>
      <c r="AR361" s="175" t="s">
        <v>2910</v>
      </c>
      <c r="AS361" s="225">
        <v>1</v>
      </c>
      <c r="AT361"/>
      <c r="AU361"/>
      <c r="AV361"/>
      <c r="AW361"/>
      <c r="AX361"/>
      <c r="AY361">
        <f t="shared" si="110"/>
        <v>0</v>
      </c>
      <c r="AZ361"/>
      <c r="BA361"/>
      <c r="BB361"/>
      <c r="BC361"/>
      <c r="BD361"/>
      <c r="BE361"/>
      <c r="BF361"/>
      <c r="BG361"/>
      <c r="BH361"/>
      <c r="BI361"/>
      <c r="BJ361"/>
      <c r="BK361"/>
      <c r="BL361"/>
      <c r="BM361"/>
      <c r="BN361"/>
      <c r="BO361"/>
      <c r="BP361"/>
      <c r="BQ361"/>
      <c r="BR361"/>
      <c r="BS361" s="50" t="s">
        <v>2909</v>
      </c>
      <c r="BT361" s="50" t="s">
        <v>2908</v>
      </c>
      <c r="BU361" s="56">
        <v>3</v>
      </c>
      <c r="BV361" s="56"/>
      <c r="BW361" s="56"/>
      <c r="BX361" s="56"/>
      <c r="BY361" s="56"/>
      <c r="BZ361" s="56"/>
      <c r="CA361" s="56"/>
      <c r="CB361" s="56"/>
      <c r="CC361" s="56"/>
      <c r="CD361" s="50" t="s">
        <v>2805</v>
      </c>
      <c r="CE361" s="50" t="s">
        <v>2818</v>
      </c>
      <c r="CF361" s="56">
        <v>2</v>
      </c>
      <c r="CG361" s="50" t="s">
        <v>3214</v>
      </c>
      <c r="CH361" s="50" t="s">
        <v>2818</v>
      </c>
      <c r="CI361" s="57" t="s">
        <v>2818</v>
      </c>
      <c r="CJ361" s="58" t="s">
        <v>3113</v>
      </c>
    </row>
    <row r="362" spans="1:89" s="50" customFormat="1" x14ac:dyDescent="0.3">
      <c r="A362" s="49" t="s">
        <v>2235</v>
      </c>
      <c r="B362" s="49">
        <v>54699848</v>
      </c>
      <c r="C362" s="49">
        <v>0</v>
      </c>
      <c r="D362" s="49">
        <v>2364</v>
      </c>
      <c r="E362" s="49">
        <v>0</v>
      </c>
      <c r="G362" s="49" t="s">
        <v>2236</v>
      </c>
      <c r="H362" s="51">
        <v>44189</v>
      </c>
      <c r="I362" s="49" t="b">
        <f t="shared" si="94"/>
        <v>0</v>
      </c>
      <c r="J362" s="52">
        <v>1550182226</v>
      </c>
      <c r="K362" s="53">
        <f t="shared" si="95"/>
        <v>43510.923912037033</v>
      </c>
      <c r="L362" s="52">
        <v>1550201938</v>
      </c>
      <c r="M362" s="53">
        <f t="shared" si="96"/>
        <v>43511.152060185181</v>
      </c>
      <c r="N362" s="52">
        <f t="shared" si="97"/>
        <v>19712</v>
      </c>
      <c r="O362" s="54" t="str">
        <f t="shared" si="98"/>
        <v>0 days 5:28:32</v>
      </c>
      <c r="P362" s="52"/>
      <c r="Q362" s="53" t="str">
        <f t="shared" si="99"/>
        <v/>
      </c>
      <c r="R362" s="52" t="str">
        <f t="shared" si="100"/>
        <v/>
      </c>
      <c r="S362" s="54" t="str">
        <f t="shared" si="101"/>
        <v/>
      </c>
      <c r="U362" s="53" t="str">
        <f t="shared" si="102"/>
        <v/>
      </c>
      <c r="V362" s="52" t="str">
        <f t="shared" si="103"/>
        <v/>
      </c>
      <c r="W362" s="54" t="str">
        <f t="shared" si="104"/>
        <v/>
      </c>
      <c r="X362" s="52">
        <f t="shared" si="105"/>
        <v>19712</v>
      </c>
      <c r="Y362" s="54" t="str">
        <f t="shared" si="106"/>
        <v>00 days 05:28:32</v>
      </c>
      <c r="AC362" s="50" t="str">
        <f>IF(AB362="","",VLOOKUP(AB362,'Lookup Tables'!$A$75:$B$86,2,TRUE))</f>
        <v/>
      </c>
      <c r="AD362" s="54" t="str">
        <f t="shared" si="107"/>
        <v/>
      </c>
      <c r="AE362" s="49" t="s">
        <v>2238</v>
      </c>
      <c r="AF362" s="55" t="str">
        <f t="shared" si="108"/>
        <v>Link</v>
      </c>
      <c r="AG362" s="49">
        <v>184</v>
      </c>
      <c r="AH362" s="50" t="str">
        <f>IF(AG362="","",VLOOKUP(AG362,'Lookup Tables'!$A$75:$B$86,2,TRUE))</f>
        <v>Level 1</v>
      </c>
      <c r="AI362" s="49">
        <v>1109741</v>
      </c>
      <c r="AJ362" s="49" t="s">
        <v>9</v>
      </c>
      <c r="AK362" s="49" t="s">
        <v>2237</v>
      </c>
      <c r="AL362" s="49"/>
      <c r="AM362" s="50" t="s">
        <v>2239</v>
      </c>
      <c r="AN362" s="50" t="s">
        <v>2240</v>
      </c>
      <c r="AO362" s="55" t="str">
        <f t="shared" si="109"/>
        <v>Link</v>
      </c>
      <c r="AP362" s="49" t="b">
        <v>0</v>
      </c>
      <c r="AQ362" s="165">
        <v>412</v>
      </c>
      <c r="AR362" s="175" t="s">
        <v>2235</v>
      </c>
      <c r="AS362" s="225"/>
      <c r="AT362"/>
      <c r="AU362"/>
      <c r="AV362"/>
      <c r="AW362"/>
      <c r="AX362"/>
      <c r="AY362">
        <f t="shared" si="110"/>
        <v>0</v>
      </c>
      <c r="AZ362"/>
      <c r="BA362"/>
      <c r="BB362"/>
      <c r="BC362"/>
      <c r="BD362"/>
      <c r="BE362"/>
      <c r="BF362"/>
      <c r="BG362"/>
      <c r="BH362"/>
      <c r="BI362"/>
      <c r="BJ362">
        <v>1</v>
      </c>
      <c r="BK362"/>
      <c r="BL362"/>
      <c r="BM362"/>
      <c r="BN362"/>
      <c r="BO362"/>
      <c r="BP362"/>
      <c r="BQ362"/>
      <c r="BR362"/>
      <c r="BS362" s="50" t="s">
        <v>3694</v>
      </c>
      <c r="BT362" s="50" t="s">
        <v>2596</v>
      </c>
      <c r="BU362" s="56">
        <v>3</v>
      </c>
      <c r="BV362" s="56"/>
      <c r="BW362" s="56"/>
      <c r="BX362" s="56"/>
      <c r="BY362" s="56"/>
      <c r="BZ362" s="56">
        <v>2</v>
      </c>
      <c r="CA362" s="56"/>
      <c r="CB362" s="56"/>
      <c r="CC362" s="56"/>
      <c r="CD362" s="50" t="s">
        <v>2805</v>
      </c>
      <c r="CE362" s="50" t="s">
        <v>2818</v>
      </c>
      <c r="CF362" s="56">
        <v>2</v>
      </c>
      <c r="CG362" s="50" t="s">
        <v>3214</v>
      </c>
      <c r="CH362" s="50" t="s">
        <v>2818</v>
      </c>
      <c r="CI362" s="57" t="s">
        <v>2818</v>
      </c>
      <c r="CJ362" s="58" t="s">
        <v>3113</v>
      </c>
    </row>
    <row r="363" spans="1:89" s="50" customFormat="1" x14ac:dyDescent="0.3">
      <c r="A363" s="74" t="s">
        <v>1898</v>
      </c>
      <c r="B363" s="74">
        <v>48891593</v>
      </c>
      <c r="C363" s="74">
        <v>1</v>
      </c>
      <c r="D363" s="74">
        <v>1943</v>
      </c>
      <c r="E363" s="74">
        <v>2</v>
      </c>
      <c r="F363" s="75">
        <v>48892136</v>
      </c>
      <c r="G363" s="74" t="s">
        <v>1899</v>
      </c>
      <c r="H363" s="76">
        <v>43154</v>
      </c>
      <c r="I363" s="49" t="b">
        <f t="shared" si="94"/>
        <v>1</v>
      </c>
      <c r="J363" s="77">
        <v>1519149963</v>
      </c>
      <c r="K363" s="78">
        <f t="shared" si="95"/>
        <v>43151.754201388889</v>
      </c>
      <c r="L363" s="77"/>
      <c r="M363" s="78" t="str">
        <f t="shared" si="96"/>
        <v/>
      </c>
      <c r="N363" s="77" t="str">
        <f t="shared" si="97"/>
        <v/>
      </c>
      <c r="O363" s="79" t="str">
        <f t="shared" si="98"/>
        <v/>
      </c>
      <c r="P363" s="77">
        <v>1519152029</v>
      </c>
      <c r="Q363" s="78">
        <f t="shared" si="99"/>
        <v>43151.778113425928</v>
      </c>
      <c r="R363" s="77">
        <f t="shared" si="100"/>
        <v>2066</v>
      </c>
      <c r="S363" s="79" t="str">
        <f t="shared" si="101"/>
        <v>0 days 0:34:26</v>
      </c>
      <c r="T363" s="75">
        <v>1519152029</v>
      </c>
      <c r="U363" s="78">
        <f t="shared" si="102"/>
        <v>43151.778113425928</v>
      </c>
      <c r="V363" s="77">
        <f t="shared" si="103"/>
        <v>2066</v>
      </c>
      <c r="W363" s="79" t="str">
        <f t="shared" si="104"/>
        <v>0 days 0:34:26</v>
      </c>
      <c r="X363" s="77">
        <f t="shared" si="105"/>
        <v>2066</v>
      </c>
      <c r="Y363" s="79" t="str">
        <f t="shared" si="106"/>
        <v>00 days 00:34:26</v>
      </c>
      <c r="Z363" s="75" t="s">
        <v>3062</v>
      </c>
      <c r="AA363" s="75">
        <v>3983557</v>
      </c>
      <c r="AB363" s="75">
        <v>6025</v>
      </c>
      <c r="AC363" s="75" t="str">
        <f>IF(AB363="","",VLOOKUP(AB363,'Lookup Tables'!$A$75:$B$86,2,TRUE))</f>
        <v>Level 7</v>
      </c>
      <c r="AD363" s="79" t="str">
        <f t="shared" si="107"/>
        <v>Level 1-Level 7</v>
      </c>
      <c r="AE363" s="74" t="s">
        <v>1901</v>
      </c>
      <c r="AF363" s="74" t="str">
        <f t="shared" si="108"/>
        <v>Link</v>
      </c>
      <c r="AG363" s="74">
        <v>23</v>
      </c>
      <c r="AH363" s="75" t="str">
        <f>IF(AG363="","",VLOOKUP(AG363,'Lookup Tables'!$A$75:$B$86,2,TRUE))</f>
        <v>Level 1</v>
      </c>
      <c r="AI363" s="74">
        <v>7019826</v>
      </c>
      <c r="AJ363" s="74" t="s">
        <v>9</v>
      </c>
      <c r="AK363" s="74" t="s">
        <v>1900</v>
      </c>
      <c r="AL363" s="74"/>
      <c r="AM363" s="75" t="s">
        <v>1902</v>
      </c>
      <c r="AN363" s="75" t="s">
        <v>1903</v>
      </c>
      <c r="AO363" s="74" t="str">
        <f t="shared" si="109"/>
        <v>Link</v>
      </c>
      <c r="AP363" s="74" t="b">
        <v>1</v>
      </c>
      <c r="AQ363" s="166">
        <v>346</v>
      </c>
      <c r="AR363" s="178" t="s">
        <v>3316</v>
      </c>
      <c r="AS363" s="225"/>
      <c r="AT363"/>
      <c r="AU363"/>
      <c r="AV363"/>
      <c r="AW363"/>
      <c r="AX363"/>
      <c r="AY363">
        <f t="shared" si="110"/>
        <v>0</v>
      </c>
      <c r="AZ363"/>
      <c r="BA363"/>
      <c r="BB363"/>
      <c r="BC363"/>
      <c r="BD363"/>
      <c r="BE363"/>
      <c r="BF363"/>
      <c r="BG363"/>
      <c r="BH363"/>
      <c r="BI363"/>
      <c r="BJ363"/>
      <c r="BK363"/>
      <c r="BL363"/>
      <c r="BM363"/>
      <c r="BN363">
        <v>1</v>
      </c>
      <c r="BO363"/>
      <c r="BP363"/>
      <c r="BQ363"/>
      <c r="BR363"/>
      <c r="BS363" s="75" t="s">
        <v>3318</v>
      </c>
      <c r="BT363" s="75" t="s">
        <v>2695</v>
      </c>
      <c r="BU363" s="80">
        <v>3</v>
      </c>
      <c r="BV363" s="80"/>
      <c r="BW363" s="80"/>
      <c r="BX363" s="80"/>
      <c r="BY363" s="80"/>
      <c r="BZ363" s="80">
        <v>2</v>
      </c>
      <c r="CA363" s="80"/>
      <c r="CB363" s="80"/>
      <c r="CC363" s="80"/>
      <c r="CD363" s="75" t="s">
        <v>2805</v>
      </c>
      <c r="CE363" s="75" t="s">
        <v>3319</v>
      </c>
      <c r="CF363" s="80">
        <v>2</v>
      </c>
      <c r="CG363" s="75" t="s">
        <v>3214</v>
      </c>
      <c r="CH363" s="75" t="s">
        <v>2818</v>
      </c>
      <c r="CI363" s="81" t="s">
        <v>2902</v>
      </c>
      <c r="CJ363" s="58" t="s">
        <v>3113</v>
      </c>
      <c r="CK363" s="75"/>
    </row>
    <row r="364" spans="1:89" s="84" customFormat="1" x14ac:dyDescent="0.3">
      <c r="A364" s="83" t="s">
        <v>2134</v>
      </c>
      <c r="B364" s="83">
        <v>65673325</v>
      </c>
      <c r="C364" s="83">
        <v>0</v>
      </c>
      <c r="D364" s="83">
        <v>119</v>
      </c>
      <c r="E364" s="83">
        <v>1</v>
      </c>
      <c r="F364" s="84">
        <v>65675110</v>
      </c>
      <c r="G364" s="83" t="s">
        <v>2135</v>
      </c>
      <c r="H364" s="85">
        <v>44207</v>
      </c>
      <c r="I364" s="83"/>
      <c r="J364" s="86">
        <v>1610393286</v>
      </c>
      <c r="K364" s="87">
        <f t="shared" si="95"/>
        <v>44207.811180555553</v>
      </c>
      <c r="L364" s="86"/>
      <c r="M364" s="87" t="str">
        <f t="shared" si="96"/>
        <v/>
      </c>
      <c r="N364" s="86" t="str">
        <f t="shared" si="97"/>
        <v/>
      </c>
      <c r="O364" s="88" t="str">
        <f t="shared" si="98"/>
        <v/>
      </c>
      <c r="P364" s="86">
        <v>1610402228</v>
      </c>
      <c r="Q364" s="87">
        <f t="shared" si="99"/>
        <v>44207.914675925931</v>
      </c>
      <c r="R364" s="86">
        <f t="shared" si="100"/>
        <v>8942</v>
      </c>
      <c r="S364" s="88" t="str">
        <f t="shared" si="101"/>
        <v>0 days 2:29:2</v>
      </c>
      <c r="T364" s="84">
        <v>1610402228</v>
      </c>
      <c r="U364" s="87">
        <f t="shared" si="102"/>
        <v>44207.914675925931</v>
      </c>
      <c r="V364" s="86">
        <f t="shared" si="103"/>
        <v>8942</v>
      </c>
      <c r="W364" s="88" t="str">
        <f t="shared" si="104"/>
        <v>0 days 2:29:2</v>
      </c>
      <c r="X364" s="86">
        <f t="shared" si="105"/>
        <v>8942</v>
      </c>
      <c r="Y364" s="88" t="str">
        <f t="shared" si="106"/>
        <v>00 days 02:29:02</v>
      </c>
      <c r="Z364" s="84" t="s">
        <v>3080</v>
      </c>
      <c r="AA364" s="84">
        <v>3211046</v>
      </c>
      <c r="AB364" s="84">
        <v>2997</v>
      </c>
      <c r="AC364" s="84" t="str">
        <f>IF(AB364="","",VLOOKUP(AB364,'Lookup Tables'!$A$75:$B$86,2,TRUE))</f>
        <v>Level 5</v>
      </c>
      <c r="AD364" s="88" t="str">
        <f t="shared" si="107"/>
        <v>Level 1-Level 5</v>
      </c>
      <c r="AE364" s="83" t="s">
        <v>2137</v>
      </c>
      <c r="AF364" s="89" t="str">
        <f t="shared" si="108"/>
        <v>Link</v>
      </c>
      <c r="AG364" s="83">
        <v>15</v>
      </c>
      <c r="AH364" s="84" t="str">
        <f>IF(AG364="","",VLOOKUP(AG364,'Lookup Tables'!$A$75:$B$86,2,TRUE))</f>
        <v>Level 1</v>
      </c>
      <c r="AI364" s="83">
        <v>9615664</v>
      </c>
      <c r="AJ364" s="83" t="s">
        <v>9</v>
      </c>
      <c r="AK364" s="83" t="s">
        <v>2136</v>
      </c>
      <c r="AL364" s="83"/>
      <c r="AM364" s="84" t="s">
        <v>2138</v>
      </c>
      <c r="AN364" s="84" t="s">
        <v>2139</v>
      </c>
      <c r="AO364" s="89" t="str">
        <f t="shared" si="109"/>
        <v>Link</v>
      </c>
      <c r="AP364" s="83" t="b">
        <v>1</v>
      </c>
      <c r="AQ364" s="168">
        <v>393</v>
      </c>
      <c r="AR364" s="181" t="s">
        <v>2134</v>
      </c>
      <c r="AS364"/>
      <c r="AT364"/>
      <c r="AU364"/>
      <c r="AV364"/>
      <c r="AW364"/>
      <c r="AX364"/>
      <c r="AY364"/>
      <c r="AZ364"/>
      <c r="BA364"/>
      <c r="BB364"/>
      <c r="BC364"/>
      <c r="BD364"/>
      <c r="BE364"/>
      <c r="BF364"/>
      <c r="BG364"/>
      <c r="BH364"/>
      <c r="BI364"/>
      <c r="BJ364"/>
      <c r="BK364"/>
      <c r="BL364"/>
      <c r="BM364"/>
      <c r="BN364"/>
      <c r="BO364"/>
      <c r="BP364"/>
      <c r="BQ364"/>
      <c r="BR364"/>
      <c r="BS364" s="94" t="s">
        <v>3740</v>
      </c>
      <c r="BT364" s="94" t="s">
        <v>3334</v>
      </c>
      <c r="BU364" s="90"/>
      <c r="BV364" s="90"/>
      <c r="BW364" s="90"/>
      <c r="BX364" s="90">
        <v>2</v>
      </c>
      <c r="BY364" s="90">
        <v>3</v>
      </c>
      <c r="BZ364" s="90"/>
      <c r="CA364" s="90"/>
      <c r="CB364" s="90"/>
      <c r="CC364" s="90"/>
      <c r="CD364" s="84" t="s">
        <v>2800</v>
      </c>
      <c r="CE364" s="84" t="s">
        <v>2818</v>
      </c>
      <c r="CF364" s="90">
        <v>1</v>
      </c>
      <c r="CG364" s="84" t="s">
        <v>3214</v>
      </c>
      <c r="CH364" s="84" t="s">
        <v>3209</v>
      </c>
      <c r="CI364" s="91" t="s">
        <v>2902</v>
      </c>
      <c r="CJ364" s="92" t="s">
        <v>3113</v>
      </c>
    </row>
    <row r="365" spans="1:89" s="84" customFormat="1" x14ac:dyDescent="0.3">
      <c r="A365" s="83" t="s">
        <v>2327</v>
      </c>
      <c r="B365" s="83">
        <v>59616335</v>
      </c>
      <c r="C365" s="83">
        <v>8</v>
      </c>
      <c r="D365" s="83">
        <v>184</v>
      </c>
      <c r="E365" s="83">
        <v>1</v>
      </c>
      <c r="F365" s="84">
        <v>60491603</v>
      </c>
      <c r="G365" s="83" t="s">
        <v>2328</v>
      </c>
      <c r="H365" s="85">
        <v>43892</v>
      </c>
      <c r="I365" s="83"/>
      <c r="J365" s="86">
        <v>1578331161</v>
      </c>
      <c r="K365" s="87">
        <f t="shared" si="95"/>
        <v>43836.721770833334</v>
      </c>
      <c r="L365" s="86">
        <v>1578331722</v>
      </c>
      <c r="M365" s="87">
        <f t="shared" si="96"/>
        <v>43836.728263888886</v>
      </c>
      <c r="N365" s="86">
        <f t="shared" si="97"/>
        <v>561</v>
      </c>
      <c r="O365" s="88" t="str">
        <f t="shared" si="98"/>
        <v>0 days 0:9:21</v>
      </c>
      <c r="P365" s="86">
        <v>1583161571</v>
      </c>
      <c r="Q365" s="87">
        <f t="shared" si="99"/>
        <v>43892.629293981481</v>
      </c>
      <c r="R365" s="86">
        <f t="shared" si="100"/>
        <v>4830410</v>
      </c>
      <c r="S365" s="88" t="str">
        <f t="shared" si="101"/>
        <v>55 days 21:46:50</v>
      </c>
      <c r="T365" s="84">
        <v>1583161571</v>
      </c>
      <c r="U365" s="87">
        <f t="shared" si="102"/>
        <v>43892.629293981481</v>
      </c>
      <c r="V365" s="86">
        <f t="shared" si="103"/>
        <v>4830410</v>
      </c>
      <c r="W365" s="88" t="str">
        <f t="shared" si="104"/>
        <v>55 days 21:46:50</v>
      </c>
      <c r="X365" s="86">
        <f t="shared" si="105"/>
        <v>561</v>
      </c>
      <c r="Y365" s="88" t="str">
        <f t="shared" si="106"/>
        <v>00 days 00:09:21</v>
      </c>
      <c r="Z365" s="84" t="s">
        <v>2330</v>
      </c>
      <c r="AA365" s="84">
        <v>7142530</v>
      </c>
      <c r="AB365" s="84">
        <v>257</v>
      </c>
      <c r="AC365" s="84" t="str">
        <f>IF(AB365="","",VLOOKUP(AB365,'Lookup Tables'!$A$75:$B$86,2,TRUE))</f>
        <v>Level 2</v>
      </c>
      <c r="AD365" s="88" t="str">
        <f t="shared" si="107"/>
        <v>Level 2-Level 2</v>
      </c>
      <c r="AE365" s="83" t="s">
        <v>2330</v>
      </c>
      <c r="AF365" s="89" t="str">
        <f t="shared" si="108"/>
        <v>Link</v>
      </c>
      <c r="AG365" s="83">
        <v>257</v>
      </c>
      <c r="AH365" s="84" t="str">
        <f>IF(AG365="","",VLOOKUP(AG365,'Lookup Tables'!$A$75:$B$86,2,TRUE))</f>
        <v>Level 2</v>
      </c>
      <c r="AI365" s="83">
        <v>7142530</v>
      </c>
      <c r="AJ365" s="83" t="s">
        <v>9</v>
      </c>
      <c r="AK365" s="83" t="s">
        <v>2329</v>
      </c>
      <c r="AL365" s="83">
        <v>92</v>
      </c>
      <c r="AM365" s="84" t="s">
        <v>2331</v>
      </c>
      <c r="AN365" s="84" t="s">
        <v>2332</v>
      </c>
      <c r="AO365" s="89" t="str">
        <f t="shared" si="109"/>
        <v>Link</v>
      </c>
      <c r="AP365" s="83" t="b">
        <v>1</v>
      </c>
      <c r="AQ365" s="168">
        <v>429</v>
      </c>
      <c r="AR365" s="181" t="s">
        <v>2327</v>
      </c>
      <c r="AS365"/>
      <c r="AT365"/>
      <c r="AU365"/>
      <c r="AV365"/>
      <c r="AW365"/>
      <c r="AX365"/>
      <c r="AY365"/>
      <c r="AZ365"/>
      <c r="BA365"/>
      <c r="BB365"/>
      <c r="BC365"/>
      <c r="BD365"/>
      <c r="BE365"/>
      <c r="BF365"/>
      <c r="BG365"/>
      <c r="BH365"/>
      <c r="BI365"/>
      <c r="BJ365"/>
      <c r="BK365"/>
      <c r="BL365"/>
      <c r="BM365"/>
      <c r="BN365"/>
      <c r="BO365"/>
      <c r="BP365"/>
      <c r="BQ365"/>
      <c r="BR365"/>
      <c r="BS365" s="84" t="s">
        <v>3601</v>
      </c>
      <c r="BT365" s="84" t="s">
        <v>3343</v>
      </c>
      <c r="BU365" s="90">
        <v>3</v>
      </c>
      <c r="BV365" s="90"/>
      <c r="BW365" s="90"/>
      <c r="BX365" s="90"/>
      <c r="BY365" s="90"/>
      <c r="BZ365" s="90"/>
      <c r="CA365" s="90">
        <v>2</v>
      </c>
      <c r="CB365" s="90">
        <v>2</v>
      </c>
      <c r="CC365" s="90"/>
      <c r="CD365" s="84" t="s">
        <v>2805</v>
      </c>
      <c r="CE365" s="84" t="s">
        <v>2818</v>
      </c>
      <c r="CF365" s="90">
        <v>1</v>
      </c>
      <c r="CG365" s="84" t="s">
        <v>3213</v>
      </c>
      <c r="CH365" s="84" t="s">
        <v>2818</v>
      </c>
      <c r="CI365" s="91" t="s">
        <v>2813</v>
      </c>
      <c r="CJ365" s="92" t="s">
        <v>3113</v>
      </c>
    </row>
    <row r="366" spans="1:89" s="84" customFormat="1" x14ac:dyDescent="0.3">
      <c r="A366" s="83" t="s">
        <v>284</v>
      </c>
      <c r="B366" s="83">
        <v>63388092</v>
      </c>
      <c r="C366" s="83">
        <v>0</v>
      </c>
      <c r="D366" s="83">
        <v>41</v>
      </c>
      <c r="E366" s="83">
        <v>0</v>
      </c>
      <c r="G366" s="83" t="s">
        <v>285</v>
      </c>
      <c r="H366" s="85">
        <v>44056</v>
      </c>
      <c r="I366" s="83"/>
      <c r="J366" s="86">
        <v>1597292502</v>
      </c>
      <c r="K366" s="87">
        <f t="shared" si="95"/>
        <v>44056.18173611111</v>
      </c>
      <c r="L366" s="86">
        <v>1597292785</v>
      </c>
      <c r="M366" s="87">
        <f t="shared" si="96"/>
        <v>44056.185011574074</v>
      </c>
      <c r="N366" s="86">
        <f t="shared" si="97"/>
        <v>283</v>
      </c>
      <c r="O366" s="88" t="str">
        <f t="shared" si="98"/>
        <v>0 days 0:4:43</v>
      </c>
      <c r="P366" s="86"/>
      <c r="Q366" s="87" t="str">
        <f t="shared" si="99"/>
        <v/>
      </c>
      <c r="R366" s="86" t="str">
        <f t="shared" si="100"/>
        <v/>
      </c>
      <c r="S366" s="88" t="str">
        <f t="shared" si="101"/>
        <v/>
      </c>
      <c r="U366" s="87" t="str">
        <f t="shared" si="102"/>
        <v/>
      </c>
      <c r="V366" s="86" t="str">
        <f t="shared" si="103"/>
        <v/>
      </c>
      <c r="W366" s="88" t="str">
        <f t="shared" si="104"/>
        <v/>
      </c>
      <c r="X366" s="86">
        <f t="shared" si="105"/>
        <v>283</v>
      </c>
      <c r="Y366" s="88" t="str">
        <f t="shared" si="106"/>
        <v>00 days 00:04:43</v>
      </c>
      <c r="AC366" s="84" t="str">
        <f>IF(AB366="","",VLOOKUP(AB366,'Lookup Tables'!$A$75:$B$86,2,TRUE))</f>
        <v/>
      </c>
      <c r="AD366" s="88" t="str">
        <f t="shared" si="107"/>
        <v/>
      </c>
      <c r="AE366" s="83" t="s">
        <v>287</v>
      </c>
      <c r="AF366" s="89" t="str">
        <f t="shared" si="108"/>
        <v>Link</v>
      </c>
      <c r="AG366" s="83">
        <v>2685</v>
      </c>
      <c r="AH366" s="84" t="str">
        <f>IF(AG366="","",VLOOKUP(AG366,'Lookup Tables'!$A$75:$B$86,2,TRUE))</f>
        <v>Level 5</v>
      </c>
      <c r="AI366" s="83">
        <v>2016831</v>
      </c>
      <c r="AJ366" s="83" t="s">
        <v>9</v>
      </c>
      <c r="AK366" s="83" t="s">
        <v>286</v>
      </c>
      <c r="AL366" s="83">
        <v>17</v>
      </c>
      <c r="AM366" s="84" t="s">
        <v>288</v>
      </c>
      <c r="AN366" s="84" t="s">
        <v>289</v>
      </c>
      <c r="AO366" s="89" t="str">
        <f t="shared" si="109"/>
        <v>Link</v>
      </c>
      <c r="AP366" s="83" t="b">
        <v>0</v>
      </c>
      <c r="AQ366" s="168">
        <v>48</v>
      </c>
      <c r="AR366" s="181" t="s">
        <v>3297</v>
      </c>
      <c r="AS366"/>
      <c r="AT366"/>
      <c r="AU366"/>
      <c r="AV366"/>
      <c r="AW366"/>
      <c r="AX366"/>
      <c r="AY366"/>
      <c r="AZ366"/>
      <c r="BA366"/>
      <c r="BB366"/>
      <c r="BC366"/>
      <c r="BD366"/>
      <c r="BE366"/>
      <c r="BF366"/>
      <c r="BG366"/>
      <c r="BH366"/>
      <c r="BI366"/>
      <c r="BJ366"/>
      <c r="BK366"/>
      <c r="BL366"/>
      <c r="BM366"/>
      <c r="BN366"/>
      <c r="BO366"/>
      <c r="BP366"/>
      <c r="BQ366"/>
      <c r="BR366"/>
      <c r="BS366" s="84" t="s">
        <v>3296</v>
      </c>
      <c r="BT366" s="84" t="s">
        <v>2582</v>
      </c>
      <c r="BU366" s="90">
        <v>3</v>
      </c>
      <c r="BV366" s="90"/>
      <c r="BW366" s="90"/>
      <c r="BX366" s="90"/>
      <c r="BY366" s="90"/>
      <c r="BZ366" s="90">
        <v>2</v>
      </c>
      <c r="CA366" s="90"/>
      <c r="CB366" s="90"/>
      <c r="CC366" s="90"/>
      <c r="CD366" s="84" t="s">
        <v>2805</v>
      </c>
      <c r="CE366" s="84" t="s">
        <v>2818</v>
      </c>
      <c r="CF366" s="90">
        <v>1</v>
      </c>
      <c r="CG366" s="84" t="s">
        <v>3214</v>
      </c>
      <c r="CH366" s="84" t="s">
        <v>2818</v>
      </c>
      <c r="CI366" s="91" t="s">
        <v>3295</v>
      </c>
      <c r="CJ366" s="92" t="s">
        <v>3113</v>
      </c>
    </row>
    <row r="367" spans="1:89" s="84" customFormat="1" x14ac:dyDescent="0.3">
      <c r="A367" s="83" t="s">
        <v>1298</v>
      </c>
      <c r="B367" s="83">
        <v>51033272</v>
      </c>
      <c r="C367" s="83">
        <v>3</v>
      </c>
      <c r="D367" s="83">
        <v>2070</v>
      </c>
      <c r="E367" s="83">
        <v>2</v>
      </c>
      <c r="G367" s="83" t="s">
        <v>1299</v>
      </c>
      <c r="H367" s="85">
        <v>43946</v>
      </c>
      <c r="I367" s="83"/>
      <c r="J367" s="86">
        <v>1529971641</v>
      </c>
      <c r="K367" s="87">
        <f t="shared" si="95"/>
        <v>43277.005104166667</v>
      </c>
      <c r="L367" s="86"/>
      <c r="M367" s="87" t="str">
        <f t="shared" si="96"/>
        <v/>
      </c>
      <c r="N367" s="86" t="str">
        <f t="shared" si="97"/>
        <v/>
      </c>
      <c r="O367" s="88" t="str">
        <f t="shared" si="98"/>
        <v/>
      </c>
      <c r="P367" s="86">
        <v>1533228951</v>
      </c>
      <c r="Q367" s="87">
        <f t="shared" si="99"/>
        <v>43314.705451388887</v>
      </c>
      <c r="R367" s="86">
        <f t="shared" si="100"/>
        <v>3257310</v>
      </c>
      <c r="S367" s="88" t="str">
        <f t="shared" si="101"/>
        <v>37 days 16:48:30</v>
      </c>
      <c r="U367" s="87" t="str">
        <f t="shared" si="102"/>
        <v/>
      </c>
      <c r="V367" s="86" t="str">
        <f t="shared" si="103"/>
        <v/>
      </c>
      <c r="W367" s="88" t="str">
        <f t="shared" si="104"/>
        <v/>
      </c>
      <c r="X367" s="86">
        <f t="shared" si="105"/>
        <v>3257310</v>
      </c>
      <c r="Y367" s="88" t="str">
        <f t="shared" si="106"/>
        <v>06 days 16:48:30</v>
      </c>
      <c r="AC367" s="84" t="str">
        <f>IF(AB367="","",VLOOKUP(AB367,'Lookup Tables'!$A$75:$B$86,2,TRUE))</f>
        <v/>
      </c>
      <c r="AD367" s="88" t="str">
        <f t="shared" si="107"/>
        <v/>
      </c>
      <c r="AE367" s="83" t="s">
        <v>1301</v>
      </c>
      <c r="AF367" s="89" t="str">
        <f t="shared" si="108"/>
        <v>Link</v>
      </c>
      <c r="AG367" s="83">
        <v>31</v>
      </c>
      <c r="AH367" s="84" t="str">
        <f>IF(AG367="","",VLOOKUP(AG367,'Lookup Tables'!$A$75:$B$86,2,TRUE))</f>
        <v>Level 1</v>
      </c>
      <c r="AI367" s="83">
        <v>9991584</v>
      </c>
      <c r="AJ367" s="83" t="s">
        <v>9</v>
      </c>
      <c r="AK367" s="83" t="s">
        <v>1300</v>
      </c>
      <c r="AL367" s="83"/>
      <c r="AM367" s="84" t="s">
        <v>1302</v>
      </c>
      <c r="AN367" s="84" t="s">
        <v>1303</v>
      </c>
      <c r="AO367" s="89" t="str">
        <f t="shared" si="109"/>
        <v>Link</v>
      </c>
      <c r="AP367" s="83" t="b">
        <v>1</v>
      </c>
      <c r="AQ367" s="168">
        <v>230</v>
      </c>
      <c r="AR367" s="181" t="s">
        <v>3453</v>
      </c>
      <c r="AS367"/>
      <c r="AT367"/>
      <c r="AU367"/>
      <c r="AV367"/>
      <c r="AW367"/>
      <c r="AX367"/>
      <c r="AY367"/>
      <c r="AZ367"/>
      <c r="BA367"/>
      <c r="BB367"/>
      <c r="BC367"/>
      <c r="BD367"/>
      <c r="BE367"/>
      <c r="BF367"/>
      <c r="BG367"/>
      <c r="BH367"/>
      <c r="BI367"/>
      <c r="BJ367"/>
      <c r="BK367"/>
      <c r="BL367"/>
      <c r="BM367"/>
      <c r="BN367"/>
      <c r="BO367"/>
      <c r="BP367"/>
      <c r="BQ367"/>
      <c r="BR367"/>
      <c r="BS367" s="84" t="s">
        <v>3454</v>
      </c>
      <c r="BT367" s="84" t="s">
        <v>3433</v>
      </c>
      <c r="BU367" s="90">
        <v>3</v>
      </c>
      <c r="BV367" s="90"/>
      <c r="BW367" s="90">
        <v>2</v>
      </c>
      <c r="BX367" s="90"/>
      <c r="BY367" s="90"/>
      <c r="BZ367" s="90">
        <v>2</v>
      </c>
      <c r="CA367" s="90"/>
      <c r="CB367" s="90"/>
      <c r="CC367" s="90"/>
      <c r="CD367" s="84" t="s">
        <v>2805</v>
      </c>
      <c r="CE367" s="84" t="s">
        <v>2818</v>
      </c>
      <c r="CF367" s="90">
        <v>1</v>
      </c>
      <c r="CG367" s="84" t="s">
        <v>3214</v>
      </c>
      <c r="CH367" s="84" t="s">
        <v>3209</v>
      </c>
      <c r="CI367" s="91" t="s">
        <v>3331</v>
      </c>
      <c r="CJ367" s="92" t="s">
        <v>3113</v>
      </c>
    </row>
    <row r="368" spans="1:89" s="84" customFormat="1" x14ac:dyDescent="0.3">
      <c r="A368" s="83" t="s">
        <v>1423</v>
      </c>
      <c r="B368" s="83">
        <v>63412431</v>
      </c>
      <c r="C368" s="83">
        <v>0</v>
      </c>
      <c r="D368" s="83">
        <v>50</v>
      </c>
      <c r="E368" s="83">
        <v>0</v>
      </c>
      <c r="G368" s="83" t="s">
        <v>1424</v>
      </c>
      <c r="H368" s="85">
        <v>44057</v>
      </c>
      <c r="I368" s="83"/>
      <c r="J368" s="86">
        <v>1597406677</v>
      </c>
      <c r="K368" s="87">
        <f t="shared" si="95"/>
        <v>44057.503206018519</v>
      </c>
      <c r="L368" s="86">
        <v>1597410479</v>
      </c>
      <c r="M368" s="87">
        <f t="shared" si="96"/>
        <v>44057.547210648147</v>
      </c>
      <c r="N368" s="86">
        <f t="shared" si="97"/>
        <v>3802</v>
      </c>
      <c r="O368" s="88" t="str">
        <f t="shared" si="98"/>
        <v>0 days 1:3:22</v>
      </c>
      <c r="P368" s="86"/>
      <c r="Q368" s="87" t="str">
        <f t="shared" si="99"/>
        <v/>
      </c>
      <c r="R368" s="86" t="str">
        <f t="shared" si="100"/>
        <v/>
      </c>
      <c r="S368" s="88" t="str">
        <f t="shared" si="101"/>
        <v/>
      </c>
      <c r="U368" s="87" t="str">
        <f t="shared" si="102"/>
        <v/>
      </c>
      <c r="V368" s="86" t="str">
        <f t="shared" si="103"/>
        <v/>
      </c>
      <c r="W368" s="88" t="str">
        <f t="shared" si="104"/>
        <v/>
      </c>
      <c r="X368" s="86">
        <f t="shared" si="105"/>
        <v>3802</v>
      </c>
      <c r="Y368" s="88" t="str">
        <f t="shared" si="106"/>
        <v>00 days 01:03:22</v>
      </c>
      <c r="AC368" s="84" t="str">
        <f>IF(AB368="","",VLOOKUP(AB368,'Lookup Tables'!$A$75:$B$86,2,TRUE))</f>
        <v/>
      </c>
      <c r="AD368" s="88" t="str">
        <f t="shared" si="107"/>
        <v/>
      </c>
      <c r="AE368" s="83" t="s">
        <v>443</v>
      </c>
      <c r="AF368" s="89" t="str">
        <f t="shared" si="108"/>
        <v>Link</v>
      </c>
      <c r="AG368" s="83">
        <v>269</v>
      </c>
      <c r="AH368" s="84" t="str">
        <f>IF(AG368="","",VLOOKUP(AG368,'Lookup Tables'!$A$75:$B$86,2,TRUE))</f>
        <v>Level 2</v>
      </c>
      <c r="AI368" s="83">
        <v>13705843</v>
      </c>
      <c r="AJ368" s="83" t="s">
        <v>9</v>
      </c>
      <c r="AK368" s="83" t="s">
        <v>442</v>
      </c>
      <c r="AL368" s="83"/>
      <c r="AM368" s="84" t="s">
        <v>444</v>
      </c>
      <c r="AN368" s="84" t="s">
        <v>1425</v>
      </c>
      <c r="AO368" s="89" t="str">
        <f t="shared" si="109"/>
        <v>Link</v>
      </c>
      <c r="AP368" s="83" t="b">
        <v>0</v>
      </c>
      <c r="AQ368" s="168">
        <v>253</v>
      </c>
      <c r="AR368" s="181" t="s">
        <v>3510</v>
      </c>
      <c r="AS368"/>
      <c r="AT368"/>
      <c r="AU368"/>
      <c r="AV368"/>
      <c r="AW368"/>
      <c r="AX368"/>
      <c r="AY368"/>
      <c r="AZ368"/>
      <c r="BA368"/>
      <c r="BB368"/>
      <c r="BC368"/>
      <c r="BD368"/>
      <c r="BE368"/>
      <c r="BF368"/>
      <c r="BG368"/>
      <c r="BH368"/>
      <c r="BI368"/>
      <c r="BJ368"/>
      <c r="BK368"/>
      <c r="BL368"/>
      <c r="BM368"/>
      <c r="BN368"/>
      <c r="BO368"/>
      <c r="BP368"/>
      <c r="BQ368"/>
      <c r="BR368"/>
      <c r="BS368" s="84" t="s">
        <v>3511</v>
      </c>
      <c r="BT368" s="84" t="s">
        <v>3433</v>
      </c>
      <c r="BU368" s="90"/>
      <c r="BV368" s="90">
        <v>2</v>
      </c>
      <c r="BW368" s="90">
        <v>3</v>
      </c>
      <c r="BX368" s="90"/>
      <c r="BY368" s="90"/>
      <c r="BZ368" s="90"/>
      <c r="CA368" s="90"/>
      <c r="CB368" s="90"/>
      <c r="CC368" s="90"/>
      <c r="CD368" s="84" t="s">
        <v>2801</v>
      </c>
      <c r="CE368" s="84" t="s">
        <v>2818</v>
      </c>
      <c r="CF368" s="90">
        <v>1</v>
      </c>
      <c r="CG368" s="84" t="s">
        <v>3214</v>
      </c>
      <c r="CH368" s="84" t="s">
        <v>2818</v>
      </c>
      <c r="CI368" s="91" t="s">
        <v>2818</v>
      </c>
      <c r="CJ368" s="92" t="s">
        <v>3113</v>
      </c>
    </row>
    <row r="369" spans="1:89" s="84" customFormat="1" x14ac:dyDescent="0.3">
      <c r="A369" s="99" t="s">
        <v>2403</v>
      </c>
      <c r="B369" s="99">
        <v>62107035</v>
      </c>
      <c r="C369" s="99">
        <v>1</v>
      </c>
      <c r="D369" s="99">
        <v>38</v>
      </c>
      <c r="E369" s="99">
        <v>1</v>
      </c>
      <c r="F369" s="100"/>
      <c r="G369" s="99" t="s">
        <v>2404</v>
      </c>
      <c r="H369" s="101">
        <v>43981</v>
      </c>
      <c r="I369" s="99"/>
      <c r="J369" s="102">
        <v>1590863688</v>
      </c>
      <c r="K369" s="103">
        <f t="shared" si="95"/>
        <v>43981.77416666667</v>
      </c>
      <c r="L369" s="102">
        <v>1590864796</v>
      </c>
      <c r="M369" s="103">
        <f t="shared" si="96"/>
        <v>43981.786990740744</v>
      </c>
      <c r="N369" s="102">
        <f t="shared" si="97"/>
        <v>1108</v>
      </c>
      <c r="O369" s="104" t="str">
        <f t="shared" si="98"/>
        <v>0 days 0:18:28</v>
      </c>
      <c r="P369" s="102">
        <v>1590875721</v>
      </c>
      <c r="Q369" s="103">
        <f t="shared" si="99"/>
        <v>43981.913437499999</v>
      </c>
      <c r="R369" s="102">
        <f t="shared" si="100"/>
        <v>12033</v>
      </c>
      <c r="S369" s="104" t="str">
        <f t="shared" si="101"/>
        <v>0 days 3:20:33</v>
      </c>
      <c r="T369" s="100"/>
      <c r="U369" s="103" t="str">
        <f t="shared" si="102"/>
        <v/>
      </c>
      <c r="V369" s="102" t="str">
        <f t="shared" si="103"/>
        <v/>
      </c>
      <c r="W369" s="104" t="str">
        <f t="shared" si="104"/>
        <v/>
      </c>
      <c r="X369" s="102">
        <f t="shared" si="105"/>
        <v>1108</v>
      </c>
      <c r="Y369" s="104" t="str">
        <f t="shared" si="106"/>
        <v>00 days 00:18:28</v>
      </c>
      <c r="Z369" s="100"/>
      <c r="AA369" s="100"/>
      <c r="AB369" s="100"/>
      <c r="AC369" s="100" t="str">
        <f>IF(AB369="","",VLOOKUP(AB369,'Lookup Tables'!$A$75:$B$86,2,TRUE))</f>
        <v/>
      </c>
      <c r="AD369" s="104" t="str">
        <f t="shared" si="107"/>
        <v/>
      </c>
      <c r="AE369" s="99" t="s">
        <v>2406</v>
      </c>
      <c r="AF369" s="99" t="str">
        <f t="shared" si="108"/>
        <v>Link</v>
      </c>
      <c r="AG369" s="99">
        <v>976</v>
      </c>
      <c r="AH369" s="100" t="str">
        <f>IF(AG369="","",VLOOKUP(AG369,'Lookup Tables'!$A$75:$B$86,2,TRUE))</f>
        <v>Level 3</v>
      </c>
      <c r="AI369" s="99">
        <v>207425</v>
      </c>
      <c r="AJ369" s="99" t="s">
        <v>9</v>
      </c>
      <c r="AK369" s="99" t="s">
        <v>2405</v>
      </c>
      <c r="AL369" s="99">
        <v>69</v>
      </c>
      <c r="AM369" s="100" t="s">
        <v>2407</v>
      </c>
      <c r="AN369" s="100" t="s">
        <v>2408</v>
      </c>
      <c r="AO369" s="99" t="str">
        <f t="shared" si="109"/>
        <v>Link</v>
      </c>
      <c r="AP369" s="157" t="b">
        <v>0</v>
      </c>
      <c r="AQ369" s="170">
        <v>442</v>
      </c>
      <c r="AR369" s="185" t="s">
        <v>3190</v>
      </c>
      <c r="AS369" s="159"/>
      <c r="AT369" s="159"/>
      <c r="AU369" s="159"/>
      <c r="AV369" s="159"/>
      <c r="AW369" s="159"/>
      <c r="AX369" s="159"/>
      <c r="AY369" s="159"/>
      <c r="AZ369" s="159"/>
      <c r="BA369" s="159"/>
      <c r="BB369" s="159"/>
      <c r="BC369" s="159"/>
      <c r="BD369" s="159"/>
      <c r="BE369" s="159"/>
      <c r="BF369" s="159"/>
      <c r="BG369" s="159"/>
      <c r="BH369" s="159"/>
      <c r="BI369" s="159"/>
      <c r="BJ369" s="159"/>
      <c r="BK369" s="159"/>
      <c r="BL369" s="159"/>
      <c r="BM369" s="159"/>
      <c r="BN369" s="159"/>
      <c r="BO369" s="159"/>
      <c r="BP369" s="159"/>
      <c r="BQ369" s="159"/>
      <c r="BR369" s="159"/>
      <c r="BS369" s="158" t="s">
        <v>3191</v>
      </c>
      <c r="BT369" s="158" t="s">
        <v>3156</v>
      </c>
      <c r="BU369" s="160"/>
      <c r="BV369" s="160">
        <v>3</v>
      </c>
      <c r="BW369" s="160">
        <v>2</v>
      </c>
      <c r="BX369" s="160"/>
      <c r="BY369" s="160"/>
      <c r="BZ369" s="160"/>
      <c r="CA369" s="160"/>
      <c r="CB369" s="160"/>
      <c r="CC369" s="160"/>
      <c r="CD369" s="158" t="s">
        <v>2801</v>
      </c>
      <c r="CE369" s="158" t="s">
        <v>2818</v>
      </c>
      <c r="CF369" s="160">
        <v>1</v>
      </c>
      <c r="CG369" s="158" t="s">
        <v>3213</v>
      </c>
      <c r="CH369" s="158" t="s">
        <v>2818</v>
      </c>
      <c r="CI369" s="161" t="s">
        <v>3189</v>
      </c>
      <c r="CJ369" s="162" t="s">
        <v>3113</v>
      </c>
      <c r="CK369" s="100"/>
    </row>
    <row r="370" spans="1:89" s="84" customFormat="1" x14ac:dyDescent="0.3">
      <c r="A370" s="83" t="s">
        <v>2315</v>
      </c>
      <c r="B370" s="83">
        <v>64738381</v>
      </c>
      <c r="C370" s="83">
        <v>2</v>
      </c>
      <c r="D370" s="83">
        <v>893</v>
      </c>
      <c r="E370" s="83">
        <v>1</v>
      </c>
      <c r="F370" s="84">
        <v>64741676</v>
      </c>
      <c r="G370" s="83" t="s">
        <v>2316</v>
      </c>
      <c r="H370" s="85">
        <v>44143</v>
      </c>
      <c r="I370" s="83"/>
      <c r="J370" s="86">
        <v>1604840646</v>
      </c>
      <c r="K370" s="87">
        <f t="shared" si="95"/>
        <v>44143.54451388889</v>
      </c>
      <c r="L370" s="86">
        <v>1604842144</v>
      </c>
      <c r="M370" s="87">
        <f t="shared" si="96"/>
        <v>44143.561851851846</v>
      </c>
      <c r="N370" s="86">
        <f t="shared" si="97"/>
        <v>1498</v>
      </c>
      <c r="O370" s="88" t="str">
        <f t="shared" si="98"/>
        <v>0 days 0:24:58</v>
      </c>
      <c r="P370" s="86">
        <v>1604860173</v>
      </c>
      <c r="Q370" s="87">
        <f t="shared" si="99"/>
        <v>44143.770520833335</v>
      </c>
      <c r="R370" s="86">
        <f t="shared" si="100"/>
        <v>19527</v>
      </c>
      <c r="S370" s="88" t="str">
        <f t="shared" si="101"/>
        <v>0 days 5:25:27</v>
      </c>
      <c r="T370" s="84">
        <v>1604860173</v>
      </c>
      <c r="U370" s="87">
        <f t="shared" si="102"/>
        <v>44143.770520833335</v>
      </c>
      <c r="V370" s="86">
        <f t="shared" si="103"/>
        <v>19527</v>
      </c>
      <c r="W370" s="88" t="str">
        <f t="shared" si="104"/>
        <v>0 days 5:25:27</v>
      </c>
      <c r="X370" s="86">
        <f t="shared" si="105"/>
        <v>1498</v>
      </c>
      <c r="Y370" s="88" t="str">
        <f t="shared" si="106"/>
        <v>00 days 00:24:58</v>
      </c>
      <c r="Z370" s="84" t="s">
        <v>2318</v>
      </c>
      <c r="AA370" s="84">
        <v>6022618</v>
      </c>
      <c r="AB370" s="84">
        <v>51</v>
      </c>
      <c r="AC370" s="84" t="str">
        <f>IF(AB370="","",VLOOKUP(AB370,'Lookup Tables'!$A$75:$B$86,2,TRUE))</f>
        <v>Level 1</v>
      </c>
      <c r="AD370" s="88" t="str">
        <f t="shared" si="107"/>
        <v>Level 1-Level 1</v>
      </c>
      <c r="AE370" s="83" t="s">
        <v>2318</v>
      </c>
      <c r="AF370" s="89" t="str">
        <f t="shared" si="108"/>
        <v>Link</v>
      </c>
      <c r="AG370" s="83">
        <v>51</v>
      </c>
      <c r="AH370" s="84" t="str">
        <f>IF(AG370="","",VLOOKUP(AG370,'Lookup Tables'!$A$75:$B$86,2,TRUE))</f>
        <v>Level 1</v>
      </c>
      <c r="AI370" s="83">
        <v>6022618</v>
      </c>
      <c r="AJ370" s="83" t="s">
        <v>9</v>
      </c>
      <c r="AK370" s="83" t="s">
        <v>2317</v>
      </c>
      <c r="AL370" s="83"/>
      <c r="AM370" s="84" t="s">
        <v>2319</v>
      </c>
      <c r="AN370" s="84" t="s">
        <v>2320</v>
      </c>
      <c r="AO370" s="89" t="str">
        <f t="shared" si="109"/>
        <v>Link</v>
      </c>
      <c r="AP370" s="83" t="b">
        <v>1</v>
      </c>
      <c r="AQ370" s="168">
        <v>427</v>
      </c>
      <c r="AR370" s="181" t="s">
        <v>3599</v>
      </c>
      <c r="AS370"/>
      <c r="AT370"/>
      <c r="AU370"/>
      <c r="AV370"/>
      <c r="AW370"/>
      <c r="AX370"/>
      <c r="AY370"/>
      <c r="AZ370"/>
      <c r="BA370"/>
      <c r="BB370"/>
      <c r="BC370"/>
      <c r="BD370"/>
      <c r="BE370"/>
      <c r="BF370"/>
      <c r="BG370"/>
      <c r="BH370"/>
      <c r="BI370"/>
      <c r="BJ370"/>
      <c r="BK370"/>
      <c r="BL370"/>
      <c r="BM370"/>
      <c r="BN370"/>
      <c r="BO370"/>
      <c r="BP370"/>
      <c r="BQ370"/>
      <c r="BR370"/>
      <c r="BS370" s="84" t="s">
        <v>3598</v>
      </c>
      <c r="BT370" s="84" t="s">
        <v>2613</v>
      </c>
      <c r="BU370" s="90">
        <v>3</v>
      </c>
      <c r="BV370" s="90">
        <v>2</v>
      </c>
      <c r="BW370" s="90">
        <v>2</v>
      </c>
      <c r="BX370" s="90"/>
      <c r="BY370" s="90"/>
      <c r="BZ370" s="90"/>
      <c r="CA370" s="90"/>
      <c r="CB370" s="90"/>
      <c r="CC370" s="90"/>
      <c r="CD370" s="84" t="s">
        <v>2805</v>
      </c>
      <c r="CE370" s="84" t="s">
        <v>2818</v>
      </c>
      <c r="CF370" s="90">
        <v>1</v>
      </c>
      <c r="CG370" s="84" t="s">
        <v>3213</v>
      </c>
      <c r="CH370" s="84" t="s">
        <v>3208</v>
      </c>
      <c r="CI370" s="91" t="s">
        <v>3596</v>
      </c>
      <c r="CJ370" s="92" t="s">
        <v>3113</v>
      </c>
    </row>
    <row r="371" spans="1:89" s="84" customFormat="1" x14ac:dyDescent="0.3">
      <c r="A371" s="83" t="s">
        <v>1368</v>
      </c>
      <c r="B371" s="83">
        <v>52239924</v>
      </c>
      <c r="C371" s="83">
        <v>10</v>
      </c>
      <c r="D371" s="83">
        <v>9789</v>
      </c>
      <c r="E371" s="83">
        <v>3</v>
      </c>
      <c r="G371" s="83" t="s">
        <v>1369</v>
      </c>
      <c r="H371" s="85">
        <v>43666</v>
      </c>
      <c r="I371" s="83"/>
      <c r="J371" s="86">
        <v>1536446113</v>
      </c>
      <c r="K371" s="87">
        <f t="shared" si="95"/>
        <v>43351.941122685181</v>
      </c>
      <c r="L371" s="86">
        <v>1536456945</v>
      </c>
      <c r="M371" s="87">
        <f t="shared" si="96"/>
        <v>43352.06649305555</v>
      </c>
      <c r="N371" s="86">
        <f t="shared" si="97"/>
        <v>10832</v>
      </c>
      <c r="O371" s="88" t="str">
        <f t="shared" si="98"/>
        <v>0 days 3:0:32</v>
      </c>
      <c r="P371" s="86">
        <v>1539141252</v>
      </c>
      <c r="Q371" s="87">
        <f t="shared" si="99"/>
        <v>43383.13486111111</v>
      </c>
      <c r="R371" s="86">
        <f t="shared" si="100"/>
        <v>2695139</v>
      </c>
      <c r="S371" s="88" t="str">
        <f t="shared" si="101"/>
        <v>31 days 4:38:59</v>
      </c>
      <c r="U371" s="87" t="str">
        <f t="shared" si="102"/>
        <v/>
      </c>
      <c r="V371" s="86" t="str">
        <f t="shared" si="103"/>
        <v/>
      </c>
      <c r="W371" s="88" t="str">
        <f t="shared" si="104"/>
        <v/>
      </c>
      <c r="X371" s="86">
        <f t="shared" si="105"/>
        <v>10832</v>
      </c>
      <c r="Y371" s="88" t="str">
        <f t="shared" si="106"/>
        <v>00 days 03:00:32</v>
      </c>
      <c r="AC371" s="84" t="str">
        <f>IF(AB371="","",VLOOKUP(AB371,'Lookup Tables'!$A$75:$B$86,2,TRUE))</f>
        <v/>
      </c>
      <c r="AD371" s="88" t="str">
        <f t="shared" si="107"/>
        <v/>
      </c>
      <c r="AE371" s="83" t="s">
        <v>1371</v>
      </c>
      <c r="AF371" s="89" t="str">
        <f t="shared" si="108"/>
        <v>Link</v>
      </c>
      <c r="AG371" s="83">
        <v>1569</v>
      </c>
      <c r="AH371" s="84" t="str">
        <f>IF(AG371="","",VLOOKUP(AG371,'Lookup Tables'!$A$75:$B$86,2,TRUE))</f>
        <v>Level 4</v>
      </c>
      <c r="AI371" s="83">
        <v>7268968</v>
      </c>
      <c r="AJ371" s="83" t="s">
        <v>9</v>
      </c>
      <c r="AK371" s="83" t="s">
        <v>1370</v>
      </c>
      <c r="AL371" s="83">
        <v>27</v>
      </c>
      <c r="AM371" s="84" t="s">
        <v>1372</v>
      </c>
      <c r="AN371" s="84" t="s">
        <v>1373</v>
      </c>
      <c r="AO371" s="89" t="str">
        <f t="shared" si="109"/>
        <v>Link</v>
      </c>
      <c r="AP371" s="83" t="b">
        <v>1</v>
      </c>
      <c r="AQ371" s="168">
        <v>243</v>
      </c>
      <c r="AR371" s="181" t="s">
        <v>3484</v>
      </c>
      <c r="AS371"/>
      <c r="AT371"/>
      <c r="AU371"/>
      <c r="AV371"/>
      <c r="AW371"/>
      <c r="AX371"/>
      <c r="AY371"/>
      <c r="AZ371"/>
      <c r="BA371"/>
      <c r="BB371"/>
      <c r="BC371"/>
      <c r="BD371"/>
      <c r="BE371"/>
      <c r="BF371"/>
      <c r="BG371"/>
      <c r="BH371"/>
      <c r="BI371"/>
      <c r="BJ371"/>
      <c r="BK371"/>
      <c r="BL371"/>
      <c r="BM371"/>
      <c r="BN371"/>
      <c r="BO371"/>
      <c r="BP371"/>
      <c r="BQ371"/>
      <c r="BR371"/>
      <c r="BS371" s="84" t="s">
        <v>3483</v>
      </c>
      <c r="BT371" s="84" t="s">
        <v>3433</v>
      </c>
      <c r="BU371" s="90"/>
      <c r="BV371" s="90"/>
      <c r="BW371" s="90">
        <v>3</v>
      </c>
      <c r="BX371" s="90"/>
      <c r="BY371" s="90"/>
      <c r="BZ371" s="90"/>
      <c r="CA371" s="90"/>
      <c r="CB371" s="90"/>
      <c r="CC371" s="90"/>
      <c r="CD371" s="84" t="s">
        <v>2801</v>
      </c>
      <c r="CE371" s="84" t="s">
        <v>2818</v>
      </c>
      <c r="CF371" s="90">
        <v>1</v>
      </c>
      <c r="CG371" s="84" t="s">
        <v>3214</v>
      </c>
      <c r="CH371" s="84" t="s">
        <v>2818</v>
      </c>
      <c r="CI371" s="91" t="s">
        <v>3462</v>
      </c>
      <c r="CJ371" s="92" t="s">
        <v>3113</v>
      </c>
    </row>
    <row r="372" spans="1:89" s="84" customFormat="1" ht="28.8" x14ac:dyDescent="0.3">
      <c r="A372" s="83" t="s">
        <v>589</v>
      </c>
      <c r="B372" s="83">
        <v>51777407</v>
      </c>
      <c r="C372" s="83">
        <v>0</v>
      </c>
      <c r="D372" s="83">
        <v>64</v>
      </c>
      <c r="E372" s="83">
        <v>1</v>
      </c>
      <c r="F372" s="84">
        <v>51779625</v>
      </c>
      <c r="G372" s="83" t="s">
        <v>590</v>
      </c>
      <c r="H372" s="85">
        <v>43322</v>
      </c>
      <c r="I372" s="83"/>
      <c r="J372" s="86">
        <v>1533861041</v>
      </c>
      <c r="K372" s="87">
        <f t="shared" si="95"/>
        <v>43322.021307870367</v>
      </c>
      <c r="L372" s="86"/>
      <c r="M372" s="87" t="str">
        <f t="shared" si="96"/>
        <v/>
      </c>
      <c r="N372" s="86" t="str">
        <f t="shared" si="97"/>
        <v/>
      </c>
      <c r="O372" s="88" t="str">
        <f t="shared" si="98"/>
        <v/>
      </c>
      <c r="P372" s="86">
        <v>1533879357</v>
      </c>
      <c r="Q372" s="87">
        <f t="shared" si="99"/>
        <v>43322.233298611114</v>
      </c>
      <c r="R372" s="86">
        <f t="shared" si="100"/>
        <v>18316</v>
      </c>
      <c r="S372" s="88" t="str">
        <f t="shared" si="101"/>
        <v>0 days 5:5:16</v>
      </c>
      <c r="T372" s="84">
        <v>1533879357</v>
      </c>
      <c r="U372" s="87">
        <f t="shared" si="102"/>
        <v>43322.233298611114</v>
      </c>
      <c r="V372" s="86">
        <f t="shared" si="103"/>
        <v>18316</v>
      </c>
      <c r="W372" s="88" t="str">
        <f t="shared" si="104"/>
        <v>0 days 5:5:16</v>
      </c>
      <c r="X372" s="86">
        <f t="shared" si="105"/>
        <v>18316</v>
      </c>
      <c r="Y372" s="88" t="str">
        <f t="shared" si="106"/>
        <v>00 days 05:05:16</v>
      </c>
      <c r="Z372" s="84" t="s">
        <v>637</v>
      </c>
      <c r="AA372" s="84">
        <v>249933</v>
      </c>
      <c r="AB372" s="84">
        <v>64155</v>
      </c>
      <c r="AC372" s="84" t="str">
        <f>IF(AB372="","",VLOOKUP(AB372,'Lookup Tables'!$A$75:$B$86,2,TRUE))</f>
        <v>Level 10</v>
      </c>
      <c r="AD372" s="88" t="str">
        <f t="shared" si="107"/>
        <v>Level 3-Level 10</v>
      </c>
      <c r="AE372" s="83">
        <v>2080</v>
      </c>
      <c r="AF372" s="89" t="str">
        <f t="shared" si="108"/>
        <v>Link</v>
      </c>
      <c r="AG372" s="83">
        <v>723</v>
      </c>
      <c r="AH372" s="84" t="str">
        <f>IF(AG372="","",VLOOKUP(AG372,'Lookup Tables'!$A$75:$B$86,2,TRUE))</f>
        <v>Level 3</v>
      </c>
      <c r="AI372" s="83">
        <v>9779026</v>
      </c>
      <c r="AJ372" s="83" t="s">
        <v>9</v>
      </c>
      <c r="AK372" s="83" t="s">
        <v>591</v>
      </c>
      <c r="AL372" s="83"/>
      <c r="AM372" s="84" t="s">
        <v>592</v>
      </c>
      <c r="AN372" s="84" t="s">
        <v>593</v>
      </c>
      <c r="AO372" s="89" t="str">
        <f t="shared" si="109"/>
        <v>Link</v>
      </c>
      <c r="AP372" s="83" t="b">
        <v>1</v>
      </c>
      <c r="AQ372" s="168">
        <v>100</v>
      </c>
      <c r="AR372" s="182" t="s">
        <v>2942</v>
      </c>
      <c r="AS372"/>
      <c r="AT372"/>
      <c r="AU372"/>
      <c r="AV372"/>
      <c r="AW372"/>
      <c r="AX372"/>
      <c r="AY372"/>
      <c r="AZ372"/>
      <c r="BA372"/>
      <c r="BB372"/>
      <c r="BC372"/>
      <c r="BD372"/>
      <c r="BE372"/>
      <c r="BF372"/>
      <c r="BG372"/>
      <c r="BH372"/>
      <c r="BI372"/>
      <c r="BJ372"/>
      <c r="BK372"/>
      <c r="BL372"/>
      <c r="BM372"/>
      <c r="BN372"/>
      <c r="BO372"/>
      <c r="BP372"/>
      <c r="BQ372"/>
      <c r="BR372"/>
      <c r="BS372" s="84" t="s">
        <v>2941</v>
      </c>
      <c r="BT372" s="84" t="s">
        <v>2945</v>
      </c>
      <c r="BU372" s="90">
        <v>3</v>
      </c>
      <c r="BV372" s="90"/>
      <c r="BW372" s="90"/>
      <c r="BX372" s="90"/>
      <c r="BY372" s="90"/>
      <c r="BZ372" s="90">
        <v>2</v>
      </c>
      <c r="CA372" s="90"/>
      <c r="CB372" s="90"/>
      <c r="CC372" s="90"/>
      <c r="CD372" s="84" t="s">
        <v>2805</v>
      </c>
      <c r="CE372" s="84" t="s">
        <v>2818</v>
      </c>
      <c r="CF372" s="90">
        <v>1</v>
      </c>
      <c r="CG372" s="84" t="s">
        <v>3214</v>
      </c>
      <c r="CH372" s="84" t="s">
        <v>2818</v>
      </c>
      <c r="CI372" s="91" t="s">
        <v>2818</v>
      </c>
      <c r="CJ372" s="92" t="s">
        <v>3113</v>
      </c>
    </row>
    <row r="373" spans="1:89" s="84" customFormat="1" x14ac:dyDescent="0.3">
      <c r="A373" s="83" t="s">
        <v>2183</v>
      </c>
      <c r="B373" s="83">
        <v>59654003</v>
      </c>
      <c r="C373" s="83">
        <v>0</v>
      </c>
      <c r="D373" s="83">
        <v>232</v>
      </c>
      <c r="E373" s="83">
        <v>0</v>
      </c>
      <c r="G373" s="83" t="s">
        <v>2184</v>
      </c>
      <c r="H373" s="85">
        <v>43838</v>
      </c>
      <c r="I373" s="83"/>
      <c r="J373" s="86">
        <v>1578518604</v>
      </c>
      <c r="K373" s="87">
        <f t="shared" si="95"/>
        <v>43838.891250000001</v>
      </c>
      <c r="L373" s="86">
        <v>1578518956</v>
      </c>
      <c r="M373" s="87">
        <f t="shared" si="96"/>
        <v>43838.895324074074</v>
      </c>
      <c r="N373" s="86">
        <f t="shared" si="97"/>
        <v>352</v>
      </c>
      <c r="O373" s="88" t="str">
        <f t="shared" si="98"/>
        <v>0 days 0:5:52</v>
      </c>
      <c r="P373" s="86"/>
      <c r="Q373" s="87" t="str">
        <f t="shared" si="99"/>
        <v/>
      </c>
      <c r="R373" s="86" t="str">
        <f t="shared" si="100"/>
        <v/>
      </c>
      <c r="S373" s="88" t="str">
        <f t="shared" si="101"/>
        <v/>
      </c>
      <c r="U373" s="87" t="str">
        <f t="shared" si="102"/>
        <v/>
      </c>
      <c r="V373" s="86" t="str">
        <f t="shared" si="103"/>
        <v/>
      </c>
      <c r="W373" s="88" t="str">
        <f t="shared" si="104"/>
        <v/>
      </c>
      <c r="X373" s="86">
        <f t="shared" si="105"/>
        <v>352</v>
      </c>
      <c r="Y373" s="88" t="str">
        <f t="shared" si="106"/>
        <v>00 days 00:05:52</v>
      </c>
      <c r="AC373" s="84" t="str">
        <f>IF(AB373="","",VLOOKUP(AB373,'Lookup Tables'!$A$75:$B$86,2,TRUE))</f>
        <v/>
      </c>
      <c r="AD373" s="88" t="str">
        <f t="shared" si="107"/>
        <v/>
      </c>
      <c r="AE373" s="83" t="s">
        <v>2186</v>
      </c>
      <c r="AF373" s="89" t="str">
        <f t="shared" si="108"/>
        <v>Link</v>
      </c>
      <c r="AG373" s="83">
        <v>1</v>
      </c>
      <c r="AH373" s="84" t="str">
        <f>IF(AG373="","",VLOOKUP(AG373,'Lookup Tables'!$A$75:$B$86,2,TRUE))</f>
        <v>Level 1</v>
      </c>
      <c r="AI373" s="83">
        <v>12678303</v>
      </c>
      <c r="AJ373" s="83" t="s">
        <v>9</v>
      </c>
      <c r="AK373" s="83" t="s">
        <v>2185</v>
      </c>
      <c r="AL373" s="83"/>
      <c r="AM373" s="84" t="s">
        <v>2187</v>
      </c>
      <c r="AN373" s="84" t="s">
        <v>2188</v>
      </c>
      <c r="AO373" s="89" t="str">
        <f t="shared" si="109"/>
        <v>Link</v>
      </c>
      <c r="AP373" s="83" t="b">
        <v>0</v>
      </c>
      <c r="AQ373" s="168">
        <v>402</v>
      </c>
      <c r="AR373" s="181" t="s">
        <v>2937</v>
      </c>
      <c r="AS373"/>
      <c r="AT373"/>
      <c r="AU373"/>
      <c r="AV373"/>
      <c r="AW373"/>
      <c r="AX373"/>
      <c r="AY373"/>
      <c r="AZ373"/>
      <c r="BA373"/>
      <c r="BB373"/>
      <c r="BC373"/>
      <c r="BD373"/>
      <c r="BE373"/>
      <c r="BF373"/>
      <c r="BG373"/>
      <c r="BH373"/>
      <c r="BI373"/>
      <c r="BJ373"/>
      <c r="BK373"/>
      <c r="BL373"/>
      <c r="BM373"/>
      <c r="BN373"/>
      <c r="BO373"/>
      <c r="BP373"/>
      <c r="BQ373"/>
      <c r="BR373"/>
      <c r="BS373" s="84" t="s">
        <v>3010</v>
      </c>
      <c r="BT373" s="84" t="s">
        <v>2938</v>
      </c>
      <c r="BU373" s="90"/>
      <c r="BV373" s="90">
        <v>2</v>
      </c>
      <c r="BW373" s="90">
        <v>3</v>
      </c>
      <c r="BX373" s="90"/>
      <c r="BY373" s="90"/>
      <c r="BZ373" s="90"/>
      <c r="CA373" s="90">
        <v>2</v>
      </c>
      <c r="CB373" s="90"/>
      <c r="CC373" s="90"/>
      <c r="CD373" s="84" t="s">
        <v>2801</v>
      </c>
      <c r="CE373" s="84" t="s">
        <v>2818</v>
      </c>
      <c r="CF373" s="90">
        <v>1</v>
      </c>
      <c r="CG373" s="84" t="s">
        <v>3214</v>
      </c>
      <c r="CH373" s="84" t="s">
        <v>2818</v>
      </c>
      <c r="CI373" s="91" t="s">
        <v>2818</v>
      </c>
      <c r="CJ373" s="92" t="s">
        <v>3113</v>
      </c>
    </row>
    <row r="374" spans="1:89" s="84" customFormat="1" x14ac:dyDescent="0.3">
      <c r="A374" s="83" t="s">
        <v>2161</v>
      </c>
      <c r="B374" s="83">
        <v>55884021</v>
      </c>
      <c r="C374" s="83">
        <v>1</v>
      </c>
      <c r="D374" s="83">
        <v>1166</v>
      </c>
      <c r="E374" s="83">
        <v>1</v>
      </c>
      <c r="F374" s="84">
        <v>56037694</v>
      </c>
      <c r="G374" s="83" t="s">
        <v>375</v>
      </c>
      <c r="H374" s="85">
        <v>43593</v>
      </c>
      <c r="I374" s="83"/>
      <c r="J374" s="86">
        <v>1556392541</v>
      </c>
      <c r="K374" s="87">
        <f t="shared" si="95"/>
        <v>43582.802557870367</v>
      </c>
      <c r="L374" s="86"/>
      <c r="M374" s="87" t="str">
        <f t="shared" si="96"/>
        <v/>
      </c>
      <c r="N374" s="86" t="str">
        <f t="shared" si="97"/>
        <v/>
      </c>
      <c r="O374" s="88" t="str">
        <f t="shared" si="98"/>
        <v/>
      </c>
      <c r="P374" s="86">
        <v>1557308367</v>
      </c>
      <c r="Q374" s="87">
        <f t="shared" si="99"/>
        <v>43593.402395833327</v>
      </c>
      <c r="R374" s="86">
        <f t="shared" si="100"/>
        <v>915826</v>
      </c>
      <c r="S374" s="88" t="str">
        <f t="shared" si="101"/>
        <v>10 days 14:23:46</v>
      </c>
      <c r="T374" s="84">
        <v>1557308367</v>
      </c>
      <c r="U374" s="87">
        <f t="shared" si="102"/>
        <v>43593.402395833327</v>
      </c>
      <c r="V374" s="86">
        <f t="shared" si="103"/>
        <v>915826</v>
      </c>
      <c r="W374" s="88" t="str">
        <f t="shared" si="104"/>
        <v>10 days 14:23:46</v>
      </c>
      <c r="X374" s="86">
        <f t="shared" si="105"/>
        <v>915826</v>
      </c>
      <c r="Y374" s="88" t="str">
        <f t="shared" si="106"/>
        <v>10 days 14:23:46</v>
      </c>
      <c r="Z374" s="84" t="s">
        <v>3081</v>
      </c>
      <c r="AA374" s="84">
        <v>11469307</v>
      </c>
      <c r="AB374" s="84">
        <v>56</v>
      </c>
      <c r="AC374" s="84" t="str">
        <f>IF(AB374="","",VLOOKUP(AB374,'Lookup Tables'!$A$75:$B$86,2,TRUE))</f>
        <v>Level 1</v>
      </c>
      <c r="AD374" s="88" t="str">
        <f t="shared" si="107"/>
        <v>Level 1-Level 1</v>
      </c>
      <c r="AE374" s="83" t="s">
        <v>2163</v>
      </c>
      <c r="AF374" s="89" t="str">
        <f t="shared" si="108"/>
        <v>Link</v>
      </c>
      <c r="AG374" s="83">
        <v>71</v>
      </c>
      <c r="AH374" s="84" t="str">
        <f>IF(AG374="","",VLOOKUP(AG374,'Lookup Tables'!$A$75:$B$86,2,TRUE))</f>
        <v>Level 1</v>
      </c>
      <c r="AI374" s="83">
        <v>8967347</v>
      </c>
      <c r="AJ374" s="83" t="s">
        <v>9</v>
      </c>
      <c r="AK374" s="83" t="s">
        <v>2162</v>
      </c>
      <c r="AL374" s="83"/>
      <c r="AM374" s="84" t="s">
        <v>2164</v>
      </c>
      <c r="AN374" s="84" t="s">
        <v>2165</v>
      </c>
      <c r="AO374" s="89" t="str">
        <f t="shared" si="109"/>
        <v>Link</v>
      </c>
      <c r="AP374" s="83" t="b">
        <v>1</v>
      </c>
      <c r="AQ374" s="168">
        <v>398</v>
      </c>
      <c r="AR374" s="181" t="s">
        <v>2927</v>
      </c>
      <c r="AS374"/>
      <c r="AT374"/>
      <c r="AU374"/>
      <c r="AV374"/>
      <c r="AW374"/>
      <c r="AX374"/>
      <c r="AY374"/>
      <c r="AZ374"/>
      <c r="BA374"/>
      <c r="BB374"/>
      <c r="BC374"/>
      <c r="BD374"/>
      <c r="BE374"/>
      <c r="BF374"/>
      <c r="BG374"/>
      <c r="BH374"/>
      <c r="BI374"/>
      <c r="BJ374"/>
      <c r="BK374"/>
      <c r="BL374"/>
      <c r="BM374"/>
      <c r="BN374"/>
      <c r="BO374"/>
      <c r="BP374"/>
      <c r="BQ374"/>
      <c r="BR374"/>
      <c r="BS374" s="84" t="s">
        <v>2928</v>
      </c>
      <c r="BT374" s="84" t="s">
        <v>2926</v>
      </c>
      <c r="BU374" s="90"/>
      <c r="BV374" s="90"/>
      <c r="BW374" s="90">
        <v>3</v>
      </c>
      <c r="BX374" s="90"/>
      <c r="BY374" s="90"/>
      <c r="BZ374" s="90"/>
      <c r="CA374" s="90"/>
      <c r="CB374" s="90"/>
      <c r="CC374" s="90"/>
      <c r="CD374" s="84" t="s">
        <v>2801</v>
      </c>
      <c r="CE374" s="84" t="s">
        <v>2818</v>
      </c>
      <c r="CF374" s="90">
        <v>1</v>
      </c>
      <c r="CG374" s="84" t="s">
        <v>3214</v>
      </c>
      <c r="CH374" s="84" t="s">
        <v>2818</v>
      </c>
      <c r="CI374" s="91" t="s">
        <v>2813</v>
      </c>
      <c r="CJ374" s="92" t="s">
        <v>3113</v>
      </c>
    </row>
    <row r="375" spans="1:89" s="84" customFormat="1" x14ac:dyDescent="0.3">
      <c r="A375" s="83" t="s">
        <v>2217</v>
      </c>
      <c r="B375" s="83">
        <v>63875389</v>
      </c>
      <c r="C375" s="83">
        <v>1</v>
      </c>
      <c r="D375" s="83">
        <v>111</v>
      </c>
      <c r="E375" s="83">
        <v>2</v>
      </c>
      <c r="F375" s="84">
        <v>64057162</v>
      </c>
      <c r="G375" s="83" t="s">
        <v>2218</v>
      </c>
      <c r="H375" s="85">
        <v>44099</v>
      </c>
      <c r="I375" s="83"/>
      <c r="J375" s="86">
        <v>1600029757</v>
      </c>
      <c r="K375" s="87">
        <f t="shared" si="95"/>
        <v>44087.862928240742</v>
      </c>
      <c r="L375" s="86">
        <v>1600031286</v>
      </c>
      <c r="M375" s="87">
        <f t="shared" si="96"/>
        <v>44087.880625000005</v>
      </c>
      <c r="N375" s="86">
        <f t="shared" si="97"/>
        <v>1529</v>
      </c>
      <c r="O375" s="88" t="str">
        <f t="shared" si="98"/>
        <v>0 days 0:25:29</v>
      </c>
      <c r="P375" s="86">
        <v>1600202543</v>
      </c>
      <c r="Q375" s="87">
        <f t="shared" si="99"/>
        <v>44089.862766203703</v>
      </c>
      <c r="R375" s="86">
        <f t="shared" si="100"/>
        <v>172786</v>
      </c>
      <c r="S375" s="88" t="str">
        <f t="shared" si="101"/>
        <v>1 days 23:59:46</v>
      </c>
      <c r="T375" s="84">
        <v>1601002627</v>
      </c>
      <c r="U375" s="87">
        <f t="shared" si="102"/>
        <v>44099.12299768519</v>
      </c>
      <c r="V375" s="86">
        <f t="shared" si="103"/>
        <v>972870</v>
      </c>
      <c r="W375" s="88" t="str">
        <f t="shared" si="104"/>
        <v>11 days 6:14:30</v>
      </c>
      <c r="X375" s="86">
        <f t="shared" si="105"/>
        <v>1529</v>
      </c>
      <c r="Y375" s="88" t="str">
        <f t="shared" si="106"/>
        <v>00 days 00:25:29</v>
      </c>
      <c r="Z375" s="84" t="s">
        <v>2220</v>
      </c>
      <c r="AA375" s="84">
        <v>3900123</v>
      </c>
      <c r="AB375" s="84">
        <v>351</v>
      </c>
      <c r="AC375" s="84" t="str">
        <f>IF(AB375="","",VLOOKUP(AB375,'Lookup Tables'!$A$75:$B$86,2,TRUE))</f>
        <v>Level 2</v>
      </c>
      <c r="AD375" s="88" t="str">
        <f t="shared" si="107"/>
        <v>Level 2-Level 2</v>
      </c>
      <c r="AE375" s="83" t="s">
        <v>2220</v>
      </c>
      <c r="AF375" s="89" t="str">
        <f t="shared" si="108"/>
        <v>Link</v>
      </c>
      <c r="AG375" s="83">
        <v>351</v>
      </c>
      <c r="AH375" s="84" t="str">
        <f>IF(AG375="","",VLOOKUP(AG375,'Lookup Tables'!$A$75:$B$86,2,TRUE))</f>
        <v>Level 2</v>
      </c>
      <c r="AI375" s="83">
        <v>3900123</v>
      </c>
      <c r="AJ375" s="83" t="s">
        <v>9</v>
      </c>
      <c r="AK375" s="83" t="s">
        <v>2219</v>
      </c>
      <c r="AL375" s="83"/>
      <c r="AM375" s="84" t="s">
        <v>2221</v>
      </c>
      <c r="AN375" s="84" t="s">
        <v>2222</v>
      </c>
      <c r="AO375" s="89" t="str">
        <f t="shared" si="109"/>
        <v>Link</v>
      </c>
      <c r="AP375" s="83" t="b">
        <v>1</v>
      </c>
      <c r="AQ375" s="168">
        <v>409</v>
      </c>
      <c r="AR375" s="181" t="s">
        <v>2217</v>
      </c>
      <c r="AS375"/>
      <c r="AT375"/>
      <c r="AU375"/>
      <c r="AV375"/>
      <c r="AW375"/>
      <c r="AX375"/>
      <c r="AY375"/>
      <c r="AZ375"/>
      <c r="BA375"/>
      <c r="BB375"/>
      <c r="BC375"/>
      <c r="BD375"/>
      <c r="BE375"/>
      <c r="BF375"/>
      <c r="BG375"/>
      <c r="BH375"/>
      <c r="BI375"/>
      <c r="BJ375"/>
      <c r="BK375"/>
      <c r="BL375"/>
      <c r="BM375"/>
      <c r="BN375"/>
      <c r="BO375"/>
      <c r="BP375"/>
      <c r="BQ375"/>
      <c r="BR375"/>
      <c r="BS375" s="84" t="s">
        <v>3748</v>
      </c>
      <c r="BT375" s="84" t="s">
        <v>3099</v>
      </c>
      <c r="BU375" s="90"/>
      <c r="BV375" s="90"/>
      <c r="BW375" s="90"/>
      <c r="BX375" s="90">
        <v>3</v>
      </c>
      <c r="BY375" s="90"/>
      <c r="BZ375" s="90"/>
      <c r="CA375" s="90"/>
      <c r="CB375" s="90"/>
      <c r="CC375" s="90"/>
      <c r="CD375" s="84" t="s">
        <v>2800</v>
      </c>
      <c r="CE375" s="84" t="s">
        <v>2818</v>
      </c>
      <c r="CF375" s="90">
        <v>1</v>
      </c>
      <c r="CG375" s="84" t="s">
        <v>3213</v>
      </c>
      <c r="CH375" s="84" t="s">
        <v>3209</v>
      </c>
      <c r="CI375" s="91" t="s">
        <v>2902</v>
      </c>
      <c r="CJ375" s="92" t="s">
        <v>3113</v>
      </c>
    </row>
    <row r="376" spans="1:89" s="84" customFormat="1" x14ac:dyDescent="0.3">
      <c r="A376" s="83" t="s">
        <v>2128</v>
      </c>
      <c r="B376" s="83">
        <v>39998553</v>
      </c>
      <c r="C376" s="83">
        <v>0</v>
      </c>
      <c r="D376" s="83">
        <v>198</v>
      </c>
      <c r="E376" s="83">
        <v>1</v>
      </c>
      <c r="F376" s="84">
        <v>40057194</v>
      </c>
      <c r="G376" s="83" t="s">
        <v>2129</v>
      </c>
      <c r="H376" s="85">
        <v>42658</v>
      </c>
      <c r="I376" s="83"/>
      <c r="J376" s="86">
        <v>1476275047</v>
      </c>
      <c r="K376" s="87">
        <f t="shared" si="95"/>
        <v>42655.516747685186</v>
      </c>
      <c r="L376" s="86"/>
      <c r="M376" s="87" t="str">
        <f t="shared" si="96"/>
        <v/>
      </c>
      <c r="N376" s="86" t="str">
        <f t="shared" si="97"/>
        <v/>
      </c>
      <c r="O376" s="88" t="str">
        <f t="shared" si="98"/>
        <v/>
      </c>
      <c r="P376" s="86">
        <v>1476522592</v>
      </c>
      <c r="Q376" s="87">
        <f t="shared" si="99"/>
        <v>42658.381851851853</v>
      </c>
      <c r="R376" s="86">
        <f t="shared" si="100"/>
        <v>247545</v>
      </c>
      <c r="S376" s="88" t="str">
        <f t="shared" si="101"/>
        <v>2 days 20:45:45</v>
      </c>
      <c r="T376" s="84">
        <v>1476522592</v>
      </c>
      <c r="U376" s="87">
        <f t="shared" si="102"/>
        <v>42658.381851851853</v>
      </c>
      <c r="V376" s="86">
        <f t="shared" si="103"/>
        <v>247545</v>
      </c>
      <c r="W376" s="88" t="str">
        <f t="shared" si="104"/>
        <v>2 days 20:45:45</v>
      </c>
      <c r="X376" s="86">
        <f t="shared" si="105"/>
        <v>247545</v>
      </c>
      <c r="Y376" s="88" t="str">
        <f t="shared" si="106"/>
        <v>02 days 20:45:45</v>
      </c>
      <c r="Z376" s="84" t="s">
        <v>2131</v>
      </c>
      <c r="AA376" s="84">
        <v>473368</v>
      </c>
      <c r="AB376" s="84">
        <v>1895</v>
      </c>
      <c r="AC376" s="84" t="str">
        <f>IF(AB376="","",VLOOKUP(AB376,'Lookup Tables'!$A$75:$B$86,2,TRUE))</f>
        <v>Level 4</v>
      </c>
      <c r="AD376" s="88" t="str">
        <f t="shared" si="107"/>
        <v>Level 4-Level 4</v>
      </c>
      <c r="AE376" s="83" t="s">
        <v>2131</v>
      </c>
      <c r="AF376" s="89" t="str">
        <f t="shared" si="108"/>
        <v>Link</v>
      </c>
      <c r="AG376" s="83">
        <v>1895</v>
      </c>
      <c r="AH376" s="84" t="str">
        <f>IF(AG376="","",VLOOKUP(AG376,'Lookup Tables'!$A$75:$B$86,2,TRUE))</f>
        <v>Level 4</v>
      </c>
      <c r="AI376" s="83">
        <v>473368</v>
      </c>
      <c r="AJ376" s="83" t="s">
        <v>9</v>
      </c>
      <c r="AK376" s="83" t="s">
        <v>2130</v>
      </c>
      <c r="AL376" s="83">
        <v>88</v>
      </c>
      <c r="AM376" s="84" t="s">
        <v>2132</v>
      </c>
      <c r="AN376" s="84" t="s">
        <v>2133</v>
      </c>
      <c r="AO376" s="89" t="str">
        <f t="shared" si="109"/>
        <v>Link</v>
      </c>
      <c r="AP376" s="83" t="b">
        <v>1</v>
      </c>
      <c r="AQ376" s="168">
        <v>392</v>
      </c>
      <c r="AR376" s="181" t="s">
        <v>3738</v>
      </c>
      <c r="AS376"/>
      <c r="AT376"/>
      <c r="AU376"/>
      <c r="AV376"/>
      <c r="AW376"/>
      <c r="AX376"/>
      <c r="AY376"/>
      <c r="AZ376"/>
      <c r="BA376"/>
      <c r="BB376"/>
      <c r="BC376"/>
      <c r="BD376"/>
      <c r="BE376"/>
      <c r="BF376"/>
      <c r="BG376"/>
      <c r="BH376"/>
      <c r="BI376"/>
      <c r="BJ376"/>
      <c r="BK376"/>
      <c r="BL376"/>
      <c r="BM376"/>
      <c r="BN376"/>
      <c r="BO376"/>
      <c r="BP376"/>
      <c r="BQ376"/>
      <c r="BR376"/>
      <c r="BS376" s="94" t="s">
        <v>3739</v>
      </c>
      <c r="BT376" s="94" t="s">
        <v>3334</v>
      </c>
      <c r="BU376" s="90">
        <v>2</v>
      </c>
      <c r="BV376" s="90"/>
      <c r="BW376" s="90"/>
      <c r="BX376" s="90">
        <v>3</v>
      </c>
      <c r="BY376" s="90"/>
      <c r="BZ376" s="90"/>
      <c r="CA376" s="90"/>
      <c r="CB376" s="90"/>
      <c r="CC376" s="90"/>
      <c r="CD376" s="84" t="s">
        <v>2800</v>
      </c>
      <c r="CE376" s="84" t="s">
        <v>2818</v>
      </c>
      <c r="CF376" s="90">
        <v>1</v>
      </c>
      <c r="CG376" s="84" t="s">
        <v>3213</v>
      </c>
      <c r="CH376" s="84" t="s">
        <v>2818</v>
      </c>
      <c r="CI376" s="91" t="s">
        <v>2813</v>
      </c>
      <c r="CJ376" s="92" t="s">
        <v>3113</v>
      </c>
    </row>
    <row r="377" spans="1:89" s="84" customFormat="1" x14ac:dyDescent="0.3">
      <c r="A377" s="99" t="s">
        <v>2385</v>
      </c>
      <c r="B377" s="99">
        <v>64804673</v>
      </c>
      <c r="C377" s="99">
        <v>0</v>
      </c>
      <c r="D377" s="99">
        <v>50</v>
      </c>
      <c r="E377" s="99">
        <v>1</v>
      </c>
      <c r="F377" s="100"/>
      <c r="G377" s="99" t="s">
        <v>2386</v>
      </c>
      <c r="H377" s="101">
        <v>44147</v>
      </c>
      <c r="I377" s="99"/>
      <c r="J377" s="102">
        <v>1605187156</v>
      </c>
      <c r="K377" s="103">
        <f t="shared" si="95"/>
        <v>44147.5550462963</v>
      </c>
      <c r="L377" s="102"/>
      <c r="M377" s="103" t="str">
        <f t="shared" si="96"/>
        <v/>
      </c>
      <c r="N377" s="102" t="str">
        <f t="shared" si="97"/>
        <v/>
      </c>
      <c r="O377" s="104" t="str">
        <f t="shared" si="98"/>
        <v/>
      </c>
      <c r="P377" s="102">
        <v>1605188012</v>
      </c>
      <c r="Q377" s="103">
        <f t="shared" si="99"/>
        <v>44147.56495370371</v>
      </c>
      <c r="R377" s="102">
        <f t="shared" si="100"/>
        <v>856</v>
      </c>
      <c r="S377" s="104" t="str">
        <f t="shared" si="101"/>
        <v>0 days 0:14:16</v>
      </c>
      <c r="T377" s="100"/>
      <c r="U377" s="103" t="str">
        <f t="shared" si="102"/>
        <v/>
      </c>
      <c r="V377" s="102" t="str">
        <f t="shared" si="103"/>
        <v/>
      </c>
      <c r="W377" s="104" t="str">
        <f t="shared" si="104"/>
        <v/>
      </c>
      <c r="X377" s="102">
        <f t="shared" si="105"/>
        <v>856</v>
      </c>
      <c r="Y377" s="104" t="str">
        <f t="shared" si="106"/>
        <v>00 days 00:14:16</v>
      </c>
      <c r="Z377" s="100"/>
      <c r="AA377" s="100"/>
      <c r="AB377" s="100"/>
      <c r="AC377" s="100" t="str">
        <f>IF(AB377="","",VLOOKUP(AB377,'Lookup Tables'!$A$75:$B$86,2,TRUE))</f>
        <v/>
      </c>
      <c r="AD377" s="104" t="str">
        <f t="shared" si="107"/>
        <v/>
      </c>
      <c r="AE377" s="99" t="s">
        <v>2388</v>
      </c>
      <c r="AF377" s="99" t="str">
        <f t="shared" si="108"/>
        <v>Link</v>
      </c>
      <c r="AG377" s="99">
        <v>839</v>
      </c>
      <c r="AH377" s="100" t="str">
        <f>IF(AG377="","",VLOOKUP(AG377,'Lookup Tables'!$A$75:$B$86,2,TRUE))</f>
        <v>Level 3</v>
      </c>
      <c r="AI377" s="99">
        <v>3316009</v>
      </c>
      <c r="AJ377" s="99" t="s">
        <v>9</v>
      </c>
      <c r="AK377" s="99" t="s">
        <v>2387</v>
      </c>
      <c r="AL377" s="99">
        <v>100</v>
      </c>
      <c r="AM377" s="100" t="s">
        <v>2389</v>
      </c>
      <c r="AN377" s="100" t="s">
        <v>2390</v>
      </c>
      <c r="AO377" s="99" t="str">
        <f t="shared" si="109"/>
        <v>Link</v>
      </c>
      <c r="AP377" s="157" t="b">
        <v>0</v>
      </c>
      <c r="AQ377" s="170">
        <v>439</v>
      </c>
      <c r="AR377" s="185" t="s">
        <v>3231</v>
      </c>
      <c r="AS377" s="159"/>
      <c r="AT377" s="159"/>
      <c r="AU377" s="159"/>
      <c r="AV377" s="159"/>
      <c r="AW377" s="159"/>
      <c r="AX377" s="159"/>
      <c r="AY377" s="159"/>
      <c r="AZ377" s="159"/>
      <c r="BA377" s="159"/>
      <c r="BB377" s="159"/>
      <c r="BC377" s="159"/>
      <c r="BD377" s="159"/>
      <c r="BE377" s="159"/>
      <c r="BF377" s="159"/>
      <c r="BG377" s="159"/>
      <c r="BH377" s="159"/>
      <c r="BI377" s="159"/>
      <c r="BJ377" s="159"/>
      <c r="BK377" s="159"/>
      <c r="BL377" s="159"/>
      <c r="BM377" s="159"/>
      <c r="BN377" s="159"/>
      <c r="BO377" s="159"/>
      <c r="BP377" s="159"/>
      <c r="BQ377" s="159"/>
      <c r="BR377" s="159"/>
      <c r="BS377" s="158" t="s">
        <v>3232</v>
      </c>
      <c r="BT377" s="158" t="s">
        <v>3156</v>
      </c>
      <c r="BU377" s="160"/>
      <c r="BV377" s="160">
        <v>3</v>
      </c>
      <c r="BW377" s="160">
        <v>2</v>
      </c>
      <c r="BX377" s="160">
        <v>2</v>
      </c>
      <c r="BY377" s="160"/>
      <c r="BZ377" s="160"/>
      <c r="CA377" s="160"/>
      <c r="CB377" s="160"/>
      <c r="CC377" s="160"/>
      <c r="CD377" s="158" t="s">
        <v>2803</v>
      </c>
      <c r="CE377" s="158" t="s">
        <v>2818</v>
      </c>
      <c r="CF377" s="160">
        <v>1</v>
      </c>
      <c r="CG377" s="158" t="s">
        <v>3214</v>
      </c>
      <c r="CH377" s="158" t="s">
        <v>2818</v>
      </c>
      <c r="CI377" s="161" t="s">
        <v>2813</v>
      </c>
      <c r="CJ377" s="162" t="s">
        <v>3113</v>
      </c>
      <c r="CK377" s="100"/>
    </row>
    <row r="378" spans="1:89" s="84" customFormat="1" x14ac:dyDescent="0.3">
      <c r="A378" s="83" t="s">
        <v>1088</v>
      </c>
      <c r="B378" s="83">
        <v>60992581</v>
      </c>
      <c r="C378" s="83">
        <v>10</v>
      </c>
      <c r="D378" s="83">
        <v>7998</v>
      </c>
      <c r="E378" s="83">
        <v>4</v>
      </c>
      <c r="F378" s="84">
        <v>60992719</v>
      </c>
      <c r="G378" s="83" t="s">
        <v>1089</v>
      </c>
      <c r="H378" s="85">
        <v>44221</v>
      </c>
      <c r="I378" s="83"/>
      <c r="J378" s="86">
        <v>1585833716</v>
      </c>
      <c r="K378" s="87">
        <f t="shared" si="95"/>
        <v>43923.556898148148</v>
      </c>
      <c r="L378" s="86">
        <v>1585834003</v>
      </c>
      <c r="M378" s="87">
        <f t="shared" si="96"/>
        <v>43923.560219907406</v>
      </c>
      <c r="N378" s="86">
        <f t="shared" si="97"/>
        <v>287</v>
      </c>
      <c r="O378" s="88" t="str">
        <f t="shared" si="98"/>
        <v>0 days 0:4:47</v>
      </c>
      <c r="P378" s="86">
        <v>1585834139</v>
      </c>
      <c r="Q378" s="87">
        <f t="shared" si="99"/>
        <v>43923.561793981484</v>
      </c>
      <c r="R378" s="86">
        <f t="shared" si="100"/>
        <v>423</v>
      </c>
      <c r="S378" s="88" t="str">
        <f t="shared" si="101"/>
        <v>0 days 0:7:3</v>
      </c>
      <c r="T378" s="84">
        <v>1585834139</v>
      </c>
      <c r="U378" s="87">
        <f t="shared" si="102"/>
        <v>43923.561793981484</v>
      </c>
      <c r="V378" s="86">
        <f t="shared" si="103"/>
        <v>423</v>
      </c>
      <c r="W378" s="88" t="str">
        <f t="shared" si="104"/>
        <v>0 days 0:7:3</v>
      </c>
      <c r="X378" s="86">
        <f t="shared" si="105"/>
        <v>287</v>
      </c>
      <c r="Y378" s="88" t="str">
        <f t="shared" si="106"/>
        <v>00 days 00:04:47</v>
      </c>
      <c r="Z378" s="84" t="s">
        <v>2075</v>
      </c>
      <c r="AA378" s="84">
        <v>6152891</v>
      </c>
      <c r="AB378" s="84">
        <v>25297</v>
      </c>
      <c r="AC378" s="84" t="str">
        <f>IF(AB378="","",VLOOKUP(AB378,'Lookup Tables'!$A$75:$B$86,2,TRUE))</f>
        <v>Level 9</v>
      </c>
      <c r="AD378" s="88" t="str">
        <f t="shared" si="107"/>
        <v>Level 5-Level 9</v>
      </c>
      <c r="AE378" s="83" t="s">
        <v>912</v>
      </c>
      <c r="AF378" s="89" t="str">
        <f t="shared" si="108"/>
        <v>Link</v>
      </c>
      <c r="AG378" s="83">
        <v>2935</v>
      </c>
      <c r="AH378" s="84" t="str">
        <f>IF(AG378="","",VLOOKUP(AG378,'Lookup Tables'!$A$75:$B$86,2,TRUE))</f>
        <v>Level 5</v>
      </c>
      <c r="AI378" s="83">
        <v>2427359</v>
      </c>
      <c r="AJ378" s="83" t="s">
        <v>9</v>
      </c>
      <c r="AK378" s="83" t="s">
        <v>911</v>
      </c>
      <c r="AL378" s="83">
        <v>62</v>
      </c>
      <c r="AM378" s="84" t="s">
        <v>913</v>
      </c>
      <c r="AN378" s="84" t="s">
        <v>1090</v>
      </c>
      <c r="AO378" s="89" t="str">
        <f t="shared" si="109"/>
        <v>Link</v>
      </c>
      <c r="AP378" s="83" t="b">
        <v>1</v>
      </c>
      <c r="AQ378" s="168">
        <v>190</v>
      </c>
      <c r="AR378" s="181" t="s">
        <v>4027</v>
      </c>
      <c r="AS378"/>
      <c r="AT378"/>
      <c r="AU378"/>
      <c r="AV378"/>
      <c r="AW378"/>
      <c r="AX378"/>
      <c r="AY378"/>
      <c r="AZ378"/>
      <c r="BA378"/>
      <c r="BB378"/>
      <c r="BC378"/>
      <c r="BD378"/>
      <c r="BE378"/>
      <c r="BF378"/>
      <c r="BG378"/>
      <c r="BH378"/>
      <c r="BI378"/>
      <c r="BJ378"/>
      <c r="BK378"/>
      <c r="BL378"/>
      <c r="BM378"/>
      <c r="BN378"/>
      <c r="BO378"/>
      <c r="BP378"/>
      <c r="BQ378"/>
      <c r="BR378"/>
      <c r="BS378" s="84" t="s">
        <v>4028</v>
      </c>
      <c r="BT378" s="84" t="s">
        <v>3433</v>
      </c>
      <c r="BU378" s="90"/>
      <c r="BV378" s="90"/>
      <c r="BW378" s="90"/>
      <c r="BX378" s="90">
        <v>3</v>
      </c>
      <c r="BY378" s="90"/>
      <c r="BZ378" s="90"/>
      <c r="CA378" s="90"/>
      <c r="CB378" s="90"/>
      <c r="CC378" s="90"/>
      <c r="CD378" s="84" t="s">
        <v>2800</v>
      </c>
      <c r="CE378" s="84" t="s">
        <v>2818</v>
      </c>
      <c r="CF378" s="90">
        <v>1</v>
      </c>
      <c r="CG378" s="84" t="s">
        <v>3214</v>
      </c>
      <c r="CH378" s="84" t="s">
        <v>3208</v>
      </c>
      <c r="CI378" s="91" t="s">
        <v>2810</v>
      </c>
      <c r="CJ378" s="92" t="s">
        <v>3113</v>
      </c>
    </row>
    <row r="379" spans="1:89" s="84" customFormat="1" x14ac:dyDescent="0.3">
      <c r="A379" s="99" t="s">
        <v>2462</v>
      </c>
      <c r="B379" s="99">
        <v>64273143</v>
      </c>
      <c r="C379" s="99">
        <v>0</v>
      </c>
      <c r="D379" s="99">
        <v>93</v>
      </c>
      <c r="E379" s="99">
        <v>2</v>
      </c>
      <c r="F379" s="100">
        <v>64273440</v>
      </c>
      <c r="G379" s="99" t="s">
        <v>2463</v>
      </c>
      <c r="H379" s="101">
        <v>44113</v>
      </c>
      <c r="I379" s="99"/>
      <c r="J379" s="102">
        <v>1602210744</v>
      </c>
      <c r="K379" s="103">
        <f t="shared" si="95"/>
        <v>44113.105833333335</v>
      </c>
      <c r="L379" s="102">
        <v>1602215839</v>
      </c>
      <c r="M379" s="103">
        <f t="shared" si="96"/>
        <v>44113.164803240739</v>
      </c>
      <c r="N379" s="102">
        <f t="shared" si="97"/>
        <v>5095</v>
      </c>
      <c r="O379" s="104" t="str">
        <f t="shared" si="98"/>
        <v>0 days 1:24:55</v>
      </c>
      <c r="P379" s="102">
        <v>1602210744</v>
      </c>
      <c r="Q379" s="103">
        <f t="shared" si="99"/>
        <v>44113.105833333335</v>
      </c>
      <c r="R379" s="102">
        <f t="shared" si="100"/>
        <v>0</v>
      </c>
      <c r="S379" s="104" t="str">
        <f t="shared" si="101"/>
        <v>0 days 0:0:0</v>
      </c>
      <c r="T379" s="100">
        <v>1602213242</v>
      </c>
      <c r="U379" s="103">
        <f t="shared" si="102"/>
        <v>44113.134745370371</v>
      </c>
      <c r="V379" s="102">
        <f t="shared" si="103"/>
        <v>2498</v>
      </c>
      <c r="W379" s="104" t="str">
        <f t="shared" si="104"/>
        <v>0 days 0:41:38</v>
      </c>
      <c r="X379" s="102" t="str">
        <f t="shared" si="105"/>
        <v/>
      </c>
      <c r="Y379" s="104" t="str">
        <f t="shared" si="106"/>
        <v/>
      </c>
      <c r="Z379" s="100" t="s">
        <v>3090</v>
      </c>
      <c r="AA379" s="100">
        <v>555045</v>
      </c>
      <c r="AB379" s="100">
        <v>52556</v>
      </c>
      <c r="AC379" s="100" t="str">
        <f>IF(AB379="","",VLOOKUP(AB379,'Lookup Tables'!$A$75:$B$86,2,TRUE))</f>
        <v>Level 10</v>
      </c>
      <c r="AD379" s="104" t="str">
        <f t="shared" si="107"/>
        <v>Level 2-Level 10</v>
      </c>
      <c r="AE379" s="99" t="s">
        <v>2220</v>
      </c>
      <c r="AF379" s="99" t="str">
        <f t="shared" si="108"/>
        <v>Link</v>
      </c>
      <c r="AG379" s="99">
        <v>351</v>
      </c>
      <c r="AH379" s="100" t="str">
        <f>IF(AG379="","",VLOOKUP(AG379,'Lookup Tables'!$A$75:$B$86,2,TRUE))</f>
        <v>Level 2</v>
      </c>
      <c r="AI379" s="99">
        <v>3900123</v>
      </c>
      <c r="AJ379" s="99" t="s">
        <v>9</v>
      </c>
      <c r="AK379" s="99" t="s">
        <v>2219</v>
      </c>
      <c r="AL379" s="99"/>
      <c r="AM379" s="100" t="s">
        <v>2221</v>
      </c>
      <c r="AN379" s="100" t="s">
        <v>2464</v>
      </c>
      <c r="AO379" s="99" t="str">
        <f t="shared" si="109"/>
        <v>Link</v>
      </c>
      <c r="AP379" s="157" t="b">
        <v>1</v>
      </c>
      <c r="AQ379" s="170">
        <v>454</v>
      </c>
      <c r="AR379" s="185" t="s">
        <v>2462</v>
      </c>
      <c r="AS379" s="159"/>
      <c r="AT379" s="159"/>
      <c r="AU379" s="159"/>
      <c r="AV379" s="159"/>
      <c r="AW379" s="159"/>
      <c r="AX379" s="159"/>
      <c r="AY379" s="159"/>
      <c r="AZ379" s="159"/>
      <c r="BA379" s="159"/>
      <c r="BB379" s="159"/>
      <c r="BC379" s="159"/>
      <c r="BD379" s="159"/>
      <c r="BE379" s="159"/>
      <c r="BF379" s="159"/>
      <c r="BG379" s="159"/>
      <c r="BH379" s="159"/>
      <c r="BI379" s="159"/>
      <c r="BJ379" s="159"/>
      <c r="BK379" s="159"/>
      <c r="BL379" s="159"/>
      <c r="BM379" s="159"/>
      <c r="BN379" s="159"/>
      <c r="BO379" s="159"/>
      <c r="BP379" s="159"/>
      <c r="BQ379" s="159"/>
      <c r="BR379" s="159"/>
      <c r="BS379" s="158" t="s">
        <v>3171</v>
      </c>
      <c r="BT379" s="158" t="s">
        <v>3169</v>
      </c>
      <c r="BU379" s="160"/>
      <c r="BV379" s="160"/>
      <c r="BW379" s="160"/>
      <c r="BX379" s="160">
        <v>3</v>
      </c>
      <c r="BY379" s="160"/>
      <c r="BZ379" s="160"/>
      <c r="CA379" s="160"/>
      <c r="CB379" s="160"/>
      <c r="CC379" s="160"/>
      <c r="CD379" s="158" t="s">
        <v>2800</v>
      </c>
      <c r="CE379" s="158" t="s">
        <v>2818</v>
      </c>
      <c r="CF379" s="160">
        <v>1</v>
      </c>
      <c r="CG379" s="158" t="s">
        <v>3213</v>
      </c>
      <c r="CH379" s="158" t="s">
        <v>2818</v>
      </c>
      <c r="CI379" s="161" t="s">
        <v>3172</v>
      </c>
      <c r="CJ379" s="162" t="s">
        <v>3113</v>
      </c>
      <c r="CK379" s="100"/>
    </row>
    <row r="380" spans="1:89" s="84" customFormat="1" x14ac:dyDescent="0.3">
      <c r="A380" s="83" t="s">
        <v>1188</v>
      </c>
      <c r="B380" s="83">
        <v>64457269</v>
      </c>
      <c r="C380" s="83">
        <v>1</v>
      </c>
      <c r="D380" s="83">
        <v>114</v>
      </c>
      <c r="E380" s="83">
        <v>1</v>
      </c>
      <c r="G380" s="83" t="s">
        <v>1189</v>
      </c>
      <c r="H380" s="85">
        <v>44125</v>
      </c>
      <c r="I380" s="83"/>
      <c r="J380" s="86">
        <v>1603258481</v>
      </c>
      <c r="K380" s="87">
        <f t="shared" si="95"/>
        <v>44125.232418981483</v>
      </c>
      <c r="L380" s="86"/>
      <c r="M380" s="87" t="str">
        <f t="shared" si="96"/>
        <v/>
      </c>
      <c r="N380" s="86" t="str">
        <f t="shared" si="97"/>
        <v/>
      </c>
      <c r="O380" s="88" t="str">
        <f t="shared" si="98"/>
        <v/>
      </c>
      <c r="P380" s="86">
        <v>1603312112</v>
      </c>
      <c r="Q380" s="87">
        <f t="shared" si="99"/>
        <v>44125.853148148148</v>
      </c>
      <c r="R380" s="86">
        <f t="shared" si="100"/>
        <v>53631</v>
      </c>
      <c r="S380" s="88" t="str">
        <f t="shared" si="101"/>
        <v>0 days 14:53:51</v>
      </c>
      <c r="U380" s="87" t="str">
        <f t="shared" si="102"/>
        <v/>
      </c>
      <c r="V380" s="86" t="str">
        <f t="shared" si="103"/>
        <v/>
      </c>
      <c r="W380" s="88" t="str">
        <f t="shared" si="104"/>
        <v/>
      </c>
      <c r="X380" s="86">
        <f t="shared" si="105"/>
        <v>53631</v>
      </c>
      <c r="Y380" s="88" t="str">
        <f t="shared" si="106"/>
        <v>00 days 14:53:51</v>
      </c>
      <c r="AC380" s="84" t="str">
        <f>IF(AB380="","",VLOOKUP(AB380,'Lookup Tables'!$A$75:$B$86,2,TRUE))</f>
        <v/>
      </c>
      <c r="AD380" s="88" t="str">
        <f t="shared" si="107"/>
        <v/>
      </c>
      <c r="AE380" s="83" t="s">
        <v>1191</v>
      </c>
      <c r="AF380" s="89" t="str">
        <f t="shared" si="108"/>
        <v>Link</v>
      </c>
      <c r="AG380" s="83">
        <v>370</v>
      </c>
      <c r="AH380" s="84" t="str">
        <f>IF(AG380="","",VLOOKUP(AG380,'Lookup Tables'!$A$75:$B$86,2,TRUE))</f>
        <v>Level 2</v>
      </c>
      <c r="AI380" s="83">
        <v>1239531</v>
      </c>
      <c r="AJ380" s="83" t="s">
        <v>9</v>
      </c>
      <c r="AK380" s="83" t="s">
        <v>1190</v>
      </c>
      <c r="AL380" s="83">
        <v>89</v>
      </c>
      <c r="AM380" s="84" t="s">
        <v>1192</v>
      </c>
      <c r="AN380" s="84" t="s">
        <v>1193</v>
      </c>
      <c r="AO380" s="89" t="str">
        <f t="shared" si="109"/>
        <v>Link</v>
      </c>
      <c r="AP380" s="83" t="b">
        <v>1</v>
      </c>
      <c r="AQ380" s="168">
        <v>209</v>
      </c>
      <c r="AR380" s="181" t="s">
        <v>1188</v>
      </c>
      <c r="AS380"/>
      <c r="AT380"/>
      <c r="AU380"/>
      <c r="AV380"/>
      <c r="AW380"/>
      <c r="AX380"/>
      <c r="AY380"/>
      <c r="AZ380"/>
      <c r="BA380"/>
      <c r="BB380"/>
      <c r="BC380"/>
      <c r="BD380"/>
      <c r="BE380"/>
      <c r="BF380"/>
      <c r="BG380"/>
      <c r="BH380"/>
      <c r="BI380"/>
      <c r="BJ380"/>
      <c r="BK380"/>
      <c r="BL380"/>
      <c r="BM380"/>
      <c r="BN380"/>
      <c r="BO380"/>
      <c r="BP380"/>
      <c r="BQ380"/>
      <c r="BR380"/>
      <c r="BS380" s="84" t="s">
        <v>3444</v>
      </c>
      <c r="BT380" s="84" t="s">
        <v>3433</v>
      </c>
      <c r="BU380" s="90">
        <v>3</v>
      </c>
      <c r="BV380" s="90"/>
      <c r="BW380" s="90"/>
      <c r="BX380" s="90"/>
      <c r="BY380" s="90"/>
      <c r="BZ380" s="90"/>
      <c r="CA380" s="90"/>
      <c r="CB380" s="90"/>
      <c r="CC380" s="90"/>
      <c r="CD380" s="84" t="s">
        <v>2805</v>
      </c>
      <c r="CE380" s="84" t="s">
        <v>2818</v>
      </c>
      <c r="CF380" s="90">
        <v>1</v>
      </c>
      <c r="CG380" s="84" t="s">
        <v>3214</v>
      </c>
      <c r="CH380" s="84" t="s">
        <v>3209</v>
      </c>
      <c r="CI380" s="91" t="s">
        <v>2818</v>
      </c>
      <c r="CJ380" s="92" t="s">
        <v>3113</v>
      </c>
    </row>
    <row r="381" spans="1:89" s="84" customFormat="1" x14ac:dyDescent="0.3">
      <c r="A381" s="83" t="s">
        <v>1862</v>
      </c>
      <c r="B381" s="83">
        <v>51065916</v>
      </c>
      <c r="C381" s="83">
        <v>-1</v>
      </c>
      <c r="D381" s="83">
        <v>233</v>
      </c>
      <c r="E381" s="83">
        <v>1</v>
      </c>
      <c r="F381" s="84">
        <v>51066107</v>
      </c>
      <c r="G381" s="83" t="s">
        <v>1863</v>
      </c>
      <c r="H381" s="85">
        <v>43278</v>
      </c>
      <c r="I381" s="83"/>
      <c r="J381" s="86">
        <v>1530111312</v>
      </c>
      <c r="K381" s="87">
        <f t="shared" si="95"/>
        <v>43278.621666666666</v>
      </c>
      <c r="L381" s="86">
        <v>1530111472</v>
      </c>
      <c r="M381" s="87">
        <f t="shared" si="96"/>
        <v>43278.623518518521</v>
      </c>
      <c r="N381" s="86">
        <f t="shared" si="97"/>
        <v>160</v>
      </c>
      <c r="O381" s="88" t="str">
        <f t="shared" si="98"/>
        <v>0 days 0:2:40</v>
      </c>
      <c r="P381" s="86">
        <v>1530111921</v>
      </c>
      <c r="Q381" s="87">
        <f t="shared" si="99"/>
        <v>43278.62871527778</v>
      </c>
      <c r="R381" s="86">
        <f t="shared" si="100"/>
        <v>609</v>
      </c>
      <c r="S381" s="88" t="str">
        <f t="shared" si="101"/>
        <v>0 days 0:10:9</v>
      </c>
      <c r="T381" s="84">
        <v>1530111921</v>
      </c>
      <c r="U381" s="87">
        <f t="shared" si="102"/>
        <v>43278.62871527778</v>
      </c>
      <c r="V381" s="86">
        <f t="shared" si="103"/>
        <v>609</v>
      </c>
      <c r="W381" s="88" t="str">
        <f t="shared" si="104"/>
        <v>0 days 0:10:9</v>
      </c>
      <c r="X381" s="86">
        <f t="shared" si="105"/>
        <v>160</v>
      </c>
      <c r="Y381" s="88" t="str">
        <f t="shared" si="106"/>
        <v>00 days 00:02:40</v>
      </c>
      <c r="Z381" s="84" t="s">
        <v>3054</v>
      </c>
      <c r="AA381" s="84">
        <v>147301</v>
      </c>
      <c r="AB381" s="84">
        <v>6582</v>
      </c>
      <c r="AC381" s="84" t="str">
        <f>IF(AB381="","",VLOOKUP(AB381,'Lookup Tables'!$A$75:$B$86,2,TRUE))</f>
        <v>Level 7</v>
      </c>
      <c r="AD381" s="88" t="str">
        <f t="shared" si="107"/>
        <v>Level 6-Level 7</v>
      </c>
      <c r="AE381" s="83" t="s">
        <v>1865</v>
      </c>
      <c r="AF381" s="89" t="str">
        <f t="shared" si="108"/>
        <v>Link</v>
      </c>
      <c r="AG381" s="83">
        <v>3397</v>
      </c>
      <c r="AH381" s="84" t="str">
        <f>IF(AG381="","",VLOOKUP(AG381,'Lookup Tables'!$A$75:$B$86,2,TRUE))</f>
        <v>Level 6</v>
      </c>
      <c r="AI381" s="83">
        <v>157017</v>
      </c>
      <c r="AJ381" s="83" t="s">
        <v>9</v>
      </c>
      <c r="AK381" s="83" t="s">
        <v>1864</v>
      </c>
      <c r="AL381" s="83">
        <v>76</v>
      </c>
      <c r="AM381" s="84" t="s">
        <v>1866</v>
      </c>
      <c r="AN381" s="84" t="s">
        <v>1867</v>
      </c>
      <c r="AO381" s="89" t="str">
        <f t="shared" si="109"/>
        <v>Link</v>
      </c>
      <c r="AP381" s="83" t="b">
        <v>1</v>
      </c>
      <c r="AQ381" s="168">
        <v>340</v>
      </c>
      <c r="AR381" s="181" t="s">
        <v>3810</v>
      </c>
      <c r="AS381"/>
      <c r="AT381"/>
      <c r="AU381"/>
      <c r="AV381"/>
      <c r="AW381"/>
      <c r="AX381"/>
      <c r="AY381"/>
      <c r="AZ381"/>
      <c r="BA381"/>
      <c r="BB381"/>
      <c r="BC381"/>
      <c r="BD381"/>
      <c r="BE381"/>
      <c r="BF381"/>
      <c r="BG381"/>
      <c r="BH381"/>
      <c r="BI381"/>
      <c r="BJ381"/>
      <c r="BK381"/>
      <c r="BL381"/>
      <c r="BM381"/>
      <c r="BN381"/>
      <c r="BO381"/>
      <c r="BP381"/>
      <c r="BQ381"/>
      <c r="BR381"/>
      <c r="BS381" s="84" t="s">
        <v>3811</v>
      </c>
      <c r="BT381" s="84" t="s">
        <v>3801</v>
      </c>
      <c r="BU381" s="90">
        <v>2</v>
      </c>
      <c r="BV381" s="90"/>
      <c r="BW381" s="90"/>
      <c r="BX381" s="90">
        <v>3</v>
      </c>
      <c r="BY381" s="90"/>
      <c r="BZ381" s="90"/>
      <c r="CA381" s="90"/>
      <c r="CB381" s="90"/>
      <c r="CC381" s="90"/>
      <c r="CD381" s="84" t="s">
        <v>2800</v>
      </c>
      <c r="CE381" s="84" t="s">
        <v>2818</v>
      </c>
      <c r="CF381" s="90">
        <v>1</v>
      </c>
      <c r="CG381" s="84" t="s">
        <v>3214</v>
      </c>
      <c r="CH381" s="84" t="s">
        <v>2818</v>
      </c>
      <c r="CI381" s="91" t="s">
        <v>2810</v>
      </c>
      <c r="CJ381" s="92" t="s">
        <v>3113</v>
      </c>
      <c r="CK381" s="98" t="s">
        <v>3809</v>
      </c>
    </row>
    <row r="382" spans="1:89" s="84" customFormat="1" x14ac:dyDescent="0.3">
      <c r="A382" s="99" t="s">
        <v>2448</v>
      </c>
      <c r="B382" s="99">
        <v>66196737</v>
      </c>
      <c r="C382" s="99">
        <v>0</v>
      </c>
      <c r="D382" s="99">
        <v>37</v>
      </c>
      <c r="E382" s="99">
        <v>0</v>
      </c>
      <c r="F382" s="100"/>
      <c r="G382" s="99" t="s">
        <v>2449</v>
      </c>
      <c r="H382" s="101">
        <v>44242</v>
      </c>
      <c r="I382" s="99"/>
      <c r="J382" s="102">
        <v>1613315210</v>
      </c>
      <c r="K382" s="103">
        <f t="shared" si="95"/>
        <v>44241.629745370374</v>
      </c>
      <c r="L382" s="102">
        <v>1617128550</v>
      </c>
      <c r="M382" s="103">
        <f t="shared" si="96"/>
        <v>44285.765625</v>
      </c>
      <c r="N382" s="102">
        <f t="shared" si="97"/>
        <v>3813340</v>
      </c>
      <c r="O382" s="104" t="str">
        <f t="shared" si="98"/>
        <v>44 days 3:15:40</v>
      </c>
      <c r="P382" s="102"/>
      <c r="Q382" s="103" t="str">
        <f t="shared" si="99"/>
        <v/>
      </c>
      <c r="R382" s="102" t="str">
        <f t="shared" si="100"/>
        <v/>
      </c>
      <c r="S382" s="104" t="str">
        <f t="shared" si="101"/>
        <v/>
      </c>
      <c r="T382" s="100"/>
      <c r="U382" s="103" t="str">
        <f t="shared" si="102"/>
        <v/>
      </c>
      <c r="V382" s="102" t="str">
        <f t="shared" si="103"/>
        <v/>
      </c>
      <c r="W382" s="104" t="str">
        <f t="shared" si="104"/>
        <v/>
      </c>
      <c r="X382" s="102">
        <f t="shared" si="105"/>
        <v>3813340</v>
      </c>
      <c r="Y382" s="104" t="str">
        <f t="shared" si="106"/>
        <v>13 days 03:15:40</v>
      </c>
      <c r="Z382" s="100"/>
      <c r="AA382" s="100"/>
      <c r="AB382" s="100"/>
      <c r="AC382" s="100" t="str">
        <f>IF(AB382="","",VLOOKUP(AB382,'Lookup Tables'!$A$75:$B$86,2,TRUE))</f>
        <v/>
      </c>
      <c r="AD382" s="104" t="str">
        <f t="shared" si="107"/>
        <v/>
      </c>
      <c r="AE382" s="99" t="s">
        <v>2451</v>
      </c>
      <c r="AF382" s="99" t="str">
        <f t="shared" si="108"/>
        <v>Link</v>
      </c>
      <c r="AG382" s="99">
        <v>2497</v>
      </c>
      <c r="AH382" s="100" t="str">
        <f>IF(AG382="","",VLOOKUP(AG382,'Lookup Tables'!$A$75:$B$86,2,TRUE))</f>
        <v>Level 5</v>
      </c>
      <c r="AI382" s="99">
        <v>6387370</v>
      </c>
      <c r="AJ382" s="99" t="s">
        <v>9</v>
      </c>
      <c r="AK382" s="99" t="s">
        <v>2450</v>
      </c>
      <c r="AL382" s="99">
        <v>55</v>
      </c>
      <c r="AM382" s="100" t="s">
        <v>2452</v>
      </c>
      <c r="AN382" s="100" t="s">
        <v>2453</v>
      </c>
      <c r="AO382" s="99" t="str">
        <f t="shared" si="109"/>
        <v>Link</v>
      </c>
      <c r="AP382" s="157" t="b">
        <v>0</v>
      </c>
      <c r="AQ382" s="170">
        <v>451</v>
      </c>
      <c r="AR382" s="185" t="s">
        <v>3159</v>
      </c>
      <c r="AS382" s="159"/>
      <c r="AT382" s="159"/>
      <c r="AU382" s="159"/>
      <c r="AV382" s="159"/>
      <c r="AW382" s="159"/>
      <c r="AX382" s="159"/>
      <c r="AY382" s="159"/>
      <c r="AZ382" s="159"/>
      <c r="BA382" s="159"/>
      <c r="BB382" s="159"/>
      <c r="BC382" s="159"/>
      <c r="BD382" s="159"/>
      <c r="BE382" s="159"/>
      <c r="BF382" s="159"/>
      <c r="BG382" s="159"/>
      <c r="BH382" s="159"/>
      <c r="BI382" s="159"/>
      <c r="BJ382" s="159"/>
      <c r="BK382" s="159"/>
      <c r="BL382" s="159"/>
      <c r="BM382" s="159"/>
      <c r="BN382" s="159"/>
      <c r="BO382" s="159"/>
      <c r="BP382" s="159"/>
      <c r="BQ382" s="159"/>
      <c r="BR382" s="159"/>
      <c r="BS382" s="158" t="s">
        <v>3160</v>
      </c>
      <c r="BT382" s="158" t="s">
        <v>3169</v>
      </c>
      <c r="BU382" s="160"/>
      <c r="BV382" s="160"/>
      <c r="BW382" s="160">
        <v>2</v>
      </c>
      <c r="BX382" s="160">
        <v>3</v>
      </c>
      <c r="BY382" s="160"/>
      <c r="BZ382" s="160"/>
      <c r="CA382" s="160"/>
      <c r="CB382" s="160"/>
      <c r="CC382" s="160"/>
      <c r="CD382" s="158" t="s">
        <v>2800</v>
      </c>
      <c r="CE382" s="158" t="s">
        <v>3161</v>
      </c>
      <c r="CF382" s="160">
        <v>1</v>
      </c>
      <c r="CG382" s="158" t="s">
        <v>3214</v>
      </c>
      <c r="CH382" s="158" t="s">
        <v>3209</v>
      </c>
      <c r="CI382" s="161" t="s">
        <v>3162</v>
      </c>
      <c r="CJ382" s="162" t="s">
        <v>3113</v>
      </c>
      <c r="CK382" s="100"/>
    </row>
    <row r="383" spans="1:89" s="84" customFormat="1" x14ac:dyDescent="0.3">
      <c r="A383" s="99" t="s">
        <v>2362</v>
      </c>
      <c r="B383" s="99">
        <v>65478323</v>
      </c>
      <c r="C383" s="99">
        <v>2</v>
      </c>
      <c r="D383" s="99">
        <v>43</v>
      </c>
      <c r="E383" s="99">
        <v>1</v>
      </c>
      <c r="F383" s="100"/>
      <c r="G383" s="99" t="s">
        <v>2363</v>
      </c>
      <c r="H383" s="101">
        <v>44230</v>
      </c>
      <c r="I383" s="99"/>
      <c r="J383" s="102">
        <v>1609161937</v>
      </c>
      <c r="K383" s="103">
        <f t="shared" si="95"/>
        <v>44193.55945601852</v>
      </c>
      <c r="L383" s="102"/>
      <c r="M383" s="103" t="str">
        <f t="shared" si="96"/>
        <v/>
      </c>
      <c r="N383" s="102" t="str">
        <f t="shared" si="97"/>
        <v/>
      </c>
      <c r="O383" s="104" t="str">
        <f t="shared" si="98"/>
        <v/>
      </c>
      <c r="P383" s="102">
        <v>1612377659</v>
      </c>
      <c r="Q383" s="103">
        <f t="shared" si="99"/>
        <v>44230.778460648144</v>
      </c>
      <c r="R383" s="102">
        <f t="shared" si="100"/>
        <v>3215722</v>
      </c>
      <c r="S383" s="104" t="str">
        <f t="shared" si="101"/>
        <v>37 days 5:15:22</v>
      </c>
      <c r="T383" s="100"/>
      <c r="U383" s="103" t="str">
        <f t="shared" si="102"/>
        <v/>
      </c>
      <c r="V383" s="102" t="str">
        <f t="shared" si="103"/>
        <v/>
      </c>
      <c r="W383" s="104" t="str">
        <f t="shared" si="104"/>
        <v/>
      </c>
      <c r="X383" s="102">
        <f t="shared" si="105"/>
        <v>3215722</v>
      </c>
      <c r="Y383" s="104" t="str">
        <f t="shared" si="106"/>
        <v>06 days 05:15:22</v>
      </c>
      <c r="Z383" s="100"/>
      <c r="AA383" s="100"/>
      <c r="AB383" s="100"/>
      <c r="AC383" s="100" t="str">
        <f>IF(AB383="","",VLOOKUP(AB383,'Lookup Tables'!$A$75:$B$86,2,TRUE))</f>
        <v/>
      </c>
      <c r="AD383" s="104" t="str">
        <f t="shared" si="107"/>
        <v/>
      </c>
      <c r="AE383" s="99" t="s">
        <v>2365</v>
      </c>
      <c r="AF383" s="99" t="str">
        <f t="shared" si="108"/>
        <v>Link</v>
      </c>
      <c r="AG383" s="99">
        <v>2004</v>
      </c>
      <c r="AH383" s="100" t="str">
        <f>IF(AG383="","",VLOOKUP(AG383,'Lookup Tables'!$A$75:$B$86,2,TRUE))</f>
        <v>Level 5</v>
      </c>
      <c r="AI383" s="99">
        <v>9724750</v>
      </c>
      <c r="AJ383" s="99" t="s">
        <v>9</v>
      </c>
      <c r="AK383" s="99" t="s">
        <v>2364</v>
      </c>
      <c r="AL383" s="99"/>
      <c r="AM383" s="100" t="s">
        <v>2366</v>
      </c>
      <c r="AN383" s="100" t="s">
        <v>2367</v>
      </c>
      <c r="AO383" s="99" t="str">
        <f t="shared" si="109"/>
        <v>Link</v>
      </c>
      <c r="AP383" s="99" t="b">
        <v>1</v>
      </c>
      <c r="AQ383" s="170">
        <v>435</v>
      </c>
      <c r="AR383" s="184" t="s">
        <v>3352</v>
      </c>
      <c r="AS383"/>
      <c r="AT383"/>
      <c r="AU383"/>
      <c r="AV383"/>
      <c r="AW383"/>
      <c r="AX383"/>
      <c r="AY383"/>
      <c r="AZ383"/>
      <c r="BA383"/>
      <c r="BB383"/>
      <c r="BC383"/>
      <c r="BD383"/>
      <c r="BE383"/>
      <c r="BF383"/>
      <c r="BG383"/>
      <c r="BH383"/>
      <c r="BI383"/>
      <c r="BJ383"/>
      <c r="BK383"/>
      <c r="BL383"/>
      <c r="BM383"/>
      <c r="BN383"/>
      <c r="BO383"/>
      <c r="BP383"/>
      <c r="BQ383"/>
      <c r="BR383"/>
      <c r="BS383" s="100" t="s">
        <v>3353</v>
      </c>
      <c r="BT383" s="100" t="s">
        <v>3156</v>
      </c>
      <c r="BU383" s="105"/>
      <c r="BV383" s="105"/>
      <c r="BW383" s="105"/>
      <c r="BX383" s="105">
        <v>3</v>
      </c>
      <c r="BY383" s="105"/>
      <c r="BZ383" s="105"/>
      <c r="CA383" s="105"/>
      <c r="CB383" s="105"/>
      <c r="CC383" s="105"/>
      <c r="CD383" s="100" t="s">
        <v>2800</v>
      </c>
      <c r="CE383" s="100" t="s">
        <v>2818</v>
      </c>
      <c r="CF383" s="105">
        <v>1</v>
      </c>
      <c r="CG383" s="100" t="s">
        <v>3214</v>
      </c>
      <c r="CH383" s="100" t="s">
        <v>3209</v>
      </c>
      <c r="CI383" s="106" t="s">
        <v>3180</v>
      </c>
      <c r="CJ383" s="92" t="s">
        <v>3113</v>
      </c>
      <c r="CK383" s="100"/>
    </row>
    <row r="384" spans="1:89" s="84" customFormat="1" x14ac:dyDescent="0.3">
      <c r="A384" s="83" t="s">
        <v>1144</v>
      </c>
      <c r="B384" s="83">
        <v>64757646</v>
      </c>
      <c r="C384" s="83">
        <v>1</v>
      </c>
      <c r="D384" s="83">
        <v>93</v>
      </c>
      <c r="E384" s="83">
        <v>1</v>
      </c>
      <c r="F384" s="84">
        <v>65260950</v>
      </c>
      <c r="G384" s="83" t="s">
        <v>1145</v>
      </c>
      <c r="H384" s="85">
        <v>44177</v>
      </c>
      <c r="I384" s="83"/>
      <c r="J384" s="86">
        <v>1604948009</v>
      </c>
      <c r="K384" s="87">
        <f t="shared" si="95"/>
        <v>44144.787141203706</v>
      </c>
      <c r="L384" s="86">
        <v>1605712830</v>
      </c>
      <c r="M384" s="87">
        <f t="shared" si="96"/>
        <v>44153.639236111107</v>
      </c>
      <c r="N384" s="86">
        <f t="shared" si="97"/>
        <v>764821</v>
      </c>
      <c r="O384" s="88" t="str">
        <f t="shared" si="98"/>
        <v>8 days 20:27:1</v>
      </c>
      <c r="P384" s="86">
        <v>1607739536</v>
      </c>
      <c r="Q384" s="87">
        <f t="shared" si="99"/>
        <v>44177.09648148148</v>
      </c>
      <c r="R384" s="86">
        <f t="shared" si="100"/>
        <v>2791527</v>
      </c>
      <c r="S384" s="88" t="str">
        <f t="shared" si="101"/>
        <v>32 days 7:25:27</v>
      </c>
      <c r="T384" s="84">
        <v>1607739536</v>
      </c>
      <c r="U384" s="87">
        <f t="shared" si="102"/>
        <v>44177.09648148148</v>
      </c>
      <c r="V384" s="86">
        <f t="shared" si="103"/>
        <v>2791527</v>
      </c>
      <c r="W384" s="88" t="str">
        <f t="shared" si="104"/>
        <v>32 days 7:25:27</v>
      </c>
      <c r="X384" s="86">
        <f t="shared" si="105"/>
        <v>764821</v>
      </c>
      <c r="Y384" s="88" t="str">
        <f t="shared" si="106"/>
        <v>08 days 20:27:01</v>
      </c>
      <c r="Z384" s="84" t="s">
        <v>1147</v>
      </c>
      <c r="AA384" s="84">
        <v>12492341</v>
      </c>
      <c r="AB384" s="84">
        <v>469</v>
      </c>
      <c r="AC384" s="84" t="str">
        <f>IF(AB384="","",VLOOKUP(AB384,'Lookup Tables'!$A$75:$B$86,2,TRUE))</f>
        <v>Level 2</v>
      </c>
      <c r="AD384" s="88" t="str">
        <f t="shared" si="107"/>
        <v>Level 2-Level 2</v>
      </c>
      <c r="AE384" s="83" t="s">
        <v>1147</v>
      </c>
      <c r="AF384" s="89" t="str">
        <f t="shared" si="108"/>
        <v>Link</v>
      </c>
      <c r="AG384" s="83">
        <v>469</v>
      </c>
      <c r="AH384" s="84" t="str">
        <f>IF(AG384="","",VLOOKUP(AG384,'Lookup Tables'!$A$75:$B$86,2,TRUE))</f>
        <v>Level 2</v>
      </c>
      <c r="AI384" s="83">
        <v>12492341</v>
      </c>
      <c r="AJ384" s="83" t="s">
        <v>9</v>
      </c>
      <c r="AK384" s="83" t="s">
        <v>1146</v>
      </c>
      <c r="AL384" s="83"/>
      <c r="AM384" s="84" t="s">
        <v>1148</v>
      </c>
      <c r="AN384" s="84" t="s">
        <v>1149</v>
      </c>
      <c r="AO384" s="89" t="str">
        <f t="shared" si="109"/>
        <v>Link</v>
      </c>
      <c r="AP384" s="83" t="b">
        <v>1</v>
      </c>
      <c r="AQ384" s="168">
        <v>201</v>
      </c>
      <c r="AR384" s="181" t="s">
        <v>3424</v>
      </c>
      <c r="AS384"/>
      <c r="AT384"/>
      <c r="AU384"/>
      <c r="AV384"/>
      <c r="AW384"/>
      <c r="AX384"/>
      <c r="AY384"/>
      <c r="AZ384"/>
      <c r="BA384"/>
      <c r="BB384"/>
      <c r="BC384"/>
      <c r="BD384"/>
      <c r="BE384"/>
      <c r="BF384"/>
      <c r="BG384"/>
      <c r="BH384"/>
      <c r="BI384"/>
      <c r="BJ384"/>
      <c r="BK384"/>
      <c r="BL384"/>
      <c r="BM384"/>
      <c r="BN384"/>
      <c r="BO384"/>
      <c r="BP384"/>
      <c r="BQ384"/>
      <c r="BR384"/>
      <c r="BS384" s="84" t="s">
        <v>3425</v>
      </c>
      <c r="BT384" s="84" t="s">
        <v>3437</v>
      </c>
      <c r="BU384" s="90"/>
      <c r="BV384" s="90"/>
      <c r="BW384" s="90">
        <v>3</v>
      </c>
      <c r="BX384" s="90"/>
      <c r="BY384" s="90"/>
      <c r="BZ384" s="90"/>
      <c r="CA384" s="90"/>
      <c r="CB384" s="90"/>
      <c r="CC384" s="90"/>
      <c r="CD384" s="84" t="s">
        <v>2801</v>
      </c>
      <c r="CE384" s="84" t="s">
        <v>2818</v>
      </c>
      <c r="CF384" s="90">
        <v>1</v>
      </c>
      <c r="CG384" s="84" t="s">
        <v>3213</v>
      </c>
      <c r="CH384" s="84" t="s">
        <v>2818</v>
      </c>
      <c r="CI384" s="91" t="s">
        <v>2818</v>
      </c>
      <c r="CJ384" s="92" t="s">
        <v>3113</v>
      </c>
    </row>
    <row r="385" spans="1:89" s="84" customFormat="1" x14ac:dyDescent="0.3">
      <c r="A385" s="83" t="s">
        <v>2262</v>
      </c>
      <c r="B385" s="83">
        <v>56535423</v>
      </c>
      <c r="C385" s="83">
        <v>6</v>
      </c>
      <c r="D385" s="83">
        <v>219</v>
      </c>
      <c r="E385" s="83">
        <v>1</v>
      </c>
      <c r="F385" s="84">
        <v>56638501</v>
      </c>
      <c r="G385" s="83" t="s">
        <v>2263</v>
      </c>
      <c r="H385" s="85">
        <v>43633</v>
      </c>
      <c r="I385" s="83"/>
      <c r="J385" s="86">
        <v>1560217795</v>
      </c>
      <c r="K385" s="87">
        <f t="shared" si="95"/>
        <v>43627.076331018514</v>
      </c>
      <c r="L385" s="86"/>
      <c r="M385" s="87" t="str">
        <f t="shared" si="96"/>
        <v/>
      </c>
      <c r="N385" s="86" t="str">
        <f t="shared" si="97"/>
        <v/>
      </c>
      <c r="O385" s="88" t="str">
        <f t="shared" si="98"/>
        <v/>
      </c>
      <c r="P385" s="86">
        <v>1560803406</v>
      </c>
      <c r="Q385" s="87">
        <f t="shared" si="99"/>
        <v>43633.854236111118</v>
      </c>
      <c r="R385" s="86">
        <f t="shared" si="100"/>
        <v>585611</v>
      </c>
      <c r="S385" s="88" t="str">
        <f t="shared" si="101"/>
        <v>6 days 18:40:11</v>
      </c>
      <c r="T385" s="84">
        <v>1560803406</v>
      </c>
      <c r="U385" s="87">
        <f t="shared" si="102"/>
        <v>43633.854236111118</v>
      </c>
      <c r="V385" s="86">
        <f t="shared" si="103"/>
        <v>585611</v>
      </c>
      <c r="W385" s="88" t="str">
        <f t="shared" si="104"/>
        <v>6 days 18:40:11</v>
      </c>
      <c r="X385" s="86">
        <f t="shared" si="105"/>
        <v>585611</v>
      </c>
      <c r="Y385" s="88" t="str">
        <f t="shared" si="106"/>
        <v>06 days 18:40:11</v>
      </c>
      <c r="Z385" s="84" t="s">
        <v>3084</v>
      </c>
      <c r="AA385" s="84">
        <v>4958427</v>
      </c>
      <c r="AB385" s="84">
        <v>1502</v>
      </c>
      <c r="AC385" s="84" t="str">
        <f>IF(AB385="","",VLOOKUP(AB385,'Lookup Tables'!$A$75:$B$86,2,TRUE))</f>
        <v>Level 4</v>
      </c>
      <c r="AD385" s="88" t="str">
        <f t="shared" si="107"/>
        <v>Level 8-Level 4</v>
      </c>
      <c r="AE385" s="83" t="s">
        <v>2265</v>
      </c>
      <c r="AF385" s="89" t="str">
        <f t="shared" si="108"/>
        <v>Link</v>
      </c>
      <c r="AG385" s="83">
        <v>17956</v>
      </c>
      <c r="AH385" s="84" t="str">
        <f>IF(AG385="","",VLOOKUP(AG385,'Lookup Tables'!$A$75:$B$86,2,TRUE))</f>
        <v>Level 8</v>
      </c>
      <c r="AI385" s="83">
        <v>2648811</v>
      </c>
      <c r="AJ385" s="83" t="s">
        <v>9</v>
      </c>
      <c r="AK385" s="83" t="s">
        <v>2264</v>
      </c>
      <c r="AL385" s="83">
        <v>33</v>
      </c>
      <c r="AM385" s="84" t="s">
        <v>2266</v>
      </c>
      <c r="AN385" s="84" t="s">
        <v>2267</v>
      </c>
      <c r="AO385" s="89" t="str">
        <f t="shared" si="109"/>
        <v>Link</v>
      </c>
      <c r="AP385" s="83" t="b">
        <v>1</v>
      </c>
      <c r="AQ385" s="168">
        <v>417</v>
      </c>
      <c r="AR385" s="181" t="s">
        <v>3702</v>
      </c>
      <c r="AS385"/>
      <c r="AT385"/>
      <c r="AU385"/>
      <c r="AV385"/>
      <c r="AW385"/>
      <c r="AX385"/>
      <c r="AY385"/>
      <c r="AZ385"/>
      <c r="BA385"/>
      <c r="BB385"/>
      <c r="BC385"/>
      <c r="BD385"/>
      <c r="BE385"/>
      <c r="BF385"/>
      <c r="BG385"/>
      <c r="BH385"/>
      <c r="BI385"/>
      <c r="BJ385"/>
      <c r="BK385"/>
      <c r="BL385"/>
      <c r="BM385"/>
      <c r="BN385"/>
      <c r="BO385"/>
      <c r="BP385"/>
      <c r="BQ385"/>
      <c r="BR385"/>
      <c r="BS385" s="84" t="s">
        <v>3703</v>
      </c>
      <c r="BT385" s="84" t="s">
        <v>2596</v>
      </c>
      <c r="BU385" s="90"/>
      <c r="BV385" s="90"/>
      <c r="BW385" s="90"/>
      <c r="BX385" s="90">
        <v>3</v>
      </c>
      <c r="BY385" s="90"/>
      <c r="BZ385" s="90"/>
      <c r="CA385" s="90"/>
      <c r="CB385" s="90"/>
      <c r="CC385" s="90">
        <v>2</v>
      </c>
      <c r="CD385" s="84" t="s">
        <v>2800</v>
      </c>
      <c r="CE385" s="84" t="s">
        <v>2818</v>
      </c>
      <c r="CF385" s="90">
        <v>1</v>
      </c>
      <c r="CG385" s="84" t="s">
        <v>3214</v>
      </c>
      <c r="CH385" s="84" t="s">
        <v>2818</v>
      </c>
      <c r="CI385" s="91" t="s">
        <v>2813</v>
      </c>
      <c r="CJ385" s="92" t="s">
        <v>3113</v>
      </c>
    </row>
    <row r="386" spans="1:89" s="84" customFormat="1" x14ac:dyDescent="0.3">
      <c r="A386" s="83" t="s">
        <v>2310</v>
      </c>
      <c r="B386" s="83">
        <v>65915627</v>
      </c>
      <c r="C386" s="83">
        <v>1</v>
      </c>
      <c r="D386" s="83">
        <v>73</v>
      </c>
      <c r="E386" s="83">
        <v>1</v>
      </c>
      <c r="F386" s="84">
        <v>65915761</v>
      </c>
      <c r="G386" s="83" t="s">
        <v>1917</v>
      </c>
      <c r="H386" s="85">
        <v>44223</v>
      </c>
      <c r="I386" s="83"/>
      <c r="J386" s="86">
        <v>1611737186</v>
      </c>
      <c r="K386" s="87">
        <f t="shared" si="95"/>
        <v>44223.365578703699</v>
      </c>
      <c r="L386" s="86"/>
      <c r="M386" s="87" t="str">
        <f t="shared" si="96"/>
        <v/>
      </c>
      <c r="N386" s="86" t="str">
        <f t="shared" si="97"/>
        <v/>
      </c>
      <c r="O386" s="88" t="str">
        <f t="shared" si="98"/>
        <v/>
      </c>
      <c r="P386" s="86">
        <v>1611737757</v>
      </c>
      <c r="Q386" s="87">
        <f t="shared" si="99"/>
        <v>44223.372187500005</v>
      </c>
      <c r="R386" s="86">
        <f t="shared" si="100"/>
        <v>571</v>
      </c>
      <c r="S386" s="88" t="str">
        <f t="shared" si="101"/>
        <v>0 days 0:9:31</v>
      </c>
      <c r="T386" s="84">
        <v>1611737757</v>
      </c>
      <c r="U386" s="87">
        <f t="shared" si="102"/>
        <v>44223.372187500005</v>
      </c>
      <c r="V386" s="86">
        <f t="shared" si="103"/>
        <v>571</v>
      </c>
      <c r="W386" s="88" t="str">
        <f t="shared" si="104"/>
        <v>0 days 0:9:31</v>
      </c>
      <c r="X386" s="86">
        <f t="shared" si="105"/>
        <v>571</v>
      </c>
      <c r="Y386" s="88" t="str">
        <f t="shared" si="106"/>
        <v>00 days 00:09:31</v>
      </c>
      <c r="Z386" s="84" t="s">
        <v>3048</v>
      </c>
      <c r="AA386" s="84">
        <v>842935</v>
      </c>
      <c r="AB386" s="84">
        <v>38965</v>
      </c>
      <c r="AC386" s="84" t="str">
        <f>IF(AB386="","",VLOOKUP(AB386,'Lookup Tables'!$A$75:$B$86,2,TRUE))</f>
        <v>Level 9</v>
      </c>
      <c r="AD386" s="88" t="str">
        <f t="shared" si="107"/>
        <v>Level 1-Level 9</v>
      </c>
      <c r="AE386" s="83" t="s">
        <v>2312</v>
      </c>
      <c r="AF386" s="89" t="str">
        <f t="shared" si="108"/>
        <v>Link</v>
      </c>
      <c r="AG386" s="83">
        <v>85</v>
      </c>
      <c r="AH386" s="84" t="str">
        <f>IF(AG386="","",VLOOKUP(AG386,'Lookup Tables'!$A$75:$B$86,2,TRUE))</f>
        <v>Level 1</v>
      </c>
      <c r="AI386" s="83">
        <v>13256346</v>
      </c>
      <c r="AJ386" s="83" t="s">
        <v>9</v>
      </c>
      <c r="AK386" s="83" t="s">
        <v>2311</v>
      </c>
      <c r="AL386" s="83"/>
      <c r="AM386" s="84" t="s">
        <v>2313</v>
      </c>
      <c r="AN386" s="84" t="s">
        <v>2314</v>
      </c>
      <c r="AO386" s="89" t="str">
        <f t="shared" si="109"/>
        <v>Link</v>
      </c>
      <c r="AP386" s="83" t="b">
        <v>1</v>
      </c>
      <c r="AQ386" s="168">
        <v>426</v>
      </c>
      <c r="AR386" s="181" t="s">
        <v>3595</v>
      </c>
      <c r="AS386"/>
      <c r="AT386"/>
      <c r="AU386"/>
      <c r="AV386"/>
      <c r="AW386"/>
      <c r="AX386"/>
      <c r="AY386"/>
      <c r="AZ386"/>
      <c r="BA386"/>
      <c r="BB386"/>
      <c r="BC386"/>
      <c r="BD386"/>
      <c r="BE386"/>
      <c r="BF386"/>
      <c r="BG386"/>
      <c r="BH386"/>
      <c r="BI386"/>
      <c r="BJ386"/>
      <c r="BK386"/>
      <c r="BL386"/>
      <c r="BM386"/>
      <c r="BN386"/>
      <c r="BO386"/>
      <c r="BP386"/>
      <c r="BQ386"/>
      <c r="BR386"/>
      <c r="BS386" s="84" t="s">
        <v>3597</v>
      </c>
      <c r="BT386" s="84" t="s">
        <v>3343</v>
      </c>
      <c r="BU386" s="90"/>
      <c r="BV386" s="90"/>
      <c r="BW386" s="90">
        <v>2</v>
      </c>
      <c r="BX386" s="90">
        <v>3</v>
      </c>
      <c r="BY386" s="90"/>
      <c r="BZ386" s="90"/>
      <c r="CA386" s="90"/>
      <c r="CB386" s="90"/>
      <c r="CC386" s="90"/>
      <c r="CD386" s="84" t="s">
        <v>2800</v>
      </c>
      <c r="CE386" s="84" t="s">
        <v>2818</v>
      </c>
      <c r="CF386" s="90">
        <v>1</v>
      </c>
      <c r="CG386" s="84" t="s">
        <v>3214</v>
      </c>
      <c r="CH386" s="84" t="s">
        <v>3208</v>
      </c>
      <c r="CI386" s="91" t="s">
        <v>3596</v>
      </c>
      <c r="CJ386" s="92" t="s">
        <v>3113</v>
      </c>
    </row>
    <row r="387" spans="1:89" s="84" customFormat="1" x14ac:dyDescent="0.3">
      <c r="A387" s="83" t="s">
        <v>1332</v>
      </c>
      <c r="B387" s="83">
        <v>59696327</v>
      </c>
      <c r="C387" s="83">
        <v>4</v>
      </c>
      <c r="D387" s="83">
        <v>1045</v>
      </c>
      <c r="E387" s="83">
        <v>1</v>
      </c>
      <c r="G387" s="83" t="s">
        <v>1333</v>
      </c>
      <c r="H387" s="85">
        <v>43858</v>
      </c>
      <c r="I387" s="83"/>
      <c r="J387" s="86">
        <v>1578760080</v>
      </c>
      <c r="K387" s="87">
        <f t="shared" si="95"/>
        <v>43841.686111111107</v>
      </c>
      <c r="L387" s="86">
        <v>1578763469</v>
      </c>
      <c r="M387" s="87">
        <f t="shared" si="96"/>
        <v>43841.725335648152</v>
      </c>
      <c r="N387" s="86">
        <f t="shared" si="97"/>
        <v>3389</v>
      </c>
      <c r="O387" s="88" t="str">
        <f t="shared" si="98"/>
        <v>0 days 0:56:29</v>
      </c>
      <c r="P387" s="86">
        <v>1580197479</v>
      </c>
      <c r="Q387" s="87">
        <f t="shared" si="99"/>
        <v>43858.32267361111</v>
      </c>
      <c r="R387" s="86">
        <f t="shared" si="100"/>
        <v>1437399</v>
      </c>
      <c r="S387" s="88" t="str">
        <f t="shared" si="101"/>
        <v>16 days 15:16:39</v>
      </c>
      <c r="U387" s="87" t="str">
        <f t="shared" si="102"/>
        <v/>
      </c>
      <c r="V387" s="86" t="str">
        <f t="shared" si="103"/>
        <v/>
      </c>
      <c r="W387" s="88" t="str">
        <f t="shared" si="104"/>
        <v/>
      </c>
      <c r="X387" s="86">
        <f t="shared" si="105"/>
        <v>3389</v>
      </c>
      <c r="Y387" s="88" t="str">
        <f t="shared" si="106"/>
        <v>00 days 00:56:29</v>
      </c>
      <c r="AC387" s="84" t="str">
        <f>IF(AB387="","",VLOOKUP(AB387,'Lookup Tables'!$A$75:$B$86,2,TRUE))</f>
        <v/>
      </c>
      <c r="AD387" s="88" t="str">
        <f t="shared" si="107"/>
        <v/>
      </c>
      <c r="AE387" s="83" t="s">
        <v>1335</v>
      </c>
      <c r="AF387" s="89" t="str">
        <f t="shared" si="108"/>
        <v>Link</v>
      </c>
      <c r="AG387" s="83">
        <v>1060</v>
      </c>
      <c r="AH387" s="84" t="str">
        <f>IF(AG387="","",VLOOKUP(AG387,'Lookup Tables'!$A$75:$B$86,2,TRUE))</f>
        <v>Level 4</v>
      </c>
      <c r="AI387" s="83">
        <v>5294048</v>
      </c>
      <c r="AJ387" s="83" t="s">
        <v>9</v>
      </c>
      <c r="AK387" s="83" t="s">
        <v>1334</v>
      </c>
      <c r="AL387" s="83"/>
      <c r="AM387" s="84" t="s">
        <v>1336</v>
      </c>
      <c r="AN387" s="84" t="s">
        <v>1337</v>
      </c>
      <c r="AO387" s="89" t="str">
        <f t="shared" si="109"/>
        <v>Link</v>
      </c>
      <c r="AP387" s="83" t="b">
        <v>1</v>
      </c>
      <c r="AQ387" s="168">
        <v>237</v>
      </c>
      <c r="AR387" s="181" t="s">
        <v>3470</v>
      </c>
      <c r="AS387"/>
      <c r="AT387"/>
      <c r="AU387"/>
      <c r="AV387"/>
      <c r="AW387"/>
      <c r="AX387"/>
      <c r="AY387"/>
      <c r="AZ387"/>
      <c r="BA387"/>
      <c r="BB387"/>
      <c r="BC387"/>
      <c r="BD387"/>
      <c r="BE387"/>
      <c r="BF387"/>
      <c r="BG387"/>
      <c r="BH387"/>
      <c r="BI387"/>
      <c r="BJ387"/>
      <c r="BK387"/>
      <c r="BL387"/>
      <c r="BM387"/>
      <c r="BN387"/>
      <c r="BO387"/>
      <c r="BP387"/>
      <c r="BQ387"/>
      <c r="BR387"/>
      <c r="BS387" s="84" t="s">
        <v>3471</v>
      </c>
      <c r="BT387" s="84" t="s">
        <v>3433</v>
      </c>
      <c r="BU387" s="90"/>
      <c r="BV387" s="90"/>
      <c r="BW387" s="90"/>
      <c r="BX387" s="90"/>
      <c r="BY387" s="90"/>
      <c r="BZ387" s="90"/>
      <c r="CA387" s="90">
        <v>2</v>
      </c>
      <c r="CB387" s="90"/>
      <c r="CC387" s="90"/>
      <c r="CD387" s="84" t="s">
        <v>2801</v>
      </c>
      <c r="CE387" s="84" t="s">
        <v>2818</v>
      </c>
      <c r="CF387" s="90">
        <v>1</v>
      </c>
      <c r="CG387" s="84" t="s">
        <v>3214</v>
      </c>
      <c r="CH387" s="84" t="s">
        <v>3209</v>
      </c>
      <c r="CI387" s="91" t="s">
        <v>2902</v>
      </c>
      <c r="CJ387" s="92" t="s">
        <v>3113</v>
      </c>
    </row>
    <row r="388" spans="1:89" s="84" customFormat="1" x14ac:dyDescent="0.3">
      <c r="A388" s="83" t="s">
        <v>1338</v>
      </c>
      <c r="B388" s="83">
        <v>56428990</v>
      </c>
      <c r="C388" s="83">
        <v>0</v>
      </c>
      <c r="D388" s="83">
        <v>366</v>
      </c>
      <c r="E388" s="83">
        <v>1</v>
      </c>
      <c r="F388" s="84">
        <v>59755379</v>
      </c>
      <c r="G388" s="83" t="s">
        <v>1339</v>
      </c>
      <c r="H388" s="85">
        <v>43845</v>
      </c>
      <c r="I388" s="83"/>
      <c r="J388" s="86">
        <v>1559570631</v>
      </c>
      <c r="K388" s="87">
        <f t="shared" si="95"/>
        <v>43619.586006944446</v>
      </c>
      <c r="L388" s="86"/>
      <c r="M388" s="87" t="str">
        <f t="shared" si="96"/>
        <v/>
      </c>
      <c r="N388" s="86" t="str">
        <f t="shared" si="97"/>
        <v/>
      </c>
      <c r="O388" s="88" t="str">
        <f t="shared" si="98"/>
        <v/>
      </c>
      <c r="P388" s="86">
        <v>1579104621</v>
      </c>
      <c r="Q388" s="87">
        <f t="shared" si="99"/>
        <v>43845.673854166671</v>
      </c>
      <c r="R388" s="86">
        <f t="shared" si="100"/>
        <v>19533990</v>
      </c>
      <c r="S388" s="88" t="str">
        <f t="shared" si="101"/>
        <v>226 days 2:6:30</v>
      </c>
      <c r="T388" s="84">
        <v>1579104621</v>
      </c>
      <c r="U388" s="87">
        <f t="shared" si="102"/>
        <v>43845.673854166671</v>
      </c>
      <c r="V388" s="86">
        <f t="shared" si="103"/>
        <v>19533990</v>
      </c>
      <c r="W388" s="88" t="str">
        <f t="shared" si="104"/>
        <v>226 days 2:6:30</v>
      </c>
      <c r="X388" s="86">
        <f t="shared" si="105"/>
        <v>19533990</v>
      </c>
      <c r="Y388" s="88" t="str">
        <f t="shared" si="106"/>
        <v>13 days 02:06:30</v>
      </c>
      <c r="Z388" s="84" t="s">
        <v>3056</v>
      </c>
      <c r="AA388" s="84">
        <v>29407</v>
      </c>
      <c r="AB388" s="84">
        <v>953980</v>
      </c>
      <c r="AC388" s="84" t="str">
        <f>IF(AB388="","",VLOOKUP(AB388,'Lookup Tables'!$A$75:$B$86,2,TRUE))</f>
        <v>Level 11</v>
      </c>
      <c r="AD388" s="88" t="str">
        <f t="shared" si="107"/>
        <v>Level 3-Level 11</v>
      </c>
      <c r="AE388" s="83" t="s">
        <v>1341</v>
      </c>
      <c r="AF388" s="89" t="str">
        <f t="shared" si="108"/>
        <v>Link</v>
      </c>
      <c r="AG388" s="83">
        <v>516</v>
      </c>
      <c r="AH388" s="84" t="str">
        <f>IF(AG388="","",VLOOKUP(AG388,'Lookup Tables'!$A$75:$B$86,2,TRUE))</f>
        <v>Level 3</v>
      </c>
      <c r="AI388" s="83">
        <v>4380801</v>
      </c>
      <c r="AJ388" s="83" t="s">
        <v>9</v>
      </c>
      <c r="AK388" s="83" t="s">
        <v>1340</v>
      </c>
      <c r="AL388" s="83">
        <v>60</v>
      </c>
      <c r="AM388" s="84" t="s">
        <v>1342</v>
      </c>
      <c r="AN388" s="84" t="s">
        <v>1343</v>
      </c>
      <c r="AO388" s="89" t="str">
        <f t="shared" si="109"/>
        <v>Link</v>
      </c>
      <c r="AP388" s="83" t="b">
        <v>1</v>
      </c>
      <c r="AQ388" s="168">
        <v>238</v>
      </c>
      <c r="AR388" s="181" t="s">
        <v>3472</v>
      </c>
      <c r="AS388"/>
      <c r="AT388"/>
      <c r="AU388"/>
      <c r="AV388"/>
      <c r="AW388"/>
      <c r="AX388"/>
      <c r="AY388"/>
      <c r="AZ388"/>
      <c r="BA388"/>
      <c r="BB388"/>
      <c r="BC388"/>
      <c r="BD388"/>
      <c r="BE388"/>
      <c r="BF388"/>
      <c r="BG388"/>
      <c r="BH388"/>
      <c r="BI388"/>
      <c r="BJ388"/>
      <c r="BK388"/>
      <c r="BL388"/>
      <c r="BM388"/>
      <c r="BN388"/>
      <c r="BO388"/>
      <c r="BP388"/>
      <c r="BQ388"/>
      <c r="BR388"/>
      <c r="BS388" s="84" t="s">
        <v>3474</v>
      </c>
      <c r="BT388" s="84" t="s">
        <v>3433</v>
      </c>
      <c r="BU388" s="90"/>
      <c r="BV388" s="90"/>
      <c r="BW388" s="90">
        <v>3</v>
      </c>
      <c r="BX388" s="90"/>
      <c r="BY388" s="90"/>
      <c r="BZ388" s="90"/>
      <c r="CA388" s="90"/>
      <c r="CB388" s="90"/>
      <c r="CC388" s="90"/>
      <c r="CD388" s="84" t="s">
        <v>2801</v>
      </c>
      <c r="CE388" s="84" t="s">
        <v>2818</v>
      </c>
      <c r="CF388" s="90">
        <v>1</v>
      </c>
      <c r="CG388" s="84" t="s">
        <v>3214</v>
      </c>
      <c r="CH388" s="84" t="s">
        <v>2818</v>
      </c>
      <c r="CI388" s="91" t="s">
        <v>3473</v>
      </c>
      <c r="CJ388" s="92" t="s">
        <v>3113</v>
      </c>
    </row>
    <row r="389" spans="1:89" s="84" customFormat="1" x14ac:dyDescent="0.3">
      <c r="A389" s="83" t="s">
        <v>1292</v>
      </c>
      <c r="B389" s="83">
        <v>61683382</v>
      </c>
      <c r="C389" s="83">
        <v>0</v>
      </c>
      <c r="D389" s="83">
        <v>584</v>
      </c>
      <c r="E389" s="83">
        <v>1</v>
      </c>
      <c r="F389" s="84">
        <v>61685804</v>
      </c>
      <c r="G389" s="83" t="s">
        <v>1293</v>
      </c>
      <c r="H389" s="85">
        <v>43960</v>
      </c>
      <c r="I389" s="83"/>
      <c r="J389" s="86">
        <v>1588954425</v>
      </c>
      <c r="K389" s="87">
        <f t="shared" ref="K389:K452" si="111">(((J389/60)/60)/24)+DATE(1970,1,1)</f>
        <v>43959.676215277781</v>
      </c>
      <c r="L389" s="86">
        <v>1588962875</v>
      </c>
      <c r="M389" s="87">
        <f t="shared" ref="M389:M452" si="112">IF(ISBLANK(L389),"",(((L389/60)/60)/24)+DATE(1970,1,1))</f>
        <v>43959.774016203708</v>
      </c>
      <c r="N389" s="86">
        <f t="shared" ref="N389:N452" si="113">IF(ISBLANK(L389),"",L389-J389)</f>
        <v>8450</v>
      </c>
      <c r="O389" s="88" t="str">
        <f t="shared" ref="O389:O452" si="114">IF(N389="","",INT(M389-K389)&amp;" days "&amp;TEXT(M389-K389,"h"":""m"":""s"""""))</f>
        <v>0 days 2:20:50</v>
      </c>
      <c r="P389" s="86">
        <v>1588962954</v>
      </c>
      <c r="Q389" s="87">
        <f t="shared" ref="Q389:Q452" si="115">IF(ISBLANK(P389),"",(((P389/60)/60)/24)+DATE(1970,1,1))</f>
        <v>43959.774930555555</v>
      </c>
      <c r="R389" s="86">
        <f t="shared" ref="R389:R452" si="116">IF(ISBLANK(P389),"",P389-J389)</f>
        <v>8529</v>
      </c>
      <c r="S389" s="88" t="str">
        <f t="shared" ref="S389:S452" si="117">IF(R389="","",INT(Q389-K389)&amp;" days "&amp;TEXT(Q389-K389,"h"":""m"":""s"""""))</f>
        <v>0 days 2:22:9</v>
      </c>
      <c r="T389" s="84">
        <v>1588962954</v>
      </c>
      <c r="U389" s="87">
        <f t="shared" ref="U389:U452" si="118">IF(ISBLANK(T389),"",(((T389/60)/60)/24)+DATE(1970,1,1))</f>
        <v>43959.774930555555</v>
      </c>
      <c r="V389" s="86">
        <f t="shared" ref="V389:V452" si="119">IF(ISBLANK(T389),"",T389-J389)</f>
        <v>8529</v>
      </c>
      <c r="W389" s="88" t="str">
        <f t="shared" ref="W389:W452" si="120">IF(V389="","",INT(U389-K389)&amp;" days "&amp;TEXT(U389-K389,"h"":""m"":""s"""""))</f>
        <v>0 days 2:22:9</v>
      </c>
      <c r="X389" s="86">
        <f t="shared" ref="X389:X452" si="121">IF(MIN(N389,R389,V389)=0,"",MIN(N389,R389,V389))</f>
        <v>8450</v>
      </c>
      <c r="Y389" s="88" t="str">
        <f t="shared" ref="Y389:Y452" si="122">IF(X389="","",TEXT(X389/(24*60*60),"dd \d\a\y\s hh:mm:ss"))</f>
        <v>00 days 02:20:50</v>
      </c>
      <c r="Z389" s="84" t="s">
        <v>2075</v>
      </c>
      <c r="AA389" s="84">
        <v>6152891</v>
      </c>
      <c r="AB389" s="84">
        <v>25297</v>
      </c>
      <c r="AC389" s="84" t="str">
        <f>IF(AB389="","",VLOOKUP(AB389,'Lookup Tables'!$A$75:$B$86,2,TRUE))</f>
        <v>Level 9</v>
      </c>
      <c r="AD389" s="88" t="str">
        <f t="shared" ref="AD389:AD452" si="123">IF(AC389="","",_xlfn.CONCAT(AH389&amp;"-"&amp;AC389))</f>
        <v>Level 5-Level 9</v>
      </c>
      <c r="AE389" s="83" t="s">
        <v>1295</v>
      </c>
      <c r="AF389" s="89" t="str">
        <f t="shared" ref="AF389:AF452" si="124">HYPERLINK(AM389,"Link")</f>
        <v>Link</v>
      </c>
      <c r="AG389" s="83">
        <v>2603</v>
      </c>
      <c r="AH389" s="84" t="str">
        <f>IF(AG389="","",VLOOKUP(AG389,'Lookup Tables'!$A$75:$B$86,2,TRUE))</f>
        <v>Level 5</v>
      </c>
      <c r="AI389" s="83">
        <v>638311</v>
      </c>
      <c r="AJ389" s="83" t="s">
        <v>9</v>
      </c>
      <c r="AK389" s="83" t="s">
        <v>1294</v>
      </c>
      <c r="AL389" s="83">
        <v>89</v>
      </c>
      <c r="AM389" s="84" t="s">
        <v>1296</v>
      </c>
      <c r="AN389" s="84" t="s">
        <v>1297</v>
      </c>
      <c r="AO389" s="89" t="str">
        <f t="shared" ref="AO389:AO452" si="125">HYPERLINK(AN389,"Link")</f>
        <v>Link</v>
      </c>
      <c r="AP389" s="83" t="b">
        <v>1</v>
      </c>
      <c r="AQ389" s="168">
        <v>229</v>
      </c>
      <c r="AR389" s="181" t="s">
        <v>3506</v>
      </c>
      <c r="AS389"/>
      <c r="AT389"/>
      <c r="AU389"/>
      <c r="AV389"/>
      <c r="AW389"/>
      <c r="AX389"/>
      <c r="AY389"/>
      <c r="AZ389"/>
      <c r="BA389"/>
      <c r="BB389"/>
      <c r="BC389"/>
      <c r="BD389"/>
      <c r="BE389"/>
      <c r="BF389"/>
      <c r="BG389"/>
      <c r="BH389"/>
      <c r="BI389"/>
      <c r="BJ389"/>
      <c r="BK389"/>
      <c r="BL389"/>
      <c r="BM389"/>
      <c r="BN389"/>
      <c r="BO389"/>
      <c r="BP389"/>
      <c r="BQ389"/>
      <c r="BR389"/>
      <c r="BS389" s="84" t="s">
        <v>3505</v>
      </c>
      <c r="BT389" s="84" t="s">
        <v>3504</v>
      </c>
      <c r="BU389" s="90"/>
      <c r="BV389" s="90"/>
      <c r="BW389" s="90">
        <v>3</v>
      </c>
      <c r="BX389" s="90"/>
      <c r="BY389" s="90"/>
      <c r="BZ389" s="90"/>
      <c r="CA389" s="90"/>
      <c r="CB389" s="90"/>
      <c r="CC389" s="90"/>
      <c r="CD389" s="84" t="s">
        <v>2801</v>
      </c>
      <c r="CE389" s="84" t="s">
        <v>2818</v>
      </c>
      <c r="CF389" s="90">
        <v>1</v>
      </c>
      <c r="CG389" s="84" t="s">
        <v>3214</v>
      </c>
      <c r="CH389" s="84" t="s">
        <v>3208</v>
      </c>
      <c r="CI389" s="91" t="s">
        <v>2810</v>
      </c>
      <c r="CJ389" s="92" t="s">
        <v>3113</v>
      </c>
    </row>
    <row r="390" spans="1:89" s="84" customFormat="1" x14ac:dyDescent="0.3">
      <c r="A390" s="83" t="s">
        <v>1233</v>
      </c>
      <c r="B390" s="83">
        <v>54471516</v>
      </c>
      <c r="C390" s="83">
        <v>3</v>
      </c>
      <c r="D390" s="83">
        <v>3021</v>
      </c>
      <c r="E390" s="83">
        <v>0</v>
      </c>
      <c r="G390" s="83" t="s">
        <v>1234</v>
      </c>
      <c r="H390" s="85">
        <v>44049</v>
      </c>
      <c r="I390" s="83"/>
      <c r="J390" s="86">
        <v>1548983166</v>
      </c>
      <c r="K390" s="87">
        <f t="shared" si="111"/>
        <v>43497.045902777783</v>
      </c>
      <c r="L390" s="86">
        <v>1548985252</v>
      </c>
      <c r="M390" s="87">
        <f t="shared" si="112"/>
        <v>43497.0700462963</v>
      </c>
      <c r="N390" s="86">
        <f t="shared" si="113"/>
        <v>2086</v>
      </c>
      <c r="O390" s="88" t="str">
        <f t="shared" si="114"/>
        <v>0 days 0:34:46</v>
      </c>
      <c r="P390" s="86"/>
      <c r="Q390" s="87" t="str">
        <f t="shared" si="115"/>
        <v/>
      </c>
      <c r="R390" s="86" t="str">
        <f t="shared" si="116"/>
        <v/>
      </c>
      <c r="S390" s="88" t="str">
        <f t="shared" si="117"/>
        <v/>
      </c>
      <c r="U390" s="87" t="str">
        <f t="shared" si="118"/>
        <v/>
      </c>
      <c r="V390" s="86" t="str">
        <f t="shared" si="119"/>
        <v/>
      </c>
      <c r="W390" s="88" t="str">
        <f t="shared" si="120"/>
        <v/>
      </c>
      <c r="X390" s="86">
        <f t="shared" si="121"/>
        <v>2086</v>
      </c>
      <c r="Y390" s="88" t="str">
        <f t="shared" si="122"/>
        <v>00 days 00:34:46</v>
      </c>
      <c r="AC390" s="84" t="str">
        <f>IF(AB390="","",VLOOKUP(AB390,'Lookup Tables'!$A$75:$B$86,2,TRUE))</f>
        <v/>
      </c>
      <c r="AD390" s="88" t="str">
        <f t="shared" si="123"/>
        <v/>
      </c>
      <c r="AE390" s="83" t="s">
        <v>1236</v>
      </c>
      <c r="AF390" s="89" t="str">
        <f t="shared" si="124"/>
        <v>Link</v>
      </c>
      <c r="AG390" s="83">
        <v>61</v>
      </c>
      <c r="AH390" s="84" t="str">
        <f>IF(AG390="","",VLOOKUP(AG390,'Lookup Tables'!$A$75:$B$86,2,TRUE))</f>
        <v>Level 1</v>
      </c>
      <c r="AI390" s="83">
        <v>9124404</v>
      </c>
      <c r="AJ390" s="83" t="s">
        <v>9</v>
      </c>
      <c r="AK390" s="83" t="s">
        <v>1235</v>
      </c>
      <c r="AL390" s="83"/>
      <c r="AM390" s="84" t="s">
        <v>1237</v>
      </c>
      <c r="AN390" s="84" t="s">
        <v>1238</v>
      </c>
      <c r="AO390" s="89" t="str">
        <f t="shared" si="125"/>
        <v>Link</v>
      </c>
      <c r="AP390" s="83" t="b">
        <v>0</v>
      </c>
      <c r="AQ390" s="168">
        <v>219</v>
      </c>
      <c r="AR390" s="181" t="s">
        <v>3579</v>
      </c>
      <c r="AS390"/>
      <c r="AT390"/>
      <c r="AU390"/>
      <c r="AV390"/>
      <c r="AW390"/>
      <c r="AX390"/>
      <c r="AY390"/>
      <c r="AZ390"/>
      <c r="BA390"/>
      <c r="BB390"/>
      <c r="BC390"/>
      <c r="BD390"/>
      <c r="BE390"/>
      <c r="BF390"/>
      <c r="BG390"/>
      <c r="BH390"/>
      <c r="BI390"/>
      <c r="BJ390"/>
      <c r="BK390"/>
      <c r="BL390"/>
      <c r="BM390"/>
      <c r="BN390"/>
      <c r="BO390"/>
      <c r="BP390"/>
      <c r="BQ390"/>
      <c r="BR390"/>
      <c r="BS390" s="84" t="s">
        <v>3580</v>
      </c>
      <c r="BT390" s="84" t="s">
        <v>3433</v>
      </c>
      <c r="BU390" s="90"/>
      <c r="BV390" s="90">
        <v>2</v>
      </c>
      <c r="BW390" s="90">
        <v>3</v>
      </c>
      <c r="BX390" s="90"/>
      <c r="BY390" s="90"/>
      <c r="BZ390" s="90"/>
      <c r="CA390" s="90"/>
      <c r="CB390" s="90"/>
      <c r="CC390" s="90"/>
      <c r="CD390" s="84" t="s">
        <v>2801</v>
      </c>
      <c r="CE390" s="84" t="s">
        <v>2818</v>
      </c>
      <c r="CF390" s="90">
        <v>1</v>
      </c>
      <c r="CG390" s="84" t="s">
        <v>3214</v>
      </c>
      <c r="CH390" s="84" t="s">
        <v>2818</v>
      </c>
      <c r="CI390" s="91" t="s">
        <v>3163</v>
      </c>
      <c r="CJ390" s="96" t="s">
        <v>3113</v>
      </c>
    </row>
    <row r="391" spans="1:89" s="84" customFormat="1" ht="28.8" x14ac:dyDescent="0.3">
      <c r="A391" s="99" t="s">
        <v>2503</v>
      </c>
      <c r="B391" s="99">
        <v>58814284</v>
      </c>
      <c r="C391" s="99">
        <v>3</v>
      </c>
      <c r="D391" s="99">
        <v>828</v>
      </c>
      <c r="E391" s="99">
        <v>2</v>
      </c>
      <c r="F391" s="100">
        <v>58817046</v>
      </c>
      <c r="G391" s="99" t="s">
        <v>2504</v>
      </c>
      <c r="H391" s="101">
        <v>43786</v>
      </c>
      <c r="I391" s="99"/>
      <c r="J391" s="102">
        <v>1573545364</v>
      </c>
      <c r="K391" s="103">
        <f t="shared" si="111"/>
        <v>43781.330601851849</v>
      </c>
      <c r="L391" s="102"/>
      <c r="M391" s="103" t="str">
        <f t="shared" si="112"/>
        <v/>
      </c>
      <c r="N391" s="102" t="str">
        <f t="shared" si="113"/>
        <v/>
      </c>
      <c r="O391" s="104" t="str">
        <f t="shared" si="114"/>
        <v/>
      </c>
      <c r="P391" s="102">
        <v>1573548600</v>
      </c>
      <c r="Q391" s="103">
        <f t="shared" si="115"/>
        <v>43781.368055555555</v>
      </c>
      <c r="R391" s="102">
        <f t="shared" si="116"/>
        <v>3236</v>
      </c>
      <c r="S391" s="104" t="str">
        <f t="shared" si="117"/>
        <v>0 days 0:53:56</v>
      </c>
      <c r="T391" s="100">
        <v>1573555595</v>
      </c>
      <c r="U391" s="103">
        <f t="shared" si="118"/>
        <v>43781.449016203704</v>
      </c>
      <c r="V391" s="102">
        <f t="shared" si="119"/>
        <v>10231</v>
      </c>
      <c r="W391" s="104" t="str">
        <f t="shared" si="120"/>
        <v>0 days 2:50:31</v>
      </c>
      <c r="X391" s="102">
        <f t="shared" si="121"/>
        <v>3236</v>
      </c>
      <c r="Y391" s="104" t="str">
        <f t="shared" si="122"/>
        <v>00 days 00:53:56</v>
      </c>
      <c r="Z391" s="100" t="s">
        <v>3043</v>
      </c>
      <c r="AA391" s="100">
        <v>11144591</v>
      </c>
      <c r="AB391" s="100">
        <v>523</v>
      </c>
      <c r="AC391" s="100" t="str">
        <f>IF(AB391="","",VLOOKUP(AB391,'Lookup Tables'!$A$75:$B$86,2,TRUE))</f>
        <v>Level 3</v>
      </c>
      <c r="AD391" s="104" t="str">
        <f t="shared" si="123"/>
        <v>Level 4-Level 3</v>
      </c>
      <c r="AE391" s="99" t="s">
        <v>2506</v>
      </c>
      <c r="AF391" s="99" t="str">
        <f t="shared" si="124"/>
        <v>Link</v>
      </c>
      <c r="AG391" s="99">
        <v>1755</v>
      </c>
      <c r="AH391" s="100" t="str">
        <f>IF(AG391="","",VLOOKUP(AG391,'Lookup Tables'!$A$75:$B$86,2,TRUE))</f>
        <v>Level 4</v>
      </c>
      <c r="AI391" s="99">
        <v>62147</v>
      </c>
      <c r="AJ391" s="99" t="s">
        <v>9</v>
      </c>
      <c r="AK391" s="99" t="s">
        <v>2505</v>
      </c>
      <c r="AL391" s="99">
        <v>86</v>
      </c>
      <c r="AM391" s="100" t="s">
        <v>2507</v>
      </c>
      <c r="AN391" s="100" t="s">
        <v>2508</v>
      </c>
      <c r="AO391" s="99" t="str">
        <f t="shared" si="125"/>
        <v>Link</v>
      </c>
      <c r="AP391" s="157" t="b">
        <v>1</v>
      </c>
      <c r="AQ391" s="170">
        <v>462</v>
      </c>
      <c r="AR391" s="186" t="s">
        <v>2912</v>
      </c>
      <c r="AS391" s="159"/>
      <c r="AT391" s="159"/>
      <c r="AU391" s="159"/>
      <c r="AV391" s="159"/>
      <c r="AW391" s="159"/>
      <c r="AX391" s="159"/>
      <c r="AY391" s="159"/>
      <c r="AZ391" s="159"/>
      <c r="BA391" s="159"/>
      <c r="BB391" s="159"/>
      <c r="BC391" s="159"/>
      <c r="BD391" s="159"/>
      <c r="BE391" s="159"/>
      <c r="BF391" s="159"/>
      <c r="BG391" s="159"/>
      <c r="BH391" s="159"/>
      <c r="BI391" s="159"/>
      <c r="BJ391" s="159"/>
      <c r="BK391" s="159"/>
      <c r="BL391" s="159"/>
      <c r="BM391" s="159"/>
      <c r="BN391" s="159"/>
      <c r="BO391" s="159"/>
      <c r="BP391" s="159"/>
      <c r="BQ391" s="159"/>
      <c r="BR391" s="159"/>
      <c r="BS391" s="158" t="s">
        <v>2911</v>
      </c>
      <c r="BT391" s="158" t="s">
        <v>2903</v>
      </c>
      <c r="BU391" s="160">
        <v>3</v>
      </c>
      <c r="BV391" s="160"/>
      <c r="BW391" s="160">
        <v>2</v>
      </c>
      <c r="BX391" s="160">
        <v>1</v>
      </c>
      <c r="BY391" s="160">
        <v>2</v>
      </c>
      <c r="BZ391" s="160"/>
      <c r="CA391" s="160"/>
      <c r="CB391" s="160"/>
      <c r="CC391" s="160"/>
      <c r="CD391" s="158" t="s">
        <v>2801</v>
      </c>
      <c r="CE391" s="158" t="s">
        <v>2818</v>
      </c>
      <c r="CF391" s="160">
        <v>1</v>
      </c>
      <c r="CG391" s="158" t="s">
        <v>3214</v>
      </c>
      <c r="CH391" s="158" t="s">
        <v>3208</v>
      </c>
      <c r="CI391" s="161" t="s">
        <v>2810</v>
      </c>
      <c r="CJ391" s="162" t="s">
        <v>3113</v>
      </c>
      <c r="CK391" s="100"/>
    </row>
    <row r="392" spans="1:89" s="84" customFormat="1" x14ac:dyDescent="0.3">
      <c r="A392" s="83" t="s">
        <v>1326</v>
      </c>
      <c r="B392" s="83">
        <v>59487224</v>
      </c>
      <c r="C392" s="83">
        <v>2</v>
      </c>
      <c r="D392" s="83">
        <v>1073</v>
      </c>
      <c r="E392" s="83">
        <v>1</v>
      </c>
      <c r="F392" s="84">
        <v>59488387</v>
      </c>
      <c r="G392" s="83" t="s">
        <v>1327</v>
      </c>
      <c r="H392" s="85">
        <v>43865</v>
      </c>
      <c r="I392" s="83"/>
      <c r="J392" s="86">
        <v>1577356821</v>
      </c>
      <c r="K392" s="87">
        <f t="shared" si="111"/>
        <v>43825.444687499999</v>
      </c>
      <c r="L392" s="86">
        <v>1577357113</v>
      </c>
      <c r="M392" s="87">
        <f t="shared" si="112"/>
        <v>43825.448067129633</v>
      </c>
      <c r="N392" s="86">
        <f t="shared" si="113"/>
        <v>292</v>
      </c>
      <c r="O392" s="88" t="str">
        <f t="shared" si="114"/>
        <v>0 days 0:4:52</v>
      </c>
      <c r="P392" s="86">
        <v>1577362754</v>
      </c>
      <c r="Q392" s="87">
        <f t="shared" si="115"/>
        <v>43825.513356481482</v>
      </c>
      <c r="R392" s="86">
        <f t="shared" si="116"/>
        <v>5933</v>
      </c>
      <c r="S392" s="88" t="str">
        <f t="shared" si="117"/>
        <v>0 days 1:38:53</v>
      </c>
      <c r="T392" s="84">
        <v>1577362754</v>
      </c>
      <c r="U392" s="87">
        <f t="shared" si="118"/>
        <v>43825.513356481482</v>
      </c>
      <c r="V392" s="86">
        <f t="shared" si="119"/>
        <v>5933</v>
      </c>
      <c r="W392" s="88" t="str">
        <f t="shared" si="120"/>
        <v>0 days 1:38:53</v>
      </c>
      <c r="X392" s="86">
        <f t="shared" si="121"/>
        <v>292</v>
      </c>
      <c r="Y392" s="88" t="str">
        <f t="shared" si="122"/>
        <v>00 days 00:04:52</v>
      </c>
      <c r="Z392" s="84" t="s">
        <v>3055</v>
      </c>
      <c r="AA392" s="84">
        <v>4661625</v>
      </c>
      <c r="AB392" s="84">
        <v>3756</v>
      </c>
      <c r="AC392" s="84" t="str">
        <f>IF(AB392="","",VLOOKUP(AB392,'Lookup Tables'!$A$75:$B$86,2,TRUE))</f>
        <v>Level 6</v>
      </c>
      <c r="AD392" s="88" t="str">
        <f t="shared" si="123"/>
        <v>Level 3-Level 6</v>
      </c>
      <c r="AE392" s="83" t="s">
        <v>1329</v>
      </c>
      <c r="AF392" s="89" t="str">
        <f t="shared" si="124"/>
        <v>Link</v>
      </c>
      <c r="AG392" s="83">
        <v>509</v>
      </c>
      <c r="AH392" s="84" t="str">
        <f>IF(AG392="","",VLOOKUP(AG392,'Lookup Tables'!$A$75:$B$86,2,TRUE))</f>
        <v>Level 3</v>
      </c>
      <c r="AI392" s="83">
        <v>2315094</v>
      </c>
      <c r="AJ392" s="83" t="s">
        <v>9</v>
      </c>
      <c r="AK392" s="83" t="s">
        <v>1328</v>
      </c>
      <c r="AL392" s="83">
        <v>60</v>
      </c>
      <c r="AM392" s="84" t="s">
        <v>1330</v>
      </c>
      <c r="AN392" s="84" t="s">
        <v>1331</v>
      </c>
      <c r="AO392" s="89" t="str">
        <f t="shared" si="125"/>
        <v>Link</v>
      </c>
      <c r="AP392" s="83" t="b">
        <v>1</v>
      </c>
      <c r="AQ392" s="168">
        <v>236</v>
      </c>
      <c r="AR392" s="181" t="s">
        <v>3468</v>
      </c>
      <c r="AS392"/>
      <c r="AT392"/>
      <c r="AU392"/>
      <c r="AV392"/>
      <c r="AW392"/>
      <c r="AX392"/>
      <c r="AY392"/>
      <c r="AZ392"/>
      <c r="BA392"/>
      <c r="BB392"/>
      <c r="BC392"/>
      <c r="BD392"/>
      <c r="BE392"/>
      <c r="BF392"/>
      <c r="BG392"/>
      <c r="BH392"/>
      <c r="BI392"/>
      <c r="BJ392"/>
      <c r="BK392"/>
      <c r="BL392"/>
      <c r="BM392"/>
      <c r="BN392"/>
      <c r="BO392"/>
      <c r="BP392"/>
      <c r="BQ392"/>
      <c r="BR392"/>
      <c r="BS392" s="84" t="s">
        <v>3469</v>
      </c>
      <c r="BT392" s="84" t="s">
        <v>3433</v>
      </c>
      <c r="BU392" s="90"/>
      <c r="BV392" s="90">
        <v>2</v>
      </c>
      <c r="BW392" s="90">
        <v>3</v>
      </c>
      <c r="BX392" s="90"/>
      <c r="BY392" s="90"/>
      <c r="BZ392" s="90"/>
      <c r="CA392" s="90"/>
      <c r="CB392" s="90"/>
      <c r="CC392" s="90"/>
      <c r="CD392" s="84" t="s">
        <v>2801</v>
      </c>
      <c r="CE392" s="84" t="s">
        <v>2818</v>
      </c>
      <c r="CF392" s="90">
        <v>1</v>
      </c>
      <c r="CG392" s="84" t="s">
        <v>3214</v>
      </c>
      <c r="CH392" s="84" t="s">
        <v>3209</v>
      </c>
      <c r="CI392" s="91" t="s">
        <v>2813</v>
      </c>
      <c r="CJ392" s="92" t="s">
        <v>3113</v>
      </c>
    </row>
    <row r="393" spans="1:89" s="84" customFormat="1" x14ac:dyDescent="0.3">
      <c r="A393" s="83" t="s">
        <v>1399</v>
      </c>
      <c r="B393" s="83">
        <v>40625530</v>
      </c>
      <c r="C393" s="83">
        <v>4</v>
      </c>
      <c r="D393" s="83">
        <v>1557</v>
      </c>
      <c r="E393" s="83">
        <v>1</v>
      </c>
      <c r="F393" s="84">
        <v>40625922</v>
      </c>
      <c r="G393" s="83" t="s">
        <v>1400</v>
      </c>
      <c r="H393" s="85">
        <v>42692</v>
      </c>
      <c r="I393" s="83"/>
      <c r="J393" s="86">
        <v>1479278120</v>
      </c>
      <c r="K393" s="87">
        <f t="shared" si="111"/>
        <v>42690.274537037039</v>
      </c>
      <c r="L393" s="86"/>
      <c r="M393" s="87" t="str">
        <f t="shared" si="112"/>
        <v/>
      </c>
      <c r="N393" s="86" t="str">
        <f t="shared" si="113"/>
        <v/>
      </c>
      <c r="O393" s="88" t="str">
        <f t="shared" si="114"/>
        <v/>
      </c>
      <c r="P393" s="86">
        <v>1479279792</v>
      </c>
      <c r="Q393" s="87">
        <f t="shared" si="115"/>
        <v>42690.293888888889</v>
      </c>
      <c r="R393" s="86">
        <f t="shared" si="116"/>
        <v>1672</v>
      </c>
      <c r="S393" s="88" t="str">
        <f t="shared" si="117"/>
        <v>0 days 0:27:52</v>
      </c>
      <c r="T393" s="84">
        <v>1479279792</v>
      </c>
      <c r="U393" s="87">
        <f t="shared" si="118"/>
        <v>42690.293888888889</v>
      </c>
      <c r="V393" s="86">
        <f t="shared" si="119"/>
        <v>1672</v>
      </c>
      <c r="W393" s="88" t="str">
        <f t="shared" si="120"/>
        <v>0 days 0:27:52</v>
      </c>
      <c r="X393" s="86">
        <f t="shared" si="121"/>
        <v>1672</v>
      </c>
      <c r="Y393" s="88" t="str">
        <f t="shared" si="122"/>
        <v>00 days 00:27:52</v>
      </c>
      <c r="Z393" s="84" t="s">
        <v>3062</v>
      </c>
      <c r="AA393" s="84">
        <v>3983557</v>
      </c>
      <c r="AB393" s="84">
        <v>6025</v>
      </c>
      <c r="AC393" s="84" t="str">
        <f>IF(AB393="","",VLOOKUP(AB393,'Lookup Tables'!$A$75:$B$86,2,TRUE))</f>
        <v>Level 7</v>
      </c>
      <c r="AD393" s="88" t="str">
        <f t="shared" si="123"/>
        <v>Level 4-Level 7</v>
      </c>
      <c r="AE393" s="83" t="s">
        <v>1402</v>
      </c>
      <c r="AF393" s="89" t="str">
        <f t="shared" si="124"/>
        <v>Link</v>
      </c>
      <c r="AG393" s="83">
        <v>1244</v>
      </c>
      <c r="AH393" s="84" t="str">
        <f>IF(AG393="","",VLOOKUP(AG393,'Lookup Tables'!$A$75:$B$86,2,TRUE))</f>
        <v>Level 4</v>
      </c>
      <c r="AI393" s="83">
        <v>308341</v>
      </c>
      <c r="AJ393" s="83" t="s">
        <v>9</v>
      </c>
      <c r="AK393" s="83" t="s">
        <v>1401</v>
      </c>
      <c r="AL393" s="83">
        <v>100</v>
      </c>
      <c r="AM393" s="84" t="s">
        <v>1403</v>
      </c>
      <c r="AN393" s="84" t="s">
        <v>1404</v>
      </c>
      <c r="AO393" s="89" t="str">
        <f t="shared" si="125"/>
        <v>Link</v>
      </c>
      <c r="AP393" s="83" t="b">
        <v>1</v>
      </c>
      <c r="AQ393" s="168">
        <v>249</v>
      </c>
      <c r="AR393" s="181" t="s">
        <v>3005</v>
      </c>
      <c r="AS393"/>
      <c r="AT393"/>
      <c r="AU393"/>
      <c r="AV393"/>
      <c r="AW393"/>
      <c r="AX393"/>
      <c r="AY393"/>
      <c r="AZ393"/>
      <c r="BA393"/>
      <c r="BB393"/>
      <c r="BC393"/>
      <c r="BD393"/>
      <c r="BE393"/>
      <c r="BF393"/>
      <c r="BG393"/>
      <c r="BH393"/>
      <c r="BI393"/>
      <c r="BJ393"/>
      <c r="BK393"/>
      <c r="BL393"/>
      <c r="BM393"/>
      <c r="BN393"/>
      <c r="BO393"/>
      <c r="BP393"/>
      <c r="BQ393"/>
      <c r="BR393"/>
      <c r="BS393" s="84" t="s">
        <v>3496</v>
      </c>
      <c r="BT393" s="84" t="s">
        <v>3433</v>
      </c>
      <c r="BU393" s="90"/>
      <c r="BV393" s="90">
        <v>2</v>
      </c>
      <c r="BW393" s="90">
        <v>2</v>
      </c>
      <c r="BX393" s="90"/>
      <c r="BY393" s="90"/>
      <c r="BZ393" s="90"/>
      <c r="CA393" s="90">
        <v>3</v>
      </c>
      <c r="CB393" s="90"/>
      <c r="CC393" s="90"/>
      <c r="CD393" s="84" t="s">
        <v>2801</v>
      </c>
      <c r="CE393" s="84" t="s">
        <v>2818</v>
      </c>
      <c r="CF393" s="90">
        <v>1</v>
      </c>
      <c r="CG393" s="84" t="s">
        <v>3214</v>
      </c>
      <c r="CH393" s="84" t="s">
        <v>3209</v>
      </c>
      <c r="CI393" s="91" t="s">
        <v>2902</v>
      </c>
      <c r="CJ393" s="92" t="s">
        <v>3113</v>
      </c>
    </row>
    <row r="394" spans="1:89" s="84" customFormat="1" x14ac:dyDescent="0.3">
      <c r="A394" s="83" t="s">
        <v>640</v>
      </c>
      <c r="B394" s="83">
        <v>53781802</v>
      </c>
      <c r="C394" s="83">
        <v>1</v>
      </c>
      <c r="D394" s="83">
        <v>1196</v>
      </c>
      <c r="E394" s="83">
        <v>1</v>
      </c>
      <c r="F394" s="84">
        <v>53845168</v>
      </c>
      <c r="G394" s="83" t="s">
        <v>641</v>
      </c>
      <c r="H394" s="85">
        <v>43453</v>
      </c>
      <c r="I394" s="83"/>
      <c r="J394" s="86">
        <v>1544798483</v>
      </c>
      <c r="K394" s="87">
        <f t="shared" si="111"/>
        <v>43448.612071759257</v>
      </c>
      <c r="L394" s="86"/>
      <c r="M394" s="87" t="str">
        <f t="shared" si="112"/>
        <v/>
      </c>
      <c r="N394" s="86" t="str">
        <f t="shared" si="113"/>
        <v/>
      </c>
      <c r="O394" s="88" t="str">
        <f t="shared" si="114"/>
        <v/>
      </c>
      <c r="P394" s="86">
        <v>1545197823</v>
      </c>
      <c r="Q394" s="87">
        <f t="shared" si="115"/>
        <v>43453.2340625</v>
      </c>
      <c r="R394" s="86">
        <f t="shared" si="116"/>
        <v>399340</v>
      </c>
      <c r="S394" s="88" t="str">
        <f t="shared" si="117"/>
        <v>4 days 14:55:40</v>
      </c>
      <c r="T394" s="84">
        <v>1545197823</v>
      </c>
      <c r="U394" s="87">
        <f t="shared" si="118"/>
        <v>43453.2340625</v>
      </c>
      <c r="V394" s="86">
        <f t="shared" si="119"/>
        <v>399340</v>
      </c>
      <c r="W394" s="88" t="str">
        <f t="shared" si="120"/>
        <v>4 days 14:55:40</v>
      </c>
      <c r="X394" s="86">
        <f t="shared" si="121"/>
        <v>399340</v>
      </c>
      <c r="Y394" s="88" t="str">
        <f t="shared" si="122"/>
        <v>04 days 14:55:40</v>
      </c>
      <c r="Z394" s="84" t="s">
        <v>3036</v>
      </c>
      <c r="AA394" s="84">
        <v>644010</v>
      </c>
      <c r="AB394" s="84">
        <v>10473</v>
      </c>
      <c r="AC394" s="84" t="str">
        <f>IF(AB394="","",VLOOKUP(AB394,'Lookup Tables'!$A$75:$B$86,2,TRUE))</f>
        <v>Level 8</v>
      </c>
      <c r="AD394" s="88" t="str">
        <f t="shared" si="123"/>
        <v>Level 2-Level 8</v>
      </c>
      <c r="AE394" s="83" t="s">
        <v>643</v>
      </c>
      <c r="AF394" s="89" t="str">
        <f t="shared" si="124"/>
        <v>Link</v>
      </c>
      <c r="AG394" s="83">
        <v>338</v>
      </c>
      <c r="AH394" s="84" t="str">
        <f>IF(AG394="","",VLOOKUP(AG394,'Lookup Tables'!$A$75:$B$86,2,TRUE))</f>
        <v>Level 2</v>
      </c>
      <c r="AI394" s="83">
        <v>4350189</v>
      </c>
      <c r="AJ394" s="83" t="s">
        <v>9</v>
      </c>
      <c r="AK394" s="83" t="s">
        <v>642</v>
      </c>
      <c r="AL394" s="83">
        <v>50</v>
      </c>
      <c r="AM394" s="84" t="s">
        <v>644</v>
      </c>
      <c r="AN394" s="84" t="s">
        <v>645</v>
      </c>
      <c r="AO394" s="89" t="str">
        <f t="shared" si="125"/>
        <v>Link</v>
      </c>
      <c r="AP394" s="83" t="b">
        <v>1</v>
      </c>
      <c r="AQ394" s="168">
        <v>109</v>
      </c>
      <c r="AR394" s="181" t="s">
        <v>3640</v>
      </c>
      <c r="AS394"/>
      <c r="AT394"/>
      <c r="AU394"/>
      <c r="AV394"/>
      <c r="AW394"/>
      <c r="AX394"/>
      <c r="AY394"/>
      <c r="AZ394"/>
      <c r="BA394"/>
      <c r="BB394"/>
      <c r="BC394"/>
      <c r="BD394"/>
      <c r="BE394"/>
      <c r="BF394"/>
      <c r="BG394"/>
      <c r="BH394"/>
      <c r="BI394"/>
      <c r="BJ394"/>
      <c r="BK394"/>
      <c r="BL394"/>
      <c r="BM394"/>
      <c r="BN394"/>
      <c r="BO394"/>
      <c r="BP394"/>
      <c r="BQ394"/>
      <c r="BR394"/>
      <c r="BS394" s="94" t="s">
        <v>3641</v>
      </c>
      <c r="BT394" s="94" t="s">
        <v>3642</v>
      </c>
      <c r="BU394" s="90"/>
      <c r="BV394" s="90"/>
      <c r="BW394" s="90">
        <v>2</v>
      </c>
      <c r="BX394" s="90">
        <v>3</v>
      </c>
      <c r="BY394" s="90"/>
      <c r="BZ394" s="90"/>
      <c r="CA394" s="90"/>
      <c r="CB394" s="90"/>
      <c r="CC394" s="90"/>
      <c r="CD394" s="84" t="s">
        <v>2801</v>
      </c>
      <c r="CE394" s="84" t="s">
        <v>2818</v>
      </c>
      <c r="CF394" s="90">
        <v>1</v>
      </c>
      <c r="CG394" s="84" t="s">
        <v>3214</v>
      </c>
      <c r="CH394" s="84" t="s">
        <v>3209</v>
      </c>
      <c r="CI394" s="91" t="s">
        <v>2902</v>
      </c>
      <c r="CJ394" s="92" t="s">
        <v>3113</v>
      </c>
    </row>
    <row r="395" spans="1:89" s="84" customFormat="1" x14ac:dyDescent="0.3">
      <c r="A395" s="83" t="s">
        <v>2140</v>
      </c>
      <c r="B395" s="83">
        <v>62983078</v>
      </c>
      <c r="C395" s="83">
        <v>0</v>
      </c>
      <c r="D395" s="83">
        <v>186</v>
      </c>
      <c r="E395" s="83">
        <v>1</v>
      </c>
      <c r="F395" s="84">
        <v>62995569</v>
      </c>
      <c r="G395" s="83" t="s">
        <v>2141</v>
      </c>
      <c r="H395" s="85">
        <v>44032</v>
      </c>
      <c r="I395" s="83"/>
      <c r="J395" s="86">
        <v>1595177096</v>
      </c>
      <c r="K395" s="87">
        <f t="shared" si="111"/>
        <v>44031.697870370372</v>
      </c>
      <c r="L395" s="86">
        <v>1595178906</v>
      </c>
      <c r="M395" s="87">
        <f t="shared" si="112"/>
        <v>44031.718819444446</v>
      </c>
      <c r="N395" s="86">
        <f t="shared" si="113"/>
        <v>1810</v>
      </c>
      <c r="O395" s="88" t="str">
        <f t="shared" si="114"/>
        <v>0 days 0:30:10</v>
      </c>
      <c r="P395" s="86">
        <v>1595248661</v>
      </c>
      <c r="Q395" s="87">
        <f t="shared" si="115"/>
        <v>44032.52616898148</v>
      </c>
      <c r="R395" s="86">
        <f t="shared" si="116"/>
        <v>71565</v>
      </c>
      <c r="S395" s="88" t="str">
        <f t="shared" si="117"/>
        <v>0 days 19:52:45</v>
      </c>
      <c r="T395" s="84">
        <v>1595248661</v>
      </c>
      <c r="U395" s="87">
        <f t="shared" si="118"/>
        <v>44032.52616898148</v>
      </c>
      <c r="V395" s="86">
        <f t="shared" si="119"/>
        <v>71565</v>
      </c>
      <c r="W395" s="88" t="str">
        <f t="shared" si="120"/>
        <v>0 days 19:52:45</v>
      </c>
      <c r="X395" s="86">
        <f t="shared" si="121"/>
        <v>1810</v>
      </c>
      <c r="Y395" s="88" t="str">
        <f t="shared" si="122"/>
        <v>00 days 00:30:10</v>
      </c>
      <c r="Z395" s="84" t="s">
        <v>2143</v>
      </c>
      <c r="AA395" s="84">
        <v>3680412</v>
      </c>
      <c r="AB395" s="84">
        <v>572</v>
      </c>
      <c r="AC395" s="84" t="str">
        <f>IF(AB395="","",VLOOKUP(AB395,'Lookup Tables'!$A$75:$B$86,2,TRUE))</f>
        <v>Level 3</v>
      </c>
      <c r="AD395" s="88" t="str">
        <f t="shared" si="123"/>
        <v>Level 3-Level 3</v>
      </c>
      <c r="AE395" s="83" t="s">
        <v>2143</v>
      </c>
      <c r="AF395" s="89" t="str">
        <f t="shared" si="124"/>
        <v>Link</v>
      </c>
      <c r="AG395" s="83">
        <v>572</v>
      </c>
      <c r="AH395" s="84" t="str">
        <f>IF(AG395="","",VLOOKUP(AG395,'Lookup Tables'!$A$75:$B$86,2,TRUE))</f>
        <v>Level 3</v>
      </c>
      <c r="AI395" s="83">
        <v>3680412</v>
      </c>
      <c r="AJ395" s="83" t="s">
        <v>9</v>
      </c>
      <c r="AK395" s="83" t="s">
        <v>2142</v>
      </c>
      <c r="AL395" s="83"/>
      <c r="AM395" s="84" t="s">
        <v>2144</v>
      </c>
      <c r="AN395" s="84" t="s">
        <v>2145</v>
      </c>
      <c r="AO395" s="89" t="str">
        <f t="shared" si="125"/>
        <v>Link</v>
      </c>
      <c r="AP395" s="83" t="b">
        <v>1</v>
      </c>
      <c r="AQ395" s="168">
        <v>394</v>
      </c>
      <c r="AR395" s="181" t="s">
        <v>3741</v>
      </c>
      <c r="AS395"/>
      <c r="AT395"/>
      <c r="AU395"/>
      <c r="AV395"/>
      <c r="AW395"/>
      <c r="AX395"/>
      <c r="AY395"/>
      <c r="AZ395"/>
      <c r="BA395"/>
      <c r="BB395"/>
      <c r="BC395"/>
      <c r="BD395"/>
      <c r="BE395"/>
      <c r="BF395"/>
      <c r="BG395"/>
      <c r="BH395"/>
      <c r="BI395"/>
      <c r="BJ395"/>
      <c r="BK395"/>
      <c r="BL395"/>
      <c r="BM395"/>
      <c r="BN395"/>
      <c r="BO395"/>
      <c r="BP395"/>
      <c r="BQ395"/>
      <c r="BR395"/>
      <c r="BS395" s="94" t="s">
        <v>3743</v>
      </c>
      <c r="BT395" s="94" t="s">
        <v>3742</v>
      </c>
      <c r="BU395" s="90"/>
      <c r="BV395" s="90"/>
      <c r="BW395" s="90">
        <v>3</v>
      </c>
      <c r="BX395" s="90"/>
      <c r="BY395" s="90"/>
      <c r="BZ395" s="90"/>
      <c r="CA395" s="90"/>
      <c r="CB395" s="90"/>
      <c r="CC395" s="90"/>
      <c r="CD395" s="84" t="s">
        <v>2801</v>
      </c>
      <c r="CE395" s="84" t="s">
        <v>2818</v>
      </c>
      <c r="CF395" s="90">
        <v>1</v>
      </c>
      <c r="CG395" s="84" t="s">
        <v>3213</v>
      </c>
      <c r="CH395" s="84" t="s">
        <v>3209</v>
      </c>
      <c r="CI395" s="91" t="s">
        <v>2818</v>
      </c>
      <c r="CJ395" s="92" t="s">
        <v>3113</v>
      </c>
    </row>
    <row r="396" spans="1:89" s="84" customFormat="1" x14ac:dyDescent="0.3">
      <c r="A396" s="83" t="s">
        <v>1162</v>
      </c>
      <c r="B396" s="83">
        <v>63477482</v>
      </c>
      <c r="C396" s="83">
        <v>1</v>
      </c>
      <c r="D396" s="83">
        <v>332</v>
      </c>
      <c r="E396" s="83">
        <v>1</v>
      </c>
      <c r="G396" s="83" t="s">
        <v>1118</v>
      </c>
      <c r="H396" s="85">
        <v>44155</v>
      </c>
      <c r="I396" s="83"/>
      <c r="J396" s="86">
        <v>1597789665</v>
      </c>
      <c r="K396" s="87">
        <f t="shared" si="111"/>
        <v>44061.935937500006</v>
      </c>
      <c r="L396" s="86"/>
      <c r="M396" s="87" t="str">
        <f t="shared" si="112"/>
        <v/>
      </c>
      <c r="N396" s="86" t="str">
        <f t="shared" si="113"/>
        <v/>
      </c>
      <c r="O396" s="88" t="str">
        <f t="shared" si="114"/>
        <v/>
      </c>
      <c r="P396" s="86">
        <v>1605880597</v>
      </c>
      <c r="Q396" s="87">
        <f t="shared" si="115"/>
        <v>44155.580983796302</v>
      </c>
      <c r="R396" s="86">
        <f t="shared" si="116"/>
        <v>8090932</v>
      </c>
      <c r="S396" s="88" t="str">
        <f t="shared" si="117"/>
        <v>93 days 15:28:52</v>
      </c>
      <c r="U396" s="87" t="str">
        <f t="shared" si="118"/>
        <v/>
      </c>
      <c r="V396" s="86" t="str">
        <f t="shared" si="119"/>
        <v/>
      </c>
      <c r="W396" s="88" t="str">
        <f t="shared" si="120"/>
        <v/>
      </c>
      <c r="X396" s="86">
        <f t="shared" si="121"/>
        <v>8090932</v>
      </c>
      <c r="Y396" s="88" t="str">
        <f t="shared" si="122"/>
        <v>02 days 15:28:52</v>
      </c>
      <c r="AC396" s="84" t="str">
        <f>IF(AB396="","",VLOOKUP(AB396,'Lookup Tables'!$A$75:$B$86,2,TRUE))</f>
        <v/>
      </c>
      <c r="AD396" s="88" t="str">
        <f t="shared" si="123"/>
        <v/>
      </c>
      <c r="AE396" s="83" t="s">
        <v>1164</v>
      </c>
      <c r="AF396" s="89" t="str">
        <f t="shared" si="124"/>
        <v>Link</v>
      </c>
      <c r="AG396" s="83">
        <v>11</v>
      </c>
      <c r="AH396" s="84" t="str">
        <f>IF(AG396="","",VLOOKUP(AG396,'Lookup Tables'!$A$75:$B$86,2,TRUE))</f>
        <v>Level 1</v>
      </c>
      <c r="AI396" s="83">
        <v>3910034</v>
      </c>
      <c r="AJ396" s="83" t="s">
        <v>9</v>
      </c>
      <c r="AK396" s="83" t="s">
        <v>1163</v>
      </c>
      <c r="AL396" s="83"/>
      <c r="AM396" s="84" t="s">
        <v>1165</v>
      </c>
      <c r="AN396" s="84" t="s">
        <v>1166</v>
      </c>
      <c r="AO396" s="89" t="str">
        <f t="shared" si="125"/>
        <v>Link</v>
      </c>
      <c r="AP396" s="83" t="b">
        <v>0</v>
      </c>
      <c r="AQ396" s="168">
        <v>204</v>
      </c>
      <c r="AR396" s="181" t="s">
        <v>3432</v>
      </c>
      <c r="AS396"/>
      <c r="AT396"/>
      <c r="AU396"/>
      <c r="AV396"/>
      <c r="AW396"/>
      <c r="AX396"/>
      <c r="AY396"/>
      <c r="AZ396"/>
      <c r="BA396"/>
      <c r="BB396"/>
      <c r="BC396"/>
      <c r="BD396"/>
      <c r="BE396"/>
      <c r="BF396"/>
      <c r="BG396"/>
      <c r="BH396"/>
      <c r="BI396"/>
      <c r="BJ396"/>
      <c r="BK396"/>
      <c r="BL396"/>
      <c r="BM396"/>
      <c r="BN396"/>
      <c r="BO396"/>
      <c r="BP396"/>
      <c r="BQ396"/>
      <c r="BR396"/>
      <c r="BS396" s="84" t="s">
        <v>3431</v>
      </c>
      <c r="BT396" s="84" t="s">
        <v>3433</v>
      </c>
      <c r="BU396" s="90"/>
      <c r="BV396" s="90"/>
      <c r="BW396" s="90">
        <v>3</v>
      </c>
      <c r="BX396" s="90"/>
      <c r="BY396" s="90"/>
      <c r="BZ396" s="90"/>
      <c r="CA396" s="90"/>
      <c r="CB396" s="90"/>
      <c r="CC396" s="90"/>
      <c r="CD396" s="84" t="s">
        <v>2801</v>
      </c>
      <c r="CE396" s="84" t="s">
        <v>2818</v>
      </c>
      <c r="CF396" s="90">
        <v>1</v>
      </c>
      <c r="CG396" s="84" t="s">
        <v>3214</v>
      </c>
      <c r="CH396" s="84" t="s">
        <v>3208</v>
      </c>
      <c r="CI396" s="91" t="s">
        <v>2818</v>
      </c>
      <c r="CJ396" s="92" t="s">
        <v>3113</v>
      </c>
    </row>
    <row r="397" spans="1:89" s="84" customFormat="1" x14ac:dyDescent="0.3">
      <c r="A397" s="83" t="s">
        <v>1525</v>
      </c>
      <c r="B397" s="83">
        <v>65547764</v>
      </c>
      <c r="C397" s="83">
        <v>1</v>
      </c>
      <c r="D397" s="83">
        <v>297</v>
      </c>
      <c r="E397" s="83">
        <v>1</v>
      </c>
      <c r="G397" s="83" t="s">
        <v>1526</v>
      </c>
      <c r="H397" s="85">
        <v>44199</v>
      </c>
      <c r="I397" s="83"/>
      <c r="J397" s="86">
        <v>1609660951</v>
      </c>
      <c r="K397" s="87">
        <f t="shared" si="111"/>
        <v>44199.335081018522</v>
      </c>
      <c r="L397" s="86"/>
      <c r="M397" s="87" t="str">
        <f t="shared" si="112"/>
        <v/>
      </c>
      <c r="N397" s="86" t="str">
        <f t="shared" si="113"/>
        <v/>
      </c>
      <c r="O397" s="88" t="str">
        <f t="shared" si="114"/>
        <v/>
      </c>
      <c r="P397" s="86">
        <v>1609667639</v>
      </c>
      <c r="Q397" s="87">
        <f t="shared" si="115"/>
        <v>44199.412488425922</v>
      </c>
      <c r="R397" s="86">
        <f t="shared" si="116"/>
        <v>6688</v>
      </c>
      <c r="S397" s="88" t="str">
        <f t="shared" si="117"/>
        <v>0 days 1:51:28</v>
      </c>
      <c r="U397" s="87" t="str">
        <f t="shared" si="118"/>
        <v/>
      </c>
      <c r="V397" s="86" t="str">
        <f t="shared" si="119"/>
        <v/>
      </c>
      <c r="W397" s="88" t="str">
        <f t="shared" si="120"/>
        <v/>
      </c>
      <c r="X397" s="86">
        <f t="shared" si="121"/>
        <v>6688</v>
      </c>
      <c r="Y397" s="88" t="str">
        <f t="shared" si="122"/>
        <v>00 days 01:51:28</v>
      </c>
      <c r="AC397" s="84" t="str">
        <f>IF(AB397="","",VLOOKUP(AB397,'Lookup Tables'!$A$75:$B$86,2,TRUE))</f>
        <v/>
      </c>
      <c r="AD397" s="88" t="str">
        <f t="shared" si="123"/>
        <v/>
      </c>
      <c r="AE397" s="83" t="s">
        <v>1528</v>
      </c>
      <c r="AF397" s="89" t="str">
        <f t="shared" si="124"/>
        <v>Link</v>
      </c>
      <c r="AG397" s="83">
        <v>21</v>
      </c>
      <c r="AH397" s="84" t="str">
        <f>IF(AG397="","",VLOOKUP(AG397,'Lookup Tables'!$A$75:$B$86,2,TRUE))</f>
        <v>Level 1</v>
      </c>
      <c r="AI397" s="83">
        <v>14874039</v>
      </c>
      <c r="AJ397" s="83" t="s">
        <v>9</v>
      </c>
      <c r="AK397" s="83" t="s">
        <v>1527</v>
      </c>
      <c r="AL397" s="83"/>
      <c r="AM397" s="84" t="s">
        <v>1529</v>
      </c>
      <c r="AN397" s="84" t="s">
        <v>1530</v>
      </c>
      <c r="AO397" s="89" t="str">
        <f t="shared" si="125"/>
        <v>Link</v>
      </c>
      <c r="AP397" s="83" t="b">
        <v>1</v>
      </c>
      <c r="AQ397" s="168">
        <v>272</v>
      </c>
      <c r="AR397" s="181" t="s">
        <v>3558</v>
      </c>
      <c r="AS397"/>
      <c r="AT397"/>
      <c r="AU397"/>
      <c r="AV397"/>
      <c r="AW397"/>
      <c r="AX397"/>
      <c r="AY397"/>
      <c r="AZ397"/>
      <c r="BA397"/>
      <c r="BB397"/>
      <c r="BC397"/>
      <c r="BD397"/>
      <c r="BE397"/>
      <c r="BF397"/>
      <c r="BG397"/>
      <c r="BH397"/>
      <c r="BI397"/>
      <c r="BJ397"/>
      <c r="BK397"/>
      <c r="BL397"/>
      <c r="BM397"/>
      <c r="BN397"/>
      <c r="BO397"/>
      <c r="BP397"/>
      <c r="BQ397"/>
      <c r="BR397"/>
      <c r="BS397" s="94" t="s">
        <v>3556</v>
      </c>
      <c r="BT397" s="94" t="s">
        <v>3557</v>
      </c>
      <c r="BU397" s="90"/>
      <c r="BV397" s="90">
        <v>2</v>
      </c>
      <c r="BW397" s="90">
        <v>3</v>
      </c>
      <c r="BX397" s="90"/>
      <c r="BY397" s="90"/>
      <c r="BZ397" s="90"/>
      <c r="CA397" s="90"/>
      <c r="CB397" s="90"/>
      <c r="CC397" s="90"/>
      <c r="CD397" s="84" t="s">
        <v>2801</v>
      </c>
      <c r="CE397" s="84" t="s">
        <v>2818</v>
      </c>
      <c r="CF397" s="90">
        <v>1</v>
      </c>
      <c r="CG397" s="84" t="s">
        <v>3213</v>
      </c>
      <c r="CH397" s="84" t="s">
        <v>3208</v>
      </c>
      <c r="CI397" s="91" t="s">
        <v>3555</v>
      </c>
      <c r="CJ397" s="92" t="s">
        <v>3113</v>
      </c>
    </row>
    <row r="398" spans="1:89" s="84" customFormat="1" x14ac:dyDescent="0.3">
      <c r="A398" s="83" t="s">
        <v>1194</v>
      </c>
      <c r="B398" s="83">
        <v>64446727</v>
      </c>
      <c r="C398" s="83">
        <v>1</v>
      </c>
      <c r="D398" s="83">
        <v>377</v>
      </c>
      <c r="E398" s="83">
        <v>1</v>
      </c>
      <c r="F398" s="84">
        <v>64448967</v>
      </c>
      <c r="G398" s="83" t="s">
        <v>532</v>
      </c>
      <c r="H398" s="85">
        <v>44124</v>
      </c>
      <c r="I398" s="83"/>
      <c r="J398" s="86">
        <v>1603202287</v>
      </c>
      <c r="K398" s="87">
        <f t="shared" si="111"/>
        <v>44124.582025462965</v>
      </c>
      <c r="L398" s="86"/>
      <c r="M398" s="87" t="str">
        <f t="shared" si="112"/>
        <v/>
      </c>
      <c r="N398" s="86" t="str">
        <f t="shared" si="113"/>
        <v/>
      </c>
      <c r="O398" s="88" t="str">
        <f t="shared" si="114"/>
        <v/>
      </c>
      <c r="P398" s="86">
        <v>1603209642</v>
      </c>
      <c r="Q398" s="87">
        <f t="shared" si="115"/>
        <v>44124.66715277778</v>
      </c>
      <c r="R398" s="86">
        <f t="shared" si="116"/>
        <v>7355</v>
      </c>
      <c r="S398" s="88" t="str">
        <f t="shared" si="117"/>
        <v>0 days 2:2:35</v>
      </c>
      <c r="T398" s="84">
        <v>1603209642</v>
      </c>
      <c r="U398" s="87">
        <f t="shared" si="118"/>
        <v>44124.66715277778</v>
      </c>
      <c r="V398" s="86">
        <f t="shared" si="119"/>
        <v>7355</v>
      </c>
      <c r="W398" s="88" t="str">
        <f t="shared" si="120"/>
        <v>0 days 2:2:35</v>
      </c>
      <c r="X398" s="86">
        <f t="shared" si="121"/>
        <v>7355</v>
      </c>
      <c r="Y398" s="88" t="str">
        <f t="shared" si="122"/>
        <v>00 days 02:02:35</v>
      </c>
      <c r="Z398" s="84" t="s">
        <v>3051</v>
      </c>
      <c r="AA398" s="84">
        <v>6276110</v>
      </c>
      <c r="AB398" s="84">
        <v>128</v>
      </c>
      <c r="AC398" s="84" t="str">
        <f>IF(AB398="","",VLOOKUP(AB398,'Lookup Tables'!$A$75:$B$86,2,TRUE))</f>
        <v>Level 1</v>
      </c>
      <c r="AD398" s="88" t="str">
        <f t="shared" si="123"/>
        <v>Level 1-Level 1</v>
      </c>
      <c r="AE398" s="83" t="s">
        <v>1196</v>
      </c>
      <c r="AF398" s="89" t="str">
        <f t="shared" si="124"/>
        <v>Link</v>
      </c>
      <c r="AG398" s="83">
        <v>67</v>
      </c>
      <c r="AH398" s="84" t="str">
        <f>IF(AG398="","",VLOOKUP(AG398,'Lookup Tables'!$A$75:$B$86,2,TRUE))</f>
        <v>Level 1</v>
      </c>
      <c r="AI398" s="83">
        <v>13879957</v>
      </c>
      <c r="AJ398" s="83" t="s">
        <v>9</v>
      </c>
      <c r="AK398" s="83" t="s">
        <v>1195</v>
      </c>
      <c r="AL398" s="83"/>
      <c r="AM398" s="84" t="s">
        <v>1197</v>
      </c>
      <c r="AN398" s="84" t="s">
        <v>1198</v>
      </c>
      <c r="AO398" s="89" t="str">
        <f t="shared" si="125"/>
        <v>Link</v>
      </c>
      <c r="AP398" s="83" t="b">
        <v>1</v>
      </c>
      <c r="AQ398" s="168">
        <v>210</v>
      </c>
      <c r="AR398" s="181" t="s">
        <v>3445</v>
      </c>
      <c r="AS398"/>
      <c r="AT398"/>
      <c r="AU398"/>
      <c r="AV398"/>
      <c r="AW398"/>
      <c r="AX398"/>
      <c r="AY398"/>
      <c r="AZ398"/>
      <c r="BA398"/>
      <c r="BB398"/>
      <c r="BC398"/>
      <c r="BD398"/>
      <c r="BE398"/>
      <c r="BF398"/>
      <c r="BG398"/>
      <c r="BH398"/>
      <c r="BI398"/>
      <c r="BJ398"/>
      <c r="BK398"/>
      <c r="BL398"/>
      <c r="BM398"/>
      <c r="BN398"/>
      <c r="BO398"/>
      <c r="BP398"/>
      <c r="BQ398"/>
      <c r="BR398"/>
      <c r="BS398" s="84" t="s">
        <v>3446</v>
      </c>
      <c r="BT398" s="84" t="s">
        <v>3433</v>
      </c>
      <c r="BU398" s="90"/>
      <c r="BV398" s="90"/>
      <c r="BW398" s="90">
        <v>3</v>
      </c>
      <c r="BX398" s="90"/>
      <c r="BY398" s="90"/>
      <c r="BZ398" s="90"/>
      <c r="CA398" s="90"/>
      <c r="CB398" s="90"/>
      <c r="CC398" s="90"/>
      <c r="CD398" s="84" t="s">
        <v>2801</v>
      </c>
      <c r="CE398" s="84" t="s">
        <v>2818</v>
      </c>
      <c r="CF398" s="90">
        <v>1</v>
      </c>
      <c r="CG398" s="84" t="s">
        <v>3214</v>
      </c>
      <c r="CH398" s="84" t="s">
        <v>3208</v>
      </c>
      <c r="CI398" s="91" t="s">
        <v>2810</v>
      </c>
      <c r="CJ398" s="92" t="s">
        <v>3113</v>
      </c>
    </row>
    <row r="399" spans="1:89" s="84" customFormat="1" x14ac:dyDescent="0.3">
      <c r="A399" s="83" t="s">
        <v>2096</v>
      </c>
      <c r="B399" s="83">
        <v>62665194</v>
      </c>
      <c r="C399" s="83">
        <v>0</v>
      </c>
      <c r="D399" s="83">
        <v>656</v>
      </c>
      <c r="E399" s="83">
        <v>1</v>
      </c>
      <c r="F399" s="84">
        <v>62690018</v>
      </c>
      <c r="G399" s="83" t="s">
        <v>2097</v>
      </c>
      <c r="H399" s="85">
        <v>44014</v>
      </c>
      <c r="I399" s="83"/>
      <c r="J399" s="86">
        <v>1593546754</v>
      </c>
      <c r="K399" s="87">
        <f t="shared" si="111"/>
        <v>44012.828171296293</v>
      </c>
      <c r="L399" s="86">
        <v>1593569082</v>
      </c>
      <c r="M399" s="87">
        <f t="shared" si="112"/>
        <v>44013.086597222224</v>
      </c>
      <c r="N399" s="86">
        <f t="shared" si="113"/>
        <v>22328</v>
      </c>
      <c r="O399" s="88" t="str">
        <f t="shared" si="114"/>
        <v>0 days 6:12:8</v>
      </c>
      <c r="P399" s="86">
        <v>1593670107</v>
      </c>
      <c r="Q399" s="87">
        <f t="shared" si="115"/>
        <v>44014.255868055552</v>
      </c>
      <c r="R399" s="86">
        <f t="shared" si="116"/>
        <v>123353</v>
      </c>
      <c r="S399" s="88" t="str">
        <f t="shared" si="117"/>
        <v>1 days 10:15:53</v>
      </c>
      <c r="T399" s="84">
        <v>1593670107</v>
      </c>
      <c r="U399" s="87">
        <f t="shared" si="118"/>
        <v>44014.255868055552</v>
      </c>
      <c r="V399" s="86">
        <f t="shared" si="119"/>
        <v>123353</v>
      </c>
      <c r="W399" s="88" t="str">
        <f t="shared" si="120"/>
        <v>1 days 10:15:53</v>
      </c>
      <c r="X399" s="86">
        <f t="shared" si="121"/>
        <v>22328</v>
      </c>
      <c r="Y399" s="88" t="str">
        <f t="shared" si="122"/>
        <v>00 days 06:12:08</v>
      </c>
      <c r="Z399" s="84" t="s">
        <v>3021</v>
      </c>
      <c r="AA399" s="84">
        <v>10505040</v>
      </c>
      <c r="AB399" s="84">
        <v>14334</v>
      </c>
      <c r="AC399" s="84" t="str">
        <f>IF(AB399="","",VLOOKUP(AB399,'Lookup Tables'!$A$75:$B$86,2,TRUE))</f>
        <v>Level 8</v>
      </c>
      <c r="AD399" s="88" t="str">
        <f t="shared" si="123"/>
        <v>Level 2-Level 8</v>
      </c>
      <c r="AE399" s="83" t="s">
        <v>1792</v>
      </c>
      <c r="AF399" s="89" t="str">
        <f t="shared" si="124"/>
        <v>Link</v>
      </c>
      <c r="AG399" s="83">
        <v>261</v>
      </c>
      <c r="AH399" s="84" t="str">
        <f>IF(AG399="","",VLOOKUP(AG399,'Lookup Tables'!$A$75:$B$86,2,TRUE))</f>
        <v>Level 2</v>
      </c>
      <c r="AI399" s="83">
        <v>12393792</v>
      </c>
      <c r="AJ399" s="83" t="s">
        <v>9</v>
      </c>
      <c r="AK399" s="83" t="s">
        <v>1791</v>
      </c>
      <c r="AL399" s="83"/>
      <c r="AM399" s="84" t="s">
        <v>1793</v>
      </c>
      <c r="AN399" s="84" t="s">
        <v>2098</v>
      </c>
      <c r="AO399" s="89" t="str">
        <f t="shared" si="125"/>
        <v>Link</v>
      </c>
      <c r="AP399" s="83" t="b">
        <v>1</v>
      </c>
      <c r="AQ399" s="168">
        <v>385</v>
      </c>
      <c r="AR399" s="181" t="s">
        <v>3746</v>
      </c>
      <c r="AS399"/>
      <c r="AT399"/>
      <c r="AU399"/>
      <c r="AV399"/>
      <c r="AW399"/>
      <c r="AX399"/>
      <c r="AY399"/>
      <c r="AZ399"/>
      <c r="BA399"/>
      <c r="BB399"/>
      <c r="BC399"/>
      <c r="BD399"/>
      <c r="BE399"/>
      <c r="BF399"/>
      <c r="BG399"/>
      <c r="BH399"/>
      <c r="BI399"/>
      <c r="BJ399"/>
      <c r="BK399"/>
      <c r="BL399"/>
      <c r="BM399"/>
      <c r="BN399"/>
      <c r="BO399"/>
      <c r="BP399"/>
      <c r="BQ399"/>
      <c r="BR399"/>
      <c r="BS399" s="94" t="s">
        <v>3747</v>
      </c>
      <c r="BT399" s="94" t="s">
        <v>3334</v>
      </c>
      <c r="BU399" s="90"/>
      <c r="BV399" s="90"/>
      <c r="BW399" s="90"/>
      <c r="BX399" s="90">
        <v>3</v>
      </c>
      <c r="BY399" s="90"/>
      <c r="BZ399" s="90"/>
      <c r="CA399" s="90"/>
      <c r="CB399" s="90"/>
      <c r="CC399" s="90"/>
      <c r="CD399" s="84" t="s">
        <v>2801</v>
      </c>
      <c r="CE399" s="84" t="s">
        <v>2818</v>
      </c>
      <c r="CF399" s="90">
        <v>1</v>
      </c>
      <c r="CG399" s="84" t="s">
        <v>3214</v>
      </c>
      <c r="CH399" s="84" t="s">
        <v>3208</v>
      </c>
      <c r="CI399" s="91" t="s">
        <v>2810</v>
      </c>
      <c r="CJ399" s="92" t="s">
        <v>3113</v>
      </c>
    </row>
    <row r="400" spans="1:89" s="84" customFormat="1" x14ac:dyDescent="0.3">
      <c r="A400" s="83" t="s">
        <v>1210</v>
      </c>
      <c r="B400" s="83">
        <v>58553797</v>
      </c>
      <c r="C400" s="83">
        <v>2</v>
      </c>
      <c r="D400" s="83">
        <v>2389</v>
      </c>
      <c r="E400" s="83">
        <v>1</v>
      </c>
      <c r="G400" s="83" t="s">
        <v>1211</v>
      </c>
      <c r="H400" s="85">
        <v>44086</v>
      </c>
      <c r="I400" s="83"/>
      <c r="J400" s="86">
        <v>1571987281</v>
      </c>
      <c r="K400" s="87">
        <f t="shared" si="111"/>
        <v>43763.2972337963</v>
      </c>
      <c r="L400" s="86">
        <v>1571988221</v>
      </c>
      <c r="M400" s="87">
        <f t="shared" si="112"/>
        <v>43763.308113425926</v>
      </c>
      <c r="N400" s="86">
        <f t="shared" si="113"/>
        <v>940</v>
      </c>
      <c r="O400" s="88" t="str">
        <f t="shared" si="114"/>
        <v>0 days 0:15:40</v>
      </c>
      <c r="P400" s="86">
        <v>1599862676</v>
      </c>
      <c r="Q400" s="87">
        <f t="shared" si="115"/>
        <v>44085.929120370376</v>
      </c>
      <c r="R400" s="86">
        <f t="shared" si="116"/>
        <v>27875395</v>
      </c>
      <c r="S400" s="88" t="str">
        <f t="shared" si="117"/>
        <v>322 days 15:9:55</v>
      </c>
      <c r="U400" s="87" t="str">
        <f t="shared" si="118"/>
        <v/>
      </c>
      <c r="V400" s="86" t="str">
        <f t="shared" si="119"/>
        <v/>
      </c>
      <c r="W400" s="88" t="str">
        <f t="shared" si="120"/>
        <v/>
      </c>
      <c r="X400" s="86">
        <f t="shared" si="121"/>
        <v>940</v>
      </c>
      <c r="Y400" s="88" t="str">
        <f t="shared" si="122"/>
        <v>00 days 00:15:40</v>
      </c>
      <c r="AC400" s="84" t="str">
        <f>IF(AB400="","",VLOOKUP(AB400,'Lookup Tables'!$A$75:$B$86,2,TRUE))</f>
        <v/>
      </c>
      <c r="AD400" s="88" t="str">
        <f t="shared" si="123"/>
        <v/>
      </c>
      <c r="AE400" s="83" t="s">
        <v>1213</v>
      </c>
      <c r="AF400" s="89" t="str">
        <f t="shared" si="124"/>
        <v>Link</v>
      </c>
      <c r="AG400" s="83">
        <v>4236</v>
      </c>
      <c r="AH400" s="84" t="str">
        <f>IF(AG400="","",VLOOKUP(AG400,'Lookup Tables'!$A$75:$B$86,2,TRUE))</f>
        <v>Level 6</v>
      </c>
      <c r="AI400" s="83">
        <v>758765</v>
      </c>
      <c r="AJ400" s="83" t="s">
        <v>9</v>
      </c>
      <c r="AK400" s="83" t="s">
        <v>1212</v>
      </c>
      <c r="AL400" s="83">
        <v>74</v>
      </c>
      <c r="AM400" s="84" t="s">
        <v>1214</v>
      </c>
      <c r="AN400" s="84" t="s">
        <v>1215</v>
      </c>
      <c r="AO400" s="89" t="str">
        <f t="shared" si="125"/>
        <v>Link</v>
      </c>
      <c r="AP400" s="83" t="b">
        <v>0</v>
      </c>
      <c r="AQ400" s="168">
        <v>213</v>
      </c>
      <c r="AR400" s="181" t="s">
        <v>3451</v>
      </c>
      <c r="AS400"/>
      <c r="AT400"/>
      <c r="AU400"/>
      <c r="AV400"/>
      <c r="AW400"/>
      <c r="AX400"/>
      <c r="AY400"/>
      <c r="AZ400"/>
      <c r="BA400"/>
      <c r="BB400"/>
      <c r="BC400"/>
      <c r="BD400"/>
      <c r="BE400"/>
      <c r="BF400"/>
      <c r="BG400"/>
      <c r="BH400"/>
      <c r="BI400"/>
      <c r="BJ400"/>
      <c r="BK400"/>
      <c r="BL400"/>
      <c r="BM400"/>
      <c r="BN400"/>
      <c r="BO400"/>
      <c r="BP400"/>
      <c r="BQ400"/>
      <c r="BR400"/>
      <c r="BS400" s="84" t="s">
        <v>3452</v>
      </c>
      <c r="BT400" s="84" t="s">
        <v>3433</v>
      </c>
      <c r="BU400" s="90"/>
      <c r="BV400" s="90"/>
      <c r="BW400" s="90">
        <v>3</v>
      </c>
      <c r="BX400" s="90"/>
      <c r="BY400" s="90"/>
      <c r="BZ400" s="90"/>
      <c r="CA400" s="90"/>
      <c r="CB400" s="90"/>
      <c r="CC400" s="90"/>
      <c r="CD400" s="84" t="s">
        <v>2801</v>
      </c>
      <c r="CE400" s="84" t="s">
        <v>2818</v>
      </c>
      <c r="CF400" s="90">
        <v>1</v>
      </c>
      <c r="CG400" s="84" t="s">
        <v>3214</v>
      </c>
      <c r="CH400" s="84" t="s">
        <v>3208</v>
      </c>
      <c r="CI400" s="91" t="s">
        <v>2810</v>
      </c>
      <c r="CJ400" s="92" t="s">
        <v>3113</v>
      </c>
    </row>
    <row r="401" spans="1:89" s="84" customFormat="1" x14ac:dyDescent="0.3">
      <c r="A401" s="83" t="s">
        <v>762</v>
      </c>
      <c r="B401" s="83">
        <v>65480251</v>
      </c>
      <c r="C401" s="83">
        <v>0</v>
      </c>
      <c r="D401" s="83">
        <v>60</v>
      </c>
      <c r="E401" s="83">
        <v>0</v>
      </c>
      <c r="G401" s="83" t="s">
        <v>763</v>
      </c>
      <c r="H401" s="85">
        <v>44194</v>
      </c>
      <c r="I401" s="83"/>
      <c r="J401" s="86">
        <v>1609170442</v>
      </c>
      <c r="K401" s="87">
        <f t="shared" si="111"/>
        <v>44193.657893518524</v>
      </c>
      <c r="L401" s="86">
        <v>1609178852</v>
      </c>
      <c r="M401" s="87">
        <f t="shared" si="112"/>
        <v>44193.755231481482</v>
      </c>
      <c r="N401" s="86">
        <f t="shared" si="113"/>
        <v>8410</v>
      </c>
      <c r="O401" s="88" t="str">
        <f t="shared" si="114"/>
        <v>0 days 2:20:10</v>
      </c>
      <c r="P401" s="86"/>
      <c r="Q401" s="87" t="str">
        <f t="shared" si="115"/>
        <v/>
      </c>
      <c r="R401" s="86" t="str">
        <f t="shared" si="116"/>
        <v/>
      </c>
      <c r="S401" s="88" t="str">
        <f t="shared" si="117"/>
        <v/>
      </c>
      <c r="U401" s="87" t="str">
        <f t="shared" si="118"/>
        <v/>
      </c>
      <c r="V401" s="86" t="str">
        <f t="shared" si="119"/>
        <v/>
      </c>
      <c r="W401" s="88" t="str">
        <f t="shared" si="120"/>
        <v/>
      </c>
      <c r="X401" s="86">
        <f t="shared" si="121"/>
        <v>8410</v>
      </c>
      <c r="Y401" s="88" t="str">
        <f t="shared" si="122"/>
        <v>00 days 02:20:10</v>
      </c>
      <c r="AC401" s="84" t="str">
        <f>IF(AB401="","",VLOOKUP(AB401,'Lookup Tables'!$A$75:$B$86,2,TRUE))</f>
        <v/>
      </c>
      <c r="AD401" s="88" t="str">
        <f t="shared" si="123"/>
        <v/>
      </c>
      <c r="AE401" s="83" t="s">
        <v>765</v>
      </c>
      <c r="AF401" s="89" t="str">
        <f t="shared" si="124"/>
        <v>Link</v>
      </c>
      <c r="AG401" s="83">
        <v>509</v>
      </c>
      <c r="AH401" s="84" t="str">
        <f>IF(AG401="","",VLOOKUP(AG401,'Lookup Tables'!$A$75:$B$86,2,TRUE))</f>
        <v>Level 3</v>
      </c>
      <c r="AI401" s="83">
        <v>3419211</v>
      </c>
      <c r="AJ401" s="83" t="s">
        <v>9</v>
      </c>
      <c r="AK401" s="83" t="s">
        <v>764</v>
      </c>
      <c r="AL401" s="83">
        <v>64</v>
      </c>
      <c r="AM401" s="84" t="s">
        <v>766</v>
      </c>
      <c r="AN401" s="84" t="s">
        <v>767</v>
      </c>
      <c r="AO401" s="89" t="str">
        <f t="shared" si="125"/>
        <v>Link</v>
      </c>
      <c r="AP401" s="83" t="b">
        <v>0</v>
      </c>
      <c r="AQ401" s="168">
        <v>131</v>
      </c>
      <c r="AR401" s="181" t="s">
        <v>3386</v>
      </c>
      <c r="AS401"/>
      <c r="AT401"/>
      <c r="AU401"/>
      <c r="AV401"/>
      <c r="AW401"/>
      <c r="AX401"/>
      <c r="AY401"/>
      <c r="AZ401"/>
      <c r="BA401"/>
      <c r="BB401"/>
      <c r="BC401"/>
      <c r="BD401"/>
      <c r="BE401"/>
      <c r="BF401"/>
      <c r="BG401"/>
      <c r="BH401"/>
      <c r="BI401"/>
      <c r="BJ401"/>
      <c r="BK401"/>
      <c r="BL401"/>
      <c r="BM401"/>
      <c r="BN401"/>
      <c r="BO401"/>
      <c r="BP401"/>
      <c r="BQ401"/>
      <c r="BR401"/>
      <c r="BT401" s="84" t="s">
        <v>3385</v>
      </c>
      <c r="BU401" s="90"/>
      <c r="BV401" s="90"/>
      <c r="BW401" s="90">
        <v>2</v>
      </c>
      <c r="BX401" s="90">
        <v>3</v>
      </c>
      <c r="BY401" s="90"/>
      <c r="BZ401" s="90"/>
      <c r="CA401" s="90"/>
      <c r="CB401" s="90"/>
      <c r="CC401" s="90"/>
      <c r="CD401" s="84" t="s">
        <v>2800</v>
      </c>
      <c r="CE401" s="84" t="s">
        <v>2818</v>
      </c>
      <c r="CF401" s="90">
        <v>1</v>
      </c>
      <c r="CG401" s="84" t="s">
        <v>3214</v>
      </c>
      <c r="CH401" s="84" t="s">
        <v>3208</v>
      </c>
      <c r="CI401" s="91" t="s">
        <v>2810</v>
      </c>
      <c r="CJ401" s="92" t="s">
        <v>3113</v>
      </c>
    </row>
    <row r="402" spans="1:89" s="84" customFormat="1" x14ac:dyDescent="0.3">
      <c r="A402" s="83" t="s">
        <v>149</v>
      </c>
      <c r="B402" s="83">
        <v>63593076</v>
      </c>
      <c r="C402" s="83">
        <v>0</v>
      </c>
      <c r="D402" s="83">
        <v>809</v>
      </c>
      <c r="E402" s="83">
        <v>3</v>
      </c>
      <c r="F402" s="84">
        <v>63593419</v>
      </c>
      <c r="G402" s="83" t="s">
        <v>150</v>
      </c>
      <c r="H402" s="85">
        <v>44175</v>
      </c>
      <c r="I402" s="83"/>
      <c r="J402" s="86">
        <v>1598428652</v>
      </c>
      <c r="K402" s="87">
        <f t="shared" si="111"/>
        <v>44069.331620370373</v>
      </c>
      <c r="L402" s="86">
        <v>1598429908</v>
      </c>
      <c r="M402" s="87">
        <f t="shared" si="112"/>
        <v>44069.346157407403</v>
      </c>
      <c r="N402" s="86">
        <f t="shared" si="113"/>
        <v>1256</v>
      </c>
      <c r="O402" s="88" t="str">
        <f t="shared" si="114"/>
        <v>0 days 0:20:56</v>
      </c>
      <c r="P402" s="86">
        <v>1598429824</v>
      </c>
      <c r="Q402" s="87">
        <f t="shared" si="115"/>
        <v>44069.345185185186</v>
      </c>
      <c r="R402" s="86">
        <f t="shared" si="116"/>
        <v>1172</v>
      </c>
      <c r="S402" s="88" t="str">
        <f t="shared" si="117"/>
        <v>0 days 0:19:32</v>
      </c>
      <c r="T402" s="84">
        <v>1598429824</v>
      </c>
      <c r="U402" s="87">
        <f t="shared" si="118"/>
        <v>44069.345185185186</v>
      </c>
      <c r="V402" s="86">
        <f t="shared" si="119"/>
        <v>1172</v>
      </c>
      <c r="W402" s="88" t="str">
        <f t="shared" si="120"/>
        <v>0 days 0:19:32</v>
      </c>
      <c r="X402" s="86">
        <f t="shared" si="121"/>
        <v>1172</v>
      </c>
      <c r="Y402" s="88" t="str">
        <f t="shared" si="122"/>
        <v>00 days 00:19:32</v>
      </c>
      <c r="Z402" s="84" t="s">
        <v>152</v>
      </c>
      <c r="AA402" s="84">
        <v>8578818</v>
      </c>
      <c r="AB402" s="84">
        <v>141</v>
      </c>
      <c r="AC402" s="84" t="str">
        <f>IF(AB402="","",VLOOKUP(AB402,'Lookup Tables'!$A$75:$B$86,2,TRUE))</f>
        <v>Level 1</v>
      </c>
      <c r="AD402" s="88" t="str">
        <f t="shared" si="123"/>
        <v>Level 1-Level 1</v>
      </c>
      <c r="AE402" s="83" t="s">
        <v>152</v>
      </c>
      <c r="AF402" s="89" t="str">
        <f t="shared" si="124"/>
        <v>Link</v>
      </c>
      <c r="AG402" s="83">
        <v>141</v>
      </c>
      <c r="AH402" s="84" t="str">
        <f>IF(AG402="","",VLOOKUP(AG402,'Lookup Tables'!$A$75:$B$86,2,TRUE))</f>
        <v>Level 1</v>
      </c>
      <c r="AI402" s="83">
        <v>8578818</v>
      </c>
      <c r="AJ402" s="83" t="s">
        <v>9</v>
      </c>
      <c r="AK402" s="83" t="s">
        <v>151</v>
      </c>
      <c r="AL402" s="83">
        <v>100</v>
      </c>
      <c r="AM402" s="84" t="s">
        <v>153</v>
      </c>
      <c r="AN402" s="84" t="s">
        <v>154</v>
      </c>
      <c r="AO402" s="89" t="str">
        <f t="shared" si="125"/>
        <v>Link</v>
      </c>
      <c r="AP402" s="83" t="b">
        <v>1</v>
      </c>
      <c r="AQ402" s="168">
        <v>25</v>
      </c>
      <c r="AR402" s="181" t="s">
        <v>2996</v>
      </c>
      <c r="AS402"/>
      <c r="AT402"/>
      <c r="AU402"/>
      <c r="AV402"/>
      <c r="AW402"/>
      <c r="AX402"/>
      <c r="AY402"/>
      <c r="AZ402"/>
      <c r="BA402"/>
      <c r="BB402"/>
      <c r="BC402"/>
      <c r="BD402"/>
      <c r="BE402"/>
      <c r="BF402"/>
      <c r="BG402"/>
      <c r="BH402"/>
      <c r="BI402"/>
      <c r="BJ402"/>
      <c r="BK402"/>
      <c r="BL402"/>
      <c r="BM402"/>
      <c r="BN402"/>
      <c r="BO402"/>
      <c r="BP402"/>
      <c r="BQ402"/>
      <c r="BR402"/>
      <c r="BS402" s="84" t="s">
        <v>2997</v>
      </c>
      <c r="BT402" s="84" t="s">
        <v>3245</v>
      </c>
      <c r="BU402" s="90"/>
      <c r="BV402" s="90"/>
      <c r="BW402" s="90">
        <v>3</v>
      </c>
      <c r="BX402" s="90"/>
      <c r="BY402" s="90"/>
      <c r="BZ402" s="90"/>
      <c r="CA402" s="90"/>
      <c r="CB402" s="90"/>
      <c r="CC402" s="90"/>
      <c r="CD402" s="84" t="s">
        <v>2801</v>
      </c>
      <c r="CE402" s="84" t="s">
        <v>2818</v>
      </c>
      <c r="CF402" s="90">
        <v>1</v>
      </c>
      <c r="CG402" s="84" t="s">
        <v>3213</v>
      </c>
      <c r="CH402" s="84" t="s">
        <v>3208</v>
      </c>
      <c r="CI402" s="91" t="s">
        <v>2810</v>
      </c>
      <c r="CJ402" s="92" t="s">
        <v>3113</v>
      </c>
    </row>
    <row r="403" spans="1:89" s="84" customFormat="1" x14ac:dyDescent="0.3">
      <c r="A403" s="83" t="s">
        <v>1317</v>
      </c>
      <c r="B403" s="83">
        <v>60390169</v>
      </c>
      <c r="C403" s="83">
        <v>1</v>
      </c>
      <c r="D403" s="83">
        <v>205</v>
      </c>
      <c r="E403" s="83">
        <v>0</v>
      </c>
      <c r="G403" s="83" t="s">
        <v>1318</v>
      </c>
      <c r="H403" s="85">
        <v>43886</v>
      </c>
      <c r="I403" s="83"/>
      <c r="J403" s="86">
        <v>1582618563</v>
      </c>
      <c r="K403" s="87">
        <f t="shared" si="111"/>
        <v>43886.34447916667</v>
      </c>
      <c r="L403" s="86"/>
      <c r="M403" s="87" t="str">
        <f t="shared" si="112"/>
        <v/>
      </c>
      <c r="N403" s="86" t="str">
        <f t="shared" si="113"/>
        <v/>
      </c>
      <c r="O403" s="88" t="str">
        <f t="shared" si="114"/>
        <v/>
      </c>
      <c r="P403" s="86"/>
      <c r="Q403" s="87" t="str">
        <f t="shared" si="115"/>
        <v/>
      </c>
      <c r="R403" s="86" t="str">
        <f t="shared" si="116"/>
        <v/>
      </c>
      <c r="S403" s="88" t="str">
        <f t="shared" si="117"/>
        <v/>
      </c>
      <c r="U403" s="87" t="str">
        <f t="shared" si="118"/>
        <v/>
      </c>
      <c r="V403" s="86" t="str">
        <f t="shared" si="119"/>
        <v/>
      </c>
      <c r="W403" s="88" t="str">
        <f t="shared" si="120"/>
        <v/>
      </c>
      <c r="X403" s="86" t="str">
        <f t="shared" si="121"/>
        <v/>
      </c>
      <c r="Y403" s="88" t="str">
        <f t="shared" si="122"/>
        <v/>
      </c>
      <c r="AC403" s="84" t="str">
        <f>IF(AB403="","",VLOOKUP(AB403,'Lookup Tables'!$A$75:$B$86,2,TRUE))</f>
        <v/>
      </c>
      <c r="AD403" s="88" t="str">
        <f t="shared" si="123"/>
        <v/>
      </c>
      <c r="AE403" s="83" t="s">
        <v>513</v>
      </c>
      <c r="AF403" s="89" t="str">
        <f t="shared" si="124"/>
        <v>Link</v>
      </c>
      <c r="AG403" s="83">
        <v>174</v>
      </c>
      <c r="AH403" s="84" t="str">
        <f>IF(AG403="","",VLOOKUP(AG403,'Lookup Tables'!$A$75:$B$86,2,TRUE))</f>
        <v>Level 1</v>
      </c>
      <c r="AI403" s="83">
        <v>1227445</v>
      </c>
      <c r="AJ403" s="83" t="s">
        <v>9</v>
      </c>
      <c r="AK403" s="83" t="s">
        <v>512</v>
      </c>
      <c r="AL403" s="83">
        <v>50</v>
      </c>
      <c r="AM403" s="84" t="s">
        <v>514</v>
      </c>
      <c r="AN403" s="84" t="s">
        <v>1319</v>
      </c>
      <c r="AO403" s="89" t="str">
        <f t="shared" si="125"/>
        <v>Link</v>
      </c>
      <c r="AP403" s="83" t="b">
        <v>0</v>
      </c>
      <c r="AQ403" s="168">
        <v>234</v>
      </c>
      <c r="AR403" s="181" t="s">
        <v>3465</v>
      </c>
      <c r="AS403"/>
      <c r="AT403"/>
      <c r="AU403"/>
      <c r="AV403"/>
      <c r="AW403"/>
      <c r="AX403"/>
      <c r="AY403"/>
      <c r="AZ403"/>
      <c r="BA403"/>
      <c r="BB403"/>
      <c r="BC403"/>
      <c r="BD403"/>
      <c r="BE403"/>
      <c r="BF403"/>
      <c r="BG403"/>
      <c r="BH403"/>
      <c r="BI403"/>
      <c r="BJ403"/>
      <c r="BK403"/>
      <c r="BL403"/>
      <c r="BM403"/>
      <c r="BN403"/>
      <c r="BO403"/>
      <c r="BP403"/>
      <c r="BQ403"/>
      <c r="BR403"/>
      <c r="BS403" s="84" t="s">
        <v>3464</v>
      </c>
      <c r="BT403" s="84" t="s">
        <v>3433</v>
      </c>
      <c r="BU403" s="90"/>
      <c r="BV403" s="90"/>
      <c r="BW403" s="90">
        <v>3</v>
      </c>
      <c r="BX403" s="90"/>
      <c r="BY403" s="90"/>
      <c r="BZ403" s="90"/>
      <c r="CA403" s="90"/>
      <c r="CB403" s="90"/>
      <c r="CC403" s="90"/>
      <c r="CD403" s="84" t="s">
        <v>2801</v>
      </c>
      <c r="CE403" s="84" t="s">
        <v>2818</v>
      </c>
      <c r="CF403" s="90">
        <v>1</v>
      </c>
      <c r="CG403" s="84" t="s">
        <v>3214</v>
      </c>
      <c r="CH403" s="84" t="s">
        <v>3208</v>
      </c>
      <c r="CI403" s="91" t="s">
        <v>2818</v>
      </c>
      <c r="CJ403" s="92" t="s">
        <v>3113</v>
      </c>
    </row>
    <row r="404" spans="1:89" s="84" customFormat="1" x14ac:dyDescent="0.3">
      <c r="A404" s="83" t="s">
        <v>1239</v>
      </c>
      <c r="B404" s="83">
        <v>63254162</v>
      </c>
      <c r="C404" s="83">
        <v>2</v>
      </c>
      <c r="D404" s="83">
        <v>712</v>
      </c>
      <c r="E404" s="83">
        <v>1</v>
      </c>
      <c r="G404" s="83" t="s">
        <v>1240</v>
      </c>
      <c r="H404" s="85">
        <v>44049</v>
      </c>
      <c r="I404" s="83"/>
      <c r="J404" s="86">
        <v>1596570694</v>
      </c>
      <c r="K404" s="87">
        <f t="shared" si="111"/>
        <v>44047.827476851846</v>
      </c>
      <c r="L404" s="86">
        <v>1596575315</v>
      </c>
      <c r="M404" s="87">
        <f t="shared" si="112"/>
        <v>44047.880960648152</v>
      </c>
      <c r="N404" s="86">
        <f t="shared" si="113"/>
        <v>4621</v>
      </c>
      <c r="O404" s="88" t="str">
        <f t="shared" si="114"/>
        <v>0 days 1:17:1</v>
      </c>
      <c r="P404" s="86">
        <v>1596702342</v>
      </c>
      <c r="Q404" s="87">
        <f t="shared" si="115"/>
        <v>44049.351180555561</v>
      </c>
      <c r="R404" s="86">
        <f t="shared" si="116"/>
        <v>131648</v>
      </c>
      <c r="S404" s="88" t="str">
        <f t="shared" si="117"/>
        <v>1 days 12:34:8</v>
      </c>
      <c r="U404" s="87" t="str">
        <f t="shared" si="118"/>
        <v/>
      </c>
      <c r="V404" s="86" t="str">
        <f t="shared" si="119"/>
        <v/>
      </c>
      <c r="W404" s="88" t="str">
        <f t="shared" si="120"/>
        <v/>
      </c>
      <c r="X404" s="86">
        <f t="shared" si="121"/>
        <v>4621</v>
      </c>
      <c r="Y404" s="88" t="str">
        <f t="shared" si="122"/>
        <v>00 days 01:17:01</v>
      </c>
      <c r="AC404" s="84" t="str">
        <f>IF(AB404="","",VLOOKUP(AB404,'Lookup Tables'!$A$75:$B$86,2,TRUE))</f>
        <v/>
      </c>
      <c r="AD404" s="88" t="str">
        <f t="shared" si="123"/>
        <v/>
      </c>
      <c r="AE404" s="83" t="s">
        <v>1242</v>
      </c>
      <c r="AF404" s="89" t="str">
        <f t="shared" si="124"/>
        <v>Link</v>
      </c>
      <c r="AG404" s="83">
        <v>6900</v>
      </c>
      <c r="AH404" s="84" t="str">
        <f>IF(AG404="","",VLOOKUP(AG404,'Lookup Tables'!$A$75:$B$86,2,TRUE))</f>
        <v>Level 7</v>
      </c>
      <c r="AI404" s="83">
        <v>7453</v>
      </c>
      <c r="AJ404" s="83" t="s">
        <v>9</v>
      </c>
      <c r="AK404" s="83" t="s">
        <v>1241</v>
      </c>
      <c r="AL404" s="83">
        <v>93</v>
      </c>
      <c r="AM404" s="84" t="s">
        <v>1243</v>
      </c>
      <c r="AN404" s="84" t="s">
        <v>1244</v>
      </c>
      <c r="AO404" s="89" t="str">
        <f t="shared" si="125"/>
        <v>Link</v>
      </c>
      <c r="AP404" s="83" t="b">
        <v>1</v>
      </c>
      <c r="AQ404" s="168">
        <v>220</v>
      </c>
      <c r="AR404" s="181" t="s">
        <v>3581</v>
      </c>
      <c r="AS404"/>
      <c r="AT404"/>
      <c r="AU404"/>
      <c r="AV404"/>
      <c r="AW404"/>
      <c r="AX404"/>
      <c r="AY404"/>
      <c r="AZ404"/>
      <c r="BA404"/>
      <c r="BB404"/>
      <c r="BC404"/>
      <c r="BD404"/>
      <c r="BE404"/>
      <c r="BF404"/>
      <c r="BG404"/>
      <c r="BH404"/>
      <c r="BI404"/>
      <c r="BJ404"/>
      <c r="BK404"/>
      <c r="BL404"/>
      <c r="BM404"/>
      <c r="BN404"/>
      <c r="BO404"/>
      <c r="BP404"/>
      <c r="BQ404"/>
      <c r="BR404"/>
      <c r="BS404" s="84" t="s">
        <v>3582</v>
      </c>
      <c r="BT404" s="84" t="s">
        <v>3433</v>
      </c>
      <c r="BU404" s="90">
        <v>2</v>
      </c>
      <c r="BV404" s="90"/>
      <c r="BW404" s="90">
        <v>3</v>
      </c>
      <c r="BX404" s="90"/>
      <c r="BY404" s="90"/>
      <c r="BZ404" s="90"/>
      <c r="CA404" s="90"/>
      <c r="CB404" s="90"/>
      <c r="CC404" s="90"/>
      <c r="CD404" s="84" t="s">
        <v>2801</v>
      </c>
      <c r="CE404" s="84" t="s">
        <v>2818</v>
      </c>
      <c r="CF404" s="90">
        <v>1</v>
      </c>
      <c r="CG404" s="84" t="s">
        <v>3214</v>
      </c>
      <c r="CH404" s="84" t="s">
        <v>3208</v>
      </c>
      <c r="CI404" s="91" t="s">
        <v>2818</v>
      </c>
      <c r="CJ404" s="96" t="s">
        <v>3113</v>
      </c>
    </row>
    <row r="405" spans="1:89" s="84" customFormat="1" x14ac:dyDescent="0.3">
      <c r="A405" s="83" t="s">
        <v>1064</v>
      </c>
      <c r="B405" s="83">
        <v>64241884</v>
      </c>
      <c r="C405" s="83">
        <v>3</v>
      </c>
      <c r="D405" s="83">
        <v>98</v>
      </c>
      <c r="E405" s="83">
        <v>1</v>
      </c>
      <c r="F405" s="84">
        <v>64872176</v>
      </c>
      <c r="G405" s="83" t="s">
        <v>1065</v>
      </c>
      <c r="H405" s="85">
        <v>44237</v>
      </c>
      <c r="I405" s="83"/>
      <c r="J405" s="86">
        <v>1602065483</v>
      </c>
      <c r="K405" s="87">
        <f t="shared" si="111"/>
        <v>44111.424571759257</v>
      </c>
      <c r="L405" s="86"/>
      <c r="M405" s="87" t="str">
        <f t="shared" si="112"/>
        <v/>
      </c>
      <c r="N405" s="86" t="str">
        <f t="shared" si="113"/>
        <v/>
      </c>
      <c r="O405" s="88" t="str">
        <f t="shared" si="114"/>
        <v/>
      </c>
      <c r="P405" s="86">
        <v>1605603750</v>
      </c>
      <c r="Q405" s="87">
        <f t="shared" si="115"/>
        <v>44152.376736111109</v>
      </c>
      <c r="R405" s="86">
        <f t="shared" si="116"/>
        <v>3538267</v>
      </c>
      <c r="S405" s="88" t="str">
        <f t="shared" si="117"/>
        <v>40 days 22:51:7</v>
      </c>
      <c r="T405" s="84">
        <v>1605603750</v>
      </c>
      <c r="U405" s="87">
        <f t="shared" si="118"/>
        <v>44152.376736111109</v>
      </c>
      <c r="V405" s="86">
        <f t="shared" si="119"/>
        <v>3538267</v>
      </c>
      <c r="W405" s="88" t="str">
        <f t="shared" si="120"/>
        <v>40 days 22:51:7</v>
      </c>
      <c r="X405" s="86">
        <f t="shared" si="121"/>
        <v>3538267</v>
      </c>
      <c r="Y405" s="88" t="str">
        <f t="shared" si="122"/>
        <v>09 days 22:51:07</v>
      </c>
      <c r="Z405" s="84" t="s">
        <v>3046</v>
      </c>
      <c r="AA405" s="84">
        <v>3706778</v>
      </c>
      <c r="AB405" s="84">
        <v>3183</v>
      </c>
      <c r="AC405" s="84" t="str">
        <f>IF(AB405="","",VLOOKUP(AB405,'Lookup Tables'!$A$75:$B$86,2,TRUE))</f>
        <v>Level 6</v>
      </c>
      <c r="AD405" s="88" t="str">
        <f t="shared" si="123"/>
        <v>Level 3-Level 6</v>
      </c>
      <c r="AE405" s="83" t="s">
        <v>1067</v>
      </c>
      <c r="AF405" s="89" t="str">
        <f t="shared" si="124"/>
        <v>Link</v>
      </c>
      <c r="AG405" s="83">
        <v>780</v>
      </c>
      <c r="AH405" s="84" t="str">
        <f>IF(AG405="","",VLOOKUP(AG405,'Lookup Tables'!$A$75:$B$86,2,TRUE))</f>
        <v>Level 3</v>
      </c>
      <c r="AI405" s="83">
        <v>7349864</v>
      </c>
      <c r="AJ405" s="83" t="s">
        <v>9</v>
      </c>
      <c r="AK405" s="83" t="s">
        <v>1066</v>
      </c>
      <c r="AL405" s="83"/>
      <c r="AM405" s="84" t="s">
        <v>1068</v>
      </c>
      <c r="AN405" s="84" t="s">
        <v>1069</v>
      </c>
      <c r="AO405" s="89" t="str">
        <f t="shared" si="125"/>
        <v>Link</v>
      </c>
      <c r="AP405" s="83" t="b">
        <v>1</v>
      </c>
      <c r="AQ405" s="168">
        <v>186</v>
      </c>
      <c r="AR405" s="181" t="s">
        <v>4018</v>
      </c>
      <c r="AS405"/>
      <c r="AT405"/>
      <c r="AU405"/>
      <c r="AV405"/>
      <c r="AW405"/>
      <c r="AX405"/>
      <c r="AY405"/>
      <c r="AZ405"/>
      <c r="BA405"/>
      <c r="BB405"/>
      <c r="BC405"/>
      <c r="BD405"/>
      <c r="BE405"/>
      <c r="BF405"/>
      <c r="BG405"/>
      <c r="BH405"/>
      <c r="BI405"/>
      <c r="BJ405"/>
      <c r="BK405"/>
      <c r="BL405"/>
      <c r="BM405"/>
      <c r="BN405"/>
      <c r="BO405"/>
      <c r="BP405"/>
      <c r="BQ405"/>
      <c r="BR405"/>
      <c r="BS405" s="84" t="s">
        <v>4020</v>
      </c>
      <c r="BT405" s="84" t="s">
        <v>4019</v>
      </c>
      <c r="BU405" s="90"/>
      <c r="BV405" s="90"/>
      <c r="BW405" s="90">
        <v>3</v>
      </c>
      <c r="BX405" s="90"/>
      <c r="BY405" s="90"/>
      <c r="BZ405" s="90"/>
      <c r="CA405" s="90"/>
      <c r="CB405" s="90"/>
      <c r="CC405" s="90"/>
      <c r="CD405" s="84" t="s">
        <v>2801</v>
      </c>
      <c r="CE405" s="84" t="s">
        <v>2818</v>
      </c>
      <c r="CF405" s="90">
        <v>1</v>
      </c>
      <c r="CG405" s="84" t="s">
        <v>3214</v>
      </c>
      <c r="CH405" s="84" t="s">
        <v>3208</v>
      </c>
      <c r="CI405" s="91" t="s">
        <v>2810</v>
      </c>
      <c r="CJ405" s="92" t="s">
        <v>3113</v>
      </c>
    </row>
    <row r="406" spans="1:89" s="84" customFormat="1" x14ac:dyDescent="0.3">
      <c r="A406" s="83" t="s">
        <v>2213</v>
      </c>
      <c r="B406" s="83">
        <v>65025694</v>
      </c>
      <c r="C406" s="83">
        <v>2</v>
      </c>
      <c r="D406" s="83">
        <v>166</v>
      </c>
      <c r="E406" s="83">
        <v>1</v>
      </c>
      <c r="F406" s="84">
        <v>65268247</v>
      </c>
      <c r="G406" s="83" t="s">
        <v>1157</v>
      </c>
      <c r="H406" s="85">
        <v>44177</v>
      </c>
      <c r="I406" s="83"/>
      <c r="J406" s="86">
        <v>1606407417</v>
      </c>
      <c r="K406" s="87">
        <f t="shared" si="111"/>
        <v>44161.678437499999</v>
      </c>
      <c r="L406" s="86">
        <v>1606407649</v>
      </c>
      <c r="M406" s="87">
        <f t="shared" si="112"/>
        <v>44161.681122685186</v>
      </c>
      <c r="N406" s="86">
        <f t="shared" si="113"/>
        <v>232</v>
      </c>
      <c r="O406" s="88" t="str">
        <f t="shared" si="114"/>
        <v>0 days 0:3:52</v>
      </c>
      <c r="P406" s="86">
        <v>1607796830</v>
      </c>
      <c r="Q406" s="87">
        <f t="shared" si="115"/>
        <v>44177.759606481486</v>
      </c>
      <c r="R406" s="86">
        <f t="shared" si="116"/>
        <v>1389413</v>
      </c>
      <c r="S406" s="88" t="str">
        <f t="shared" si="117"/>
        <v>16 days 1:56:53</v>
      </c>
      <c r="T406" s="84">
        <v>1607796830</v>
      </c>
      <c r="U406" s="87">
        <f t="shared" si="118"/>
        <v>44177.759606481486</v>
      </c>
      <c r="V406" s="86">
        <f t="shared" si="119"/>
        <v>1389413</v>
      </c>
      <c r="W406" s="88" t="str">
        <f t="shared" si="120"/>
        <v>16 days 1:56:53</v>
      </c>
      <c r="X406" s="86">
        <f t="shared" si="121"/>
        <v>232</v>
      </c>
      <c r="Y406" s="88" t="str">
        <f t="shared" si="122"/>
        <v>00 days 00:03:52</v>
      </c>
      <c r="Z406" s="84" t="s">
        <v>1447</v>
      </c>
      <c r="AA406" s="84">
        <v>10851213</v>
      </c>
      <c r="AB406" s="84">
        <v>2409</v>
      </c>
      <c r="AC406" s="84" t="str">
        <f>IF(AB406="","",VLOOKUP(AB406,'Lookup Tables'!$A$75:$B$86,2,TRUE))</f>
        <v>Level 5</v>
      </c>
      <c r="AD406" s="88" t="str">
        <f t="shared" si="123"/>
        <v>Level 5-Level 5</v>
      </c>
      <c r="AE406" s="83" t="s">
        <v>1447</v>
      </c>
      <c r="AF406" s="89" t="str">
        <f t="shared" si="124"/>
        <v>Link</v>
      </c>
      <c r="AG406" s="83">
        <v>2409</v>
      </c>
      <c r="AH406" s="84" t="str">
        <f>IF(AG406="","",VLOOKUP(AG406,'Lookup Tables'!$A$75:$B$86,2,TRUE))</f>
        <v>Level 5</v>
      </c>
      <c r="AI406" s="83">
        <v>10851213</v>
      </c>
      <c r="AJ406" s="83" t="s">
        <v>9</v>
      </c>
      <c r="AK406" s="83" t="s">
        <v>1446</v>
      </c>
      <c r="AL406" s="83"/>
      <c r="AM406" s="84" t="s">
        <v>1448</v>
      </c>
      <c r="AN406" s="84" t="s">
        <v>2214</v>
      </c>
      <c r="AO406" s="89" t="str">
        <f t="shared" si="125"/>
        <v>Link</v>
      </c>
      <c r="AP406" s="83" t="b">
        <v>1</v>
      </c>
      <c r="AQ406" s="168">
        <v>407</v>
      </c>
      <c r="AR406" s="181" t="s">
        <v>3103</v>
      </c>
      <c r="AS406"/>
      <c r="AT406"/>
      <c r="AU406"/>
      <c r="AV406"/>
      <c r="AW406"/>
      <c r="AX406"/>
      <c r="AY406"/>
      <c r="AZ406"/>
      <c r="BA406"/>
      <c r="BB406"/>
      <c r="BC406"/>
      <c r="BD406"/>
      <c r="BE406"/>
      <c r="BF406"/>
      <c r="BG406"/>
      <c r="BH406"/>
      <c r="BI406"/>
      <c r="BJ406"/>
      <c r="BK406"/>
      <c r="BL406"/>
      <c r="BM406"/>
      <c r="BN406"/>
      <c r="BO406"/>
      <c r="BP406"/>
      <c r="BQ406"/>
      <c r="BR406"/>
      <c r="BS406" s="84" t="s">
        <v>3106</v>
      </c>
      <c r="BT406" s="84" t="s">
        <v>3105</v>
      </c>
      <c r="BU406" s="90"/>
      <c r="BV406" s="90">
        <v>3</v>
      </c>
      <c r="BW406" s="90">
        <v>2</v>
      </c>
      <c r="BX406" s="90"/>
      <c r="BY406" s="90"/>
      <c r="BZ406" s="90"/>
      <c r="CA406" s="90"/>
      <c r="CB406" s="90"/>
      <c r="CC406" s="90"/>
      <c r="CD406" s="84" t="s">
        <v>2801</v>
      </c>
      <c r="CE406" s="84" t="s">
        <v>2818</v>
      </c>
      <c r="CF406" s="90">
        <v>1</v>
      </c>
      <c r="CG406" s="84" t="s">
        <v>3213</v>
      </c>
      <c r="CH406" s="84" t="s">
        <v>3208</v>
      </c>
      <c r="CI406" s="91" t="s">
        <v>2810</v>
      </c>
      <c r="CJ406" s="92" t="s">
        <v>3113</v>
      </c>
    </row>
    <row r="407" spans="1:89" s="84" customFormat="1" x14ac:dyDescent="0.3">
      <c r="A407" s="83" t="s">
        <v>1817</v>
      </c>
      <c r="B407" s="83">
        <v>41280403</v>
      </c>
      <c r="C407" s="83">
        <v>0</v>
      </c>
      <c r="D407" s="83">
        <v>624</v>
      </c>
      <c r="E407" s="83">
        <v>1</v>
      </c>
      <c r="F407" s="84">
        <v>41299588</v>
      </c>
      <c r="G407" s="83" t="s">
        <v>1818</v>
      </c>
      <c r="H407" s="85">
        <v>43249</v>
      </c>
      <c r="I407" s="83"/>
      <c r="J407" s="86">
        <v>1482400826</v>
      </c>
      <c r="K407" s="87">
        <f t="shared" si="111"/>
        <v>42726.416967592595</v>
      </c>
      <c r="L407" s="86">
        <v>1482401361</v>
      </c>
      <c r="M407" s="87">
        <f t="shared" si="112"/>
        <v>42726.423159722224</v>
      </c>
      <c r="N407" s="86">
        <f t="shared" si="113"/>
        <v>535</v>
      </c>
      <c r="O407" s="88" t="str">
        <f t="shared" si="114"/>
        <v>0 days 0:8:55</v>
      </c>
      <c r="P407" s="86">
        <v>1482488643</v>
      </c>
      <c r="Q407" s="87">
        <f t="shared" si="115"/>
        <v>42727.433368055557</v>
      </c>
      <c r="R407" s="86">
        <f t="shared" si="116"/>
        <v>87817</v>
      </c>
      <c r="S407" s="88" t="str">
        <f t="shared" si="117"/>
        <v>1 days 0:23:37</v>
      </c>
      <c r="T407" s="84">
        <v>1482488643</v>
      </c>
      <c r="U407" s="87">
        <f t="shared" si="118"/>
        <v>42727.433368055557</v>
      </c>
      <c r="V407" s="86">
        <f t="shared" si="119"/>
        <v>87817</v>
      </c>
      <c r="W407" s="88" t="str">
        <f t="shared" si="120"/>
        <v>1 days 0:23:37</v>
      </c>
      <c r="X407" s="86">
        <f t="shared" si="121"/>
        <v>535</v>
      </c>
      <c r="Y407" s="88" t="str">
        <f t="shared" si="122"/>
        <v>00 days 00:08:55</v>
      </c>
      <c r="Z407" s="84" t="s">
        <v>3074</v>
      </c>
      <c r="AA407" s="84">
        <v>7329832</v>
      </c>
      <c r="AB407" s="84">
        <v>10924</v>
      </c>
      <c r="AC407" s="84" t="str">
        <f>IF(AB407="","",VLOOKUP(AB407,'Lookup Tables'!$A$75:$B$86,2,TRUE))</f>
        <v>Level 8</v>
      </c>
      <c r="AD407" s="88" t="str">
        <f t="shared" si="123"/>
        <v>Level 1-Level 8</v>
      </c>
      <c r="AE407" s="83" t="s">
        <v>1820</v>
      </c>
      <c r="AF407" s="89" t="str">
        <f t="shared" si="124"/>
        <v>Link</v>
      </c>
      <c r="AG407" s="83">
        <v>84</v>
      </c>
      <c r="AH407" s="84" t="str">
        <f>IF(AG407="","",VLOOKUP(AG407,'Lookup Tables'!$A$75:$B$86,2,TRUE))</f>
        <v>Level 1</v>
      </c>
      <c r="AI407" s="83">
        <v>6755596</v>
      </c>
      <c r="AJ407" s="83" t="s">
        <v>9</v>
      </c>
      <c r="AK407" s="83" t="s">
        <v>1819</v>
      </c>
      <c r="AL407" s="83">
        <v>80</v>
      </c>
      <c r="AM407" s="84" t="s">
        <v>1821</v>
      </c>
      <c r="AN407" s="84" t="s">
        <v>1822</v>
      </c>
      <c r="AO407" s="89" t="str">
        <f t="shared" si="125"/>
        <v>Link</v>
      </c>
      <c r="AP407" s="83" t="b">
        <v>1</v>
      </c>
      <c r="AQ407" s="168">
        <v>332</v>
      </c>
      <c r="AR407" s="181" t="s">
        <v>3820</v>
      </c>
      <c r="AS407"/>
      <c r="AT407"/>
      <c r="AU407"/>
      <c r="AV407"/>
      <c r="AW407"/>
      <c r="AX407"/>
      <c r="AY407"/>
      <c r="AZ407"/>
      <c r="BA407"/>
      <c r="BB407"/>
      <c r="BC407"/>
      <c r="BD407"/>
      <c r="BE407"/>
      <c r="BF407"/>
      <c r="BG407"/>
      <c r="BH407"/>
      <c r="BI407"/>
      <c r="BJ407"/>
      <c r="BK407"/>
      <c r="BL407"/>
      <c r="BM407"/>
      <c r="BN407"/>
      <c r="BO407"/>
      <c r="BP407"/>
      <c r="BQ407"/>
      <c r="BR407"/>
      <c r="BS407" s="84" t="s">
        <v>3821</v>
      </c>
      <c r="BT407" s="84" t="s">
        <v>3105</v>
      </c>
      <c r="BU407" s="90"/>
      <c r="BV407" s="90"/>
      <c r="BW407" s="90">
        <v>3</v>
      </c>
      <c r="BX407" s="90"/>
      <c r="BY407" s="90"/>
      <c r="BZ407" s="90"/>
      <c r="CA407" s="90"/>
      <c r="CB407" s="90"/>
      <c r="CC407" s="90"/>
      <c r="CD407" s="84" t="s">
        <v>2801</v>
      </c>
      <c r="CE407" s="84" t="s">
        <v>2818</v>
      </c>
      <c r="CF407" s="90">
        <v>1</v>
      </c>
      <c r="CG407" s="84" t="s">
        <v>3214</v>
      </c>
      <c r="CH407" s="84" t="s">
        <v>2818</v>
      </c>
      <c r="CI407" s="91" t="s">
        <v>2818</v>
      </c>
      <c r="CJ407" s="92" t="s">
        <v>3113</v>
      </c>
    </row>
    <row r="408" spans="1:89" s="84" customFormat="1" x14ac:dyDescent="0.3">
      <c r="A408" s="83" t="s">
        <v>2017</v>
      </c>
      <c r="B408" s="83">
        <v>66840642</v>
      </c>
      <c r="C408" s="83">
        <v>0</v>
      </c>
      <c r="D408" s="83">
        <v>63</v>
      </c>
      <c r="E408" s="83">
        <v>1</v>
      </c>
      <c r="G408" s="83" t="s">
        <v>2018</v>
      </c>
      <c r="H408" s="85">
        <v>44284</v>
      </c>
      <c r="I408" s="83"/>
      <c r="J408" s="86">
        <v>1616928705</v>
      </c>
      <c r="K408" s="87">
        <f t="shared" si="111"/>
        <v>44283.452604166669</v>
      </c>
      <c r="L408" s="86"/>
      <c r="M408" s="87" t="str">
        <f t="shared" si="112"/>
        <v/>
      </c>
      <c r="N408" s="86" t="str">
        <f t="shared" si="113"/>
        <v/>
      </c>
      <c r="O408" s="88" t="str">
        <f t="shared" si="114"/>
        <v/>
      </c>
      <c r="P408" s="86">
        <v>1616957982</v>
      </c>
      <c r="Q408" s="87">
        <f t="shared" si="115"/>
        <v>44283.791458333333</v>
      </c>
      <c r="R408" s="86">
        <f t="shared" si="116"/>
        <v>29277</v>
      </c>
      <c r="S408" s="88" t="str">
        <f t="shared" si="117"/>
        <v>0 days 8:7:57</v>
      </c>
      <c r="U408" s="87" t="str">
        <f t="shared" si="118"/>
        <v/>
      </c>
      <c r="V408" s="86" t="str">
        <f t="shared" si="119"/>
        <v/>
      </c>
      <c r="W408" s="88" t="str">
        <f t="shared" si="120"/>
        <v/>
      </c>
      <c r="X408" s="86">
        <f t="shared" si="121"/>
        <v>29277</v>
      </c>
      <c r="Y408" s="88" t="str">
        <f t="shared" si="122"/>
        <v>00 days 08:07:57</v>
      </c>
      <c r="AC408" s="84" t="str">
        <f>IF(AB408="","",VLOOKUP(AB408,'Lookup Tables'!$A$75:$B$86,2,TRUE))</f>
        <v/>
      </c>
      <c r="AD408" s="88" t="str">
        <f t="shared" si="123"/>
        <v/>
      </c>
      <c r="AE408" s="83" t="s">
        <v>2020</v>
      </c>
      <c r="AF408" s="89" t="str">
        <f t="shared" si="124"/>
        <v>Link</v>
      </c>
      <c r="AG408" s="83">
        <v>14554</v>
      </c>
      <c r="AH408" s="84" t="str">
        <f>IF(AG408="","",VLOOKUP(AG408,'Lookup Tables'!$A$75:$B$86,2,TRUE))</f>
        <v>Level 8</v>
      </c>
      <c r="AI408" s="83">
        <v>385326</v>
      </c>
      <c r="AJ408" s="83" t="s">
        <v>9</v>
      </c>
      <c r="AK408" s="83" t="s">
        <v>2019</v>
      </c>
      <c r="AL408" s="83">
        <v>48</v>
      </c>
      <c r="AM408" s="84" t="s">
        <v>2021</v>
      </c>
      <c r="AN408" s="84" t="s">
        <v>2022</v>
      </c>
      <c r="AO408" s="89" t="str">
        <f t="shared" si="125"/>
        <v>Link</v>
      </c>
      <c r="AP408" s="83" t="b">
        <v>1</v>
      </c>
      <c r="AQ408" s="168">
        <v>367</v>
      </c>
      <c r="AR408" s="181" t="s">
        <v>3792</v>
      </c>
      <c r="AS408"/>
      <c r="AT408"/>
      <c r="AU408"/>
      <c r="AV408"/>
      <c r="AW408"/>
      <c r="AX408"/>
      <c r="AY408"/>
      <c r="AZ408"/>
      <c r="BA408"/>
      <c r="BB408"/>
      <c r="BC408"/>
      <c r="BD408"/>
      <c r="BE408"/>
      <c r="BF408"/>
      <c r="BG408"/>
      <c r="BH408"/>
      <c r="BI408"/>
      <c r="BJ408"/>
      <c r="BK408"/>
      <c r="BL408"/>
      <c r="BM408"/>
      <c r="BN408"/>
      <c r="BO408"/>
      <c r="BP408"/>
      <c r="BQ408"/>
      <c r="BR408"/>
      <c r="BS408" s="84" t="s">
        <v>3793</v>
      </c>
      <c r="BT408" s="84" t="s">
        <v>3334</v>
      </c>
      <c r="BU408" s="90"/>
      <c r="BV408" s="90"/>
      <c r="BW408" s="90">
        <v>3</v>
      </c>
      <c r="BX408" s="90"/>
      <c r="BY408" s="90"/>
      <c r="BZ408" s="90"/>
      <c r="CA408" s="90"/>
      <c r="CB408" s="90"/>
      <c r="CC408" s="90"/>
      <c r="CD408" s="84" t="s">
        <v>2801</v>
      </c>
      <c r="CE408" s="84" t="s">
        <v>2818</v>
      </c>
      <c r="CF408" s="90">
        <v>1</v>
      </c>
      <c r="CG408" s="84" t="s">
        <v>3214</v>
      </c>
      <c r="CH408" s="84" t="s">
        <v>3208</v>
      </c>
      <c r="CI408" s="91" t="s">
        <v>2810</v>
      </c>
      <c r="CJ408" s="92" t="s">
        <v>3113</v>
      </c>
    </row>
    <row r="409" spans="1:89" s="84" customFormat="1" x14ac:dyDescent="0.3">
      <c r="A409" s="83" t="s">
        <v>2278</v>
      </c>
      <c r="B409" s="83">
        <v>65554308</v>
      </c>
      <c r="C409" s="83">
        <v>0</v>
      </c>
      <c r="D409" s="83">
        <v>123</v>
      </c>
      <c r="E409" s="83">
        <v>0</v>
      </c>
      <c r="G409" s="83" t="s">
        <v>2279</v>
      </c>
      <c r="H409" s="85">
        <v>44199</v>
      </c>
      <c r="I409" s="83"/>
      <c r="J409" s="86">
        <v>1609703766</v>
      </c>
      <c r="K409" s="87">
        <f t="shared" si="111"/>
        <v>44199.830625000002</v>
      </c>
      <c r="L409" s="86">
        <v>1609740015</v>
      </c>
      <c r="M409" s="87">
        <f t="shared" si="112"/>
        <v>44200.250173611115</v>
      </c>
      <c r="N409" s="86">
        <f t="shared" si="113"/>
        <v>36249</v>
      </c>
      <c r="O409" s="88" t="str">
        <f t="shared" si="114"/>
        <v>0 days 10:4:9</v>
      </c>
      <c r="P409" s="86"/>
      <c r="Q409" s="87" t="str">
        <f t="shared" si="115"/>
        <v/>
      </c>
      <c r="R409" s="86" t="str">
        <f t="shared" si="116"/>
        <v/>
      </c>
      <c r="S409" s="88" t="str">
        <f t="shared" si="117"/>
        <v/>
      </c>
      <c r="U409" s="87" t="str">
        <f t="shared" si="118"/>
        <v/>
      </c>
      <c r="V409" s="86" t="str">
        <f t="shared" si="119"/>
        <v/>
      </c>
      <c r="W409" s="88" t="str">
        <f t="shared" si="120"/>
        <v/>
      </c>
      <c r="X409" s="86">
        <f t="shared" si="121"/>
        <v>36249</v>
      </c>
      <c r="Y409" s="88" t="str">
        <f t="shared" si="122"/>
        <v>00 days 10:04:09</v>
      </c>
      <c r="AC409" s="84" t="str">
        <f>IF(AB409="","",VLOOKUP(AB409,'Lookup Tables'!$A$75:$B$86,2,TRUE))</f>
        <v/>
      </c>
      <c r="AD409" s="88" t="str">
        <f t="shared" si="123"/>
        <v/>
      </c>
      <c r="AE409" s="83" t="s">
        <v>2281</v>
      </c>
      <c r="AF409" s="89" t="str">
        <f t="shared" si="124"/>
        <v>Link</v>
      </c>
      <c r="AG409" s="83">
        <v>143</v>
      </c>
      <c r="AH409" s="84" t="str">
        <f>IF(AG409="","",VLOOKUP(AG409,'Lookup Tables'!$A$75:$B$86,2,TRUE))</f>
        <v>Level 1</v>
      </c>
      <c r="AI409" s="83">
        <v>5190129</v>
      </c>
      <c r="AJ409" s="83" t="s">
        <v>9</v>
      </c>
      <c r="AK409" s="83" t="s">
        <v>2280</v>
      </c>
      <c r="AL409" s="83"/>
      <c r="AM409" s="84" t="s">
        <v>2282</v>
      </c>
      <c r="AN409" s="84" t="s">
        <v>2283</v>
      </c>
      <c r="AO409" s="89" t="str">
        <f t="shared" si="125"/>
        <v>Link</v>
      </c>
      <c r="AP409" s="83" t="b">
        <v>0</v>
      </c>
      <c r="AQ409" s="168">
        <v>420</v>
      </c>
      <c r="AR409" s="181" t="s">
        <v>3708</v>
      </c>
      <c r="AS409"/>
      <c r="AT409"/>
      <c r="AU409"/>
      <c r="AV409"/>
      <c r="AW409"/>
      <c r="AX409"/>
      <c r="AY409"/>
      <c r="AZ409"/>
      <c r="BA409"/>
      <c r="BB409"/>
      <c r="BC409"/>
      <c r="BD409"/>
      <c r="BE409"/>
      <c r="BF409"/>
      <c r="BG409"/>
      <c r="BH409"/>
      <c r="BI409"/>
      <c r="BJ409"/>
      <c r="BK409"/>
      <c r="BL409"/>
      <c r="BM409"/>
      <c r="BN409"/>
      <c r="BO409"/>
      <c r="BP409"/>
      <c r="BQ409"/>
      <c r="BR409"/>
      <c r="BS409" s="84" t="s">
        <v>3707</v>
      </c>
      <c r="BT409" s="84" t="s">
        <v>3706</v>
      </c>
      <c r="BU409" s="90"/>
      <c r="BV409" s="90"/>
      <c r="BW409" s="90">
        <v>3</v>
      </c>
      <c r="BX409" s="90"/>
      <c r="BY409" s="90"/>
      <c r="BZ409" s="90"/>
      <c r="CA409" s="90"/>
      <c r="CB409" s="90"/>
      <c r="CC409" s="90"/>
      <c r="CD409" s="84" t="s">
        <v>2801</v>
      </c>
      <c r="CE409" s="84" t="s">
        <v>2818</v>
      </c>
      <c r="CF409" s="90">
        <v>1</v>
      </c>
      <c r="CG409" s="84" t="s">
        <v>3214</v>
      </c>
      <c r="CH409" s="84" t="s">
        <v>3208</v>
      </c>
      <c r="CI409" s="91" t="s">
        <v>2810</v>
      </c>
      <c r="CJ409" s="92" t="s">
        <v>3113</v>
      </c>
    </row>
    <row r="410" spans="1:89" s="84" customFormat="1" x14ac:dyDescent="0.3">
      <c r="A410" s="83" t="s">
        <v>2146</v>
      </c>
      <c r="B410" s="83">
        <v>66298781</v>
      </c>
      <c r="C410" s="83">
        <v>-1</v>
      </c>
      <c r="D410" s="83">
        <v>57</v>
      </c>
      <c r="E410" s="83">
        <v>1</v>
      </c>
      <c r="G410" s="83" t="s">
        <v>2147</v>
      </c>
      <c r="H410" s="85">
        <v>44248</v>
      </c>
      <c r="I410" s="83"/>
      <c r="J410" s="86">
        <v>1613877047</v>
      </c>
      <c r="K410" s="87">
        <f t="shared" si="111"/>
        <v>44248.132488425923</v>
      </c>
      <c r="L410" s="86">
        <v>1613878129</v>
      </c>
      <c r="M410" s="87">
        <f t="shared" si="112"/>
        <v>44248.145011574074</v>
      </c>
      <c r="N410" s="86">
        <f t="shared" si="113"/>
        <v>1082</v>
      </c>
      <c r="O410" s="88" t="str">
        <f t="shared" si="114"/>
        <v>0 days 0:18:2</v>
      </c>
      <c r="P410" s="86">
        <v>1613880826</v>
      </c>
      <c r="Q410" s="87">
        <f t="shared" si="115"/>
        <v>44248.176226851851</v>
      </c>
      <c r="R410" s="86">
        <f t="shared" si="116"/>
        <v>3779</v>
      </c>
      <c r="S410" s="88" t="str">
        <f t="shared" si="117"/>
        <v>0 days 1:2:59</v>
      </c>
      <c r="U410" s="87" t="str">
        <f t="shared" si="118"/>
        <v/>
      </c>
      <c r="V410" s="86" t="str">
        <f t="shared" si="119"/>
        <v/>
      </c>
      <c r="W410" s="88" t="str">
        <f t="shared" si="120"/>
        <v/>
      </c>
      <c r="X410" s="86">
        <f t="shared" si="121"/>
        <v>1082</v>
      </c>
      <c r="Y410" s="88" t="str">
        <f t="shared" si="122"/>
        <v>00 days 00:18:02</v>
      </c>
      <c r="AC410" s="84" t="str">
        <f>IF(AB410="","",VLOOKUP(AB410,'Lookup Tables'!$A$75:$B$86,2,TRUE))</f>
        <v/>
      </c>
      <c r="AD410" s="88" t="str">
        <f t="shared" si="123"/>
        <v/>
      </c>
      <c r="AE410" s="83" t="s">
        <v>2149</v>
      </c>
      <c r="AF410" s="89" t="str">
        <f t="shared" si="124"/>
        <v>Link</v>
      </c>
      <c r="AG410" s="83">
        <v>545</v>
      </c>
      <c r="AH410" s="84" t="str">
        <f>IF(AG410="","",VLOOKUP(AG410,'Lookup Tables'!$A$75:$B$86,2,TRUE))</f>
        <v>Level 3</v>
      </c>
      <c r="AI410" s="83">
        <v>1762453</v>
      </c>
      <c r="AJ410" s="83" t="s">
        <v>9</v>
      </c>
      <c r="AK410" s="83" t="s">
        <v>2148</v>
      </c>
      <c r="AL410" s="83">
        <v>85</v>
      </c>
      <c r="AM410" s="84" t="s">
        <v>2150</v>
      </c>
      <c r="AN410" s="84" t="s">
        <v>2151</v>
      </c>
      <c r="AO410" s="89" t="str">
        <f t="shared" si="125"/>
        <v>Link</v>
      </c>
      <c r="AP410" s="83" t="b">
        <v>1</v>
      </c>
      <c r="AQ410" s="168">
        <v>395</v>
      </c>
      <c r="AR410" s="181" t="s">
        <v>3744</v>
      </c>
      <c r="AS410"/>
      <c r="AT410"/>
      <c r="AU410"/>
      <c r="AV410"/>
      <c r="AW410"/>
      <c r="AX410"/>
      <c r="AY410"/>
      <c r="AZ410"/>
      <c r="BA410"/>
      <c r="BB410"/>
      <c r="BC410"/>
      <c r="BD410"/>
      <c r="BE410"/>
      <c r="BF410"/>
      <c r="BG410"/>
      <c r="BH410"/>
      <c r="BI410"/>
      <c r="BJ410"/>
      <c r="BK410"/>
      <c r="BL410"/>
      <c r="BM410"/>
      <c r="BN410"/>
      <c r="BO410"/>
      <c r="BP410"/>
      <c r="BQ410"/>
      <c r="BR410"/>
      <c r="BS410" s="94" t="s">
        <v>3745</v>
      </c>
      <c r="BT410" s="94" t="s">
        <v>2926</v>
      </c>
      <c r="BU410" s="90"/>
      <c r="BV410" s="90"/>
      <c r="BW410" s="90">
        <v>3</v>
      </c>
      <c r="BX410" s="90"/>
      <c r="BY410" s="90"/>
      <c r="BZ410" s="90"/>
      <c r="CA410" s="90"/>
      <c r="CB410" s="90"/>
      <c r="CC410" s="90"/>
      <c r="CD410" s="84" t="s">
        <v>2801</v>
      </c>
      <c r="CE410" s="84" t="s">
        <v>2818</v>
      </c>
      <c r="CF410" s="90">
        <v>1</v>
      </c>
      <c r="CG410" s="84" t="s">
        <v>3213</v>
      </c>
      <c r="CH410" s="84" t="s">
        <v>3208</v>
      </c>
      <c r="CI410" s="91" t="s">
        <v>2810</v>
      </c>
      <c r="CJ410" s="92" t="s">
        <v>3113</v>
      </c>
    </row>
    <row r="411" spans="1:89" s="84" customFormat="1" x14ac:dyDescent="0.3">
      <c r="A411" s="83" t="s">
        <v>1385</v>
      </c>
      <c r="B411" s="83">
        <v>50415623</v>
      </c>
      <c r="C411" s="83">
        <v>5</v>
      </c>
      <c r="D411" s="83">
        <v>905</v>
      </c>
      <c r="E411" s="83">
        <v>1</v>
      </c>
      <c r="F411" s="84">
        <v>50419599</v>
      </c>
      <c r="G411" s="83" t="s">
        <v>1386</v>
      </c>
      <c r="H411" s="85">
        <v>43247</v>
      </c>
      <c r="I411" s="83"/>
      <c r="J411" s="86">
        <v>1526660718</v>
      </c>
      <c r="K411" s="87">
        <f t="shared" si="111"/>
        <v>43238.684236111112</v>
      </c>
      <c r="L411" s="86">
        <v>1526661986</v>
      </c>
      <c r="M411" s="87">
        <f t="shared" si="112"/>
        <v>43238.698912037042</v>
      </c>
      <c r="N411" s="86">
        <f t="shared" si="113"/>
        <v>1268</v>
      </c>
      <c r="O411" s="88" t="str">
        <f t="shared" si="114"/>
        <v>0 days 0:21:8</v>
      </c>
      <c r="P411" s="86">
        <v>1526679613</v>
      </c>
      <c r="Q411" s="87">
        <f t="shared" si="115"/>
        <v>43238.902928240743</v>
      </c>
      <c r="R411" s="86">
        <f t="shared" si="116"/>
        <v>18895</v>
      </c>
      <c r="S411" s="88" t="str">
        <f t="shared" si="117"/>
        <v>0 days 5:14:55</v>
      </c>
      <c r="T411" s="84">
        <v>1526679613</v>
      </c>
      <c r="U411" s="87">
        <f t="shared" si="118"/>
        <v>43238.902928240743</v>
      </c>
      <c r="V411" s="86">
        <f t="shared" si="119"/>
        <v>18895</v>
      </c>
      <c r="W411" s="88" t="str">
        <f t="shared" si="120"/>
        <v>0 days 5:14:55</v>
      </c>
      <c r="X411" s="86">
        <f t="shared" si="121"/>
        <v>1268</v>
      </c>
      <c r="Y411" s="88" t="str">
        <f t="shared" si="122"/>
        <v>00 days 00:21:08</v>
      </c>
      <c r="Z411" s="84" t="s">
        <v>3060</v>
      </c>
      <c r="AA411" s="84">
        <v>155423</v>
      </c>
      <c r="AB411" s="84">
        <v>267015</v>
      </c>
      <c r="AC411" s="84" t="str">
        <f>IF(AB411="","",VLOOKUP(AB411,'Lookup Tables'!$A$75:$B$86,2,TRUE))</f>
        <v>Level 11</v>
      </c>
      <c r="AD411" s="88" t="str">
        <f t="shared" si="123"/>
        <v>Level 5-Level 11</v>
      </c>
      <c r="AE411" s="83" t="s">
        <v>1388</v>
      </c>
      <c r="AF411" s="89" t="str">
        <f t="shared" si="124"/>
        <v>Link</v>
      </c>
      <c r="AG411" s="83">
        <v>2001</v>
      </c>
      <c r="AH411" s="84" t="str">
        <f>IF(AG411="","",VLOOKUP(AG411,'Lookup Tables'!$A$75:$B$86,2,TRUE))</f>
        <v>Level 5</v>
      </c>
      <c r="AI411" s="83">
        <v>2707195</v>
      </c>
      <c r="AJ411" s="83" t="s">
        <v>9</v>
      </c>
      <c r="AK411" s="83" t="s">
        <v>1387</v>
      </c>
      <c r="AL411" s="83">
        <v>82</v>
      </c>
      <c r="AM411" s="84" t="s">
        <v>1389</v>
      </c>
      <c r="AN411" s="84" t="s">
        <v>1390</v>
      </c>
      <c r="AO411" s="89" t="str">
        <f t="shared" si="125"/>
        <v>Link</v>
      </c>
      <c r="AP411" s="83" t="b">
        <v>1</v>
      </c>
      <c r="AQ411" s="168">
        <v>246</v>
      </c>
      <c r="AR411" s="181" t="s">
        <v>3489</v>
      </c>
      <c r="AS411"/>
      <c r="AT411"/>
      <c r="AU411"/>
      <c r="AV411"/>
      <c r="AW411"/>
      <c r="AX411"/>
      <c r="AY411"/>
      <c r="AZ411"/>
      <c r="BA411"/>
      <c r="BB411"/>
      <c r="BC411"/>
      <c r="BD411"/>
      <c r="BE411"/>
      <c r="BF411"/>
      <c r="BG411"/>
      <c r="BH411"/>
      <c r="BI411"/>
      <c r="BJ411"/>
      <c r="BK411"/>
      <c r="BL411"/>
      <c r="BM411"/>
      <c r="BN411"/>
      <c r="BO411"/>
      <c r="BP411"/>
      <c r="BQ411"/>
      <c r="BR411"/>
      <c r="BS411" s="84" t="s">
        <v>3490</v>
      </c>
      <c r="BT411" s="84" t="s">
        <v>3433</v>
      </c>
      <c r="BU411" s="90"/>
      <c r="BV411" s="90"/>
      <c r="BW411" s="90">
        <v>3</v>
      </c>
      <c r="BX411" s="90"/>
      <c r="BY411" s="90"/>
      <c r="BZ411" s="90"/>
      <c r="CA411" s="90"/>
      <c r="CB411" s="90"/>
      <c r="CC411" s="90"/>
      <c r="CD411" s="84" t="s">
        <v>2801</v>
      </c>
      <c r="CE411" s="84" t="s">
        <v>2818</v>
      </c>
      <c r="CF411" s="90">
        <v>1</v>
      </c>
      <c r="CG411" s="84" t="s">
        <v>3214</v>
      </c>
      <c r="CH411" s="84" t="s">
        <v>2818</v>
      </c>
      <c r="CI411" s="91" t="s">
        <v>3163</v>
      </c>
      <c r="CJ411" s="92" t="s">
        <v>3113</v>
      </c>
    </row>
    <row r="412" spans="1:89" s="84" customFormat="1" x14ac:dyDescent="0.3">
      <c r="A412" s="83" t="s">
        <v>2050</v>
      </c>
      <c r="B412" s="83">
        <v>65458988</v>
      </c>
      <c r="C412" s="83">
        <v>0</v>
      </c>
      <c r="D412" s="83">
        <v>208</v>
      </c>
      <c r="E412" s="83">
        <v>1</v>
      </c>
      <c r="F412" s="84">
        <v>65471001</v>
      </c>
      <c r="G412" s="83" t="s">
        <v>2051</v>
      </c>
      <c r="H412" s="85">
        <v>44192</v>
      </c>
      <c r="I412" s="83"/>
      <c r="J412" s="86">
        <v>1609004239</v>
      </c>
      <c r="K412" s="87">
        <f t="shared" si="111"/>
        <v>44191.734247685185</v>
      </c>
      <c r="L412" s="86"/>
      <c r="M412" s="87" t="str">
        <f t="shared" si="112"/>
        <v/>
      </c>
      <c r="N412" s="86" t="str">
        <f t="shared" si="113"/>
        <v/>
      </c>
      <c r="O412" s="88" t="str">
        <f t="shared" si="114"/>
        <v/>
      </c>
      <c r="P412" s="86">
        <v>1609107492</v>
      </c>
      <c r="Q412" s="87">
        <f t="shared" si="115"/>
        <v>44192.929305555561</v>
      </c>
      <c r="R412" s="86">
        <f t="shared" si="116"/>
        <v>103253</v>
      </c>
      <c r="S412" s="88" t="str">
        <f t="shared" si="117"/>
        <v>1 days 4:40:53</v>
      </c>
      <c r="T412" s="84">
        <v>1609107492</v>
      </c>
      <c r="U412" s="87">
        <f t="shared" si="118"/>
        <v>44192.929305555561</v>
      </c>
      <c r="V412" s="86">
        <f t="shared" si="119"/>
        <v>103253</v>
      </c>
      <c r="W412" s="88" t="str">
        <f t="shared" si="120"/>
        <v>1 days 4:40:53</v>
      </c>
      <c r="X412" s="86">
        <f t="shared" si="121"/>
        <v>103253</v>
      </c>
      <c r="Y412" s="88" t="str">
        <f t="shared" si="122"/>
        <v>01 days 04:40:53</v>
      </c>
      <c r="Z412" s="84" t="s">
        <v>3073</v>
      </c>
      <c r="AA412" s="84">
        <v>1807542</v>
      </c>
      <c r="AB412" s="84">
        <v>468</v>
      </c>
      <c r="AC412" s="84" t="str">
        <f>IF(AB412="","",VLOOKUP(AB412,'Lookup Tables'!$A$75:$B$86,2,TRUE))</f>
        <v>Level 2</v>
      </c>
      <c r="AD412" s="88" t="str">
        <f t="shared" si="123"/>
        <v>Level 5-Level 2</v>
      </c>
      <c r="AE412" s="83" t="s">
        <v>1507</v>
      </c>
      <c r="AF412" s="89" t="str">
        <f t="shared" si="124"/>
        <v>Link</v>
      </c>
      <c r="AG412" s="83">
        <v>2024</v>
      </c>
      <c r="AH412" s="84" t="str">
        <f>IF(AG412="","",VLOOKUP(AG412,'Lookup Tables'!$A$75:$B$86,2,TRUE))</f>
        <v>Level 5</v>
      </c>
      <c r="AI412" s="83">
        <v>2816057</v>
      </c>
      <c r="AJ412" s="83" t="s">
        <v>9</v>
      </c>
      <c r="AK412" s="83" t="s">
        <v>1506</v>
      </c>
      <c r="AL412" s="83">
        <v>87</v>
      </c>
      <c r="AM412" s="84" t="s">
        <v>1508</v>
      </c>
      <c r="AN412" s="84" t="s">
        <v>2052</v>
      </c>
      <c r="AO412" s="89" t="str">
        <f t="shared" si="125"/>
        <v>Link</v>
      </c>
      <c r="AP412" s="83" t="b">
        <v>1</v>
      </c>
      <c r="AQ412" s="168">
        <v>373</v>
      </c>
      <c r="AR412" s="181" t="s">
        <v>3606</v>
      </c>
      <c r="AS412"/>
      <c r="AT412"/>
      <c r="AU412"/>
      <c r="AV412"/>
      <c r="AW412"/>
      <c r="AX412"/>
      <c r="AY412"/>
      <c r="AZ412"/>
      <c r="BA412"/>
      <c r="BB412"/>
      <c r="BC412"/>
      <c r="BD412"/>
      <c r="BE412"/>
      <c r="BF412"/>
      <c r="BG412"/>
      <c r="BH412"/>
      <c r="BI412"/>
      <c r="BJ412"/>
      <c r="BK412"/>
      <c r="BL412"/>
      <c r="BM412"/>
      <c r="BN412"/>
      <c r="BO412"/>
      <c r="BP412"/>
      <c r="BQ412"/>
      <c r="BR412"/>
      <c r="BS412" s="84" t="s">
        <v>3607</v>
      </c>
      <c r="BT412" s="84" t="s">
        <v>3337</v>
      </c>
      <c r="BU412" s="90"/>
      <c r="BV412" s="90">
        <v>2</v>
      </c>
      <c r="BW412" s="90">
        <v>3</v>
      </c>
      <c r="BX412" s="90"/>
      <c r="BY412" s="90"/>
      <c r="BZ412" s="90"/>
      <c r="CA412" s="90"/>
      <c r="CB412" s="90"/>
      <c r="CC412" s="90"/>
      <c r="CD412" s="84" t="s">
        <v>2801</v>
      </c>
      <c r="CE412" s="84" t="s">
        <v>2818</v>
      </c>
      <c r="CF412" s="90">
        <v>1</v>
      </c>
      <c r="CG412" s="84" t="s">
        <v>3214</v>
      </c>
      <c r="CH412" s="84" t="s">
        <v>3208</v>
      </c>
      <c r="CI412" s="91" t="s">
        <v>2818</v>
      </c>
      <c r="CJ412" s="92" t="s">
        <v>3113</v>
      </c>
    </row>
    <row r="413" spans="1:89" s="84" customFormat="1" x14ac:dyDescent="0.3">
      <c r="A413" s="83" t="s">
        <v>1886</v>
      </c>
      <c r="B413" s="83">
        <v>62329254</v>
      </c>
      <c r="C413" s="83">
        <v>1</v>
      </c>
      <c r="D413" s="83">
        <v>372</v>
      </c>
      <c r="E413" s="83">
        <v>0</v>
      </c>
      <c r="G413" s="83" t="s">
        <v>1887</v>
      </c>
      <c r="H413" s="85">
        <v>43993</v>
      </c>
      <c r="I413" s="83"/>
      <c r="J413" s="86">
        <v>1591893642</v>
      </c>
      <c r="K413" s="87">
        <f t="shared" si="111"/>
        <v>43993.694930555561</v>
      </c>
      <c r="L413" s="86">
        <v>1591894823</v>
      </c>
      <c r="M413" s="87">
        <f t="shared" si="112"/>
        <v>43993.708599537036</v>
      </c>
      <c r="N413" s="86">
        <f t="shared" si="113"/>
        <v>1181</v>
      </c>
      <c r="O413" s="88" t="str">
        <f t="shared" si="114"/>
        <v>0 days 0:19:41</v>
      </c>
      <c r="P413" s="86"/>
      <c r="Q413" s="87" t="str">
        <f t="shared" si="115"/>
        <v/>
      </c>
      <c r="R413" s="86" t="str">
        <f t="shared" si="116"/>
        <v/>
      </c>
      <c r="S413" s="88" t="str">
        <f t="shared" si="117"/>
        <v/>
      </c>
      <c r="U413" s="87" t="str">
        <f t="shared" si="118"/>
        <v/>
      </c>
      <c r="V413" s="86" t="str">
        <f t="shared" si="119"/>
        <v/>
      </c>
      <c r="W413" s="88" t="str">
        <f t="shared" si="120"/>
        <v/>
      </c>
      <c r="X413" s="86">
        <f t="shared" si="121"/>
        <v>1181</v>
      </c>
      <c r="Y413" s="88" t="str">
        <f t="shared" si="122"/>
        <v>00 days 00:19:41</v>
      </c>
      <c r="AC413" s="84" t="str">
        <f>IF(AB413="","",VLOOKUP(AB413,'Lookup Tables'!$A$75:$B$86,2,TRUE))</f>
        <v/>
      </c>
      <c r="AD413" s="88" t="str">
        <f t="shared" si="123"/>
        <v/>
      </c>
      <c r="AE413" s="83" t="s">
        <v>1889</v>
      </c>
      <c r="AF413" s="89" t="str">
        <f t="shared" si="124"/>
        <v>Link</v>
      </c>
      <c r="AG413" s="83">
        <v>31</v>
      </c>
      <c r="AH413" s="84" t="str">
        <f>IF(AG413="","",VLOOKUP(AG413,'Lookup Tables'!$A$75:$B$86,2,TRUE))</f>
        <v>Level 1</v>
      </c>
      <c r="AI413" s="83">
        <v>11996622</v>
      </c>
      <c r="AJ413" s="83" t="s">
        <v>9</v>
      </c>
      <c r="AK413" s="83" t="s">
        <v>1888</v>
      </c>
      <c r="AL413" s="83"/>
      <c r="AM413" s="84" t="s">
        <v>1890</v>
      </c>
      <c r="AN413" s="84" t="s">
        <v>1891</v>
      </c>
      <c r="AO413" s="89" t="str">
        <f t="shared" si="125"/>
        <v>Link</v>
      </c>
      <c r="AP413" s="83" t="b">
        <v>0</v>
      </c>
      <c r="AQ413" s="168">
        <v>344</v>
      </c>
      <c r="AR413" s="181" t="s">
        <v>3799</v>
      </c>
      <c r="AS413"/>
      <c r="AT413"/>
      <c r="AU413"/>
      <c r="AV413"/>
      <c r="AW413"/>
      <c r="AX413"/>
      <c r="AY413"/>
      <c r="AZ413"/>
      <c r="BA413"/>
      <c r="BB413"/>
      <c r="BC413"/>
      <c r="BD413"/>
      <c r="BE413"/>
      <c r="BF413"/>
      <c r="BG413"/>
      <c r="BH413"/>
      <c r="BI413"/>
      <c r="BJ413"/>
      <c r="BK413"/>
      <c r="BL413"/>
      <c r="BM413"/>
      <c r="BN413"/>
      <c r="BO413"/>
      <c r="BP413"/>
      <c r="BQ413"/>
      <c r="BR413"/>
      <c r="BS413" s="84" t="s">
        <v>3800</v>
      </c>
      <c r="BT413" s="84" t="s">
        <v>3801</v>
      </c>
      <c r="BU413" s="90"/>
      <c r="BV413" s="90"/>
      <c r="BW413" s="90"/>
      <c r="BX413" s="90"/>
      <c r="BY413" s="90"/>
      <c r="BZ413" s="90"/>
      <c r="CA413" s="90"/>
      <c r="CB413" s="90"/>
      <c r="CC413" s="90"/>
      <c r="CD413" s="84" t="s">
        <v>2801</v>
      </c>
      <c r="CE413" s="84" t="s">
        <v>2818</v>
      </c>
      <c r="CF413" s="90">
        <v>1</v>
      </c>
      <c r="CG413" s="84" t="s">
        <v>3214</v>
      </c>
      <c r="CH413" s="84" t="s">
        <v>2818</v>
      </c>
      <c r="CI413" s="91" t="s">
        <v>2818</v>
      </c>
      <c r="CJ413" s="92" t="s">
        <v>3113</v>
      </c>
    </row>
    <row r="414" spans="1:89" s="84" customFormat="1" x14ac:dyDescent="0.3">
      <c r="A414" s="83" t="s">
        <v>1263</v>
      </c>
      <c r="B414" s="83">
        <v>62524753</v>
      </c>
      <c r="C414" s="83">
        <v>2</v>
      </c>
      <c r="D414" s="83">
        <v>908</v>
      </c>
      <c r="E414" s="83">
        <v>1</v>
      </c>
      <c r="F414" s="84">
        <v>62566565</v>
      </c>
      <c r="G414" s="83" t="s">
        <v>1264</v>
      </c>
      <c r="H414" s="85">
        <v>44007</v>
      </c>
      <c r="I414" s="83"/>
      <c r="J414" s="86">
        <v>1592866434</v>
      </c>
      <c r="K414" s="87">
        <f t="shared" si="111"/>
        <v>44004.954097222217</v>
      </c>
      <c r="L414" s="86">
        <v>1592875842</v>
      </c>
      <c r="M414" s="87">
        <f t="shared" si="112"/>
        <v>44005.062986111108</v>
      </c>
      <c r="N414" s="86">
        <f t="shared" si="113"/>
        <v>9408</v>
      </c>
      <c r="O414" s="88" t="str">
        <f t="shared" si="114"/>
        <v>0 days 2:36:48</v>
      </c>
      <c r="P414" s="86">
        <v>1593049121</v>
      </c>
      <c r="Q414" s="87">
        <f t="shared" si="115"/>
        <v>44007.068530092598</v>
      </c>
      <c r="R414" s="86">
        <f t="shared" si="116"/>
        <v>182687</v>
      </c>
      <c r="S414" s="88" t="str">
        <f t="shared" si="117"/>
        <v>2 days 2:44:47</v>
      </c>
      <c r="T414" s="84">
        <v>1593049121</v>
      </c>
      <c r="U414" s="87">
        <f t="shared" si="118"/>
        <v>44007.068530092598</v>
      </c>
      <c r="V414" s="86">
        <f t="shared" si="119"/>
        <v>182687</v>
      </c>
      <c r="W414" s="88" t="str">
        <f t="shared" si="120"/>
        <v>2 days 2:44:47</v>
      </c>
      <c r="X414" s="86">
        <f t="shared" si="121"/>
        <v>9408</v>
      </c>
      <c r="Y414" s="88" t="str">
        <f t="shared" si="122"/>
        <v>00 days 02:36:48</v>
      </c>
      <c r="Z414" s="84" t="s">
        <v>1266</v>
      </c>
      <c r="AA414" s="84">
        <v>12027484</v>
      </c>
      <c r="AB414" s="84">
        <v>93</v>
      </c>
      <c r="AC414" s="84" t="str">
        <f>IF(AB414="","",VLOOKUP(AB414,'Lookup Tables'!$A$75:$B$86,2,TRUE))</f>
        <v>Level 1</v>
      </c>
      <c r="AD414" s="88" t="str">
        <f t="shared" si="123"/>
        <v>Level 1-Level 1</v>
      </c>
      <c r="AE414" s="83" t="s">
        <v>1266</v>
      </c>
      <c r="AF414" s="89" t="str">
        <f t="shared" si="124"/>
        <v>Link</v>
      </c>
      <c r="AG414" s="83">
        <v>93</v>
      </c>
      <c r="AH414" s="84" t="str">
        <f>IF(AG414="","",VLOOKUP(AG414,'Lookup Tables'!$A$75:$B$86,2,TRUE))</f>
        <v>Level 1</v>
      </c>
      <c r="AI414" s="83">
        <v>12027484</v>
      </c>
      <c r="AJ414" s="83" t="s">
        <v>9</v>
      </c>
      <c r="AK414" s="83" t="s">
        <v>1265</v>
      </c>
      <c r="AL414" s="83"/>
      <c r="AM414" s="84" t="s">
        <v>1267</v>
      </c>
      <c r="AN414" s="84" t="s">
        <v>1268</v>
      </c>
      <c r="AO414" s="89" t="str">
        <f t="shared" si="125"/>
        <v>Link</v>
      </c>
      <c r="AP414" s="83" t="b">
        <v>1</v>
      </c>
      <c r="AQ414" s="168">
        <v>224</v>
      </c>
      <c r="AR414" s="181" t="s">
        <v>3589</v>
      </c>
      <c r="AS414"/>
      <c r="AT414"/>
      <c r="AU414"/>
      <c r="AV414"/>
      <c r="AW414"/>
      <c r="AX414"/>
      <c r="AY414"/>
      <c r="AZ414"/>
      <c r="BA414"/>
      <c r="BB414"/>
      <c r="BC414"/>
      <c r="BD414"/>
      <c r="BE414"/>
      <c r="BF414"/>
      <c r="BG414"/>
      <c r="BH414"/>
      <c r="BI414"/>
      <c r="BJ414"/>
      <c r="BK414"/>
      <c r="BL414"/>
      <c r="BM414"/>
      <c r="BN414"/>
      <c r="BO414"/>
      <c r="BP414"/>
      <c r="BQ414"/>
      <c r="BR414"/>
      <c r="BS414" s="84" t="s">
        <v>3590</v>
      </c>
      <c r="BT414" s="84" t="s">
        <v>3571</v>
      </c>
      <c r="BU414" s="90"/>
      <c r="BV414" s="90"/>
      <c r="BW414" s="90">
        <v>3</v>
      </c>
      <c r="BX414" s="90"/>
      <c r="BY414" s="90"/>
      <c r="BZ414" s="90"/>
      <c r="CA414" s="90"/>
      <c r="CB414" s="90"/>
      <c r="CC414" s="90"/>
      <c r="CD414" s="84" t="s">
        <v>2801</v>
      </c>
      <c r="CE414" s="84" t="s">
        <v>2818</v>
      </c>
      <c r="CF414" s="90">
        <v>1</v>
      </c>
      <c r="CG414" s="84" t="s">
        <v>3213</v>
      </c>
      <c r="CH414" s="84" t="s">
        <v>3208</v>
      </c>
      <c r="CI414" s="91" t="s">
        <v>2810</v>
      </c>
      <c r="CJ414" s="96" t="s">
        <v>3113</v>
      </c>
    </row>
    <row r="415" spans="1:89" s="84" customFormat="1" x14ac:dyDescent="0.3">
      <c r="A415" s="99" t="s">
        <v>2344</v>
      </c>
      <c r="B415" s="99">
        <v>65775487</v>
      </c>
      <c r="C415" s="99">
        <v>1</v>
      </c>
      <c r="D415" s="99">
        <v>88</v>
      </c>
      <c r="E415" s="99">
        <v>0</v>
      </c>
      <c r="F415" s="100"/>
      <c r="G415" s="99" t="s">
        <v>2345</v>
      </c>
      <c r="H415" s="101">
        <v>44217</v>
      </c>
      <c r="I415" s="99"/>
      <c r="J415" s="102">
        <v>1610976652</v>
      </c>
      <c r="K415" s="103">
        <f t="shared" si="111"/>
        <v>44214.563101851847</v>
      </c>
      <c r="L415" s="102">
        <v>1611048625</v>
      </c>
      <c r="M415" s="103">
        <f t="shared" si="112"/>
        <v>44215.396122685182</v>
      </c>
      <c r="N415" s="102">
        <f t="shared" si="113"/>
        <v>71973</v>
      </c>
      <c r="O415" s="104" t="str">
        <f t="shared" si="114"/>
        <v>0 days 19:59:33</v>
      </c>
      <c r="P415" s="102"/>
      <c r="Q415" s="103" t="str">
        <f t="shared" si="115"/>
        <v/>
      </c>
      <c r="R415" s="102" t="str">
        <f t="shared" si="116"/>
        <v/>
      </c>
      <c r="S415" s="104" t="str">
        <f t="shared" si="117"/>
        <v/>
      </c>
      <c r="T415" s="100"/>
      <c r="U415" s="103" t="str">
        <f t="shared" si="118"/>
        <v/>
      </c>
      <c r="V415" s="102" t="str">
        <f t="shared" si="119"/>
        <v/>
      </c>
      <c r="W415" s="104" t="str">
        <f t="shared" si="120"/>
        <v/>
      </c>
      <c r="X415" s="102">
        <f t="shared" si="121"/>
        <v>71973</v>
      </c>
      <c r="Y415" s="104" t="str">
        <f t="shared" si="122"/>
        <v>00 days 19:59:33</v>
      </c>
      <c r="Z415" s="100"/>
      <c r="AA415" s="100"/>
      <c r="AB415" s="100"/>
      <c r="AC415" s="100" t="str">
        <f>IF(AB415="","",VLOOKUP(AB415,'Lookup Tables'!$A$75:$B$86,2,TRUE))</f>
        <v/>
      </c>
      <c r="AD415" s="104" t="str">
        <f t="shared" si="123"/>
        <v/>
      </c>
      <c r="AE415" s="99" t="s">
        <v>2347</v>
      </c>
      <c r="AF415" s="99" t="str">
        <f t="shared" si="124"/>
        <v>Link</v>
      </c>
      <c r="AG415" s="99">
        <v>365</v>
      </c>
      <c r="AH415" s="100" t="str">
        <f>IF(AG415="","",VLOOKUP(AG415,'Lookup Tables'!$A$75:$B$86,2,TRUE))</f>
        <v>Level 2</v>
      </c>
      <c r="AI415" s="99">
        <v>8655660</v>
      </c>
      <c r="AJ415" s="99" t="s">
        <v>9</v>
      </c>
      <c r="AK415" s="99" t="s">
        <v>2346</v>
      </c>
      <c r="AL415" s="99"/>
      <c r="AM415" s="100" t="s">
        <v>2348</v>
      </c>
      <c r="AN415" s="100" t="s">
        <v>2349</v>
      </c>
      <c r="AO415" s="99" t="str">
        <f t="shared" si="125"/>
        <v>Link</v>
      </c>
      <c r="AP415" s="99" t="b">
        <v>0</v>
      </c>
      <c r="AQ415" s="170">
        <v>432</v>
      </c>
      <c r="AR415" s="184" t="s">
        <v>3347</v>
      </c>
      <c r="AS415"/>
      <c r="AT415"/>
      <c r="AU415"/>
      <c r="AV415"/>
      <c r="AW415"/>
      <c r="AX415"/>
      <c r="AY415"/>
      <c r="AZ415"/>
      <c r="BA415"/>
      <c r="BB415"/>
      <c r="BC415"/>
      <c r="BD415"/>
      <c r="BE415"/>
      <c r="BF415"/>
      <c r="BG415"/>
      <c r="BH415"/>
      <c r="BI415"/>
      <c r="BJ415"/>
      <c r="BK415"/>
      <c r="BL415"/>
      <c r="BM415"/>
      <c r="BN415"/>
      <c r="BO415"/>
      <c r="BP415"/>
      <c r="BQ415"/>
      <c r="BR415"/>
      <c r="BS415" s="100" t="s">
        <v>3346</v>
      </c>
      <c r="BT415" s="100" t="s">
        <v>3343</v>
      </c>
      <c r="BU415" s="105"/>
      <c r="BV415" s="105">
        <v>2</v>
      </c>
      <c r="BW415" s="105">
        <v>3</v>
      </c>
      <c r="BX415" s="105"/>
      <c r="BY415" s="105"/>
      <c r="BZ415" s="105"/>
      <c r="CA415" s="105"/>
      <c r="CB415" s="105"/>
      <c r="CC415" s="105"/>
      <c r="CD415" s="100" t="s">
        <v>2801</v>
      </c>
      <c r="CE415" s="100" t="s">
        <v>2818</v>
      </c>
      <c r="CF415" s="105">
        <v>1</v>
      </c>
      <c r="CG415" s="100" t="s">
        <v>3214</v>
      </c>
      <c r="CH415" s="100" t="s">
        <v>3208</v>
      </c>
      <c r="CI415" s="106" t="s">
        <v>2810</v>
      </c>
      <c r="CJ415" s="92" t="s">
        <v>3113</v>
      </c>
      <c r="CK415" s="100"/>
    </row>
    <row r="416" spans="1:89" s="84" customFormat="1" x14ac:dyDescent="0.3">
      <c r="A416" s="83" t="s">
        <v>1417</v>
      </c>
      <c r="B416" s="83">
        <v>61190809</v>
      </c>
      <c r="C416" s="83">
        <v>3</v>
      </c>
      <c r="D416" s="83">
        <v>1266</v>
      </c>
      <c r="E416" s="83">
        <v>1</v>
      </c>
      <c r="G416" s="83" t="s">
        <v>1418</v>
      </c>
      <c r="H416" s="85">
        <v>44207</v>
      </c>
      <c r="I416" s="83"/>
      <c r="J416" s="86">
        <v>1586790398</v>
      </c>
      <c r="K416" s="87">
        <f t="shared" si="111"/>
        <v>43934.629606481481</v>
      </c>
      <c r="L416" s="86">
        <v>1586794678</v>
      </c>
      <c r="M416" s="87">
        <f t="shared" si="112"/>
        <v>43934.679143518515</v>
      </c>
      <c r="N416" s="86">
        <f t="shared" si="113"/>
        <v>4280</v>
      </c>
      <c r="O416" s="88" t="str">
        <f t="shared" si="114"/>
        <v>0 days 1:11:20</v>
      </c>
      <c r="P416" s="86">
        <v>1586849170</v>
      </c>
      <c r="Q416" s="87">
        <f t="shared" si="115"/>
        <v>43935.309837962966</v>
      </c>
      <c r="R416" s="86">
        <f t="shared" si="116"/>
        <v>58772</v>
      </c>
      <c r="S416" s="88" t="str">
        <f t="shared" si="117"/>
        <v>0 days 16:19:32</v>
      </c>
      <c r="U416" s="87" t="str">
        <f t="shared" si="118"/>
        <v/>
      </c>
      <c r="V416" s="86" t="str">
        <f t="shared" si="119"/>
        <v/>
      </c>
      <c r="W416" s="88" t="str">
        <f t="shared" si="120"/>
        <v/>
      </c>
      <c r="X416" s="86">
        <f t="shared" si="121"/>
        <v>4280</v>
      </c>
      <c r="Y416" s="88" t="str">
        <f t="shared" si="122"/>
        <v>00 days 01:11:20</v>
      </c>
      <c r="AC416" s="84" t="str">
        <f>IF(AB416="","",VLOOKUP(AB416,'Lookup Tables'!$A$75:$B$86,2,TRUE))</f>
        <v/>
      </c>
      <c r="AD416" s="88" t="str">
        <f t="shared" si="123"/>
        <v/>
      </c>
      <c r="AE416" s="83" t="s">
        <v>1420</v>
      </c>
      <c r="AF416" s="89" t="str">
        <f t="shared" si="124"/>
        <v>Link</v>
      </c>
      <c r="AG416" s="83">
        <v>327</v>
      </c>
      <c r="AH416" s="84" t="str">
        <f>IF(AG416="","",VLOOKUP(AG416,'Lookup Tables'!$A$75:$B$86,2,TRUE))</f>
        <v>Level 2</v>
      </c>
      <c r="AI416" s="83">
        <v>11831068</v>
      </c>
      <c r="AJ416" s="83" t="s">
        <v>9</v>
      </c>
      <c r="AK416" s="83" t="s">
        <v>1419</v>
      </c>
      <c r="AL416" s="83"/>
      <c r="AM416" s="84" t="s">
        <v>1421</v>
      </c>
      <c r="AN416" s="84" t="s">
        <v>1422</v>
      </c>
      <c r="AO416" s="89" t="str">
        <f t="shared" si="125"/>
        <v>Link</v>
      </c>
      <c r="AP416" s="83" t="b">
        <v>1</v>
      </c>
      <c r="AQ416" s="168">
        <v>252</v>
      </c>
      <c r="AR416" s="181" t="s">
        <v>3508</v>
      </c>
      <c r="AS416"/>
      <c r="AT416"/>
      <c r="AU416"/>
      <c r="AV416"/>
      <c r="AW416"/>
      <c r="AX416"/>
      <c r="AY416"/>
      <c r="AZ416"/>
      <c r="BA416"/>
      <c r="BB416"/>
      <c r="BC416"/>
      <c r="BD416"/>
      <c r="BE416"/>
      <c r="BF416"/>
      <c r="BG416"/>
      <c r="BH416"/>
      <c r="BI416"/>
      <c r="BJ416"/>
      <c r="BK416"/>
      <c r="BL416"/>
      <c r="BM416"/>
      <c r="BN416"/>
      <c r="BO416"/>
      <c r="BP416"/>
      <c r="BQ416"/>
      <c r="BR416"/>
      <c r="BS416" s="84" t="s">
        <v>3509</v>
      </c>
      <c r="BT416" s="84" t="s">
        <v>3433</v>
      </c>
      <c r="BU416" s="90"/>
      <c r="BV416" s="90"/>
      <c r="BW416" s="90">
        <v>2</v>
      </c>
      <c r="BX416" s="90"/>
      <c r="BY416" s="90"/>
      <c r="BZ416" s="90"/>
      <c r="CA416" s="90"/>
      <c r="CB416" s="90"/>
      <c r="CC416" s="90">
        <v>3</v>
      </c>
      <c r="CD416" s="84" t="s">
        <v>2801</v>
      </c>
      <c r="CE416" s="84" t="s">
        <v>2818</v>
      </c>
      <c r="CF416" s="90">
        <v>1</v>
      </c>
      <c r="CG416" s="84" t="s">
        <v>3214</v>
      </c>
      <c r="CH416" s="84" t="s">
        <v>2818</v>
      </c>
      <c r="CI416" s="91" t="s">
        <v>2813</v>
      </c>
      <c r="CJ416" s="92" t="s">
        <v>3113</v>
      </c>
    </row>
    <row r="417" spans="1:89" s="84" customFormat="1" x14ac:dyDescent="0.3">
      <c r="A417" s="83" t="s">
        <v>1231</v>
      </c>
      <c r="B417" s="83">
        <v>63390727</v>
      </c>
      <c r="C417" s="83">
        <v>0</v>
      </c>
      <c r="D417" s="83">
        <v>280</v>
      </c>
      <c r="E417" s="83">
        <v>0</v>
      </c>
      <c r="G417" s="83" t="s">
        <v>1229</v>
      </c>
      <c r="H417" s="85">
        <v>44056</v>
      </c>
      <c r="I417" s="83"/>
      <c r="J417" s="86">
        <v>1597305862</v>
      </c>
      <c r="K417" s="87">
        <f t="shared" si="111"/>
        <v>44056.336365740746</v>
      </c>
      <c r="L417" s="86">
        <v>1597309273</v>
      </c>
      <c r="M417" s="87">
        <f t="shared" si="112"/>
        <v>44056.375844907408</v>
      </c>
      <c r="N417" s="86">
        <f t="shared" si="113"/>
        <v>3411</v>
      </c>
      <c r="O417" s="88" t="str">
        <f t="shared" si="114"/>
        <v>0 days 0:56:51</v>
      </c>
      <c r="P417" s="86"/>
      <c r="Q417" s="87" t="str">
        <f t="shared" si="115"/>
        <v/>
      </c>
      <c r="R417" s="86" t="str">
        <f t="shared" si="116"/>
        <v/>
      </c>
      <c r="S417" s="88" t="str">
        <f t="shared" si="117"/>
        <v/>
      </c>
      <c r="U417" s="87" t="str">
        <f t="shared" si="118"/>
        <v/>
      </c>
      <c r="V417" s="86" t="str">
        <f t="shared" si="119"/>
        <v/>
      </c>
      <c r="W417" s="88" t="str">
        <f t="shared" si="120"/>
        <v/>
      </c>
      <c r="X417" s="86">
        <f t="shared" si="121"/>
        <v>3411</v>
      </c>
      <c r="Y417" s="88" t="str">
        <f t="shared" si="122"/>
        <v>00 days 00:56:51</v>
      </c>
      <c r="AC417" s="84" t="str">
        <f>IF(AB417="","",VLOOKUP(AB417,'Lookup Tables'!$A$75:$B$86,2,TRUE))</f>
        <v/>
      </c>
      <c r="AD417" s="88" t="str">
        <f t="shared" si="123"/>
        <v/>
      </c>
      <c r="AE417" s="83" t="s">
        <v>443</v>
      </c>
      <c r="AF417" s="89" t="str">
        <f t="shared" si="124"/>
        <v>Link</v>
      </c>
      <c r="AG417" s="83">
        <v>269</v>
      </c>
      <c r="AH417" s="84" t="str">
        <f>IF(AG417="","",VLOOKUP(AG417,'Lookup Tables'!$A$75:$B$86,2,TRUE))</f>
        <v>Level 2</v>
      </c>
      <c r="AI417" s="83">
        <v>13705843</v>
      </c>
      <c r="AJ417" s="83" t="s">
        <v>9</v>
      </c>
      <c r="AK417" s="83" t="s">
        <v>442</v>
      </c>
      <c r="AL417" s="83"/>
      <c r="AM417" s="84" t="s">
        <v>444</v>
      </c>
      <c r="AN417" s="84" t="s">
        <v>1232</v>
      </c>
      <c r="AO417" s="89" t="str">
        <f t="shared" si="125"/>
        <v>Link</v>
      </c>
      <c r="AP417" s="83" t="b">
        <v>0</v>
      </c>
      <c r="AQ417" s="168">
        <v>218</v>
      </c>
      <c r="AR417" s="181" t="s">
        <v>3577</v>
      </c>
      <c r="AS417"/>
      <c r="AT417"/>
      <c r="AU417"/>
      <c r="AV417"/>
      <c r="AW417"/>
      <c r="AX417"/>
      <c r="AY417"/>
      <c r="AZ417"/>
      <c r="BA417"/>
      <c r="BB417"/>
      <c r="BC417"/>
      <c r="BD417"/>
      <c r="BE417"/>
      <c r="BF417"/>
      <c r="BG417"/>
      <c r="BH417"/>
      <c r="BI417"/>
      <c r="BJ417"/>
      <c r="BK417"/>
      <c r="BL417"/>
      <c r="BM417"/>
      <c r="BN417"/>
      <c r="BO417"/>
      <c r="BP417"/>
      <c r="BQ417"/>
      <c r="BR417"/>
      <c r="BS417" s="84" t="s">
        <v>3578</v>
      </c>
      <c r="BT417" s="84" t="s">
        <v>3433</v>
      </c>
      <c r="BU417" s="90"/>
      <c r="BV417" s="90"/>
      <c r="BW417" s="90">
        <v>3</v>
      </c>
      <c r="BX417" s="90"/>
      <c r="BY417" s="90"/>
      <c r="BZ417" s="90"/>
      <c r="CA417" s="90"/>
      <c r="CB417" s="90"/>
      <c r="CC417" s="90"/>
      <c r="CD417" s="84" t="s">
        <v>2801</v>
      </c>
      <c r="CE417" s="84" t="s">
        <v>2818</v>
      </c>
      <c r="CF417" s="90">
        <v>1</v>
      </c>
      <c r="CG417" s="84" t="s">
        <v>3214</v>
      </c>
      <c r="CH417" s="84" t="s">
        <v>3208</v>
      </c>
      <c r="CI417" s="91" t="s">
        <v>2810</v>
      </c>
      <c r="CJ417" s="96" t="s">
        <v>3113</v>
      </c>
    </row>
    <row r="418" spans="1:89" s="84" customFormat="1" x14ac:dyDescent="0.3">
      <c r="A418" s="83" t="s">
        <v>786</v>
      </c>
      <c r="B418" s="83">
        <v>65325479</v>
      </c>
      <c r="C418" s="83">
        <v>0</v>
      </c>
      <c r="D418" s="83">
        <v>23</v>
      </c>
      <c r="E418" s="83">
        <v>0</v>
      </c>
      <c r="G418" s="83" t="s">
        <v>237</v>
      </c>
      <c r="H418" s="85">
        <v>44181</v>
      </c>
      <c r="I418" s="83"/>
      <c r="J418" s="86">
        <v>1608129824</v>
      </c>
      <c r="K418" s="87">
        <f t="shared" si="111"/>
        <v>44181.613703703704</v>
      </c>
      <c r="L418" s="86"/>
      <c r="M418" s="87" t="str">
        <f t="shared" si="112"/>
        <v/>
      </c>
      <c r="N418" s="86" t="str">
        <f t="shared" si="113"/>
        <v/>
      </c>
      <c r="O418" s="88" t="str">
        <f t="shared" si="114"/>
        <v/>
      </c>
      <c r="P418" s="86"/>
      <c r="Q418" s="87" t="str">
        <f t="shared" si="115"/>
        <v/>
      </c>
      <c r="R418" s="86" t="str">
        <f t="shared" si="116"/>
        <v/>
      </c>
      <c r="S418" s="88" t="str">
        <f t="shared" si="117"/>
        <v/>
      </c>
      <c r="U418" s="87" t="str">
        <f t="shared" si="118"/>
        <v/>
      </c>
      <c r="V418" s="86" t="str">
        <f t="shared" si="119"/>
        <v/>
      </c>
      <c r="W418" s="88" t="str">
        <f t="shared" si="120"/>
        <v/>
      </c>
      <c r="X418" s="86" t="str">
        <f t="shared" si="121"/>
        <v/>
      </c>
      <c r="Y418" s="88" t="str">
        <f t="shared" si="122"/>
        <v/>
      </c>
      <c r="AC418" s="84" t="str">
        <f>IF(AB418="","",VLOOKUP(AB418,'Lookup Tables'!$A$75:$B$86,2,TRUE))</f>
        <v/>
      </c>
      <c r="AD418" s="88" t="str">
        <f t="shared" si="123"/>
        <v/>
      </c>
      <c r="AE418" s="83" t="s">
        <v>788</v>
      </c>
      <c r="AF418" s="89" t="str">
        <f t="shared" si="124"/>
        <v>Link</v>
      </c>
      <c r="AG418" s="83">
        <v>1</v>
      </c>
      <c r="AH418" s="84" t="str">
        <f>IF(AG418="","",VLOOKUP(AG418,'Lookup Tables'!$A$75:$B$86,2,TRUE))</f>
        <v>Level 1</v>
      </c>
      <c r="AI418" s="83">
        <v>9424796</v>
      </c>
      <c r="AJ418" s="83" t="s">
        <v>9</v>
      </c>
      <c r="AK418" s="83" t="s">
        <v>787</v>
      </c>
      <c r="AL418" s="83"/>
      <c r="AM418" s="84" t="s">
        <v>789</v>
      </c>
      <c r="AN418" s="84" t="s">
        <v>790</v>
      </c>
      <c r="AO418" s="89" t="str">
        <f t="shared" si="125"/>
        <v>Link</v>
      </c>
      <c r="AP418" s="83" t="b">
        <v>0</v>
      </c>
      <c r="AQ418" s="168">
        <v>135</v>
      </c>
      <c r="AR418" s="181" t="s">
        <v>3393</v>
      </c>
      <c r="AS418"/>
      <c r="AT418"/>
      <c r="AU418"/>
      <c r="AV418"/>
      <c r="AW418"/>
      <c r="AX418"/>
      <c r="AY418"/>
      <c r="AZ418"/>
      <c r="BA418"/>
      <c r="BB418"/>
      <c r="BC418"/>
      <c r="BD418"/>
      <c r="BE418"/>
      <c r="BF418"/>
      <c r="BG418"/>
      <c r="BH418"/>
      <c r="BI418"/>
      <c r="BJ418"/>
      <c r="BK418"/>
      <c r="BL418"/>
      <c r="BM418"/>
      <c r="BN418"/>
      <c r="BO418"/>
      <c r="BP418"/>
      <c r="BQ418"/>
      <c r="BR418"/>
      <c r="BS418" s="84" t="s">
        <v>3394</v>
      </c>
      <c r="BT418" s="84" t="s">
        <v>3389</v>
      </c>
      <c r="BU418" s="90"/>
      <c r="BV418" s="90"/>
      <c r="BW418" s="90">
        <v>3</v>
      </c>
      <c r="BX418" s="90"/>
      <c r="BY418" s="90"/>
      <c r="BZ418" s="90"/>
      <c r="CA418" s="90"/>
      <c r="CB418" s="90"/>
      <c r="CC418" s="90"/>
      <c r="CD418" s="84" t="s">
        <v>2801</v>
      </c>
      <c r="CE418" s="84" t="s">
        <v>2818</v>
      </c>
      <c r="CF418" s="90">
        <v>1</v>
      </c>
      <c r="CG418" s="84" t="s">
        <v>3214</v>
      </c>
      <c r="CH418" s="84" t="s">
        <v>3208</v>
      </c>
      <c r="CI418" s="91" t="s">
        <v>2818</v>
      </c>
      <c r="CJ418" s="92" t="s">
        <v>3113</v>
      </c>
    </row>
    <row r="419" spans="1:89" s="84" customFormat="1" x14ac:dyDescent="0.3">
      <c r="A419" s="83" t="s">
        <v>2102</v>
      </c>
      <c r="B419" s="83">
        <v>60571055</v>
      </c>
      <c r="C419" s="83">
        <v>0</v>
      </c>
      <c r="D419" s="83">
        <v>275</v>
      </c>
      <c r="E419" s="83">
        <v>1</v>
      </c>
      <c r="F419" s="84">
        <v>60881818</v>
      </c>
      <c r="G419" s="83" t="s">
        <v>2103</v>
      </c>
      <c r="H419" s="85">
        <v>43921</v>
      </c>
      <c r="I419" s="83"/>
      <c r="J419" s="86">
        <v>1583525970</v>
      </c>
      <c r="K419" s="87">
        <f t="shared" si="111"/>
        <v>43896.846875000003</v>
      </c>
      <c r="L419" s="86"/>
      <c r="M419" s="87" t="str">
        <f t="shared" si="112"/>
        <v/>
      </c>
      <c r="N419" s="86" t="str">
        <f t="shared" si="113"/>
        <v/>
      </c>
      <c r="O419" s="88" t="str">
        <f t="shared" si="114"/>
        <v/>
      </c>
      <c r="P419" s="86">
        <v>1585295247</v>
      </c>
      <c r="Q419" s="87">
        <f t="shared" si="115"/>
        <v>43917.324618055558</v>
      </c>
      <c r="R419" s="86">
        <f t="shared" si="116"/>
        <v>1769277</v>
      </c>
      <c r="S419" s="88" t="str">
        <f t="shared" si="117"/>
        <v>20 days 11:27:57</v>
      </c>
      <c r="T419" s="84">
        <v>1585295247</v>
      </c>
      <c r="U419" s="87">
        <f t="shared" si="118"/>
        <v>43917.324618055558</v>
      </c>
      <c r="V419" s="86">
        <f t="shared" si="119"/>
        <v>1769277</v>
      </c>
      <c r="W419" s="88" t="str">
        <f t="shared" si="120"/>
        <v>20 days 11:27:57</v>
      </c>
      <c r="X419" s="86">
        <f t="shared" si="121"/>
        <v>1769277</v>
      </c>
      <c r="Y419" s="88" t="str">
        <f t="shared" si="122"/>
        <v>20 days 11:27:57</v>
      </c>
      <c r="Z419" s="84" t="s">
        <v>3076</v>
      </c>
      <c r="AA419" s="84">
        <v>812369</v>
      </c>
      <c r="AB419" s="84">
        <v>4966</v>
      </c>
      <c r="AC419" s="84" t="str">
        <f>IF(AB419="","",VLOOKUP(AB419,'Lookup Tables'!$A$75:$B$86,2,TRUE))</f>
        <v>Level 6</v>
      </c>
      <c r="AD419" s="88" t="str">
        <f t="shared" si="123"/>
        <v>Level 1-Level 6</v>
      </c>
      <c r="AE419" s="83" t="s">
        <v>2105</v>
      </c>
      <c r="AF419" s="89" t="str">
        <f t="shared" si="124"/>
        <v>Link</v>
      </c>
      <c r="AG419" s="83">
        <v>183</v>
      </c>
      <c r="AH419" s="84" t="str">
        <f>IF(AG419="","",VLOOKUP(AG419,'Lookup Tables'!$A$75:$B$86,2,TRUE))</f>
        <v>Level 1</v>
      </c>
      <c r="AI419" s="83">
        <v>11660683</v>
      </c>
      <c r="AJ419" s="83" t="s">
        <v>9</v>
      </c>
      <c r="AK419" s="83" t="s">
        <v>2104</v>
      </c>
      <c r="AL419" s="83"/>
      <c r="AM419" s="84" t="s">
        <v>2106</v>
      </c>
      <c r="AN419" s="84" t="s">
        <v>2107</v>
      </c>
      <c r="AO419" s="89" t="str">
        <f t="shared" si="125"/>
        <v>Link</v>
      </c>
      <c r="AP419" s="83" t="b">
        <v>1</v>
      </c>
      <c r="AQ419" s="168">
        <v>387</v>
      </c>
      <c r="AR419" s="181" t="s">
        <v>3730</v>
      </c>
      <c r="AS419"/>
      <c r="AT419"/>
      <c r="AU419"/>
      <c r="AV419"/>
      <c r="AW419"/>
      <c r="AX419"/>
      <c r="AY419"/>
      <c r="AZ419"/>
      <c r="BA419"/>
      <c r="BB419"/>
      <c r="BC419"/>
      <c r="BD419"/>
      <c r="BE419"/>
      <c r="BF419"/>
      <c r="BG419"/>
      <c r="BH419"/>
      <c r="BI419"/>
      <c r="BJ419"/>
      <c r="BK419"/>
      <c r="BL419"/>
      <c r="BM419"/>
      <c r="BN419"/>
      <c r="BO419"/>
      <c r="BP419"/>
      <c r="BQ419"/>
      <c r="BR419"/>
      <c r="BS419" s="94" t="s">
        <v>3731</v>
      </c>
      <c r="BT419" s="94" t="s">
        <v>3334</v>
      </c>
      <c r="BU419" s="90"/>
      <c r="BV419" s="90"/>
      <c r="BW419" s="90">
        <v>3</v>
      </c>
      <c r="BX419" s="90"/>
      <c r="BY419" s="90"/>
      <c r="BZ419" s="90"/>
      <c r="CA419" s="90"/>
      <c r="CB419" s="90"/>
      <c r="CC419" s="90"/>
      <c r="CD419" s="84" t="s">
        <v>2801</v>
      </c>
      <c r="CE419" s="84" t="s">
        <v>2818</v>
      </c>
      <c r="CF419" s="90">
        <v>1</v>
      </c>
      <c r="CG419" s="84" t="s">
        <v>3214</v>
      </c>
      <c r="CH419" s="84" t="s">
        <v>3208</v>
      </c>
      <c r="CI419" s="91" t="s">
        <v>2810</v>
      </c>
      <c r="CJ419" s="92" t="s">
        <v>3113</v>
      </c>
    </row>
    <row r="420" spans="1:89" s="84" customFormat="1" x14ac:dyDescent="0.3">
      <c r="A420" s="83" t="s">
        <v>1275</v>
      </c>
      <c r="B420" s="83">
        <v>62544648</v>
      </c>
      <c r="C420" s="83">
        <v>0</v>
      </c>
      <c r="D420" s="83">
        <v>367</v>
      </c>
      <c r="E420" s="83">
        <v>1</v>
      </c>
      <c r="G420" s="83" t="s">
        <v>1276</v>
      </c>
      <c r="H420" s="85">
        <v>44006</v>
      </c>
      <c r="I420" s="83"/>
      <c r="J420" s="86">
        <v>1592950990</v>
      </c>
      <c r="K420" s="87">
        <f t="shared" si="111"/>
        <v>44005.932754629626</v>
      </c>
      <c r="L420" s="86"/>
      <c r="M420" s="87" t="str">
        <f t="shared" si="112"/>
        <v/>
      </c>
      <c r="N420" s="86" t="str">
        <f t="shared" si="113"/>
        <v/>
      </c>
      <c r="O420" s="88" t="str">
        <f t="shared" si="114"/>
        <v/>
      </c>
      <c r="P420" s="86">
        <v>1592991225</v>
      </c>
      <c r="Q420" s="87">
        <f t="shared" si="115"/>
        <v>44006.3984375</v>
      </c>
      <c r="R420" s="86">
        <f t="shared" si="116"/>
        <v>40235</v>
      </c>
      <c r="S420" s="88" t="str">
        <f t="shared" si="117"/>
        <v>0 days 11:10:35</v>
      </c>
      <c r="U420" s="87" t="str">
        <f t="shared" si="118"/>
        <v/>
      </c>
      <c r="V420" s="86" t="str">
        <f t="shared" si="119"/>
        <v/>
      </c>
      <c r="W420" s="88" t="str">
        <f t="shared" si="120"/>
        <v/>
      </c>
      <c r="X420" s="86">
        <f t="shared" si="121"/>
        <v>40235</v>
      </c>
      <c r="Y420" s="88" t="str">
        <f t="shared" si="122"/>
        <v>00 days 11:10:35</v>
      </c>
      <c r="AC420" s="84" t="str">
        <f>IF(AB420="","",VLOOKUP(AB420,'Lookup Tables'!$A$75:$B$86,2,TRUE))</f>
        <v/>
      </c>
      <c r="AD420" s="88" t="str">
        <f t="shared" si="123"/>
        <v/>
      </c>
      <c r="AE420" s="83" t="s">
        <v>1278</v>
      </c>
      <c r="AF420" s="89" t="str">
        <f t="shared" si="124"/>
        <v>Link</v>
      </c>
      <c r="AG420" s="83">
        <v>1505</v>
      </c>
      <c r="AH420" s="84" t="str">
        <f>IF(AG420="","",VLOOKUP(AG420,'Lookup Tables'!$A$75:$B$86,2,TRUE))</f>
        <v>Level 4</v>
      </c>
      <c r="AI420" s="83">
        <v>8309806</v>
      </c>
      <c r="AJ420" s="83" t="s">
        <v>9</v>
      </c>
      <c r="AK420" s="83" t="s">
        <v>1277</v>
      </c>
      <c r="AL420" s="83">
        <v>60</v>
      </c>
      <c r="AM420" s="84" t="s">
        <v>1279</v>
      </c>
      <c r="AN420" s="84" t="s">
        <v>1280</v>
      </c>
      <c r="AO420" s="89" t="str">
        <f t="shared" si="125"/>
        <v>Link</v>
      </c>
      <c r="AP420" s="83" t="b">
        <v>0</v>
      </c>
      <c r="AQ420" s="168">
        <v>226</v>
      </c>
      <c r="AR420" s="181" t="s">
        <v>3498</v>
      </c>
      <c r="AS420"/>
      <c r="AT420"/>
      <c r="AU420"/>
      <c r="AV420"/>
      <c r="AW420"/>
      <c r="AX420"/>
      <c r="AY420"/>
      <c r="AZ420"/>
      <c r="BA420"/>
      <c r="BB420"/>
      <c r="BC420"/>
      <c r="BD420"/>
      <c r="BE420"/>
      <c r="BF420"/>
      <c r="BG420"/>
      <c r="BH420"/>
      <c r="BI420"/>
      <c r="BJ420"/>
      <c r="BK420"/>
      <c r="BL420"/>
      <c r="BM420"/>
      <c r="BN420"/>
      <c r="BO420"/>
      <c r="BP420"/>
      <c r="BQ420"/>
      <c r="BR420"/>
      <c r="BS420" s="84" t="s">
        <v>3499</v>
      </c>
      <c r="BT420" s="84" t="s">
        <v>3433</v>
      </c>
      <c r="BU420" s="90"/>
      <c r="BV420" s="90">
        <v>2</v>
      </c>
      <c r="BW420" s="90">
        <v>3</v>
      </c>
      <c r="BX420" s="90"/>
      <c r="BY420" s="90"/>
      <c r="BZ420" s="90"/>
      <c r="CA420" s="90"/>
      <c r="CB420" s="90"/>
      <c r="CC420" s="90"/>
      <c r="CD420" s="84" t="s">
        <v>2801</v>
      </c>
      <c r="CE420" s="84" t="s">
        <v>2818</v>
      </c>
      <c r="CF420" s="90">
        <v>1</v>
      </c>
      <c r="CG420" s="84" t="s">
        <v>3213</v>
      </c>
      <c r="CH420" s="84" t="s">
        <v>3209</v>
      </c>
      <c r="CI420" s="91" t="s">
        <v>2818</v>
      </c>
      <c r="CJ420" s="92" t="s">
        <v>3113</v>
      </c>
    </row>
    <row r="421" spans="1:89" s="84" customFormat="1" x14ac:dyDescent="0.3">
      <c r="A421" s="99" t="s">
        <v>2500</v>
      </c>
      <c r="B421" s="99">
        <v>63019489</v>
      </c>
      <c r="C421" s="99">
        <v>0</v>
      </c>
      <c r="D421" s="99">
        <v>25</v>
      </c>
      <c r="E421" s="99">
        <v>1</v>
      </c>
      <c r="F421" s="100">
        <v>63021518</v>
      </c>
      <c r="G421" s="99" t="s">
        <v>2501</v>
      </c>
      <c r="H421" s="101">
        <v>44033</v>
      </c>
      <c r="I421" s="99"/>
      <c r="J421" s="102">
        <v>1595351014</v>
      </c>
      <c r="K421" s="103">
        <f t="shared" si="111"/>
        <v>44033.710810185185</v>
      </c>
      <c r="L421" s="102"/>
      <c r="M421" s="103" t="str">
        <f t="shared" si="112"/>
        <v/>
      </c>
      <c r="N421" s="102" t="str">
        <f t="shared" si="113"/>
        <v/>
      </c>
      <c r="O421" s="104" t="str">
        <f t="shared" si="114"/>
        <v/>
      </c>
      <c r="P421" s="102">
        <v>1595358704</v>
      </c>
      <c r="Q421" s="103">
        <f t="shared" si="115"/>
        <v>44033.799814814818</v>
      </c>
      <c r="R421" s="102">
        <f t="shared" si="116"/>
        <v>7690</v>
      </c>
      <c r="S421" s="104" t="str">
        <f t="shared" si="117"/>
        <v>0 days 2:8:10</v>
      </c>
      <c r="T421" s="100">
        <v>1595358704</v>
      </c>
      <c r="U421" s="103">
        <f t="shared" si="118"/>
        <v>44033.799814814818</v>
      </c>
      <c r="V421" s="102">
        <f t="shared" si="119"/>
        <v>7690</v>
      </c>
      <c r="W421" s="104" t="str">
        <f t="shared" si="120"/>
        <v>0 days 2:8:10</v>
      </c>
      <c r="X421" s="102">
        <f t="shared" si="121"/>
        <v>7690</v>
      </c>
      <c r="Y421" s="104" t="str">
        <f t="shared" si="122"/>
        <v>00 days 02:08:10</v>
      </c>
      <c r="Z421" s="100" t="s">
        <v>1094</v>
      </c>
      <c r="AA421" s="100">
        <v>13129431</v>
      </c>
      <c r="AB421" s="100">
        <v>73</v>
      </c>
      <c r="AC421" s="100" t="str">
        <f>IF(AB421="","",VLOOKUP(AB421,'Lookup Tables'!$A$75:$B$86,2,TRUE))</f>
        <v>Level 1</v>
      </c>
      <c r="AD421" s="104" t="str">
        <f t="shared" si="123"/>
        <v>Level 1-Level 1</v>
      </c>
      <c r="AE421" s="99" t="s">
        <v>1094</v>
      </c>
      <c r="AF421" s="99" t="str">
        <f t="shared" si="124"/>
        <v>Link</v>
      </c>
      <c r="AG421" s="99">
        <v>73</v>
      </c>
      <c r="AH421" s="100" t="str">
        <f>IF(AG421="","",VLOOKUP(AG421,'Lookup Tables'!$A$75:$B$86,2,TRUE))</f>
        <v>Level 1</v>
      </c>
      <c r="AI421" s="99">
        <v>13129431</v>
      </c>
      <c r="AJ421" s="99" t="s">
        <v>9</v>
      </c>
      <c r="AK421" s="99" t="s">
        <v>1093</v>
      </c>
      <c r="AL421" s="99"/>
      <c r="AM421" s="100" t="s">
        <v>1095</v>
      </c>
      <c r="AN421" s="100" t="s">
        <v>2502</v>
      </c>
      <c r="AO421" s="99" t="str">
        <f t="shared" si="125"/>
        <v>Link</v>
      </c>
      <c r="AP421" s="157" t="b">
        <v>1</v>
      </c>
      <c r="AQ421" s="170">
        <v>461</v>
      </c>
      <c r="AR421" s="185" t="s">
        <v>2913</v>
      </c>
      <c r="AS421" s="159"/>
      <c r="AT421" s="159"/>
      <c r="AU421" s="159"/>
      <c r="AV421" s="159"/>
      <c r="AW421" s="159"/>
      <c r="AX421" s="159"/>
      <c r="AY421" s="159"/>
      <c r="AZ421" s="159"/>
      <c r="BA421" s="159"/>
      <c r="BB421" s="159"/>
      <c r="BC421" s="159"/>
      <c r="BD421" s="159"/>
      <c r="BE421" s="159"/>
      <c r="BF421" s="159"/>
      <c r="BG421" s="159"/>
      <c r="BH421" s="159"/>
      <c r="BI421" s="159"/>
      <c r="BJ421" s="159"/>
      <c r="BK421" s="159"/>
      <c r="BL421" s="159"/>
      <c r="BM421" s="159"/>
      <c r="BN421" s="159"/>
      <c r="BO421" s="159"/>
      <c r="BP421" s="159"/>
      <c r="BQ421" s="159"/>
      <c r="BR421" s="159"/>
      <c r="BS421" s="158" t="s">
        <v>2914</v>
      </c>
      <c r="BT421" s="158" t="s">
        <v>2903</v>
      </c>
      <c r="BU421" s="160"/>
      <c r="BV421" s="160"/>
      <c r="BW421" s="160">
        <v>3</v>
      </c>
      <c r="BX421" s="160"/>
      <c r="BY421" s="160"/>
      <c r="BZ421" s="160"/>
      <c r="CA421" s="160"/>
      <c r="CB421" s="160"/>
      <c r="CC421" s="160"/>
      <c r="CD421" s="158" t="s">
        <v>2801</v>
      </c>
      <c r="CE421" s="158" t="s">
        <v>2818</v>
      </c>
      <c r="CF421" s="160">
        <v>1</v>
      </c>
      <c r="CG421" s="158" t="s">
        <v>3213</v>
      </c>
      <c r="CH421" s="158" t="s">
        <v>3208</v>
      </c>
      <c r="CI421" s="161" t="s">
        <v>2810</v>
      </c>
      <c r="CJ421" s="162" t="s">
        <v>3113</v>
      </c>
      <c r="CK421" s="100"/>
    </row>
    <row r="422" spans="1:89" s="84" customFormat="1" x14ac:dyDescent="0.3">
      <c r="A422" s="83" t="s">
        <v>594</v>
      </c>
      <c r="B422" s="83">
        <v>65980163</v>
      </c>
      <c r="C422" s="83">
        <v>0</v>
      </c>
      <c r="D422" s="83">
        <v>45</v>
      </c>
      <c r="E422" s="83">
        <v>0</v>
      </c>
      <c r="G422" s="83" t="s">
        <v>595</v>
      </c>
      <c r="H422" s="85">
        <v>44228</v>
      </c>
      <c r="I422" s="83"/>
      <c r="J422" s="86">
        <v>1612102786</v>
      </c>
      <c r="K422" s="87">
        <f t="shared" si="111"/>
        <v>44227.597060185188</v>
      </c>
      <c r="L422" s="86">
        <v>1612382465</v>
      </c>
      <c r="M422" s="87">
        <f t="shared" si="112"/>
        <v>44230.834085648152</v>
      </c>
      <c r="N422" s="86">
        <f t="shared" si="113"/>
        <v>279679</v>
      </c>
      <c r="O422" s="88" t="str">
        <f t="shared" si="114"/>
        <v>3 days 5:41:19</v>
      </c>
      <c r="P422" s="86"/>
      <c r="Q422" s="87" t="str">
        <f t="shared" si="115"/>
        <v/>
      </c>
      <c r="R422" s="86" t="str">
        <f t="shared" si="116"/>
        <v/>
      </c>
      <c r="S422" s="88" t="str">
        <f t="shared" si="117"/>
        <v/>
      </c>
      <c r="U422" s="87" t="str">
        <f t="shared" si="118"/>
        <v/>
      </c>
      <c r="V422" s="86" t="str">
        <f t="shared" si="119"/>
        <v/>
      </c>
      <c r="W422" s="88" t="str">
        <f t="shared" si="120"/>
        <v/>
      </c>
      <c r="X422" s="86">
        <f t="shared" si="121"/>
        <v>279679</v>
      </c>
      <c r="Y422" s="88" t="str">
        <f t="shared" si="122"/>
        <v>03 days 05:41:19</v>
      </c>
      <c r="AC422" s="84" t="str">
        <f>IF(AB422="","",VLOOKUP(AB422,'Lookup Tables'!$A$75:$B$86,2,TRUE))</f>
        <v/>
      </c>
      <c r="AD422" s="88" t="str">
        <f t="shared" si="123"/>
        <v/>
      </c>
      <c r="AE422" s="83" t="s">
        <v>597</v>
      </c>
      <c r="AF422" s="89" t="str">
        <f t="shared" si="124"/>
        <v>Link</v>
      </c>
      <c r="AG422" s="83">
        <v>3</v>
      </c>
      <c r="AH422" s="84" t="str">
        <f>IF(AG422="","",VLOOKUP(AG422,'Lookup Tables'!$A$75:$B$86,2,TRUE))</f>
        <v>Level 1</v>
      </c>
      <c r="AI422" s="83">
        <v>13410749</v>
      </c>
      <c r="AJ422" s="83" t="s">
        <v>9</v>
      </c>
      <c r="AK422" s="83" t="s">
        <v>596</v>
      </c>
      <c r="AL422" s="83"/>
      <c r="AM422" s="84" t="s">
        <v>598</v>
      </c>
      <c r="AN422" s="84" t="s">
        <v>599</v>
      </c>
      <c r="AO422" s="89" t="str">
        <f t="shared" si="125"/>
        <v>Link</v>
      </c>
      <c r="AP422" s="83" t="b">
        <v>0</v>
      </c>
      <c r="AQ422" s="168">
        <v>101</v>
      </c>
      <c r="AR422" s="181" t="s">
        <v>2944</v>
      </c>
      <c r="AS422"/>
      <c r="AT422"/>
      <c r="AU422"/>
      <c r="AV422"/>
      <c r="AW422"/>
      <c r="AX422"/>
      <c r="AY422"/>
      <c r="AZ422"/>
      <c r="BA422"/>
      <c r="BB422"/>
      <c r="BC422"/>
      <c r="BD422"/>
      <c r="BE422"/>
      <c r="BF422"/>
      <c r="BG422"/>
      <c r="BH422"/>
      <c r="BI422"/>
      <c r="BJ422"/>
      <c r="BK422"/>
      <c r="BL422"/>
      <c r="BM422"/>
      <c r="BN422"/>
      <c r="BO422"/>
      <c r="BP422"/>
      <c r="BQ422"/>
      <c r="BR422"/>
      <c r="BS422" s="84" t="s">
        <v>2943</v>
      </c>
      <c r="BT422" s="84" t="s">
        <v>2981</v>
      </c>
      <c r="BU422" s="90"/>
      <c r="BV422" s="90">
        <v>2</v>
      </c>
      <c r="BW422" s="90">
        <v>3</v>
      </c>
      <c r="BX422" s="90"/>
      <c r="BY422" s="90"/>
      <c r="BZ422" s="90"/>
      <c r="CA422" s="90"/>
      <c r="CB422" s="90"/>
      <c r="CC422" s="90"/>
      <c r="CD422" s="84" t="s">
        <v>2801</v>
      </c>
      <c r="CE422" s="84" t="s">
        <v>2818</v>
      </c>
      <c r="CF422" s="90">
        <v>1</v>
      </c>
      <c r="CG422" s="84" t="s">
        <v>3214</v>
      </c>
      <c r="CH422" s="84" t="s">
        <v>3208</v>
      </c>
      <c r="CI422" s="91" t="s">
        <v>2810</v>
      </c>
      <c r="CJ422" s="92" t="s">
        <v>3113</v>
      </c>
    </row>
    <row r="423" spans="1:89" s="84" customFormat="1" x14ac:dyDescent="0.3">
      <c r="A423" s="99" t="s">
        <v>2526</v>
      </c>
      <c r="B423" s="99">
        <v>59093079</v>
      </c>
      <c r="C423" s="99">
        <v>1</v>
      </c>
      <c r="D423" s="99">
        <v>469</v>
      </c>
      <c r="E423" s="99">
        <v>1</v>
      </c>
      <c r="F423" s="100">
        <v>59097805</v>
      </c>
      <c r="G423" s="99" t="s">
        <v>2527</v>
      </c>
      <c r="H423" s="101">
        <v>43798</v>
      </c>
      <c r="I423" s="99"/>
      <c r="J423" s="102">
        <v>1574958531</v>
      </c>
      <c r="K423" s="103">
        <f t="shared" si="111"/>
        <v>43797.686701388884</v>
      </c>
      <c r="L423" s="102"/>
      <c r="M423" s="103" t="str">
        <f t="shared" si="112"/>
        <v/>
      </c>
      <c r="N423" s="102" t="str">
        <f t="shared" si="113"/>
        <v/>
      </c>
      <c r="O423" s="104" t="str">
        <f t="shared" si="114"/>
        <v/>
      </c>
      <c r="P423" s="102">
        <v>1574991349</v>
      </c>
      <c r="Q423" s="103">
        <f t="shared" si="115"/>
        <v>43798.066539351858</v>
      </c>
      <c r="R423" s="102">
        <f t="shared" si="116"/>
        <v>32818</v>
      </c>
      <c r="S423" s="104" t="str">
        <f t="shared" si="117"/>
        <v>0 days 9:6:58</v>
      </c>
      <c r="T423" s="100">
        <v>1574991349</v>
      </c>
      <c r="U423" s="103">
        <f t="shared" si="118"/>
        <v>43798.066539351858</v>
      </c>
      <c r="V423" s="102">
        <f t="shared" si="119"/>
        <v>32818</v>
      </c>
      <c r="W423" s="104" t="str">
        <f t="shared" si="120"/>
        <v>0 days 9:6:58</v>
      </c>
      <c r="X423" s="102">
        <f t="shared" si="121"/>
        <v>32818</v>
      </c>
      <c r="Y423" s="104" t="str">
        <f t="shared" si="122"/>
        <v>00 days 09:06:58</v>
      </c>
      <c r="Z423" s="100" t="s">
        <v>2529</v>
      </c>
      <c r="AA423" s="100">
        <v>941357</v>
      </c>
      <c r="AB423" s="100">
        <v>15666</v>
      </c>
      <c r="AC423" s="100" t="str">
        <f>IF(AB423="","",VLOOKUP(AB423,'Lookup Tables'!$A$75:$B$86,2,TRUE))</f>
        <v>Level 8</v>
      </c>
      <c r="AD423" s="104" t="str">
        <f t="shared" si="123"/>
        <v>Level 8-Level 8</v>
      </c>
      <c r="AE423" s="99" t="s">
        <v>2529</v>
      </c>
      <c r="AF423" s="99" t="str">
        <f t="shared" si="124"/>
        <v>Link</v>
      </c>
      <c r="AG423" s="99">
        <v>15666</v>
      </c>
      <c r="AH423" s="100" t="str">
        <f>IF(AG423="","",VLOOKUP(AG423,'Lookup Tables'!$A$75:$B$86,2,TRUE))</f>
        <v>Level 8</v>
      </c>
      <c r="AI423" s="99">
        <v>941357</v>
      </c>
      <c r="AJ423" s="99" t="s">
        <v>9</v>
      </c>
      <c r="AK423" s="99" t="s">
        <v>2528</v>
      </c>
      <c r="AL423" s="99">
        <v>90</v>
      </c>
      <c r="AM423" s="100" t="s">
        <v>2530</v>
      </c>
      <c r="AN423" s="100" t="s">
        <v>2531</v>
      </c>
      <c r="AO423" s="99" t="str">
        <f t="shared" si="125"/>
        <v>Link</v>
      </c>
      <c r="AP423" s="157" t="b">
        <v>1</v>
      </c>
      <c r="AQ423" s="170">
        <v>466</v>
      </c>
      <c r="AR423" s="185" t="s">
        <v>2900</v>
      </c>
      <c r="AS423" s="159"/>
      <c r="AT423" s="159"/>
      <c r="AU423" s="159"/>
      <c r="AV423" s="159"/>
      <c r="AW423" s="159"/>
      <c r="AX423" s="159"/>
      <c r="AY423" s="159"/>
      <c r="AZ423" s="159"/>
      <c r="BA423" s="159"/>
      <c r="BB423" s="159"/>
      <c r="BC423" s="159"/>
      <c r="BD423" s="159"/>
      <c r="BE423" s="159"/>
      <c r="BF423" s="159"/>
      <c r="BG423" s="159"/>
      <c r="BH423" s="159"/>
      <c r="BI423" s="159"/>
      <c r="BJ423" s="159"/>
      <c r="BK423" s="159"/>
      <c r="BL423" s="159"/>
      <c r="BM423" s="159"/>
      <c r="BN423" s="159"/>
      <c r="BO423" s="159"/>
      <c r="BP423" s="159"/>
      <c r="BQ423" s="159"/>
      <c r="BR423" s="159"/>
      <c r="BS423" s="158" t="s">
        <v>2898</v>
      </c>
      <c r="BT423" s="158" t="s">
        <v>2897</v>
      </c>
      <c r="BU423" s="160"/>
      <c r="BV423" s="160">
        <v>3</v>
      </c>
      <c r="BW423" s="160">
        <v>2</v>
      </c>
      <c r="BX423" s="160"/>
      <c r="BY423" s="160"/>
      <c r="BZ423" s="160"/>
      <c r="CA423" s="160"/>
      <c r="CB423" s="160"/>
      <c r="CC423" s="160"/>
      <c r="CD423" s="158" t="s">
        <v>2801</v>
      </c>
      <c r="CE423" s="158" t="s">
        <v>2818</v>
      </c>
      <c r="CF423" s="160">
        <v>1</v>
      </c>
      <c r="CG423" s="158" t="s">
        <v>3213</v>
      </c>
      <c r="CH423" s="158" t="s">
        <v>3209</v>
      </c>
      <c r="CI423" s="161" t="s">
        <v>2818</v>
      </c>
      <c r="CJ423" s="162" t="s">
        <v>3113</v>
      </c>
      <c r="CK423" s="100"/>
    </row>
    <row r="424" spans="1:89" s="84" customFormat="1" x14ac:dyDescent="0.3">
      <c r="A424" s="83" t="s">
        <v>1344</v>
      </c>
      <c r="B424" s="83">
        <v>59364458</v>
      </c>
      <c r="C424" s="83">
        <v>3</v>
      </c>
      <c r="D424" s="83">
        <v>1078</v>
      </c>
      <c r="E424" s="83">
        <v>1</v>
      </c>
      <c r="F424" s="84">
        <v>59366076</v>
      </c>
      <c r="G424" s="83" t="s">
        <v>1345</v>
      </c>
      <c r="H424" s="85">
        <v>43816</v>
      </c>
      <c r="I424" s="83"/>
      <c r="J424" s="86">
        <v>1576531276</v>
      </c>
      <c r="K424" s="87">
        <f t="shared" si="111"/>
        <v>43815.889768518522</v>
      </c>
      <c r="L424" s="86"/>
      <c r="M424" s="87" t="str">
        <f t="shared" si="112"/>
        <v/>
      </c>
      <c r="N424" s="86" t="str">
        <f t="shared" si="113"/>
        <v/>
      </c>
      <c r="O424" s="88" t="str">
        <f t="shared" si="114"/>
        <v/>
      </c>
      <c r="P424" s="86">
        <v>1576542827</v>
      </c>
      <c r="Q424" s="87">
        <f t="shared" si="115"/>
        <v>43816.023460648154</v>
      </c>
      <c r="R424" s="86">
        <f t="shared" si="116"/>
        <v>11551</v>
      </c>
      <c r="S424" s="88" t="str">
        <f t="shared" si="117"/>
        <v>0 days 3:12:31</v>
      </c>
      <c r="T424" s="84">
        <v>1576542827</v>
      </c>
      <c r="U424" s="87">
        <f t="shared" si="118"/>
        <v>43816.023460648154</v>
      </c>
      <c r="V424" s="86">
        <f t="shared" si="119"/>
        <v>11551</v>
      </c>
      <c r="W424" s="88" t="str">
        <f t="shared" si="120"/>
        <v>0 days 3:12:31</v>
      </c>
      <c r="X424" s="86">
        <f t="shared" si="121"/>
        <v>11551</v>
      </c>
      <c r="Y424" s="88" t="str">
        <f t="shared" si="122"/>
        <v>00 days 03:12:31</v>
      </c>
      <c r="Z424" s="84" t="s">
        <v>3057</v>
      </c>
      <c r="AA424" s="84">
        <v>2770641</v>
      </c>
      <c r="AB424" s="84">
        <v>1276</v>
      </c>
      <c r="AC424" s="84" t="str">
        <f>IF(AB424="","",VLOOKUP(AB424,'Lookup Tables'!$A$75:$B$86,2,TRUE))</f>
        <v>Level 4</v>
      </c>
      <c r="AD424" s="88" t="str">
        <f t="shared" si="123"/>
        <v>Level 8-Level 4</v>
      </c>
      <c r="AE424" s="83" t="s">
        <v>1347</v>
      </c>
      <c r="AF424" s="89" t="str">
        <f t="shared" si="124"/>
        <v>Link</v>
      </c>
      <c r="AG424" s="83">
        <v>12725</v>
      </c>
      <c r="AH424" s="84" t="str">
        <f>IF(AG424="","",VLOOKUP(AG424,'Lookup Tables'!$A$75:$B$86,2,TRUE))</f>
        <v>Level 8</v>
      </c>
      <c r="AI424" s="83">
        <v>3485</v>
      </c>
      <c r="AJ424" s="83" t="s">
        <v>9</v>
      </c>
      <c r="AK424" s="83" t="s">
        <v>1346</v>
      </c>
      <c r="AL424" s="83">
        <v>76</v>
      </c>
      <c r="AM424" s="84" t="s">
        <v>1348</v>
      </c>
      <c r="AN424" s="84" t="s">
        <v>1349</v>
      </c>
      <c r="AO424" s="89" t="str">
        <f t="shared" si="125"/>
        <v>Link</v>
      </c>
      <c r="AP424" s="83" t="b">
        <v>1</v>
      </c>
      <c r="AQ424" s="168">
        <v>239</v>
      </c>
      <c r="AR424" s="181" t="s">
        <v>3477</v>
      </c>
      <c r="AS424"/>
      <c r="AT424"/>
      <c r="AU424"/>
      <c r="AV424"/>
      <c r="AW424"/>
      <c r="AX424"/>
      <c r="AY424"/>
      <c r="AZ424"/>
      <c r="BA424"/>
      <c r="BB424"/>
      <c r="BC424"/>
      <c r="BD424"/>
      <c r="BE424"/>
      <c r="BF424"/>
      <c r="BG424"/>
      <c r="BH424"/>
      <c r="BI424"/>
      <c r="BJ424"/>
      <c r="BK424"/>
      <c r="BL424"/>
      <c r="BM424"/>
      <c r="BN424"/>
      <c r="BO424"/>
      <c r="BP424"/>
      <c r="BQ424"/>
      <c r="BR424"/>
      <c r="BS424" s="84" t="s">
        <v>3478</v>
      </c>
      <c r="BT424" s="84" t="s">
        <v>3433</v>
      </c>
      <c r="BU424" s="90"/>
      <c r="BV424" s="90"/>
      <c r="BW424" s="90">
        <v>3</v>
      </c>
      <c r="BX424" s="90"/>
      <c r="BY424" s="90"/>
      <c r="BZ424" s="90"/>
      <c r="CA424" s="90"/>
      <c r="CB424" s="90"/>
      <c r="CC424" s="90"/>
      <c r="CD424" s="84" t="s">
        <v>2801</v>
      </c>
      <c r="CE424" s="84" t="s">
        <v>3475</v>
      </c>
      <c r="CF424" s="90">
        <v>1</v>
      </c>
      <c r="CG424" s="84" t="s">
        <v>3214</v>
      </c>
      <c r="CH424" s="84" t="s">
        <v>2818</v>
      </c>
      <c r="CI424" s="91" t="s">
        <v>3476</v>
      </c>
      <c r="CJ424" s="92" t="s">
        <v>3113</v>
      </c>
    </row>
    <row r="425" spans="1:89" s="84" customFormat="1" x14ac:dyDescent="0.3">
      <c r="A425" s="83" t="s">
        <v>1391</v>
      </c>
      <c r="B425" s="83">
        <v>50553014</v>
      </c>
      <c r="C425" s="83">
        <v>0</v>
      </c>
      <c r="D425" s="83">
        <v>170</v>
      </c>
      <c r="E425" s="83">
        <v>0</v>
      </c>
      <c r="G425" s="83" t="s">
        <v>1386</v>
      </c>
      <c r="H425" s="85">
        <v>43247</v>
      </c>
      <c r="I425" s="83"/>
      <c r="J425" s="86">
        <v>1527430500</v>
      </c>
      <c r="K425" s="87">
        <f t="shared" si="111"/>
        <v>43247.59375</v>
      </c>
      <c r="L425" s="86">
        <v>1527435401</v>
      </c>
      <c r="M425" s="87">
        <f t="shared" si="112"/>
        <v>43247.650474537033</v>
      </c>
      <c r="N425" s="86">
        <f t="shared" si="113"/>
        <v>4901</v>
      </c>
      <c r="O425" s="88" t="str">
        <f t="shared" si="114"/>
        <v>0 days 1:21:41</v>
      </c>
      <c r="P425" s="86"/>
      <c r="Q425" s="87" t="str">
        <f t="shared" si="115"/>
        <v/>
      </c>
      <c r="R425" s="86" t="str">
        <f t="shared" si="116"/>
        <v/>
      </c>
      <c r="S425" s="88" t="str">
        <f t="shared" si="117"/>
        <v/>
      </c>
      <c r="U425" s="87" t="str">
        <f t="shared" si="118"/>
        <v/>
      </c>
      <c r="V425" s="86" t="str">
        <f t="shared" si="119"/>
        <v/>
      </c>
      <c r="W425" s="88" t="str">
        <f t="shared" si="120"/>
        <v/>
      </c>
      <c r="X425" s="86">
        <f t="shared" si="121"/>
        <v>4901</v>
      </c>
      <c r="Y425" s="88" t="str">
        <f t="shared" si="122"/>
        <v>00 days 01:21:41</v>
      </c>
      <c r="AC425" s="84" t="str">
        <f>IF(AB425="","",VLOOKUP(AB425,'Lookup Tables'!$A$75:$B$86,2,TRUE))</f>
        <v/>
      </c>
      <c r="AD425" s="88" t="str">
        <f t="shared" si="123"/>
        <v/>
      </c>
      <c r="AE425" s="83" t="s">
        <v>1388</v>
      </c>
      <c r="AF425" s="89" t="str">
        <f t="shared" si="124"/>
        <v>Link</v>
      </c>
      <c r="AG425" s="83">
        <v>2001</v>
      </c>
      <c r="AH425" s="84" t="str">
        <f>IF(AG425="","",VLOOKUP(AG425,'Lookup Tables'!$A$75:$B$86,2,TRUE))</f>
        <v>Level 5</v>
      </c>
      <c r="AI425" s="83">
        <v>2707195</v>
      </c>
      <c r="AJ425" s="83" t="s">
        <v>9</v>
      </c>
      <c r="AK425" s="83" t="s">
        <v>1387</v>
      </c>
      <c r="AL425" s="83">
        <v>82</v>
      </c>
      <c r="AM425" s="84" t="s">
        <v>1389</v>
      </c>
      <c r="AN425" s="84" t="s">
        <v>1392</v>
      </c>
      <c r="AO425" s="89" t="str">
        <f t="shared" si="125"/>
        <v>Link</v>
      </c>
      <c r="AP425" s="83" t="b">
        <v>0</v>
      </c>
      <c r="AQ425" s="168">
        <v>247</v>
      </c>
      <c r="AR425" s="181" t="s">
        <v>3491</v>
      </c>
      <c r="AS425"/>
      <c r="AT425"/>
      <c r="AU425"/>
      <c r="AV425"/>
      <c r="AW425"/>
      <c r="AX425"/>
      <c r="AY425"/>
      <c r="AZ425"/>
      <c r="BA425"/>
      <c r="BB425"/>
      <c r="BC425"/>
      <c r="BD425"/>
      <c r="BE425"/>
      <c r="BF425"/>
      <c r="BG425"/>
      <c r="BH425"/>
      <c r="BI425"/>
      <c r="BJ425"/>
      <c r="BK425"/>
      <c r="BL425"/>
      <c r="BM425"/>
      <c r="BN425"/>
      <c r="BO425"/>
      <c r="BP425"/>
      <c r="BQ425"/>
      <c r="BR425"/>
      <c r="BS425" s="84" t="s">
        <v>3492</v>
      </c>
      <c r="BT425" s="84" t="s">
        <v>3433</v>
      </c>
      <c r="BU425" s="90"/>
      <c r="BV425" s="90"/>
      <c r="BW425" s="90">
        <v>3</v>
      </c>
      <c r="BX425" s="90"/>
      <c r="BY425" s="90"/>
      <c r="BZ425" s="90"/>
      <c r="CA425" s="90"/>
      <c r="CB425" s="90"/>
      <c r="CC425" s="90"/>
      <c r="CD425" s="84" t="s">
        <v>2801</v>
      </c>
      <c r="CE425" s="84" t="s">
        <v>2818</v>
      </c>
      <c r="CF425" s="90">
        <v>1</v>
      </c>
      <c r="CG425" s="84" t="s">
        <v>3214</v>
      </c>
      <c r="CH425" s="84" t="s">
        <v>2818</v>
      </c>
      <c r="CI425" s="91" t="s">
        <v>3163</v>
      </c>
      <c r="CJ425" s="92" t="s">
        <v>3113</v>
      </c>
    </row>
    <row r="426" spans="1:89" s="84" customFormat="1" x14ac:dyDescent="0.3">
      <c r="A426" s="83" t="s">
        <v>1426</v>
      </c>
      <c r="B426" s="83">
        <v>62159756</v>
      </c>
      <c r="C426" s="83">
        <v>1</v>
      </c>
      <c r="D426" s="83">
        <v>37</v>
      </c>
      <c r="E426" s="83">
        <v>1</v>
      </c>
      <c r="F426" s="84">
        <v>62160991</v>
      </c>
      <c r="G426" s="83" t="s">
        <v>1427</v>
      </c>
      <c r="H426" s="85">
        <v>43984</v>
      </c>
      <c r="I426" s="83"/>
      <c r="J426" s="86">
        <v>1591125571</v>
      </c>
      <c r="K426" s="87">
        <f t="shared" si="111"/>
        <v>43984.805219907401</v>
      </c>
      <c r="L426" s="86"/>
      <c r="M426" s="87" t="str">
        <f t="shared" si="112"/>
        <v/>
      </c>
      <c r="N426" s="86" t="str">
        <f t="shared" si="113"/>
        <v/>
      </c>
      <c r="O426" s="88" t="str">
        <f t="shared" si="114"/>
        <v/>
      </c>
      <c r="P426" s="86">
        <v>1591130193</v>
      </c>
      <c r="Q426" s="87">
        <f t="shared" si="115"/>
        <v>43984.858715277776</v>
      </c>
      <c r="R426" s="86">
        <f t="shared" si="116"/>
        <v>4622</v>
      </c>
      <c r="S426" s="88" t="str">
        <f t="shared" si="117"/>
        <v>0 days 1:17:2</v>
      </c>
      <c r="T426" s="84">
        <v>1591130193</v>
      </c>
      <c r="U426" s="87">
        <f t="shared" si="118"/>
        <v>43984.858715277776</v>
      </c>
      <c r="V426" s="86">
        <f t="shared" si="119"/>
        <v>4622</v>
      </c>
      <c r="W426" s="88" t="str">
        <f t="shared" si="120"/>
        <v>0 days 1:17:2</v>
      </c>
      <c r="X426" s="86">
        <f t="shared" si="121"/>
        <v>4622</v>
      </c>
      <c r="Y426" s="88" t="str">
        <f t="shared" si="122"/>
        <v>00 days 01:17:02</v>
      </c>
      <c r="Z426" s="84" t="s">
        <v>3064</v>
      </c>
      <c r="AA426" s="84">
        <v>26346</v>
      </c>
      <c r="AB426" s="84">
        <v>4796</v>
      </c>
      <c r="AC426" s="84" t="str">
        <f>IF(AB426="","",VLOOKUP(AB426,'Lookup Tables'!$A$75:$B$86,2,TRUE))</f>
        <v>Level 6</v>
      </c>
      <c r="AD426" s="88" t="str">
        <f t="shared" si="123"/>
        <v>Level 2-Level 6</v>
      </c>
      <c r="AE426" s="83" t="s">
        <v>1429</v>
      </c>
      <c r="AF426" s="89" t="str">
        <f t="shared" si="124"/>
        <v>Link</v>
      </c>
      <c r="AG426" s="83">
        <v>469</v>
      </c>
      <c r="AH426" s="84" t="str">
        <f>IF(AG426="","",VLOOKUP(AG426,'Lookup Tables'!$A$75:$B$86,2,TRUE))</f>
        <v>Level 2</v>
      </c>
      <c r="AI426" s="83">
        <v>6115044</v>
      </c>
      <c r="AJ426" s="83" t="s">
        <v>9</v>
      </c>
      <c r="AK426" s="83" t="s">
        <v>1428</v>
      </c>
      <c r="AL426" s="83">
        <v>67</v>
      </c>
      <c r="AM426" s="84" t="s">
        <v>1430</v>
      </c>
      <c r="AN426" s="84" t="s">
        <v>1431</v>
      </c>
      <c r="AO426" s="89" t="str">
        <f t="shared" si="125"/>
        <v>Link</v>
      </c>
      <c r="AP426" s="83" t="b">
        <v>1</v>
      </c>
      <c r="AQ426" s="168">
        <v>254</v>
      </c>
      <c r="AR426" s="181" t="s">
        <v>3512</v>
      </c>
      <c r="AS426"/>
      <c r="AT426"/>
      <c r="AU426"/>
      <c r="AV426"/>
      <c r="AW426"/>
      <c r="AX426"/>
      <c r="AY426"/>
      <c r="AZ426"/>
      <c r="BA426"/>
      <c r="BB426"/>
      <c r="BC426"/>
      <c r="BD426"/>
      <c r="BE426"/>
      <c r="BF426"/>
      <c r="BG426"/>
      <c r="BH426"/>
      <c r="BI426"/>
      <c r="BJ426"/>
      <c r="BK426"/>
      <c r="BL426"/>
      <c r="BM426"/>
      <c r="BN426"/>
      <c r="BO426"/>
      <c r="BP426"/>
      <c r="BQ426"/>
      <c r="BR426"/>
      <c r="BS426" s="84" t="s">
        <v>3513</v>
      </c>
      <c r="BT426" s="84" t="s">
        <v>3433</v>
      </c>
      <c r="BU426" s="90"/>
      <c r="BV426" s="90">
        <v>2</v>
      </c>
      <c r="BW426" s="90">
        <v>3</v>
      </c>
      <c r="BX426" s="90"/>
      <c r="BY426" s="90"/>
      <c r="BZ426" s="90"/>
      <c r="CA426" s="90"/>
      <c r="CB426" s="90"/>
      <c r="CC426" s="90"/>
      <c r="CD426" s="84" t="s">
        <v>2801</v>
      </c>
      <c r="CE426" s="84" t="s">
        <v>2818</v>
      </c>
      <c r="CF426" s="90">
        <v>1</v>
      </c>
      <c r="CG426" s="84" t="s">
        <v>3214</v>
      </c>
      <c r="CH426" s="84" t="s">
        <v>2818</v>
      </c>
      <c r="CI426" s="91" t="s">
        <v>2810</v>
      </c>
      <c r="CJ426" s="92" t="s">
        <v>3113</v>
      </c>
    </row>
    <row r="427" spans="1:89" s="84" customFormat="1" x14ac:dyDescent="0.3">
      <c r="A427" s="83" t="s">
        <v>1393</v>
      </c>
      <c r="B427" s="83">
        <v>44097584</v>
      </c>
      <c r="C427" s="83">
        <v>7</v>
      </c>
      <c r="D427" s="83">
        <v>6097</v>
      </c>
      <c r="E427" s="83">
        <v>1</v>
      </c>
      <c r="F427" s="84">
        <v>44102745</v>
      </c>
      <c r="G427" s="83" t="s">
        <v>1394</v>
      </c>
      <c r="H427" s="85">
        <v>42877</v>
      </c>
      <c r="I427" s="83"/>
      <c r="J427" s="86">
        <v>1495374087</v>
      </c>
      <c r="K427" s="87">
        <f t="shared" si="111"/>
        <v>42876.570451388892</v>
      </c>
      <c r="L427" s="86"/>
      <c r="M427" s="87" t="str">
        <f t="shared" si="112"/>
        <v/>
      </c>
      <c r="N427" s="86" t="str">
        <f t="shared" si="113"/>
        <v/>
      </c>
      <c r="O427" s="88" t="str">
        <f t="shared" si="114"/>
        <v/>
      </c>
      <c r="P427" s="86">
        <v>1495409180</v>
      </c>
      <c r="Q427" s="87">
        <f t="shared" si="115"/>
        <v>42876.976620370369</v>
      </c>
      <c r="R427" s="86">
        <f t="shared" si="116"/>
        <v>35093</v>
      </c>
      <c r="S427" s="88" t="str">
        <f t="shared" si="117"/>
        <v>0 days 9:44:53</v>
      </c>
      <c r="T427" s="84">
        <v>1495409180</v>
      </c>
      <c r="U427" s="87">
        <f t="shared" si="118"/>
        <v>42876.976620370369</v>
      </c>
      <c r="V427" s="86">
        <f t="shared" si="119"/>
        <v>35093</v>
      </c>
      <c r="W427" s="88" t="str">
        <f t="shared" si="120"/>
        <v>0 days 9:44:53</v>
      </c>
      <c r="X427" s="86">
        <f t="shared" si="121"/>
        <v>35093</v>
      </c>
      <c r="Y427" s="88" t="str">
        <f t="shared" si="122"/>
        <v>00 days 09:44:53</v>
      </c>
      <c r="Z427" s="84" t="s">
        <v>3061</v>
      </c>
      <c r="AA427" s="84">
        <v>8045462</v>
      </c>
      <c r="AB427" s="84">
        <v>816</v>
      </c>
      <c r="AC427" s="84" t="str">
        <f>IF(AB427="","",VLOOKUP(AB427,'Lookup Tables'!$A$75:$B$86,2,TRUE))</f>
        <v>Level 3</v>
      </c>
      <c r="AD427" s="88" t="str">
        <f t="shared" si="123"/>
        <v>Level 1-Level 3</v>
      </c>
      <c r="AE427" s="83" t="s">
        <v>1396</v>
      </c>
      <c r="AF427" s="89" t="str">
        <f t="shared" si="124"/>
        <v>Link</v>
      </c>
      <c r="AG427" s="83">
        <v>85</v>
      </c>
      <c r="AH427" s="84" t="str">
        <f>IF(AG427="","",VLOOKUP(AG427,'Lookup Tables'!$A$75:$B$86,2,TRUE))</f>
        <v>Level 1</v>
      </c>
      <c r="AI427" s="83">
        <v>3902376</v>
      </c>
      <c r="AJ427" s="83" t="s">
        <v>9</v>
      </c>
      <c r="AK427" s="83" t="s">
        <v>1395</v>
      </c>
      <c r="AL427" s="83"/>
      <c r="AM427" s="84" t="s">
        <v>1397</v>
      </c>
      <c r="AN427" s="84" t="s">
        <v>1398</v>
      </c>
      <c r="AO427" s="89" t="str">
        <f t="shared" si="125"/>
        <v>Link</v>
      </c>
      <c r="AP427" s="83" t="b">
        <v>1</v>
      </c>
      <c r="AQ427" s="168">
        <v>248</v>
      </c>
      <c r="AR427" s="181" t="s">
        <v>3493</v>
      </c>
      <c r="AS427"/>
      <c r="AT427"/>
      <c r="AU427"/>
      <c r="AV427"/>
      <c r="AW427"/>
      <c r="AX427"/>
      <c r="AY427"/>
      <c r="AZ427"/>
      <c r="BA427"/>
      <c r="BB427"/>
      <c r="BC427"/>
      <c r="BD427"/>
      <c r="BE427"/>
      <c r="BF427"/>
      <c r="BG427"/>
      <c r="BH427"/>
      <c r="BI427"/>
      <c r="BJ427"/>
      <c r="BK427"/>
      <c r="BL427"/>
      <c r="BM427"/>
      <c r="BN427"/>
      <c r="BO427"/>
      <c r="BP427"/>
      <c r="BQ427"/>
      <c r="BR427"/>
      <c r="BS427" s="84" t="s">
        <v>3494</v>
      </c>
      <c r="BT427" s="84" t="s">
        <v>3433</v>
      </c>
      <c r="BU427" s="90"/>
      <c r="BV427" s="90"/>
      <c r="BW427" s="90">
        <v>3</v>
      </c>
      <c r="BX427" s="90"/>
      <c r="BY427" s="90"/>
      <c r="BZ427" s="90"/>
      <c r="CA427" s="90"/>
      <c r="CB427" s="90"/>
      <c r="CC427" s="90"/>
      <c r="CD427" s="84" t="s">
        <v>2801</v>
      </c>
      <c r="CE427" s="84" t="s">
        <v>2818</v>
      </c>
      <c r="CF427" s="90">
        <v>1</v>
      </c>
      <c r="CG427" s="84" t="s">
        <v>3214</v>
      </c>
      <c r="CH427" s="84" t="s">
        <v>2818</v>
      </c>
      <c r="CI427" s="91" t="s">
        <v>3495</v>
      </c>
      <c r="CJ427" s="92" t="s">
        <v>3113</v>
      </c>
    </row>
    <row r="428" spans="1:89" s="84" customFormat="1" x14ac:dyDescent="0.3">
      <c r="A428" s="83" t="s">
        <v>1222</v>
      </c>
      <c r="B428" s="83">
        <v>63644395</v>
      </c>
      <c r="C428" s="83">
        <v>0</v>
      </c>
      <c r="D428" s="83">
        <v>104</v>
      </c>
      <c r="E428" s="83">
        <v>1</v>
      </c>
      <c r="F428" s="84">
        <v>63645099</v>
      </c>
      <c r="G428" s="83" t="s">
        <v>1223</v>
      </c>
      <c r="H428" s="85">
        <v>44072</v>
      </c>
      <c r="I428" s="83"/>
      <c r="J428" s="86">
        <v>1598685008</v>
      </c>
      <c r="K428" s="87">
        <f t="shared" si="111"/>
        <v>44072.298703703709</v>
      </c>
      <c r="L428" s="86">
        <v>1598698918</v>
      </c>
      <c r="M428" s="87">
        <f t="shared" si="112"/>
        <v>44072.459699074068</v>
      </c>
      <c r="N428" s="86">
        <f t="shared" si="113"/>
        <v>13910</v>
      </c>
      <c r="O428" s="88" t="str">
        <f t="shared" si="114"/>
        <v>0 days 3:51:50</v>
      </c>
      <c r="P428" s="86">
        <v>1598690730</v>
      </c>
      <c r="Q428" s="87">
        <f t="shared" si="115"/>
        <v>44072.364930555559</v>
      </c>
      <c r="R428" s="86">
        <f t="shared" si="116"/>
        <v>5722</v>
      </c>
      <c r="S428" s="88" t="str">
        <f t="shared" si="117"/>
        <v>0 days 1:35:22</v>
      </c>
      <c r="T428" s="84">
        <v>1598690730</v>
      </c>
      <c r="U428" s="87">
        <f t="shared" si="118"/>
        <v>44072.364930555559</v>
      </c>
      <c r="V428" s="86">
        <f t="shared" si="119"/>
        <v>5722</v>
      </c>
      <c r="W428" s="88" t="str">
        <f t="shared" si="120"/>
        <v>0 days 1:35:22</v>
      </c>
      <c r="X428" s="86">
        <f t="shared" si="121"/>
        <v>5722</v>
      </c>
      <c r="Y428" s="88" t="str">
        <f t="shared" si="122"/>
        <v>00 days 01:35:22</v>
      </c>
      <c r="Z428" s="84" t="s">
        <v>3053</v>
      </c>
      <c r="AA428" s="84">
        <v>60761</v>
      </c>
      <c r="AB428" s="84">
        <v>235075</v>
      </c>
      <c r="AC428" s="84" t="str">
        <f>IF(AB428="","",VLOOKUP(AB428,'Lookup Tables'!$A$75:$B$86,2,TRUE))</f>
        <v>Level 11</v>
      </c>
      <c r="AD428" s="88" t="str">
        <f t="shared" si="123"/>
        <v>Level 1-Level 11</v>
      </c>
      <c r="AE428" s="83" t="s">
        <v>888</v>
      </c>
      <c r="AF428" s="89" t="str">
        <f t="shared" si="124"/>
        <v>Link</v>
      </c>
      <c r="AG428" s="83">
        <v>143</v>
      </c>
      <c r="AH428" s="84" t="str">
        <f>IF(AG428="","",VLOOKUP(AG428,'Lookup Tables'!$A$75:$B$86,2,TRUE))</f>
        <v>Level 1</v>
      </c>
      <c r="AI428" s="83">
        <v>10371377</v>
      </c>
      <c r="AJ428" s="83" t="s">
        <v>9</v>
      </c>
      <c r="AK428" s="83" t="s">
        <v>887</v>
      </c>
      <c r="AL428" s="83"/>
      <c r="AM428" s="84" t="s">
        <v>889</v>
      </c>
      <c r="AN428" s="84" t="s">
        <v>1224</v>
      </c>
      <c r="AO428" s="89" t="str">
        <f t="shared" si="125"/>
        <v>Link</v>
      </c>
      <c r="AP428" s="83" t="b">
        <v>1</v>
      </c>
      <c r="AQ428" s="168">
        <v>215</v>
      </c>
      <c r="AR428" s="181" t="s">
        <v>3569</v>
      </c>
      <c r="AS428"/>
      <c r="AT428"/>
      <c r="AU428"/>
      <c r="AV428"/>
      <c r="AW428"/>
      <c r="AX428"/>
      <c r="AY428"/>
      <c r="AZ428"/>
      <c r="BA428"/>
      <c r="BB428"/>
      <c r="BC428"/>
      <c r="BD428"/>
      <c r="BE428"/>
      <c r="BF428"/>
      <c r="BG428"/>
      <c r="BH428"/>
      <c r="BI428"/>
      <c r="BJ428"/>
      <c r="BK428"/>
      <c r="BL428"/>
      <c r="BM428"/>
      <c r="BN428"/>
      <c r="BO428"/>
      <c r="BP428"/>
      <c r="BQ428"/>
      <c r="BR428"/>
      <c r="BS428" s="84" t="s">
        <v>3570</v>
      </c>
      <c r="BT428" s="84" t="s">
        <v>3571</v>
      </c>
      <c r="BU428" s="90"/>
      <c r="BV428" s="90"/>
      <c r="BW428" s="90">
        <v>3</v>
      </c>
      <c r="BX428" s="90"/>
      <c r="BY428" s="90"/>
      <c r="BZ428" s="90"/>
      <c r="CA428" s="90"/>
      <c r="CB428" s="90"/>
      <c r="CC428" s="90"/>
      <c r="CD428" s="84" t="s">
        <v>2801</v>
      </c>
      <c r="CE428" s="84" t="s">
        <v>2818</v>
      </c>
      <c r="CF428" s="90">
        <v>1</v>
      </c>
      <c r="CG428" s="84" t="s">
        <v>3214</v>
      </c>
      <c r="CH428" s="84" t="s">
        <v>3208</v>
      </c>
      <c r="CI428" s="91" t="s">
        <v>2810</v>
      </c>
      <c r="CJ428" s="96" t="s">
        <v>3113</v>
      </c>
    </row>
    <row r="429" spans="1:89" s="84" customFormat="1" x14ac:dyDescent="0.3">
      <c r="A429" s="83" t="s">
        <v>1228</v>
      </c>
      <c r="B429" s="83">
        <v>63408984</v>
      </c>
      <c r="C429" s="83">
        <v>0</v>
      </c>
      <c r="D429" s="83">
        <v>425</v>
      </c>
      <c r="E429" s="83">
        <v>0</v>
      </c>
      <c r="G429" s="83" t="s">
        <v>1229</v>
      </c>
      <c r="H429" s="85">
        <v>44057</v>
      </c>
      <c r="I429" s="83"/>
      <c r="J429" s="86">
        <v>1597392694</v>
      </c>
      <c r="K429" s="87">
        <f t="shared" si="111"/>
        <v>44057.341365740736</v>
      </c>
      <c r="L429" s="86"/>
      <c r="M429" s="87" t="str">
        <f t="shared" si="112"/>
        <v/>
      </c>
      <c r="N429" s="86" t="str">
        <f t="shared" si="113"/>
        <v/>
      </c>
      <c r="O429" s="88" t="str">
        <f t="shared" si="114"/>
        <v/>
      </c>
      <c r="P429" s="86"/>
      <c r="Q429" s="87" t="str">
        <f t="shared" si="115"/>
        <v/>
      </c>
      <c r="R429" s="86" t="str">
        <f t="shared" si="116"/>
        <v/>
      </c>
      <c r="S429" s="88" t="str">
        <f t="shared" si="117"/>
        <v/>
      </c>
      <c r="U429" s="87" t="str">
        <f t="shared" si="118"/>
        <v/>
      </c>
      <c r="V429" s="86" t="str">
        <f t="shared" si="119"/>
        <v/>
      </c>
      <c r="W429" s="88" t="str">
        <f t="shared" si="120"/>
        <v/>
      </c>
      <c r="X429" s="86" t="str">
        <f t="shared" si="121"/>
        <v/>
      </c>
      <c r="Y429" s="88" t="str">
        <f t="shared" si="122"/>
        <v/>
      </c>
      <c r="AC429" s="84" t="str">
        <f>IF(AB429="","",VLOOKUP(AB429,'Lookup Tables'!$A$75:$B$86,2,TRUE))</f>
        <v/>
      </c>
      <c r="AD429" s="88" t="str">
        <f t="shared" si="123"/>
        <v/>
      </c>
      <c r="AE429" s="83" t="s">
        <v>443</v>
      </c>
      <c r="AF429" s="89" t="str">
        <f t="shared" si="124"/>
        <v>Link</v>
      </c>
      <c r="AG429" s="83">
        <v>269</v>
      </c>
      <c r="AH429" s="84" t="str">
        <f>IF(AG429="","",VLOOKUP(AG429,'Lookup Tables'!$A$75:$B$86,2,TRUE))</f>
        <v>Level 2</v>
      </c>
      <c r="AI429" s="83">
        <v>13705843</v>
      </c>
      <c r="AJ429" s="83" t="s">
        <v>9</v>
      </c>
      <c r="AK429" s="83" t="s">
        <v>442</v>
      </c>
      <c r="AL429" s="83"/>
      <c r="AM429" s="84" t="s">
        <v>444</v>
      </c>
      <c r="AN429" s="84" t="s">
        <v>1230</v>
      </c>
      <c r="AO429" s="89" t="str">
        <f t="shared" si="125"/>
        <v>Link</v>
      </c>
      <c r="AP429" s="83" t="b">
        <v>0</v>
      </c>
      <c r="AQ429" s="168">
        <v>217</v>
      </c>
      <c r="AR429" s="181" t="s">
        <v>3575</v>
      </c>
      <c r="AS429"/>
      <c r="AT429"/>
      <c r="AU429"/>
      <c r="AV429"/>
      <c r="AW429"/>
      <c r="AX429"/>
      <c r="AY429"/>
      <c r="AZ429"/>
      <c r="BA429"/>
      <c r="BB429"/>
      <c r="BC429"/>
      <c r="BD429"/>
      <c r="BE429"/>
      <c r="BF429"/>
      <c r="BG429"/>
      <c r="BH429"/>
      <c r="BI429"/>
      <c r="BJ429"/>
      <c r="BK429"/>
      <c r="BL429"/>
      <c r="BM429"/>
      <c r="BN429"/>
      <c r="BO429"/>
      <c r="BP429"/>
      <c r="BQ429"/>
      <c r="BR429"/>
      <c r="BS429" s="84" t="s">
        <v>3576</v>
      </c>
      <c r="BT429" s="84" t="s">
        <v>3574</v>
      </c>
      <c r="BU429" s="90"/>
      <c r="BV429" s="90"/>
      <c r="BW429" s="90">
        <v>3</v>
      </c>
      <c r="BX429" s="90"/>
      <c r="BY429" s="90"/>
      <c r="BZ429" s="90"/>
      <c r="CA429" s="90"/>
      <c r="CB429" s="90"/>
      <c r="CC429" s="90"/>
      <c r="CD429" s="84" t="s">
        <v>2801</v>
      </c>
      <c r="CE429" s="84" t="s">
        <v>2818</v>
      </c>
      <c r="CF429" s="90">
        <v>1</v>
      </c>
      <c r="CG429" s="84" t="s">
        <v>3214</v>
      </c>
      <c r="CH429" s="84" t="s">
        <v>3208</v>
      </c>
      <c r="CI429" s="91" t="s">
        <v>2810</v>
      </c>
      <c r="CJ429" s="96" t="s">
        <v>3113</v>
      </c>
    </row>
    <row r="430" spans="1:89" s="84" customFormat="1" x14ac:dyDescent="0.3">
      <c r="A430" s="83" t="s">
        <v>2295</v>
      </c>
      <c r="B430" s="83">
        <v>61288710</v>
      </c>
      <c r="C430" s="83">
        <v>0</v>
      </c>
      <c r="D430" s="83">
        <v>156</v>
      </c>
      <c r="E430" s="83">
        <v>0</v>
      </c>
      <c r="G430" s="83" t="s">
        <v>2296</v>
      </c>
      <c r="H430" s="85">
        <v>43939</v>
      </c>
      <c r="I430" s="83"/>
      <c r="J430" s="86">
        <v>1587211143</v>
      </c>
      <c r="K430" s="87">
        <f t="shared" si="111"/>
        <v>43939.499340277776</v>
      </c>
      <c r="L430" s="86">
        <v>1587211477</v>
      </c>
      <c r="M430" s="87">
        <f t="shared" si="112"/>
        <v>43939.503206018519</v>
      </c>
      <c r="N430" s="86">
        <f t="shared" si="113"/>
        <v>334</v>
      </c>
      <c r="O430" s="88" t="str">
        <f t="shared" si="114"/>
        <v>0 days 0:5:34</v>
      </c>
      <c r="P430" s="86"/>
      <c r="Q430" s="87" t="str">
        <f t="shared" si="115"/>
        <v/>
      </c>
      <c r="R430" s="86" t="str">
        <f t="shared" si="116"/>
        <v/>
      </c>
      <c r="S430" s="88" t="str">
        <f t="shared" si="117"/>
        <v/>
      </c>
      <c r="U430" s="87" t="str">
        <f t="shared" si="118"/>
        <v/>
      </c>
      <c r="V430" s="86" t="str">
        <f t="shared" si="119"/>
        <v/>
      </c>
      <c r="W430" s="88" t="str">
        <f t="shared" si="120"/>
        <v/>
      </c>
      <c r="X430" s="86">
        <f t="shared" si="121"/>
        <v>334</v>
      </c>
      <c r="Y430" s="88" t="str">
        <f t="shared" si="122"/>
        <v>00 days 00:05:34</v>
      </c>
      <c r="AC430" s="84" t="str">
        <f>IF(AB430="","",VLOOKUP(AB430,'Lookup Tables'!$A$75:$B$86,2,TRUE))</f>
        <v/>
      </c>
      <c r="AD430" s="88" t="str">
        <f t="shared" si="123"/>
        <v/>
      </c>
      <c r="AE430" s="83" t="s">
        <v>2298</v>
      </c>
      <c r="AF430" s="89" t="str">
        <f t="shared" si="124"/>
        <v>Link</v>
      </c>
      <c r="AG430" s="83">
        <v>1</v>
      </c>
      <c r="AH430" s="84" t="str">
        <f>IF(AG430="","",VLOOKUP(AG430,'Lookup Tables'!$A$75:$B$86,2,TRUE))</f>
        <v>Level 1</v>
      </c>
      <c r="AI430" s="83">
        <v>13346866</v>
      </c>
      <c r="AJ430" s="83" t="s">
        <v>9</v>
      </c>
      <c r="AK430" s="83" t="s">
        <v>2297</v>
      </c>
      <c r="AL430" s="83"/>
      <c r="AM430" s="84" t="s">
        <v>2299</v>
      </c>
      <c r="AN430" s="84" t="s">
        <v>2300</v>
      </c>
      <c r="AO430" s="89" t="str">
        <f t="shared" si="125"/>
        <v>Link</v>
      </c>
      <c r="AP430" s="83" t="b">
        <v>0</v>
      </c>
      <c r="AQ430" s="168">
        <v>423</v>
      </c>
      <c r="AR430" s="181" t="s">
        <v>3714</v>
      </c>
      <c r="AS430"/>
      <c r="AT430"/>
      <c r="AU430"/>
      <c r="AV430"/>
      <c r="AW430"/>
      <c r="AX430"/>
      <c r="AY430"/>
      <c r="AZ430"/>
      <c r="BA430"/>
      <c r="BB430"/>
      <c r="BC430"/>
      <c r="BD430"/>
      <c r="BE430"/>
      <c r="BF430"/>
      <c r="BG430"/>
      <c r="BH430"/>
      <c r="BI430"/>
      <c r="BJ430"/>
      <c r="BK430"/>
      <c r="BL430"/>
      <c r="BM430"/>
      <c r="BN430"/>
      <c r="BO430"/>
      <c r="BP430"/>
      <c r="BQ430"/>
      <c r="BR430"/>
      <c r="BS430" s="84" t="s">
        <v>3715</v>
      </c>
      <c r="BT430" s="84" t="s">
        <v>3713</v>
      </c>
      <c r="BU430" s="90"/>
      <c r="BV430" s="90"/>
      <c r="BW430" s="90">
        <v>3</v>
      </c>
      <c r="BX430" s="90"/>
      <c r="BY430" s="90"/>
      <c r="BZ430" s="90"/>
      <c r="CA430" s="90"/>
      <c r="CB430" s="90"/>
      <c r="CC430" s="90"/>
      <c r="CD430" s="84" t="s">
        <v>2801</v>
      </c>
      <c r="CE430" s="84" t="s">
        <v>2818</v>
      </c>
      <c r="CF430" s="90">
        <v>1</v>
      </c>
      <c r="CG430" s="84" t="s">
        <v>3214</v>
      </c>
      <c r="CH430" s="84" t="s">
        <v>2818</v>
      </c>
      <c r="CI430" s="91" t="s">
        <v>2818</v>
      </c>
      <c r="CJ430" s="92" t="s">
        <v>3113</v>
      </c>
    </row>
    <row r="431" spans="1:89" s="84" customFormat="1" x14ac:dyDescent="0.3">
      <c r="A431" s="83" t="s">
        <v>2078</v>
      </c>
      <c r="B431" s="83">
        <v>64742018</v>
      </c>
      <c r="C431" s="83">
        <v>1</v>
      </c>
      <c r="D431" s="83">
        <v>163</v>
      </c>
      <c r="E431" s="83">
        <v>2</v>
      </c>
      <c r="F431" s="84">
        <v>64762850</v>
      </c>
      <c r="G431" s="83" t="s">
        <v>1917</v>
      </c>
      <c r="H431" s="85">
        <v>44145</v>
      </c>
      <c r="I431" s="83"/>
      <c r="J431" s="86">
        <v>1604862369</v>
      </c>
      <c r="K431" s="87">
        <f t="shared" si="111"/>
        <v>44143.795937499999</v>
      </c>
      <c r="L431" s="86">
        <v>1604871695</v>
      </c>
      <c r="M431" s="87">
        <f t="shared" si="112"/>
        <v>44143.903877314813</v>
      </c>
      <c r="N431" s="86">
        <f t="shared" si="113"/>
        <v>9326</v>
      </c>
      <c r="O431" s="88" t="str">
        <f t="shared" si="114"/>
        <v>0 days 2:35:26</v>
      </c>
      <c r="P431" s="86">
        <v>1604932165</v>
      </c>
      <c r="Q431" s="87">
        <f t="shared" si="115"/>
        <v>44144.603761574079</v>
      </c>
      <c r="R431" s="86">
        <f t="shared" si="116"/>
        <v>69796</v>
      </c>
      <c r="S431" s="88" t="str">
        <f t="shared" si="117"/>
        <v>0 days 19:23:16</v>
      </c>
      <c r="T431" s="84">
        <v>1604982104</v>
      </c>
      <c r="U431" s="87">
        <f t="shared" si="118"/>
        <v>44145.181759259256</v>
      </c>
      <c r="V431" s="86">
        <f t="shared" si="119"/>
        <v>119735</v>
      </c>
      <c r="W431" s="88" t="str">
        <f t="shared" si="120"/>
        <v>1 days 9:15:35</v>
      </c>
      <c r="X431" s="86">
        <f t="shared" si="121"/>
        <v>9326</v>
      </c>
      <c r="Y431" s="88" t="str">
        <f t="shared" si="122"/>
        <v>00 days 02:35:26</v>
      </c>
      <c r="Z431" s="84" t="s">
        <v>1079</v>
      </c>
      <c r="AA431" s="84">
        <v>826402</v>
      </c>
      <c r="AB431" s="84">
        <v>1701</v>
      </c>
      <c r="AC431" s="84" t="str">
        <f>IF(AB431="","",VLOOKUP(AB431,'Lookup Tables'!$A$75:$B$86,2,TRUE))</f>
        <v>Level 4</v>
      </c>
      <c r="AD431" s="88" t="str">
        <f t="shared" si="123"/>
        <v>Level 9-Level 4</v>
      </c>
      <c r="AE431" s="83" t="s">
        <v>2080</v>
      </c>
      <c r="AF431" s="89" t="str">
        <f t="shared" si="124"/>
        <v>Link</v>
      </c>
      <c r="AG431" s="83">
        <v>25429</v>
      </c>
      <c r="AH431" s="84" t="str">
        <f>IF(AG431="","",VLOOKUP(AG431,'Lookup Tables'!$A$75:$B$86,2,TRUE))</f>
        <v>Level 9</v>
      </c>
      <c r="AI431" s="83">
        <v>425823</v>
      </c>
      <c r="AJ431" s="83" t="s">
        <v>9</v>
      </c>
      <c r="AK431" s="83" t="s">
        <v>2079</v>
      </c>
      <c r="AL431" s="83">
        <v>86</v>
      </c>
      <c r="AM431" s="84" t="s">
        <v>2081</v>
      </c>
      <c r="AN431" s="84" t="s">
        <v>2082</v>
      </c>
      <c r="AO431" s="89" t="str">
        <f t="shared" si="125"/>
        <v>Link</v>
      </c>
      <c r="AP431" s="83" t="b">
        <v>1</v>
      </c>
      <c r="AQ431" s="168">
        <v>380</v>
      </c>
      <c r="AR431" s="181" t="s">
        <v>3720</v>
      </c>
      <c r="AS431"/>
      <c r="AT431"/>
      <c r="AU431"/>
      <c r="AV431"/>
      <c r="AW431"/>
      <c r="AX431"/>
      <c r="AY431"/>
      <c r="AZ431"/>
      <c r="BA431"/>
      <c r="BB431"/>
      <c r="BC431"/>
      <c r="BD431"/>
      <c r="BE431"/>
      <c r="BF431"/>
      <c r="BG431"/>
      <c r="BH431"/>
      <c r="BI431"/>
      <c r="BJ431"/>
      <c r="BK431"/>
      <c r="BL431"/>
      <c r="BM431"/>
      <c r="BN431"/>
      <c r="BO431"/>
      <c r="BP431"/>
      <c r="BQ431"/>
      <c r="BR431"/>
      <c r="BS431" s="84" t="s">
        <v>3719</v>
      </c>
      <c r="BT431" s="84" t="s">
        <v>3334</v>
      </c>
      <c r="BU431" s="90"/>
      <c r="BV431" s="90"/>
      <c r="BW431" s="90">
        <v>2</v>
      </c>
      <c r="BX431" s="90">
        <v>3</v>
      </c>
      <c r="BY431" s="90"/>
      <c r="BZ431" s="90"/>
      <c r="CA431" s="90"/>
      <c r="CB431" s="90"/>
      <c r="CC431" s="90"/>
      <c r="CD431" s="84" t="s">
        <v>2800</v>
      </c>
      <c r="CE431" s="84" t="s">
        <v>2818</v>
      </c>
      <c r="CF431" s="90">
        <v>1</v>
      </c>
      <c r="CG431" s="84" t="s">
        <v>3213</v>
      </c>
      <c r="CH431" s="84" t="s">
        <v>3208</v>
      </c>
      <c r="CI431" s="91" t="s">
        <v>2810</v>
      </c>
      <c r="CJ431" s="92" t="s">
        <v>3113</v>
      </c>
    </row>
    <row r="432" spans="1:89" s="84" customFormat="1" x14ac:dyDescent="0.3">
      <c r="A432" s="83" t="s">
        <v>2062</v>
      </c>
      <c r="B432" s="83">
        <v>65308885</v>
      </c>
      <c r="C432" s="83">
        <v>2</v>
      </c>
      <c r="D432" s="83">
        <v>251</v>
      </c>
      <c r="E432" s="83">
        <v>2</v>
      </c>
      <c r="G432" s="83" t="s">
        <v>2063</v>
      </c>
      <c r="H432" s="85">
        <v>44181</v>
      </c>
      <c r="I432" s="83"/>
      <c r="J432" s="86">
        <v>1608046221</v>
      </c>
      <c r="K432" s="87">
        <f t="shared" si="111"/>
        <v>44180.64607638889</v>
      </c>
      <c r="L432" s="86"/>
      <c r="M432" s="87" t="str">
        <f t="shared" si="112"/>
        <v/>
      </c>
      <c r="N432" s="86" t="str">
        <f t="shared" si="113"/>
        <v/>
      </c>
      <c r="O432" s="88" t="str">
        <f t="shared" si="114"/>
        <v/>
      </c>
      <c r="P432" s="86">
        <v>1608068461</v>
      </c>
      <c r="Q432" s="87">
        <f t="shared" si="115"/>
        <v>44180.903483796297</v>
      </c>
      <c r="R432" s="86">
        <f t="shared" si="116"/>
        <v>22240</v>
      </c>
      <c r="S432" s="88" t="str">
        <f t="shared" si="117"/>
        <v>0 days 6:10:40</v>
      </c>
      <c r="U432" s="87" t="str">
        <f t="shared" si="118"/>
        <v/>
      </c>
      <c r="V432" s="86" t="str">
        <f t="shared" si="119"/>
        <v/>
      </c>
      <c r="W432" s="88" t="str">
        <f t="shared" si="120"/>
        <v/>
      </c>
      <c r="X432" s="86">
        <f t="shared" si="121"/>
        <v>22240</v>
      </c>
      <c r="Y432" s="88" t="str">
        <f t="shared" si="122"/>
        <v>00 days 06:10:40</v>
      </c>
      <c r="AC432" s="84" t="str">
        <f>IF(AB432="","",VLOOKUP(AB432,'Lookup Tables'!$A$75:$B$86,2,TRUE))</f>
        <v/>
      </c>
      <c r="AD432" s="88" t="str">
        <f t="shared" si="123"/>
        <v/>
      </c>
      <c r="AE432" s="83" t="s">
        <v>2065</v>
      </c>
      <c r="AF432" s="89" t="str">
        <f t="shared" si="124"/>
        <v>Link</v>
      </c>
      <c r="AG432" s="83">
        <v>21</v>
      </c>
      <c r="AH432" s="84" t="str">
        <f>IF(AG432="","",VLOOKUP(AG432,'Lookup Tables'!$A$75:$B$86,2,TRUE))</f>
        <v>Level 1</v>
      </c>
      <c r="AI432" s="83">
        <v>11436278</v>
      </c>
      <c r="AJ432" s="83" t="s">
        <v>9</v>
      </c>
      <c r="AK432" s="83" t="s">
        <v>2064</v>
      </c>
      <c r="AL432" s="83"/>
      <c r="AM432" s="84" t="s">
        <v>2066</v>
      </c>
      <c r="AN432" s="84" t="s">
        <v>2067</v>
      </c>
      <c r="AO432" s="89" t="str">
        <f t="shared" si="125"/>
        <v>Link</v>
      </c>
      <c r="AP432" s="83" t="b">
        <v>0</v>
      </c>
      <c r="AQ432" s="168">
        <v>376</v>
      </c>
      <c r="AR432" s="181" t="s">
        <v>2062</v>
      </c>
      <c r="AS432"/>
      <c r="AT432"/>
      <c r="AU432"/>
      <c r="AV432"/>
      <c r="AW432"/>
      <c r="AX432"/>
      <c r="AY432"/>
      <c r="AZ432"/>
      <c r="BA432"/>
      <c r="BB432"/>
      <c r="BC432"/>
      <c r="BD432"/>
      <c r="BE432"/>
      <c r="BF432"/>
      <c r="BG432"/>
      <c r="BH432"/>
      <c r="BI432"/>
      <c r="BJ432"/>
      <c r="BK432"/>
      <c r="BL432"/>
      <c r="BM432"/>
      <c r="BN432"/>
      <c r="BO432"/>
      <c r="BP432"/>
      <c r="BQ432"/>
      <c r="BR432"/>
      <c r="BS432" s="84" t="s">
        <v>3613</v>
      </c>
      <c r="BT432" s="84" t="s">
        <v>3334</v>
      </c>
      <c r="BU432" s="90"/>
      <c r="BV432" s="90">
        <v>2</v>
      </c>
      <c r="BW432" s="90">
        <v>3</v>
      </c>
      <c r="BX432" s="90">
        <v>2</v>
      </c>
      <c r="BY432" s="90"/>
      <c r="BZ432" s="90"/>
      <c r="CA432" s="90"/>
      <c r="CB432" s="90"/>
      <c r="CC432" s="90"/>
      <c r="CD432" s="84" t="s">
        <v>2801</v>
      </c>
      <c r="CE432" s="84" t="s">
        <v>2818</v>
      </c>
      <c r="CF432" s="90">
        <v>1</v>
      </c>
      <c r="CG432" s="84" t="s">
        <v>3213</v>
      </c>
      <c r="CH432" s="84" t="s">
        <v>3208</v>
      </c>
      <c r="CI432" s="91" t="s">
        <v>2810</v>
      </c>
      <c r="CJ432" s="92" t="s">
        <v>3113</v>
      </c>
    </row>
    <row r="433" spans="1:89" s="84" customFormat="1" x14ac:dyDescent="0.3">
      <c r="A433" s="83" t="s">
        <v>2070</v>
      </c>
      <c r="B433" s="83">
        <v>65062180</v>
      </c>
      <c r="C433" s="83">
        <v>1</v>
      </c>
      <c r="D433" s="83">
        <v>68</v>
      </c>
      <c r="E433" s="83">
        <v>1</v>
      </c>
      <c r="G433" s="83" t="s">
        <v>2071</v>
      </c>
      <c r="H433" s="85">
        <v>44164</v>
      </c>
      <c r="I433" s="83"/>
      <c r="J433" s="86">
        <v>1606665936</v>
      </c>
      <c r="K433" s="87">
        <f t="shared" si="111"/>
        <v>44164.670555555553</v>
      </c>
      <c r="L433" s="86">
        <v>1606666792</v>
      </c>
      <c r="M433" s="87">
        <f t="shared" si="112"/>
        <v>44164.680462962962</v>
      </c>
      <c r="N433" s="86">
        <f t="shared" si="113"/>
        <v>856</v>
      </c>
      <c r="O433" s="88" t="str">
        <f t="shared" si="114"/>
        <v>0 days 0:14:16</v>
      </c>
      <c r="P433" s="86">
        <v>1606675979</v>
      </c>
      <c r="Q433" s="87">
        <f t="shared" si="115"/>
        <v>44164.786793981482</v>
      </c>
      <c r="R433" s="86">
        <f t="shared" si="116"/>
        <v>10043</v>
      </c>
      <c r="S433" s="88" t="str">
        <f t="shared" si="117"/>
        <v>0 days 2:47:23</v>
      </c>
      <c r="U433" s="87" t="str">
        <f t="shared" si="118"/>
        <v/>
      </c>
      <c r="V433" s="86" t="str">
        <f t="shared" si="119"/>
        <v/>
      </c>
      <c r="W433" s="88" t="str">
        <f t="shared" si="120"/>
        <v/>
      </c>
      <c r="X433" s="86">
        <f t="shared" si="121"/>
        <v>856</v>
      </c>
      <c r="Y433" s="88" t="str">
        <f t="shared" si="122"/>
        <v>00 days 00:14:16</v>
      </c>
      <c r="AC433" s="84" t="str">
        <f>IF(AB433="","",VLOOKUP(AB433,'Lookup Tables'!$A$75:$B$86,2,TRUE))</f>
        <v/>
      </c>
      <c r="AD433" s="88" t="str">
        <f t="shared" si="123"/>
        <v/>
      </c>
      <c r="AE433" s="83" t="s">
        <v>1501</v>
      </c>
      <c r="AF433" s="89" t="str">
        <f t="shared" si="124"/>
        <v>Link</v>
      </c>
      <c r="AG433" s="83">
        <v>32323</v>
      </c>
      <c r="AH433" s="84" t="str">
        <f>IF(AG433="","",VLOOKUP(AG433,'Lookup Tables'!$A$75:$B$86,2,TRUE))</f>
        <v>Level 9</v>
      </c>
      <c r="AI433" s="83">
        <v>3728901</v>
      </c>
      <c r="AJ433" s="83" t="s">
        <v>9</v>
      </c>
      <c r="AK433" s="83" t="s">
        <v>1500</v>
      </c>
      <c r="AL433" s="83">
        <v>58</v>
      </c>
      <c r="AM433" s="84" t="s">
        <v>1502</v>
      </c>
      <c r="AN433" s="84" t="s">
        <v>2072</v>
      </c>
      <c r="AO433" s="89" t="str">
        <f t="shared" si="125"/>
        <v>Link</v>
      </c>
      <c r="AP433" s="83" t="b">
        <v>1</v>
      </c>
      <c r="AQ433" s="168">
        <v>378</v>
      </c>
      <c r="AR433" s="181" t="s">
        <v>3616</v>
      </c>
      <c r="AS433"/>
      <c r="AT433"/>
      <c r="AU433"/>
      <c r="AV433"/>
      <c r="AW433"/>
      <c r="AX433"/>
      <c r="AY433"/>
      <c r="AZ433"/>
      <c r="BA433"/>
      <c r="BB433"/>
      <c r="BC433"/>
      <c r="BD433"/>
      <c r="BE433"/>
      <c r="BF433"/>
      <c r="BG433"/>
      <c r="BH433"/>
      <c r="BI433"/>
      <c r="BJ433"/>
      <c r="BK433"/>
      <c r="BL433"/>
      <c r="BM433"/>
      <c r="BN433"/>
      <c r="BO433"/>
      <c r="BP433"/>
      <c r="BQ433"/>
      <c r="BR433"/>
      <c r="BS433" s="84" t="s">
        <v>3617</v>
      </c>
      <c r="BT433" s="84" t="s">
        <v>3337</v>
      </c>
      <c r="BU433" s="90"/>
      <c r="BV433" s="90">
        <v>2</v>
      </c>
      <c r="BW433" s="90"/>
      <c r="BX433" s="90">
        <v>3</v>
      </c>
      <c r="BY433" s="90"/>
      <c r="BZ433" s="90"/>
      <c r="CA433" s="90"/>
      <c r="CB433" s="90"/>
      <c r="CC433" s="90"/>
      <c r="CD433" s="84" t="s">
        <v>2800</v>
      </c>
      <c r="CE433" s="84" t="s">
        <v>2818</v>
      </c>
      <c r="CF433" s="90">
        <v>1</v>
      </c>
      <c r="CG433" s="84" t="s">
        <v>3214</v>
      </c>
      <c r="CH433" s="84" t="s">
        <v>3208</v>
      </c>
      <c r="CI433" s="91" t="s">
        <v>2810</v>
      </c>
      <c r="CJ433" s="92" t="s">
        <v>3113</v>
      </c>
    </row>
    <row r="434" spans="1:89" s="84" customFormat="1" x14ac:dyDescent="0.3">
      <c r="A434" s="99" t="s">
        <v>2514</v>
      </c>
      <c r="B434" s="99">
        <v>44566846</v>
      </c>
      <c r="C434" s="99">
        <v>3</v>
      </c>
      <c r="D434" s="99">
        <v>1422</v>
      </c>
      <c r="E434" s="99">
        <v>1</v>
      </c>
      <c r="F434" s="100">
        <v>44569488</v>
      </c>
      <c r="G434" s="99" t="s">
        <v>2515</v>
      </c>
      <c r="H434" s="101">
        <v>42901</v>
      </c>
      <c r="I434" s="99"/>
      <c r="J434" s="102">
        <v>1497527681</v>
      </c>
      <c r="K434" s="103">
        <f t="shared" si="111"/>
        <v>42901.496307870373</v>
      </c>
      <c r="L434" s="102"/>
      <c r="M434" s="103" t="str">
        <f t="shared" si="112"/>
        <v/>
      </c>
      <c r="N434" s="102" t="str">
        <f t="shared" si="113"/>
        <v/>
      </c>
      <c r="O434" s="104" t="str">
        <f t="shared" si="114"/>
        <v/>
      </c>
      <c r="P434" s="102">
        <v>1497535151</v>
      </c>
      <c r="Q434" s="103">
        <f t="shared" si="115"/>
        <v>42901.582766203705</v>
      </c>
      <c r="R434" s="102">
        <f t="shared" si="116"/>
        <v>7470</v>
      </c>
      <c r="S434" s="104" t="str">
        <f t="shared" si="117"/>
        <v>0 days 2:4:30</v>
      </c>
      <c r="T434" s="100">
        <v>1497535151</v>
      </c>
      <c r="U434" s="103">
        <f t="shared" si="118"/>
        <v>42901.582766203705</v>
      </c>
      <c r="V434" s="102">
        <f t="shared" si="119"/>
        <v>7470</v>
      </c>
      <c r="W434" s="104" t="str">
        <f t="shared" si="120"/>
        <v>0 days 2:4:30</v>
      </c>
      <c r="X434" s="102">
        <f t="shared" si="121"/>
        <v>7470</v>
      </c>
      <c r="Y434" s="104" t="str">
        <f t="shared" si="122"/>
        <v>00 days 02:04:30</v>
      </c>
      <c r="Z434" s="100" t="s">
        <v>2517</v>
      </c>
      <c r="AA434" s="100">
        <v>2583765</v>
      </c>
      <c r="AB434" s="100">
        <v>2805</v>
      </c>
      <c r="AC434" s="100" t="str">
        <f>IF(AB434="","",VLOOKUP(AB434,'Lookup Tables'!$A$75:$B$86,2,TRUE))</f>
        <v>Level 5</v>
      </c>
      <c r="AD434" s="104" t="str">
        <f t="shared" si="123"/>
        <v>Level 5-Level 5</v>
      </c>
      <c r="AE434" s="99" t="s">
        <v>2517</v>
      </c>
      <c r="AF434" s="99" t="str">
        <f t="shared" si="124"/>
        <v>Link</v>
      </c>
      <c r="AG434" s="99">
        <v>2805</v>
      </c>
      <c r="AH434" s="100" t="str">
        <f>IF(AG434="","",VLOOKUP(AG434,'Lookup Tables'!$A$75:$B$86,2,TRUE))</f>
        <v>Level 5</v>
      </c>
      <c r="AI434" s="99">
        <v>2583765</v>
      </c>
      <c r="AJ434" s="99" t="s">
        <v>9</v>
      </c>
      <c r="AK434" s="99" t="s">
        <v>2516</v>
      </c>
      <c r="AL434" s="99">
        <v>75</v>
      </c>
      <c r="AM434" s="100" t="s">
        <v>2518</v>
      </c>
      <c r="AN434" s="100" t="s">
        <v>2519</v>
      </c>
      <c r="AO434" s="99" t="str">
        <f t="shared" si="125"/>
        <v>Link</v>
      </c>
      <c r="AP434" s="157" t="b">
        <v>1</v>
      </c>
      <c r="AQ434" s="170">
        <v>464</v>
      </c>
      <c r="AR434" s="185" t="s">
        <v>2906</v>
      </c>
      <c r="AS434" s="159"/>
      <c r="AT434" s="159"/>
      <c r="AU434" s="159"/>
      <c r="AV434" s="159"/>
      <c r="AW434" s="159"/>
      <c r="AX434" s="159"/>
      <c r="AY434" s="159"/>
      <c r="AZ434" s="159"/>
      <c r="BA434" s="159"/>
      <c r="BB434" s="159"/>
      <c r="BC434" s="159"/>
      <c r="BD434" s="159"/>
      <c r="BE434" s="159"/>
      <c r="BF434" s="159"/>
      <c r="BG434" s="159"/>
      <c r="BH434" s="159"/>
      <c r="BI434" s="159"/>
      <c r="BJ434" s="159"/>
      <c r="BK434" s="159"/>
      <c r="BL434" s="159"/>
      <c r="BM434" s="159"/>
      <c r="BN434" s="159"/>
      <c r="BO434" s="159"/>
      <c r="BP434" s="159"/>
      <c r="BQ434" s="159"/>
      <c r="BR434" s="159"/>
      <c r="BS434" s="158" t="s">
        <v>2907</v>
      </c>
      <c r="BT434" s="158" t="s">
        <v>2903</v>
      </c>
      <c r="BU434" s="160"/>
      <c r="BV434" s="160">
        <v>1</v>
      </c>
      <c r="BW434" s="160">
        <v>2</v>
      </c>
      <c r="BX434" s="160">
        <v>3</v>
      </c>
      <c r="BY434" s="160"/>
      <c r="BZ434" s="160"/>
      <c r="CA434" s="160"/>
      <c r="CB434" s="160"/>
      <c r="CC434" s="160"/>
      <c r="CD434" s="158" t="s">
        <v>2801</v>
      </c>
      <c r="CE434" s="158" t="s">
        <v>2818</v>
      </c>
      <c r="CF434" s="160">
        <v>1</v>
      </c>
      <c r="CG434" s="158" t="s">
        <v>3213</v>
      </c>
      <c r="CH434" s="158" t="s">
        <v>3209</v>
      </c>
      <c r="CI434" s="161" t="s">
        <v>2902</v>
      </c>
      <c r="CJ434" s="162" t="s">
        <v>3113</v>
      </c>
      <c r="CK434" s="100"/>
    </row>
    <row r="435" spans="1:89" s="84" customFormat="1" x14ac:dyDescent="0.3">
      <c r="A435" s="83" t="s">
        <v>1311</v>
      </c>
      <c r="B435" s="83">
        <v>60496032</v>
      </c>
      <c r="C435" s="83">
        <v>2</v>
      </c>
      <c r="D435" s="83">
        <v>443</v>
      </c>
      <c r="E435" s="83">
        <v>1</v>
      </c>
      <c r="F435" s="84">
        <v>60713707</v>
      </c>
      <c r="G435" s="83" t="s">
        <v>1312</v>
      </c>
      <c r="H435" s="85">
        <v>43907</v>
      </c>
      <c r="I435" s="83"/>
      <c r="J435" s="86">
        <v>1583180282</v>
      </c>
      <c r="K435" s="87">
        <f t="shared" si="111"/>
        <v>43892.845856481479</v>
      </c>
      <c r="L435" s="86">
        <v>1583180766</v>
      </c>
      <c r="M435" s="87">
        <f t="shared" si="112"/>
        <v>43892.851458333331</v>
      </c>
      <c r="N435" s="86">
        <f t="shared" si="113"/>
        <v>484</v>
      </c>
      <c r="O435" s="88" t="str">
        <f t="shared" si="114"/>
        <v>0 days 0:8:4</v>
      </c>
      <c r="P435" s="86">
        <v>1584395674</v>
      </c>
      <c r="Q435" s="87">
        <f t="shared" si="115"/>
        <v>43906.912893518514</v>
      </c>
      <c r="R435" s="86">
        <f t="shared" si="116"/>
        <v>1215392</v>
      </c>
      <c r="S435" s="88" t="str">
        <f t="shared" si="117"/>
        <v>14 days 1:36:32</v>
      </c>
      <c r="T435" s="84">
        <v>1584395674</v>
      </c>
      <c r="U435" s="87">
        <f t="shared" si="118"/>
        <v>43906.912893518514</v>
      </c>
      <c r="V435" s="86">
        <f t="shared" si="119"/>
        <v>1215392</v>
      </c>
      <c r="W435" s="88" t="str">
        <f t="shared" si="120"/>
        <v>14 days 1:36:32</v>
      </c>
      <c r="X435" s="86">
        <f t="shared" si="121"/>
        <v>484</v>
      </c>
      <c r="Y435" s="88" t="str">
        <f t="shared" si="122"/>
        <v>00 days 00:08:04</v>
      </c>
      <c r="Z435" s="84" t="s">
        <v>3029</v>
      </c>
      <c r="AA435" s="84">
        <v>439965</v>
      </c>
      <c r="AB435" s="84">
        <v>1531</v>
      </c>
      <c r="AC435" s="84" t="str">
        <f>IF(AB435="","",VLOOKUP(AB435,'Lookup Tables'!$A$75:$B$86,2,TRUE))</f>
        <v>Level 4</v>
      </c>
      <c r="AD435" s="88" t="str">
        <f t="shared" si="123"/>
        <v>Level 1-Level 4</v>
      </c>
      <c r="AE435" s="83" t="s">
        <v>1314</v>
      </c>
      <c r="AF435" s="89" t="str">
        <f t="shared" si="124"/>
        <v>Link</v>
      </c>
      <c r="AG435" s="83">
        <v>25</v>
      </c>
      <c r="AH435" s="84" t="str">
        <f>IF(AG435="","",VLOOKUP(AG435,'Lookup Tables'!$A$75:$B$86,2,TRUE))</f>
        <v>Level 1</v>
      </c>
      <c r="AI435" s="83">
        <v>12262084</v>
      </c>
      <c r="AJ435" s="83" t="s">
        <v>9</v>
      </c>
      <c r="AK435" s="83" t="s">
        <v>1313</v>
      </c>
      <c r="AL435" s="83"/>
      <c r="AM435" s="84" t="s">
        <v>1315</v>
      </c>
      <c r="AN435" s="84" t="s">
        <v>1316</v>
      </c>
      <c r="AO435" s="89" t="str">
        <f t="shared" si="125"/>
        <v>Link</v>
      </c>
      <c r="AP435" s="83" t="b">
        <v>1</v>
      </c>
      <c r="AQ435" s="168">
        <v>233</v>
      </c>
      <c r="AR435" s="181" t="s">
        <v>3460</v>
      </c>
      <c r="AS435"/>
      <c r="AT435"/>
      <c r="AU435"/>
      <c r="AV435"/>
      <c r="AW435"/>
      <c r="AX435"/>
      <c r="AY435"/>
      <c r="AZ435"/>
      <c r="BA435"/>
      <c r="BB435"/>
      <c r="BC435"/>
      <c r="BD435"/>
      <c r="BE435"/>
      <c r="BF435"/>
      <c r="BG435"/>
      <c r="BH435"/>
      <c r="BI435"/>
      <c r="BJ435"/>
      <c r="BK435"/>
      <c r="BL435"/>
      <c r="BM435"/>
      <c r="BN435"/>
      <c r="BO435"/>
      <c r="BP435"/>
      <c r="BQ435"/>
      <c r="BR435"/>
      <c r="BS435" s="84" t="s">
        <v>3461</v>
      </c>
      <c r="BT435" s="84" t="s">
        <v>3433</v>
      </c>
      <c r="BU435" s="90"/>
      <c r="BV435" s="90"/>
      <c r="BW435" s="90"/>
      <c r="BX435" s="90">
        <v>3</v>
      </c>
      <c r="BY435" s="90"/>
      <c r="BZ435" s="90"/>
      <c r="CA435" s="90"/>
      <c r="CB435" s="90"/>
      <c r="CC435" s="90"/>
      <c r="CD435" s="84" t="s">
        <v>2800</v>
      </c>
      <c r="CE435" s="84" t="s">
        <v>3463</v>
      </c>
      <c r="CF435" s="90">
        <v>1</v>
      </c>
      <c r="CG435" s="84" t="s">
        <v>3214</v>
      </c>
      <c r="CH435" s="84" t="s">
        <v>2818</v>
      </c>
      <c r="CI435" s="91" t="s">
        <v>3462</v>
      </c>
      <c r="CJ435" s="92" t="s">
        <v>3113</v>
      </c>
    </row>
    <row r="436" spans="1:89" s="84" customFormat="1" x14ac:dyDescent="0.3">
      <c r="A436" s="99" t="s">
        <v>2483</v>
      </c>
      <c r="B436" s="99">
        <v>66923063</v>
      </c>
      <c r="C436" s="99">
        <v>0</v>
      </c>
      <c r="D436" s="99">
        <v>37</v>
      </c>
      <c r="E436" s="99">
        <v>1</v>
      </c>
      <c r="F436" s="100"/>
      <c r="G436" s="99" t="s">
        <v>532</v>
      </c>
      <c r="H436" s="101">
        <v>44291</v>
      </c>
      <c r="I436" s="99"/>
      <c r="J436" s="102">
        <v>1617384742</v>
      </c>
      <c r="K436" s="103">
        <f t="shared" si="111"/>
        <v>44288.730810185181</v>
      </c>
      <c r="L436" s="102">
        <v>1617984743</v>
      </c>
      <c r="M436" s="103">
        <f t="shared" si="112"/>
        <v>44295.675266203703</v>
      </c>
      <c r="N436" s="102">
        <f t="shared" si="113"/>
        <v>600001</v>
      </c>
      <c r="O436" s="104" t="str">
        <f t="shared" si="114"/>
        <v>6 days 22:40:1</v>
      </c>
      <c r="P436" s="102">
        <v>1617474898</v>
      </c>
      <c r="Q436" s="103">
        <f t="shared" si="115"/>
        <v>44289.774282407408</v>
      </c>
      <c r="R436" s="102">
        <f t="shared" si="116"/>
        <v>90156</v>
      </c>
      <c r="S436" s="104" t="str">
        <f t="shared" si="117"/>
        <v>1 days 1:2:36</v>
      </c>
      <c r="T436" s="100"/>
      <c r="U436" s="103" t="str">
        <f t="shared" si="118"/>
        <v/>
      </c>
      <c r="V436" s="102" t="str">
        <f t="shared" si="119"/>
        <v/>
      </c>
      <c r="W436" s="104" t="str">
        <f t="shared" si="120"/>
        <v/>
      </c>
      <c r="X436" s="102">
        <f t="shared" si="121"/>
        <v>90156</v>
      </c>
      <c r="Y436" s="104" t="str">
        <f t="shared" si="122"/>
        <v>01 days 01:02:36</v>
      </c>
      <c r="Z436" s="100"/>
      <c r="AA436" s="100"/>
      <c r="AB436" s="100"/>
      <c r="AC436" s="100" t="str">
        <f>IF(AB436="","",VLOOKUP(AB436,'Lookup Tables'!$A$75:$B$86,2,TRUE))</f>
        <v/>
      </c>
      <c r="AD436" s="104" t="str">
        <f t="shared" si="123"/>
        <v/>
      </c>
      <c r="AE436" s="99" t="s">
        <v>2485</v>
      </c>
      <c r="AF436" s="99" t="str">
        <f t="shared" si="124"/>
        <v>Link</v>
      </c>
      <c r="AG436" s="99">
        <v>1</v>
      </c>
      <c r="AH436" s="100" t="str">
        <f>IF(AG436="","",VLOOKUP(AG436,'Lookup Tables'!$A$75:$B$86,2,TRUE))</f>
        <v>Level 1</v>
      </c>
      <c r="AI436" s="99">
        <v>3191570</v>
      </c>
      <c r="AJ436" s="99" t="s">
        <v>9</v>
      </c>
      <c r="AK436" s="99" t="s">
        <v>2484</v>
      </c>
      <c r="AL436" s="99"/>
      <c r="AM436" s="100" t="s">
        <v>2486</v>
      </c>
      <c r="AN436" s="100" t="s">
        <v>2487</v>
      </c>
      <c r="AO436" s="99" t="str">
        <f t="shared" si="125"/>
        <v>Link</v>
      </c>
      <c r="AP436" s="157" t="b">
        <v>0</v>
      </c>
      <c r="AQ436" s="170">
        <v>458</v>
      </c>
      <c r="AR436" s="185" t="s">
        <v>3181</v>
      </c>
      <c r="AS436" s="159"/>
      <c r="AT436" s="159"/>
      <c r="AU436" s="159"/>
      <c r="AV436" s="159"/>
      <c r="AW436" s="159"/>
      <c r="AX436" s="159"/>
      <c r="AY436" s="159"/>
      <c r="AZ436" s="159"/>
      <c r="BA436" s="159"/>
      <c r="BB436" s="159"/>
      <c r="BC436" s="159"/>
      <c r="BD436" s="159"/>
      <c r="BE436" s="159"/>
      <c r="BF436" s="159"/>
      <c r="BG436" s="159"/>
      <c r="BH436" s="159"/>
      <c r="BI436" s="159"/>
      <c r="BJ436" s="159"/>
      <c r="BK436" s="159"/>
      <c r="BL436" s="159"/>
      <c r="BM436" s="159"/>
      <c r="BN436" s="159"/>
      <c r="BO436" s="159"/>
      <c r="BP436" s="159"/>
      <c r="BQ436" s="159"/>
      <c r="BR436" s="159"/>
      <c r="BS436" s="158" t="s">
        <v>3182</v>
      </c>
      <c r="BT436" s="158" t="s">
        <v>2903</v>
      </c>
      <c r="BU436" s="160"/>
      <c r="BV436" s="160"/>
      <c r="BW436" s="160"/>
      <c r="BX436" s="160">
        <v>3</v>
      </c>
      <c r="BY436" s="160">
        <v>2</v>
      </c>
      <c r="BZ436" s="160"/>
      <c r="CA436" s="160"/>
      <c r="CB436" s="160"/>
      <c r="CC436" s="160"/>
      <c r="CD436" s="158" t="s">
        <v>2800</v>
      </c>
      <c r="CE436" s="158" t="s">
        <v>2818</v>
      </c>
      <c r="CF436" s="160">
        <v>1</v>
      </c>
      <c r="CG436" s="158" t="s">
        <v>3214</v>
      </c>
      <c r="CH436" s="158" t="s">
        <v>3208</v>
      </c>
      <c r="CI436" s="161" t="s">
        <v>2810</v>
      </c>
      <c r="CJ436" s="162" t="s">
        <v>3113</v>
      </c>
      <c r="CK436" s="100"/>
    </row>
    <row r="437" spans="1:89" s="84" customFormat="1" x14ac:dyDescent="0.3">
      <c r="A437" s="83" t="s">
        <v>2241</v>
      </c>
      <c r="B437" s="83">
        <v>64130946</v>
      </c>
      <c r="C437" s="83">
        <v>1</v>
      </c>
      <c r="D437" s="83">
        <v>190</v>
      </c>
      <c r="E437" s="83">
        <v>0</v>
      </c>
      <c r="G437" s="83" t="s">
        <v>2242</v>
      </c>
      <c r="H437" s="85">
        <v>44104</v>
      </c>
      <c r="I437" s="83"/>
      <c r="J437" s="86">
        <v>1601440550</v>
      </c>
      <c r="K437" s="87">
        <f t="shared" si="111"/>
        <v>44104.191550925927</v>
      </c>
      <c r="L437" s="86"/>
      <c r="M437" s="87" t="str">
        <f t="shared" si="112"/>
        <v/>
      </c>
      <c r="N437" s="86" t="str">
        <f t="shared" si="113"/>
        <v/>
      </c>
      <c r="O437" s="88" t="str">
        <f t="shared" si="114"/>
        <v/>
      </c>
      <c r="P437" s="86">
        <v>1619406341</v>
      </c>
      <c r="Q437" s="87">
        <f t="shared" si="115"/>
        <v>44312.128946759258</v>
      </c>
      <c r="R437" s="86">
        <f t="shared" si="116"/>
        <v>17965791</v>
      </c>
      <c r="S437" s="88" t="str">
        <f t="shared" si="117"/>
        <v>207 days 22:29:51</v>
      </c>
      <c r="U437" s="87" t="str">
        <f t="shared" si="118"/>
        <v/>
      </c>
      <c r="V437" s="86" t="str">
        <f t="shared" si="119"/>
        <v/>
      </c>
      <c r="W437" s="88" t="str">
        <f t="shared" si="120"/>
        <v/>
      </c>
      <c r="X437" s="86">
        <f t="shared" si="121"/>
        <v>17965791</v>
      </c>
      <c r="Y437" s="88" t="str">
        <f t="shared" si="122"/>
        <v>25 days 22:29:51</v>
      </c>
      <c r="AC437" s="84" t="str">
        <f>IF(AB437="","",VLOOKUP(AB437,'Lookup Tables'!$A$75:$B$86,2,TRUE))</f>
        <v/>
      </c>
      <c r="AD437" s="88" t="str">
        <f t="shared" si="123"/>
        <v/>
      </c>
      <c r="AE437" s="83" t="s">
        <v>2244</v>
      </c>
      <c r="AF437" s="89" t="str">
        <f t="shared" si="124"/>
        <v>Link</v>
      </c>
      <c r="AG437" s="83">
        <v>11</v>
      </c>
      <c r="AH437" s="84" t="str">
        <f>IF(AG437="","",VLOOKUP(AG437,'Lookup Tables'!$A$75:$B$86,2,TRUE))</f>
        <v>Level 1</v>
      </c>
      <c r="AI437" s="83">
        <v>14364999</v>
      </c>
      <c r="AJ437" s="83" t="s">
        <v>9</v>
      </c>
      <c r="AK437" s="83" t="s">
        <v>2243</v>
      </c>
      <c r="AL437" s="83"/>
      <c r="AM437" s="84" t="s">
        <v>2245</v>
      </c>
      <c r="AN437" s="84" t="s">
        <v>2246</v>
      </c>
      <c r="AO437" s="89" t="str">
        <f t="shared" si="125"/>
        <v>Link</v>
      </c>
      <c r="AP437" s="83" t="b">
        <v>0</v>
      </c>
      <c r="AQ437" s="168">
        <v>413</v>
      </c>
      <c r="AR437" s="181" t="s">
        <v>3695</v>
      </c>
      <c r="AS437"/>
      <c r="AT437"/>
      <c r="AU437"/>
      <c r="AV437"/>
      <c r="AW437"/>
      <c r="AX437"/>
      <c r="AY437"/>
      <c r="AZ437"/>
      <c r="BA437"/>
      <c r="BB437"/>
      <c r="BC437"/>
      <c r="BD437"/>
      <c r="BE437"/>
      <c r="BF437"/>
      <c r="BG437"/>
      <c r="BH437"/>
      <c r="BI437"/>
      <c r="BJ437"/>
      <c r="BK437"/>
      <c r="BL437"/>
      <c r="BM437"/>
      <c r="BN437"/>
      <c r="BO437"/>
      <c r="BP437"/>
      <c r="BQ437"/>
      <c r="BR437"/>
      <c r="BS437" s="84" t="s">
        <v>3696</v>
      </c>
      <c r="BT437" s="84" t="s">
        <v>2596</v>
      </c>
      <c r="BU437" s="90"/>
      <c r="BV437" s="90"/>
      <c r="BW437" s="90"/>
      <c r="BX437" s="90">
        <v>3</v>
      </c>
      <c r="BY437" s="90"/>
      <c r="BZ437" s="90"/>
      <c r="CA437" s="90"/>
      <c r="CB437" s="90"/>
      <c r="CC437" s="90"/>
      <c r="CD437" s="84" t="s">
        <v>2800</v>
      </c>
      <c r="CE437" s="84" t="s">
        <v>2818</v>
      </c>
      <c r="CF437" s="90">
        <v>1</v>
      </c>
      <c r="CG437" s="84" t="s">
        <v>3214</v>
      </c>
      <c r="CH437" s="84" t="s">
        <v>3209</v>
      </c>
      <c r="CI437" s="91" t="s">
        <v>2902</v>
      </c>
      <c r="CJ437" s="92" t="s">
        <v>3113</v>
      </c>
    </row>
    <row r="438" spans="1:89" s="84" customFormat="1" x14ac:dyDescent="0.3">
      <c r="A438" s="83" t="s">
        <v>1176</v>
      </c>
      <c r="B438" s="83">
        <v>59636464</v>
      </c>
      <c r="C438" s="83">
        <v>19</v>
      </c>
      <c r="D438" s="83">
        <v>2742</v>
      </c>
      <c r="E438" s="83">
        <v>1</v>
      </c>
      <c r="G438" s="83" t="s">
        <v>1177</v>
      </c>
      <c r="H438" s="85">
        <v>44145</v>
      </c>
      <c r="I438" s="83"/>
      <c r="J438" s="86">
        <v>1578433350</v>
      </c>
      <c r="K438" s="87">
        <f t="shared" si="111"/>
        <v>43837.904513888891</v>
      </c>
      <c r="L438" s="86">
        <v>1578447193</v>
      </c>
      <c r="M438" s="87">
        <f t="shared" si="112"/>
        <v>43838.064733796295</v>
      </c>
      <c r="N438" s="86">
        <f t="shared" si="113"/>
        <v>13843</v>
      </c>
      <c r="O438" s="88" t="str">
        <f t="shared" si="114"/>
        <v>0 days 3:50:43</v>
      </c>
      <c r="P438" s="86">
        <v>1605001966</v>
      </c>
      <c r="Q438" s="87">
        <f t="shared" si="115"/>
        <v>44145.411643518513</v>
      </c>
      <c r="R438" s="86">
        <f t="shared" si="116"/>
        <v>26568616</v>
      </c>
      <c r="S438" s="88" t="str">
        <f t="shared" si="117"/>
        <v>307 days 12:10:16</v>
      </c>
      <c r="U438" s="87" t="str">
        <f t="shared" si="118"/>
        <v/>
      </c>
      <c r="V438" s="86" t="str">
        <f t="shared" si="119"/>
        <v/>
      </c>
      <c r="W438" s="88" t="str">
        <f t="shared" si="120"/>
        <v/>
      </c>
      <c r="X438" s="86">
        <f t="shared" si="121"/>
        <v>13843</v>
      </c>
      <c r="Y438" s="88" t="str">
        <f t="shared" si="122"/>
        <v>00 days 03:50:43</v>
      </c>
      <c r="AC438" s="84" t="str">
        <f>IF(AB438="","",VLOOKUP(AB438,'Lookup Tables'!$A$75:$B$86,2,TRUE))</f>
        <v/>
      </c>
      <c r="AD438" s="88" t="str">
        <f t="shared" si="123"/>
        <v/>
      </c>
      <c r="AE438" s="83" t="s">
        <v>1179</v>
      </c>
      <c r="AF438" s="89" t="str">
        <f t="shared" si="124"/>
        <v>Link</v>
      </c>
      <c r="AG438" s="83">
        <v>2019</v>
      </c>
      <c r="AH438" s="84" t="str">
        <f>IF(AG438="","",VLOOKUP(AG438,'Lookup Tables'!$A$75:$B$86,2,TRUE))</f>
        <v>Level 5</v>
      </c>
      <c r="AI438" s="83">
        <v>213057</v>
      </c>
      <c r="AJ438" s="83" t="s">
        <v>9</v>
      </c>
      <c r="AK438" s="83" t="s">
        <v>1178</v>
      </c>
      <c r="AL438" s="83">
        <v>75</v>
      </c>
      <c r="AM438" s="84" t="s">
        <v>1180</v>
      </c>
      <c r="AN438" s="84" t="s">
        <v>1181</v>
      </c>
      <c r="AO438" s="89" t="str">
        <f t="shared" si="125"/>
        <v>Link</v>
      </c>
      <c r="AP438" s="83" t="b">
        <v>0</v>
      </c>
      <c r="AQ438" s="168">
        <v>207</v>
      </c>
      <c r="AR438" s="181" t="s">
        <v>1176</v>
      </c>
      <c r="AS438"/>
      <c r="AT438"/>
      <c r="AU438"/>
      <c r="AV438"/>
      <c r="AW438"/>
      <c r="AX438"/>
      <c r="AY438"/>
      <c r="AZ438"/>
      <c r="BA438"/>
      <c r="BB438"/>
      <c r="BC438"/>
      <c r="BD438"/>
      <c r="BE438"/>
      <c r="BF438"/>
      <c r="BG438"/>
      <c r="BH438"/>
      <c r="BI438"/>
      <c r="BJ438"/>
      <c r="BK438"/>
      <c r="BL438"/>
      <c r="BM438"/>
      <c r="BN438"/>
      <c r="BO438"/>
      <c r="BP438"/>
      <c r="BQ438"/>
      <c r="BR438"/>
      <c r="BS438" s="84" t="s">
        <v>3440</v>
      </c>
      <c r="BT438" s="84" t="s">
        <v>3441</v>
      </c>
      <c r="BU438" s="90"/>
      <c r="BV438" s="90"/>
      <c r="BW438" s="90">
        <v>2</v>
      </c>
      <c r="BX438" s="90">
        <v>3</v>
      </c>
      <c r="BY438" s="90"/>
      <c r="BZ438" s="90"/>
      <c r="CA438" s="90">
        <v>2</v>
      </c>
      <c r="CB438" s="90"/>
      <c r="CC438" s="90"/>
      <c r="CD438" s="84" t="s">
        <v>2800</v>
      </c>
      <c r="CE438" s="84" t="s">
        <v>2818</v>
      </c>
      <c r="CF438" s="90">
        <v>1</v>
      </c>
      <c r="CG438" s="84" t="s">
        <v>3214</v>
      </c>
      <c r="CH438" s="84" t="s">
        <v>2818</v>
      </c>
      <c r="CI438" s="91" t="s">
        <v>2813</v>
      </c>
      <c r="CJ438" s="92" t="s">
        <v>3113</v>
      </c>
    </row>
    <row r="439" spans="1:89" s="84" customFormat="1" x14ac:dyDescent="0.3">
      <c r="A439" s="99" t="s">
        <v>2350</v>
      </c>
      <c r="B439" s="99">
        <v>65198591</v>
      </c>
      <c r="C439" s="99">
        <v>1</v>
      </c>
      <c r="D439" s="99">
        <v>160</v>
      </c>
      <c r="E439" s="99">
        <v>0</v>
      </c>
      <c r="F439" s="100"/>
      <c r="G439" s="99" t="s">
        <v>2351</v>
      </c>
      <c r="H439" s="101">
        <v>44173</v>
      </c>
      <c r="I439" s="99"/>
      <c r="J439" s="102">
        <v>1607429179</v>
      </c>
      <c r="K439" s="103">
        <f t="shared" si="111"/>
        <v>44173.504386574074</v>
      </c>
      <c r="L439" s="102"/>
      <c r="M439" s="103" t="str">
        <f t="shared" si="112"/>
        <v/>
      </c>
      <c r="N439" s="102" t="str">
        <f t="shared" si="113"/>
        <v/>
      </c>
      <c r="O439" s="104" t="str">
        <f t="shared" si="114"/>
        <v/>
      </c>
      <c r="P439" s="102"/>
      <c r="Q439" s="103" t="str">
        <f t="shared" si="115"/>
        <v/>
      </c>
      <c r="R439" s="102" t="str">
        <f t="shared" si="116"/>
        <v/>
      </c>
      <c r="S439" s="104" t="str">
        <f t="shared" si="117"/>
        <v/>
      </c>
      <c r="T439" s="100"/>
      <c r="U439" s="103" t="str">
        <f t="shared" si="118"/>
        <v/>
      </c>
      <c r="V439" s="102" t="str">
        <f t="shared" si="119"/>
        <v/>
      </c>
      <c r="W439" s="104" t="str">
        <f t="shared" si="120"/>
        <v/>
      </c>
      <c r="X439" s="102" t="str">
        <f t="shared" si="121"/>
        <v/>
      </c>
      <c r="Y439" s="104" t="str">
        <f t="shared" si="122"/>
        <v/>
      </c>
      <c r="Z439" s="100"/>
      <c r="AA439" s="100"/>
      <c r="AB439" s="100"/>
      <c r="AC439" s="100" t="str">
        <f>IF(AB439="","",VLOOKUP(AB439,'Lookup Tables'!$A$75:$B$86,2,TRUE))</f>
        <v/>
      </c>
      <c r="AD439" s="104" t="str">
        <f t="shared" si="123"/>
        <v/>
      </c>
      <c r="AE439" s="99" t="s">
        <v>2353</v>
      </c>
      <c r="AF439" s="99" t="str">
        <f t="shared" si="124"/>
        <v>Link</v>
      </c>
      <c r="AG439" s="99">
        <v>313</v>
      </c>
      <c r="AH439" s="100" t="str">
        <f>IF(AG439="","",VLOOKUP(AG439,'Lookup Tables'!$A$75:$B$86,2,TRUE))</f>
        <v>Level 2</v>
      </c>
      <c r="AI439" s="99">
        <v>2933793</v>
      </c>
      <c r="AJ439" s="99" t="s">
        <v>9</v>
      </c>
      <c r="AK439" s="99" t="s">
        <v>2352</v>
      </c>
      <c r="AL439" s="99"/>
      <c r="AM439" s="100" t="s">
        <v>2354</v>
      </c>
      <c r="AN439" s="100" t="s">
        <v>2355</v>
      </c>
      <c r="AO439" s="99" t="str">
        <f t="shared" si="125"/>
        <v>Link</v>
      </c>
      <c r="AP439" s="99" t="b">
        <v>0</v>
      </c>
      <c r="AQ439" s="170">
        <v>433</v>
      </c>
      <c r="AR439" s="184" t="s">
        <v>3345</v>
      </c>
      <c r="AS439"/>
      <c r="AT439"/>
      <c r="AU439"/>
      <c r="AV439"/>
      <c r="AW439"/>
      <c r="AX439"/>
      <c r="AY439"/>
      <c r="AZ439"/>
      <c r="BA439"/>
      <c r="BB439"/>
      <c r="BC439"/>
      <c r="BD439"/>
      <c r="BE439"/>
      <c r="BF439"/>
      <c r="BG439"/>
      <c r="BH439"/>
      <c r="BI439"/>
      <c r="BJ439"/>
      <c r="BK439"/>
      <c r="BL439"/>
      <c r="BM439"/>
      <c r="BN439"/>
      <c r="BO439"/>
      <c r="BP439"/>
      <c r="BQ439"/>
      <c r="BR439"/>
      <c r="BS439" s="100" t="s">
        <v>3344</v>
      </c>
      <c r="BT439" s="100" t="s">
        <v>3343</v>
      </c>
      <c r="BU439" s="105"/>
      <c r="BV439" s="105"/>
      <c r="BW439" s="105"/>
      <c r="BX439" s="105">
        <v>3</v>
      </c>
      <c r="BY439" s="105"/>
      <c r="BZ439" s="105"/>
      <c r="CA439" s="105"/>
      <c r="CB439" s="105"/>
      <c r="CC439" s="105"/>
      <c r="CD439" s="100" t="s">
        <v>2800</v>
      </c>
      <c r="CE439" s="100" t="s">
        <v>2818</v>
      </c>
      <c r="CF439" s="105">
        <v>1</v>
      </c>
      <c r="CG439" s="100" t="s">
        <v>3214</v>
      </c>
      <c r="CH439" s="100" t="s">
        <v>3208</v>
      </c>
      <c r="CI439" s="106" t="s">
        <v>2810</v>
      </c>
      <c r="CJ439" s="92" t="s">
        <v>3113</v>
      </c>
      <c r="CK439" s="100"/>
    </row>
    <row r="440" spans="1:89" s="84" customFormat="1" x14ac:dyDescent="0.3">
      <c r="A440" s="99" t="s">
        <v>2520</v>
      </c>
      <c r="B440" s="99">
        <v>39950003</v>
      </c>
      <c r="C440" s="99">
        <v>1</v>
      </c>
      <c r="D440" s="99">
        <v>266</v>
      </c>
      <c r="E440" s="99">
        <v>1</v>
      </c>
      <c r="F440" s="100"/>
      <c r="G440" s="99" t="s">
        <v>2521</v>
      </c>
      <c r="H440" s="101">
        <v>42653</v>
      </c>
      <c r="I440" s="99"/>
      <c r="J440" s="102">
        <v>1476060708</v>
      </c>
      <c r="K440" s="103">
        <f t="shared" si="111"/>
        <v>42653.03597222222</v>
      </c>
      <c r="L440" s="102"/>
      <c r="M440" s="103" t="str">
        <f t="shared" si="112"/>
        <v/>
      </c>
      <c r="N440" s="102" t="str">
        <f t="shared" si="113"/>
        <v/>
      </c>
      <c r="O440" s="104" t="str">
        <f t="shared" si="114"/>
        <v/>
      </c>
      <c r="P440" s="102">
        <v>1476093652</v>
      </c>
      <c r="Q440" s="103">
        <f t="shared" si="115"/>
        <v>42653.417268518519</v>
      </c>
      <c r="R440" s="102">
        <f t="shared" si="116"/>
        <v>32944</v>
      </c>
      <c r="S440" s="104" t="str">
        <f t="shared" si="117"/>
        <v>0 days 9:9:4</v>
      </c>
      <c r="T440" s="100"/>
      <c r="U440" s="103" t="str">
        <f t="shared" si="118"/>
        <v/>
      </c>
      <c r="V440" s="102" t="str">
        <f t="shared" si="119"/>
        <v/>
      </c>
      <c r="W440" s="104" t="str">
        <f t="shared" si="120"/>
        <v/>
      </c>
      <c r="X440" s="102">
        <f t="shared" si="121"/>
        <v>32944</v>
      </c>
      <c r="Y440" s="104" t="str">
        <f t="shared" si="122"/>
        <v>00 days 09:09:04</v>
      </c>
      <c r="Z440" s="100"/>
      <c r="AA440" s="100"/>
      <c r="AB440" s="100"/>
      <c r="AC440" s="100" t="str">
        <f>IF(AB440="","",VLOOKUP(AB440,'Lookup Tables'!$A$75:$B$86,2,TRUE))</f>
        <v/>
      </c>
      <c r="AD440" s="104" t="str">
        <f t="shared" si="123"/>
        <v/>
      </c>
      <c r="AE440" s="99" t="s">
        <v>2523</v>
      </c>
      <c r="AF440" s="99" t="str">
        <f t="shared" si="124"/>
        <v>Link</v>
      </c>
      <c r="AG440" s="99">
        <v>1154</v>
      </c>
      <c r="AH440" s="100" t="str">
        <f>IF(AG440="","",VLOOKUP(AG440,'Lookup Tables'!$A$75:$B$86,2,TRUE))</f>
        <v>Level 4</v>
      </c>
      <c r="AI440" s="99">
        <v>6521181</v>
      </c>
      <c r="AJ440" s="99" t="s">
        <v>9</v>
      </c>
      <c r="AK440" s="99" t="s">
        <v>2522</v>
      </c>
      <c r="AL440" s="99">
        <v>81</v>
      </c>
      <c r="AM440" s="100" t="s">
        <v>2524</v>
      </c>
      <c r="AN440" s="100" t="s">
        <v>2525</v>
      </c>
      <c r="AO440" s="99" t="str">
        <f t="shared" si="125"/>
        <v>Link</v>
      </c>
      <c r="AP440" s="157" t="b">
        <v>0</v>
      </c>
      <c r="AQ440" s="170">
        <v>465</v>
      </c>
      <c r="AR440" s="185" t="s">
        <v>2904</v>
      </c>
      <c r="AS440" s="159"/>
      <c r="AT440" s="159"/>
      <c r="AU440" s="159"/>
      <c r="AV440" s="159"/>
      <c r="AW440" s="159"/>
      <c r="AX440" s="159"/>
      <c r="AY440" s="159"/>
      <c r="AZ440" s="159"/>
      <c r="BA440" s="159"/>
      <c r="BB440" s="159"/>
      <c r="BC440" s="159"/>
      <c r="BD440" s="159"/>
      <c r="BE440" s="159"/>
      <c r="BF440" s="159"/>
      <c r="BG440" s="159"/>
      <c r="BH440" s="159"/>
      <c r="BI440" s="159"/>
      <c r="BJ440" s="159"/>
      <c r="BK440" s="159"/>
      <c r="BL440" s="159"/>
      <c r="BM440" s="159"/>
      <c r="BN440" s="159"/>
      <c r="BO440" s="159"/>
      <c r="BP440" s="159"/>
      <c r="BQ440" s="159"/>
      <c r="BR440" s="159"/>
      <c r="BS440" s="158" t="s">
        <v>2905</v>
      </c>
      <c r="BT440" s="158" t="s">
        <v>2903</v>
      </c>
      <c r="BU440" s="160"/>
      <c r="BV440" s="160">
        <v>2</v>
      </c>
      <c r="BW440" s="160"/>
      <c r="BX440" s="160">
        <v>3</v>
      </c>
      <c r="BY440" s="160"/>
      <c r="BZ440" s="160"/>
      <c r="CA440" s="160"/>
      <c r="CB440" s="160"/>
      <c r="CC440" s="160"/>
      <c r="CD440" s="158" t="s">
        <v>2800</v>
      </c>
      <c r="CE440" s="158" t="s">
        <v>2818</v>
      </c>
      <c r="CF440" s="160">
        <v>1</v>
      </c>
      <c r="CG440" s="158" t="s">
        <v>3214</v>
      </c>
      <c r="CH440" s="158" t="s">
        <v>3210</v>
      </c>
      <c r="CI440" s="161" t="s">
        <v>2902</v>
      </c>
      <c r="CJ440" s="162" t="s">
        <v>3113</v>
      </c>
      <c r="CK440" s="100"/>
    </row>
    <row r="441" spans="1:89" s="84" customFormat="1" x14ac:dyDescent="0.3">
      <c r="A441" s="83" t="s">
        <v>1380</v>
      </c>
      <c r="B441" s="83">
        <v>51451679</v>
      </c>
      <c r="C441" s="83">
        <v>1</v>
      </c>
      <c r="D441" s="83">
        <v>421</v>
      </c>
      <c r="E441" s="83">
        <v>1</v>
      </c>
      <c r="F441" s="84">
        <v>51532848</v>
      </c>
      <c r="G441" s="83" t="s">
        <v>357</v>
      </c>
      <c r="H441" s="85">
        <v>43307</v>
      </c>
      <c r="I441" s="83"/>
      <c r="J441" s="86">
        <v>1532131234</v>
      </c>
      <c r="K441" s="87">
        <f t="shared" si="111"/>
        <v>43302.000393518523</v>
      </c>
      <c r="L441" s="86">
        <v>1532159386</v>
      </c>
      <c r="M441" s="87">
        <f t="shared" si="112"/>
        <v>43302.326226851852</v>
      </c>
      <c r="N441" s="86">
        <f t="shared" si="113"/>
        <v>28152</v>
      </c>
      <c r="O441" s="88" t="str">
        <f t="shared" si="114"/>
        <v>0 days 7:49:12</v>
      </c>
      <c r="P441" s="86">
        <v>1532588645</v>
      </c>
      <c r="Q441" s="87">
        <f t="shared" si="115"/>
        <v>43307.294502314813</v>
      </c>
      <c r="R441" s="86">
        <f t="shared" si="116"/>
        <v>457411</v>
      </c>
      <c r="S441" s="88" t="str">
        <f t="shared" si="117"/>
        <v>5 days 7:3:31</v>
      </c>
      <c r="T441" s="84">
        <v>1532588645</v>
      </c>
      <c r="U441" s="87">
        <f t="shared" si="118"/>
        <v>43307.294502314813</v>
      </c>
      <c r="V441" s="86">
        <f t="shared" si="119"/>
        <v>457411</v>
      </c>
      <c r="W441" s="88" t="str">
        <f t="shared" si="120"/>
        <v>5 days 7:3:31</v>
      </c>
      <c r="X441" s="86">
        <f t="shared" si="121"/>
        <v>28152</v>
      </c>
      <c r="Y441" s="88" t="str">
        <f t="shared" si="122"/>
        <v>00 days 07:49:12</v>
      </c>
      <c r="Z441" s="84" t="s">
        <v>3059</v>
      </c>
      <c r="AA441" s="84">
        <v>1402929</v>
      </c>
      <c r="AB441" s="84">
        <v>12473</v>
      </c>
      <c r="AC441" s="84" t="str">
        <f>IF(AB441="","",VLOOKUP(AB441,'Lookup Tables'!$A$75:$B$86,2,TRUE))</f>
        <v>Level 8</v>
      </c>
      <c r="AD441" s="88" t="str">
        <f t="shared" si="123"/>
        <v>Level 10-Level 8</v>
      </c>
      <c r="AE441" s="83" t="s">
        <v>1382</v>
      </c>
      <c r="AF441" s="89" t="str">
        <f t="shared" si="124"/>
        <v>Link</v>
      </c>
      <c r="AG441" s="83">
        <v>66451</v>
      </c>
      <c r="AH441" s="84" t="str">
        <f>IF(AG441="","",VLOOKUP(AG441,'Lookup Tables'!$A$75:$B$86,2,TRUE))</f>
        <v>Level 10</v>
      </c>
      <c r="AI441" s="83">
        <v>169992</v>
      </c>
      <c r="AJ441" s="83" t="s">
        <v>9</v>
      </c>
      <c r="AK441" s="83" t="s">
        <v>1381</v>
      </c>
      <c r="AL441" s="83">
        <v>83</v>
      </c>
      <c r="AM441" s="84" t="s">
        <v>1383</v>
      </c>
      <c r="AN441" s="84" t="s">
        <v>1384</v>
      </c>
      <c r="AO441" s="89" t="str">
        <f t="shared" si="125"/>
        <v>Link</v>
      </c>
      <c r="AP441" s="83" t="b">
        <v>1</v>
      </c>
      <c r="AQ441" s="168">
        <v>245</v>
      </c>
      <c r="AR441" s="181" t="s">
        <v>3487</v>
      </c>
      <c r="AS441"/>
      <c r="AT441"/>
      <c r="AU441"/>
      <c r="AV441"/>
      <c r="AW441"/>
      <c r="AX441"/>
      <c r="AY441"/>
      <c r="AZ441"/>
      <c r="BA441"/>
      <c r="BB441"/>
      <c r="BC441"/>
      <c r="BD441"/>
      <c r="BE441"/>
      <c r="BF441"/>
      <c r="BG441"/>
      <c r="BH441"/>
      <c r="BI441"/>
      <c r="BJ441"/>
      <c r="BK441"/>
      <c r="BL441"/>
      <c r="BM441"/>
      <c r="BN441"/>
      <c r="BO441"/>
      <c r="BP441"/>
      <c r="BQ441"/>
      <c r="BR441"/>
      <c r="BS441" s="84" t="s">
        <v>3488</v>
      </c>
      <c r="BT441" s="84" t="s">
        <v>3433</v>
      </c>
      <c r="BU441" s="90"/>
      <c r="BV441" s="90"/>
      <c r="BW441" s="90"/>
      <c r="BX441" s="90">
        <v>3</v>
      </c>
      <c r="BY441" s="90"/>
      <c r="BZ441" s="90"/>
      <c r="CA441" s="90"/>
      <c r="CB441" s="90"/>
      <c r="CC441" s="90"/>
      <c r="CD441" s="84" t="s">
        <v>2800</v>
      </c>
      <c r="CE441" s="84" t="s">
        <v>2818</v>
      </c>
      <c r="CF441" s="90">
        <v>1</v>
      </c>
      <c r="CG441" s="84" t="s">
        <v>3214</v>
      </c>
      <c r="CH441" s="84" t="s">
        <v>2818</v>
      </c>
      <c r="CI441" s="91" t="s">
        <v>2813</v>
      </c>
      <c r="CJ441" s="92" t="s">
        <v>3113</v>
      </c>
    </row>
    <row r="442" spans="1:89" s="84" customFormat="1" x14ac:dyDescent="0.3">
      <c r="A442" s="83" t="s">
        <v>2223</v>
      </c>
      <c r="B442" s="83">
        <v>62383514</v>
      </c>
      <c r="C442" s="83">
        <v>0</v>
      </c>
      <c r="D442" s="83">
        <v>345</v>
      </c>
      <c r="E442" s="83">
        <v>1</v>
      </c>
      <c r="G442" s="83" t="s">
        <v>2224</v>
      </c>
      <c r="H442" s="85">
        <v>43997</v>
      </c>
      <c r="I442" s="83"/>
      <c r="J442" s="86">
        <v>1592206752</v>
      </c>
      <c r="K442" s="87">
        <f t="shared" si="111"/>
        <v>43997.318888888884</v>
      </c>
      <c r="L442" s="86"/>
      <c r="M442" s="87" t="str">
        <f t="shared" si="112"/>
        <v/>
      </c>
      <c r="N442" s="86" t="str">
        <f t="shared" si="113"/>
        <v/>
      </c>
      <c r="O442" s="88" t="str">
        <f t="shared" si="114"/>
        <v/>
      </c>
      <c r="P442" s="86">
        <v>1592216259</v>
      </c>
      <c r="Q442" s="87">
        <f t="shared" si="115"/>
        <v>43997.428923611107</v>
      </c>
      <c r="R442" s="86">
        <f t="shared" si="116"/>
        <v>9507</v>
      </c>
      <c r="S442" s="88" t="str">
        <f t="shared" si="117"/>
        <v>0 days 2:38:27</v>
      </c>
      <c r="U442" s="87" t="str">
        <f t="shared" si="118"/>
        <v/>
      </c>
      <c r="V442" s="86" t="str">
        <f t="shared" si="119"/>
        <v/>
      </c>
      <c r="W442" s="88" t="str">
        <f t="shared" si="120"/>
        <v/>
      </c>
      <c r="X442" s="86">
        <f t="shared" si="121"/>
        <v>9507</v>
      </c>
      <c r="Y442" s="88" t="str">
        <f t="shared" si="122"/>
        <v>00 days 02:38:27</v>
      </c>
      <c r="AC442" s="84" t="str">
        <f>IF(AB442="","",VLOOKUP(AB442,'Lookup Tables'!$A$75:$B$86,2,TRUE))</f>
        <v/>
      </c>
      <c r="AD442" s="88" t="str">
        <f t="shared" si="123"/>
        <v/>
      </c>
      <c r="AE442" s="83" t="s">
        <v>2226</v>
      </c>
      <c r="AF442" s="89" t="str">
        <f t="shared" si="124"/>
        <v>Link</v>
      </c>
      <c r="AG442" s="83">
        <v>46</v>
      </c>
      <c r="AH442" s="84" t="str">
        <f>IF(AG442="","",VLOOKUP(AG442,'Lookup Tables'!$A$75:$B$86,2,TRUE))</f>
        <v>Level 1</v>
      </c>
      <c r="AI442" s="83">
        <v>13748014</v>
      </c>
      <c r="AJ442" s="83" t="s">
        <v>9</v>
      </c>
      <c r="AK442" s="83" t="s">
        <v>2225</v>
      </c>
      <c r="AL442" s="83"/>
      <c r="AM442" s="84" t="s">
        <v>2227</v>
      </c>
      <c r="AN442" s="84" t="s">
        <v>2228</v>
      </c>
      <c r="AO442" s="89" t="str">
        <f t="shared" si="125"/>
        <v>Link</v>
      </c>
      <c r="AP442" s="83" t="b">
        <v>0</v>
      </c>
      <c r="AQ442" s="168">
        <v>410</v>
      </c>
      <c r="AR442" s="181" t="s">
        <v>2223</v>
      </c>
      <c r="AS442"/>
      <c r="AT442"/>
      <c r="AU442"/>
      <c r="AV442"/>
      <c r="AW442"/>
      <c r="AX442"/>
      <c r="AY442"/>
      <c r="AZ442"/>
      <c r="BA442"/>
      <c r="BB442"/>
      <c r="BC442"/>
      <c r="BD442"/>
      <c r="BE442"/>
      <c r="BF442"/>
      <c r="BG442"/>
      <c r="BH442"/>
      <c r="BI442"/>
      <c r="BJ442"/>
      <c r="BK442"/>
      <c r="BL442"/>
      <c r="BM442"/>
      <c r="BN442"/>
      <c r="BO442"/>
      <c r="BP442"/>
      <c r="BQ442"/>
      <c r="BR442"/>
      <c r="BS442" s="84" t="s">
        <v>3691</v>
      </c>
      <c r="BT442" s="84" t="s">
        <v>3690</v>
      </c>
      <c r="BU442" s="90"/>
      <c r="BV442" s="90"/>
      <c r="BW442" s="90">
        <v>2</v>
      </c>
      <c r="BX442" s="90">
        <v>3</v>
      </c>
      <c r="BY442" s="90"/>
      <c r="BZ442" s="90"/>
      <c r="CA442" s="90"/>
      <c r="CB442" s="90"/>
      <c r="CC442" s="90"/>
      <c r="CD442" s="84" t="s">
        <v>2800</v>
      </c>
      <c r="CE442" s="84" t="s">
        <v>2818</v>
      </c>
      <c r="CF442" s="90">
        <v>1</v>
      </c>
      <c r="CG442" s="84" t="s">
        <v>3214</v>
      </c>
      <c r="CH442" s="84" t="s">
        <v>3208</v>
      </c>
      <c r="CI442" s="91" t="s">
        <v>2813</v>
      </c>
      <c r="CJ442" s="92" t="s">
        <v>3113</v>
      </c>
    </row>
    <row r="443" spans="1:89" s="84" customFormat="1" x14ac:dyDescent="0.3">
      <c r="A443" s="83" t="s">
        <v>1304</v>
      </c>
      <c r="B443" s="83">
        <v>60980081</v>
      </c>
      <c r="C443" s="83">
        <v>0</v>
      </c>
      <c r="D443" s="83">
        <v>1055</v>
      </c>
      <c r="E443" s="83">
        <v>2</v>
      </c>
      <c r="F443" s="84">
        <v>61393934</v>
      </c>
      <c r="G443" s="83" t="s">
        <v>333</v>
      </c>
      <c r="H443" s="85">
        <v>43945</v>
      </c>
      <c r="I443" s="83"/>
      <c r="J443" s="86">
        <v>1585774222</v>
      </c>
      <c r="K443" s="87">
        <f t="shared" si="111"/>
        <v>43922.868310185186</v>
      </c>
      <c r="L443" s="86">
        <v>1585775605</v>
      </c>
      <c r="M443" s="87">
        <f t="shared" si="112"/>
        <v>43922.884317129632</v>
      </c>
      <c r="N443" s="86">
        <f t="shared" si="113"/>
        <v>1383</v>
      </c>
      <c r="O443" s="88" t="str">
        <f t="shared" si="114"/>
        <v>0 days 0:23:3</v>
      </c>
      <c r="P443" s="86">
        <v>1585808675</v>
      </c>
      <c r="Q443" s="87">
        <f t="shared" si="115"/>
        <v>43923.267071759255</v>
      </c>
      <c r="R443" s="86">
        <f t="shared" si="116"/>
        <v>34453</v>
      </c>
      <c r="S443" s="88" t="str">
        <f t="shared" si="117"/>
        <v>0 days 9:34:13</v>
      </c>
      <c r="T443" s="84">
        <v>1587664686</v>
      </c>
      <c r="U443" s="87">
        <f t="shared" si="118"/>
        <v>43944.748680555553</v>
      </c>
      <c r="V443" s="86">
        <f t="shared" si="119"/>
        <v>1890464</v>
      </c>
      <c r="W443" s="88" t="str">
        <f t="shared" si="120"/>
        <v>21 days 21:7:44</v>
      </c>
      <c r="X443" s="86">
        <f t="shared" si="121"/>
        <v>1383</v>
      </c>
      <c r="Y443" s="88" t="str">
        <f t="shared" si="122"/>
        <v>00 days 00:23:03</v>
      </c>
      <c r="Z443" s="84" t="s">
        <v>1242</v>
      </c>
      <c r="AA443" s="84">
        <v>7453</v>
      </c>
      <c r="AB443" s="84">
        <v>6900</v>
      </c>
      <c r="AC443" s="84" t="str">
        <f>IF(AB443="","",VLOOKUP(AB443,'Lookup Tables'!$A$75:$B$86,2,TRUE))</f>
        <v>Level 7</v>
      </c>
      <c r="AD443" s="88" t="str">
        <f t="shared" si="123"/>
        <v>Level 7-Level 7</v>
      </c>
      <c r="AE443" s="83" t="s">
        <v>1242</v>
      </c>
      <c r="AF443" s="89" t="str">
        <f t="shared" si="124"/>
        <v>Link</v>
      </c>
      <c r="AG443" s="83">
        <v>6900</v>
      </c>
      <c r="AH443" s="84" t="str">
        <f>IF(AG443="","",VLOOKUP(AG443,'Lookup Tables'!$A$75:$B$86,2,TRUE))</f>
        <v>Level 7</v>
      </c>
      <c r="AI443" s="83">
        <v>7453</v>
      </c>
      <c r="AJ443" s="83" t="s">
        <v>9</v>
      </c>
      <c r="AK443" s="83" t="s">
        <v>1241</v>
      </c>
      <c r="AL443" s="83">
        <v>93</v>
      </c>
      <c r="AM443" s="84" t="s">
        <v>1243</v>
      </c>
      <c r="AN443" s="84" t="s">
        <v>1305</v>
      </c>
      <c r="AO443" s="89" t="str">
        <f t="shared" si="125"/>
        <v>Link</v>
      </c>
      <c r="AP443" s="83" t="b">
        <v>1</v>
      </c>
      <c r="AQ443" s="168">
        <v>231</v>
      </c>
      <c r="AR443" s="181" t="s">
        <v>3456</v>
      </c>
      <c r="AS443"/>
      <c r="AT443"/>
      <c r="AU443"/>
      <c r="AV443"/>
      <c r="AW443"/>
      <c r="AX443"/>
      <c r="AY443"/>
      <c r="AZ443"/>
      <c r="BA443"/>
      <c r="BB443"/>
      <c r="BC443"/>
      <c r="BD443"/>
      <c r="BE443"/>
      <c r="BF443"/>
      <c r="BG443"/>
      <c r="BH443"/>
      <c r="BI443"/>
      <c r="BJ443"/>
      <c r="BK443"/>
      <c r="BL443"/>
      <c r="BM443"/>
      <c r="BN443"/>
      <c r="BO443"/>
      <c r="BP443"/>
      <c r="BQ443"/>
      <c r="BR443"/>
      <c r="BS443" s="84" t="s">
        <v>3455</v>
      </c>
      <c r="BT443" s="84" t="s">
        <v>3433</v>
      </c>
      <c r="BU443" s="90"/>
      <c r="BV443" s="90"/>
      <c r="BW443" s="90"/>
      <c r="BX443" s="90">
        <v>3</v>
      </c>
      <c r="BY443" s="90"/>
      <c r="BZ443" s="90"/>
      <c r="CA443" s="90"/>
      <c r="CB443" s="90"/>
      <c r="CC443" s="90">
        <v>2</v>
      </c>
      <c r="CD443" s="84" t="s">
        <v>2800</v>
      </c>
      <c r="CE443" s="84" t="s">
        <v>2818</v>
      </c>
      <c r="CF443" s="90">
        <v>1</v>
      </c>
      <c r="CG443" s="84" t="s">
        <v>3214</v>
      </c>
      <c r="CH443" s="84" t="s">
        <v>3208</v>
      </c>
      <c r="CI443" s="91" t="s">
        <v>2810</v>
      </c>
      <c r="CJ443" s="92" t="s">
        <v>3113</v>
      </c>
    </row>
    <row r="444" spans="1:89" s="84" customFormat="1" x14ac:dyDescent="0.3">
      <c r="A444" s="83" t="s">
        <v>1374</v>
      </c>
      <c r="B444" s="83">
        <v>54204650</v>
      </c>
      <c r="C444" s="83">
        <v>0</v>
      </c>
      <c r="D444" s="83">
        <v>768</v>
      </c>
      <c r="E444" s="83">
        <v>1</v>
      </c>
      <c r="G444" s="83" t="s">
        <v>1375</v>
      </c>
      <c r="H444" s="85">
        <v>43481</v>
      </c>
      <c r="I444" s="83"/>
      <c r="J444" s="86">
        <v>1547575969</v>
      </c>
      <c r="K444" s="87">
        <f t="shared" si="111"/>
        <v>43480.758900462963</v>
      </c>
      <c r="L444" s="86"/>
      <c r="M444" s="87" t="str">
        <f t="shared" si="112"/>
        <v/>
      </c>
      <c r="N444" s="86" t="str">
        <f t="shared" si="113"/>
        <v/>
      </c>
      <c r="O444" s="88" t="str">
        <f t="shared" si="114"/>
        <v/>
      </c>
      <c r="P444" s="86">
        <v>1547672286</v>
      </c>
      <c r="Q444" s="87">
        <f t="shared" si="115"/>
        <v>43481.873680555553</v>
      </c>
      <c r="R444" s="86">
        <f t="shared" si="116"/>
        <v>96317</v>
      </c>
      <c r="S444" s="88" t="str">
        <f t="shared" si="117"/>
        <v>1 days 2:45:17</v>
      </c>
      <c r="U444" s="87" t="str">
        <f t="shared" si="118"/>
        <v/>
      </c>
      <c r="V444" s="86" t="str">
        <f t="shared" si="119"/>
        <v/>
      </c>
      <c r="W444" s="88" t="str">
        <f t="shared" si="120"/>
        <v/>
      </c>
      <c r="X444" s="86">
        <f t="shared" si="121"/>
        <v>96317</v>
      </c>
      <c r="Y444" s="88" t="str">
        <f t="shared" si="122"/>
        <v>01 days 02:45:17</v>
      </c>
      <c r="AC444" s="84" t="str">
        <f>IF(AB444="","",VLOOKUP(AB444,'Lookup Tables'!$A$75:$B$86,2,TRUE))</f>
        <v/>
      </c>
      <c r="AD444" s="88" t="str">
        <f t="shared" si="123"/>
        <v/>
      </c>
      <c r="AE444" s="83" t="s">
        <v>1377</v>
      </c>
      <c r="AF444" s="89" t="str">
        <f t="shared" si="124"/>
        <v>Link</v>
      </c>
      <c r="AG444" s="83">
        <v>175</v>
      </c>
      <c r="AH444" s="84" t="str">
        <f>IF(AG444="","",VLOOKUP(AG444,'Lookup Tables'!$A$75:$B$86,2,TRUE))</f>
        <v>Level 1</v>
      </c>
      <c r="AI444" s="83">
        <v>4134910</v>
      </c>
      <c r="AJ444" s="83" t="s">
        <v>9</v>
      </c>
      <c r="AK444" s="83" t="s">
        <v>1376</v>
      </c>
      <c r="AL444" s="83"/>
      <c r="AM444" s="84" t="s">
        <v>1378</v>
      </c>
      <c r="AN444" s="84" t="s">
        <v>1379</v>
      </c>
      <c r="AO444" s="89" t="str">
        <f t="shared" si="125"/>
        <v>Link</v>
      </c>
      <c r="AP444" s="83" t="b">
        <v>0</v>
      </c>
      <c r="AQ444" s="168">
        <v>244</v>
      </c>
      <c r="AR444" s="181" t="s">
        <v>3485</v>
      </c>
      <c r="AS444"/>
      <c r="AT444"/>
      <c r="AU444"/>
      <c r="AV444"/>
      <c r="AW444"/>
      <c r="AX444"/>
      <c r="AY444"/>
      <c r="AZ444"/>
      <c r="BA444"/>
      <c r="BB444"/>
      <c r="BC444"/>
      <c r="BD444"/>
      <c r="BE444"/>
      <c r="BF444"/>
      <c r="BG444"/>
      <c r="BH444"/>
      <c r="BI444"/>
      <c r="BJ444"/>
      <c r="BK444"/>
      <c r="BL444"/>
      <c r="BM444"/>
      <c r="BN444"/>
      <c r="BO444"/>
      <c r="BP444"/>
      <c r="BQ444"/>
      <c r="BR444"/>
      <c r="BS444" s="84" t="s">
        <v>3486</v>
      </c>
      <c r="BT444" s="84" t="s">
        <v>3433</v>
      </c>
      <c r="BU444" s="90">
        <v>3</v>
      </c>
      <c r="BV444" s="90"/>
      <c r="BW444" s="90"/>
      <c r="BX444" s="90"/>
      <c r="BY444" s="90"/>
      <c r="BZ444" s="90"/>
      <c r="CA444" s="90"/>
      <c r="CB444" s="90"/>
      <c r="CC444" s="90"/>
      <c r="CD444" s="84" t="s">
        <v>2805</v>
      </c>
      <c r="CE444" s="84" t="s">
        <v>2818</v>
      </c>
      <c r="CF444" s="90">
        <v>1</v>
      </c>
      <c r="CG444" s="84" t="s">
        <v>3214</v>
      </c>
      <c r="CH444" s="84" t="s">
        <v>3209</v>
      </c>
      <c r="CI444" s="91" t="s">
        <v>2813</v>
      </c>
      <c r="CJ444" s="92" t="s">
        <v>3113</v>
      </c>
    </row>
    <row r="445" spans="1:89" s="22" customFormat="1" x14ac:dyDescent="0.3">
      <c r="A445" s="83" t="s">
        <v>368</v>
      </c>
      <c r="B445" s="83">
        <v>60875135</v>
      </c>
      <c r="C445" s="83">
        <v>0</v>
      </c>
      <c r="D445" s="83">
        <v>54</v>
      </c>
      <c r="E445" s="83">
        <v>0</v>
      </c>
      <c r="F445" s="84"/>
      <c r="G445" s="83" t="s">
        <v>369</v>
      </c>
      <c r="H445" s="85">
        <v>43916</v>
      </c>
      <c r="I445" s="83"/>
      <c r="J445" s="86">
        <v>1585252423</v>
      </c>
      <c r="K445" s="87">
        <f t="shared" si="111"/>
        <v>43916.828969907408</v>
      </c>
      <c r="L445" s="86">
        <v>1585252739</v>
      </c>
      <c r="M445" s="87">
        <f t="shared" si="112"/>
        <v>43916.832627314812</v>
      </c>
      <c r="N445" s="86">
        <f t="shared" si="113"/>
        <v>316</v>
      </c>
      <c r="O445" s="88" t="str">
        <f t="shared" si="114"/>
        <v>0 days 0:5:16</v>
      </c>
      <c r="P445" s="86">
        <v>1618066957</v>
      </c>
      <c r="Q445" s="87">
        <f t="shared" si="115"/>
        <v>44296.626817129625</v>
      </c>
      <c r="R445" s="86">
        <f t="shared" si="116"/>
        <v>32814534</v>
      </c>
      <c r="S445" s="88" t="str">
        <f t="shared" si="117"/>
        <v>379 days 19:8:54</v>
      </c>
      <c r="T445" s="84"/>
      <c r="U445" s="87" t="str">
        <f t="shared" si="118"/>
        <v/>
      </c>
      <c r="V445" s="86" t="str">
        <f t="shared" si="119"/>
        <v/>
      </c>
      <c r="W445" s="88" t="str">
        <f t="shared" si="120"/>
        <v/>
      </c>
      <c r="X445" s="86">
        <f t="shared" si="121"/>
        <v>316</v>
      </c>
      <c r="Y445" s="88" t="str">
        <f t="shared" si="122"/>
        <v>00 days 00:05:16</v>
      </c>
      <c r="Z445" s="84"/>
      <c r="AA445" s="84"/>
      <c r="AB445" s="84"/>
      <c r="AC445" s="84" t="str">
        <f>IF(AB445="","",VLOOKUP(AB445,'Lookup Tables'!$A$75:$B$86,2,TRUE))</f>
        <v/>
      </c>
      <c r="AD445" s="88" t="str">
        <f t="shared" si="123"/>
        <v/>
      </c>
      <c r="AE445" s="83" t="s">
        <v>371</v>
      </c>
      <c r="AF445" s="89" t="str">
        <f t="shared" si="124"/>
        <v>Link</v>
      </c>
      <c r="AG445" s="83">
        <v>2783</v>
      </c>
      <c r="AH445" s="84" t="str">
        <f>IF(AG445="","",VLOOKUP(AG445,'Lookup Tables'!$A$75:$B$86,2,TRUE))</f>
        <v>Level 5</v>
      </c>
      <c r="AI445" s="83">
        <v>784988</v>
      </c>
      <c r="AJ445" s="83" t="s">
        <v>9</v>
      </c>
      <c r="AK445" s="83" t="s">
        <v>370</v>
      </c>
      <c r="AL445" s="83">
        <v>52</v>
      </c>
      <c r="AM445" s="84" t="s">
        <v>372</v>
      </c>
      <c r="AN445" s="84" t="s">
        <v>373</v>
      </c>
      <c r="AO445" s="89" t="str">
        <f t="shared" si="125"/>
        <v>Link</v>
      </c>
      <c r="AP445" s="83" t="b">
        <v>0</v>
      </c>
      <c r="AQ445" s="168">
        <v>62</v>
      </c>
      <c r="AR445" s="181" t="s">
        <v>3356</v>
      </c>
      <c r="AS445"/>
      <c r="AT445"/>
      <c r="AU445"/>
      <c r="AV445"/>
      <c r="AW445"/>
      <c r="AX445"/>
      <c r="AY445"/>
      <c r="AZ445"/>
      <c r="BA445"/>
      <c r="BB445"/>
      <c r="BC445"/>
      <c r="BD445"/>
      <c r="BE445"/>
      <c r="BF445"/>
      <c r="BG445"/>
      <c r="BH445"/>
      <c r="BI445"/>
      <c r="BJ445"/>
      <c r="BK445"/>
      <c r="BL445"/>
      <c r="BM445"/>
      <c r="BN445"/>
      <c r="BO445"/>
      <c r="BP445"/>
      <c r="BQ445"/>
      <c r="BR445"/>
      <c r="BS445" s="84" t="s">
        <v>3357</v>
      </c>
      <c r="BT445" s="84" t="s">
        <v>2582</v>
      </c>
      <c r="BU445" s="90">
        <v>3</v>
      </c>
      <c r="BV445" s="90">
        <v>2</v>
      </c>
      <c r="BW445" s="90"/>
      <c r="BX445" s="90"/>
      <c r="BY445" s="90"/>
      <c r="BZ445" s="90">
        <v>2</v>
      </c>
      <c r="CA445" s="90"/>
      <c r="CB445" s="90"/>
      <c r="CC445" s="90"/>
      <c r="CD445" s="84" t="s">
        <v>2805</v>
      </c>
      <c r="CE445" s="84" t="s">
        <v>2818</v>
      </c>
      <c r="CF445" s="90">
        <v>1</v>
      </c>
      <c r="CG445" s="84" t="s">
        <v>3214</v>
      </c>
      <c r="CH445" s="84" t="s">
        <v>3208</v>
      </c>
      <c r="CI445" s="91" t="s">
        <v>2818</v>
      </c>
      <c r="CJ445" s="92" t="s">
        <v>3113</v>
      </c>
      <c r="CK445" s="84"/>
    </row>
    <row r="446" spans="1:89" s="84" customFormat="1" x14ac:dyDescent="0.3">
      <c r="A446" s="83" t="s">
        <v>1350</v>
      </c>
      <c r="B446" s="83">
        <v>58964020</v>
      </c>
      <c r="C446" s="83">
        <v>3</v>
      </c>
      <c r="D446" s="83">
        <v>643</v>
      </c>
      <c r="E446" s="83">
        <v>1</v>
      </c>
      <c r="G446" s="83" t="s">
        <v>1351</v>
      </c>
      <c r="H446" s="85">
        <v>43789</v>
      </c>
      <c r="I446" s="83"/>
      <c r="J446" s="86">
        <v>1574287051</v>
      </c>
      <c r="K446" s="87">
        <f t="shared" si="111"/>
        <v>43789.914942129632</v>
      </c>
      <c r="L446" s="86">
        <v>1574287177</v>
      </c>
      <c r="M446" s="87">
        <f t="shared" si="112"/>
        <v>43789.916400462964</v>
      </c>
      <c r="N446" s="86">
        <f t="shared" si="113"/>
        <v>126</v>
      </c>
      <c r="O446" s="88" t="str">
        <f t="shared" si="114"/>
        <v>0 days 0:2:6</v>
      </c>
      <c r="P446" s="86">
        <v>1574287051</v>
      </c>
      <c r="Q446" s="87">
        <f t="shared" si="115"/>
        <v>43789.914942129632</v>
      </c>
      <c r="R446" s="86">
        <f t="shared" si="116"/>
        <v>0</v>
      </c>
      <c r="S446" s="88" t="str">
        <f t="shared" si="117"/>
        <v>0 days 0:0:0</v>
      </c>
      <c r="U446" s="87" t="str">
        <f t="shared" si="118"/>
        <v/>
      </c>
      <c r="V446" s="86" t="str">
        <f t="shared" si="119"/>
        <v/>
      </c>
      <c r="W446" s="88" t="str">
        <f t="shared" si="120"/>
        <v/>
      </c>
      <c r="X446" s="86" t="str">
        <f t="shared" si="121"/>
        <v/>
      </c>
      <c r="Y446" s="88" t="str">
        <f t="shared" si="122"/>
        <v/>
      </c>
      <c r="AC446" s="84" t="str">
        <f>IF(AB446="","",VLOOKUP(AB446,'Lookup Tables'!$A$75:$B$86,2,TRUE))</f>
        <v/>
      </c>
      <c r="AD446" s="88" t="str">
        <f t="shared" si="123"/>
        <v/>
      </c>
      <c r="AE446" s="83" t="s">
        <v>1353</v>
      </c>
      <c r="AF446" s="89" t="str">
        <f t="shared" si="124"/>
        <v>Link</v>
      </c>
      <c r="AG446" s="83">
        <v>1565</v>
      </c>
      <c r="AH446" s="84" t="str">
        <f>IF(AG446="","",VLOOKUP(AG446,'Lookup Tables'!$A$75:$B$86,2,TRUE))</f>
        <v>Level 4</v>
      </c>
      <c r="AI446" s="83">
        <v>3833068</v>
      </c>
      <c r="AJ446" s="83" t="s">
        <v>9</v>
      </c>
      <c r="AK446" s="83" t="s">
        <v>1352</v>
      </c>
      <c r="AL446" s="83">
        <v>50</v>
      </c>
      <c r="AM446" s="84" t="s">
        <v>1354</v>
      </c>
      <c r="AN446" s="84" t="s">
        <v>1355</v>
      </c>
      <c r="AO446" s="89" t="str">
        <f t="shared" si="125"/>
        <v>Link</v>
      </c>
      <c r="AP446" s="83" t="b">
        <v>1</v>
      </c>
      <c r="AQ446" s="168">
        <v>240</v>
      </c>
      <c r="AR446" s="181" t="s">
        <v>1350</v>
      </c>
      <c r="AS446"/>
      <c r="AT446"/>
      <c r="AU446"/>
      <c r="AV446"/>
      <c r="AW446"/>
      <c r="AX446"/>
      <c r="AY446"/>
      <c r="AZ446"/>
      <c r="BA446"/>
      <c r="BB446"/>
      <c r="BC446"/>
      <c r="BD446"/>
      <c r="BE446"/>
      <c r="BF446"/>
      <c r="BG446"/>
      <c r="BH446"/>
      <c r="BI446"/>
      <c r="BJ446"/>
      <c r="BK446"/>
      <c r="BL446"/>
      <c r="BM446"/>
      <c r="BN446"/>
      <c r="BO446"/>
      <c r="BP446"/>
      <c r="BQ446"/>
      <c r="BR446"/>
      <c r="BS446" s="84" t="s">
        <v>3479</v>
      </c>
      <c r="BT446" s="84" t="s">
        <v>3433</v>
      </c>
      <c r="BU446" s="90"/>
      <c r="BV446" s="90"/>
      <c r="BW446" s="90"/>
      <c r="BX446" s="90">
        <v>3</v>
      </c>
      <c r="BY446" s="90"/>
      <c r="BZ446" s="90">
        <v>2</v>
      </c>
      <c r="CA446" s="90"/>
      <c r="CB446" s="90"/>
      <c r="CC446" s="90"/>
      <c r="CD446" s="84" t="s">
        <v>2800</v>
      </c>
      <c r="CE446" s="84" t="s">
        <v>2818</v>
      </c>
      <c r="CF446" s="90">
        <v>1</v>
      </c>
      <c r="CG446" s="84" t="s">
        <v>3214</v>
      </c>
      <c r="CH446" s="84" t="s">
        <v>2818</v>
      </c>
      <c r="CI446" s="91" t="s">
        <v>3163</v>
      </c>
      <c r="CJ446" s="92" t="s">
        <v>3113</v>
      </c>
    </row>
    <row r="447" spans="1:89" s="84" customFormat="1" x14ac:dyDescent="0.3">
      <c r="A447" s="99" t="s">
        <v>2414</v>
      </c>
      <c r="B447" s="99">
        <v>60703746</v>
      </c>
      <c r="C447" s="99">
        <v>0</v>
      </c>
      <c r="D447" s="99">
        <v>38</v>
      </c>
      <c r="E447" s="99">
        <v>1</v>
      </c>
      <c r="F447" s="100"/>
      <c r="G447" s="99" t="s">
        <v>2415</v>
      </c>
      <c r="H447" s="101">
        <v>43906</v>
      </c>
      <c r="I447" s="99"/>
      <c r="J447" s="102">
        <v>1584352494</v>
      </c>
      <c r="K447" s="103">
        <f t="shared" si="111"/>
        <v>43906.413124999999</v>
      </c>
      <c r="L447" s="102">
        <v>1584353416</v>
      </c>
      <c r="M447" s="103">
        <f t="shared" si="112"/>
        <v>43906.423796296294</v>
      </c>
      <c r="N447" s="102">
        <f t="shared" si="113"/>
        <v>922</v>
      </c>
      <c r="O447" s="104" t="str">
        <f t="shared" si="114"/>
        <v>0 days 0:15:22</v>
      </c>
      <c r="P447" s="102">
        <v>1584354790</v>
      </c>
      <c r="Q447" s="103">
        <f t="shared" si="115"/>
        <v>43906.439699074079</v>
      </c>
      <c r="R447" s="102">
        <f t="shared" si="116"/>
        <v>2296</v>
      </c>
      <c r="S447" s="104" t="str">
        <f t="shared" si="117"/>
        <v>0 days 0:38:16</v>
      </c>
      <c r="T447" s="100"/>
      <c r="U447" s="103" t="str">
        <f t="shared" si="118"/>
        <v/>
      </c>
      <c r="V447" s="102" t="str">
        <f t="shared" si="119"/>
        <v/>
      </c>
      <c r="W447" s="104" t="str">
        <f t="shared" si="120"/>
        <v/>
      </c>
      <c r="X447" s="102">
        <f t="shared" si="121"/>
        <v>922</v>
      </c>
      <c r="Y447" s="104" t="str">
        <f t="shared" si="122"/>
        <v>00 days 00:15:22</v>
      </c>
      <c r="Z447" s="100"/>
      <c r="AA447" s="100"/>
      <c r="AB447" s="100"/>
      <c r="AC447" s="100" t="str">
        <f>IF(AB447="","",VLOOKUP(AB447,'Lookup Tables'!$A$75:$B$86,2,TRUE))</f>
        <v/>
      </c>
      <c r="AD447" s="104" t="str">
        <f t="shared" si="123"/>
        <v/>
      </c>
      <c r="AE447" s="99" t="s">
        <v>2417</v>
      </c>
      <c r="AF447" s="99" t="str">
        <f t="shared" si="124"/>
        <v>Link</v>
      </c>
      <c r="AG447" s="99">
        <v>2690</v>
      </c>
      <c r="AH447" s="100" t="str">
        <f>IF(AG447="","",VLOOKUP(AG447,'Lookup Tables'!$A$75:$B$86,2,TRUE))</f>
        <v>Level 5</v>
      </c>
      <c r="AI447" s="99">
        <v>6165833</v>
      </c>
      <c r="AJ447" s="99" t="s">
        <v>9</v>
      </c>
      <c r="AK447" s="99" t="s">
        <v>2416</v>
      </c>
      <c r="AL447" s="99">
        <v>89</v>
      </c>
      <c r="AM447" s="100" t="s">
        <v>2418</v>
      </c>
      <c r="AN447" s="100" t="s">
        <v>2419</v>
      </c>
      <c r="AO447" s="99" t="str">
        <f t="shared" si="125"/>
        <v>Link</v>
      </c>
      <c r="AP447" s="157" t="b">
        <v>1</v>
      </c>
      <c r="AQ447" s="170">
        <v>444</v>
      </c>
      <c r="AR447" s="185" t="s">
        <v>3186</v>
      </c>
      <c r="AS447" s="159"/>
      <c r="AT447" s="159"/>
      <c r="AU447" s="159"/>
      <c r="AV447" s="159"/>
      <c r="AW447" s="159"/>
      <c r="AX447" s="159"/>
      <c r="AY447" s="159"/>
      <c r="AZ447" s="159"/>
      <c r="BA447" s="159"/>
      <c r="BB447" s="159"/>
      <c r="BC447" s="159"/>
      <c r="BD447" s="159"/>
      <c r="BE447" s="159"/>
      <c r="BF447" s="159"/>
      <c r="BG447" s="159"/>
      <c r="BH447" s="159"/>
      <c r="BI447" s="159"/>
      <c r="BJ447" s="159"/>
      <c r="BK447" s="159"/>
      <c r="BL447" s="159"/>
      <c r="BM447" s="159"/>
      <c r="BN447" s="159"/>
      <c r="BO447" s="159"/>
      <c r="BP447" s="159"/>
      <c r="BQ447" s="159"/>
      <c r="BR447" s="159"/>
      <c r="BS447" s="158" t="s">
        <v>3187</v>
      </c>
      <c r="BT447" s="158" t="s">
        <v>3156</v>
      </c>
      <c r="BU447" s="160"/>
      <c r="BV447" s="160"/>
      <c r="BW447" s="160"/>
      <c r="BX447" s="160">
        <v>3</v>
      </c>
      <c r="BY447" s="160"/>
      <c r="BZ447" s="160"/>
      <c r="CA447" s="160"/>
      <c r="CB447" s="160"/>
      <c r="CC447" s="160"/>
      <c r="CD447" s="158" t="s">
        <v>2800</v>
      </c>
      <c r="CE447" s="158" t="s">
        <v>2818</v>
      </c>
      <c r="CF447" s="160">
        <v>1</v>
      </c>
      <c r="CG447" s="158" t="s">
        <v>3214</v>
      </c>
      <c r="CH447" s="158" t="s">
        <v>2818</v>
      </c>
      <c r="CI447" s="161" t="s">
        <v>2902</v>
      </c>
      <c r="CJ447" s="162" t="s">
        <v>3113</v>
      </c>
      <c r="CK447" s="100"/>
    </row>
    <row r="448" spans="1:89" s="84" customFormat="1" x14ac:dyDescent="0.3">
      <c r="A448" s="83" t="s">
        <v>1362</v>
      </c>
      <c r="B448" s="83">
        <v>57095229</v>
      </c>
      <c r="C448" s="83">
        <v>0</v>
      </c>
      <c r="D448" s="83">
        <v>525</v>
      </c>
      <c r="E448" s="83">
        <v>1</v>
      </c>
      <c r="F448" s="84">
        <v>57112940</v>
      </c>
      <c r="G448" s="83" t="s">
        <v>1363</v>
      </c>
      <c r="H448" s="85">
        <v>43725</v>
      </c>
      <c r="I448" s="83"/>
      <c r="J448" s="86">
        <v>1563455270</v>
      </c>
      <c r="K448" s="87">
        <f t="shared" si="111"/>
        <v>43664.547106481477</v>
      </c>
      <c r="L448" s="86">
        <v>1563463148</v>
      </c>
      <c r="M448" s="87">
        <f t="shared" si="112"/>
        <v>43664.638287037036</v>
      </c>
      <c r="N448" s="86">
        <f t="shared" si="113"/>
        <v>7878</v>
      </c>
      <c r="O448" s="88" t="str">
        <f t="shared" si="114"/>
        <v>0 days 2:11:18</v>
      </c>
      <c r="P448" s="86">
        <v>1563540804</v>
      </c>
      <c r="Q448" s="87">
        <f t="shared" si="115"/>
        <v>43665.537083333329</v>
      </c>
      <c r="R448" s="86">
        <f t="shared" si="116"/>
        <v>85534</v>
      </c>
      <c r="S448" s="88" t="str">
        <f t="shared" si="117"/>
        <v>0 days 23:45:34</v>
      </c>
      <c r="T448" s="84">
        <v>1563540804</v>
      </c>
      <c r="U448" s="87">
        <f t="shared" si="118"/>
        <v>43665.537083333329</v>
      </c>
      <c r="V448" s="86">
        <f t="shared" si="119"/>
        <v>85534</v>
      </c>
      <c r="W448" s="88" t="str">
        <f t="shared" si="120"/>
        <v>0 days 23:45:34</v>
      </c>
      <c r="X448" s="86">
        <f t="shared" si="121"/>
        <v>7878</v>
      </c>
      <c r="Y448" s="88" t="str">
        <f t="shared" si="122"/>
        <v>00 days 02:11:18</v>
      </c>
      <c r="Z448" s="84" t="s">
        <v>3058</v>
      </c>
      <c r="AA448" s="84">
        <v>4304606</v>
      </c>
      <c r="AB448" s="84">
        <v>337</v>
      </c>
      <c r="AC448" s="84" t="str">
        <f>IF(AB448="","",VLOOKUP(AB448,'Lookup Tables'!$A$75:$B$86,2,TRUE))</f>
        <v>Level 2</v>
      </c>
      <c r="AD448" s="88" t="str">
        <f t="shared" si="123"/>
        <v>Level 1-Level 2</v>
      </c>
      <c r="AE448" s="83" t="s">
        <v>1365</v>
      </c>
      <c r="AF448" s="89" t="str">
        <f t="shared" si="124"/>
        <v>Link</v>
      </c>
      <c r="AG448" s="83">
        <v>18</v>
      </c>
      <c r="AH448" s="84" t="str">
        <f>IF(AG448="","",VLOOKUP(AG448,'Lookup Tables'!$A$75:$B$86,2,TRUE))</f>
        <v>Level 1</v>
      </c>
      <c r="AI448" s="83">
        <v>10995320</v>
      </c>
      <c r="AJ448" s="83" t="s">
        <v>9</v>
      </c>
      <c r="AK448" s="83" t="s">
        <v>1364</v>
      </c>
      <c r="AL448" s="83"/>
      <c r="AM448" s="84" t="s">
        <v>1366</v>
      </c>
      <c r="AN448" s="84" t="s">
        <v>1367</v>
      </c>
      <c r="AO448" s="89" t="str">
        <f t="shared" si="125"/>
        <v>Link</v>
      </c>
      <c r="AP448" s="83" t="b">
        <v>1</v>
      </c>
      <c r="AQ448" s="168">
        <v>242</v>
      </c>
      <c r="AR448" s="181" t="s">
        <v>3481</v>
      </c>
      <c r="AS448"/>
      <c r="AT448"/>
      <c r="AU448"/>
      <c r="AV448"/>
      <c r="AW448"/>
      <c r="AX448"/>
      <c r="AY448"/>
      <c r="AZ448"/>
      <c r="BA448"/>
      <c r="BB448"/>
      <c r="BC448"/>
      <c r="BD448"/>
      <c r="BE448"/>
      <c r="BF448"/>
      <c r="BG448"/>
      <c r="BH448"/>
      <c r="BI448"/>
      <c r="BJ448"/>
      <c r="BK448"/>
      <c r="BL448"/>
      <c r="BM448"/>
      <c r="BN448"/>
      <c r="BO448"/>
      <c r="BP448"/>
      <c r="BQ448"/>
      <c r="BR448"/>
      <c r="BS448" s="84" t="s">
        <v>3482</v>
      </c>
      <c r="BT448" s="84" t="s">
        <v>3433</v>
      </c>
      <c r="BU448" s="90"/>
      <c r="BV448" s="90">
        <v>2</v>
      </c>
      <c r="BW448" s="90">
        <v>3</v>
      </c>
      <c r="BX448" s="90"/>
      <c r="BY448" s="90"/>
      <c r="BZ448" s="90"/>
      <c r="CA448" s="90">
        <v>2</v>
      </c>
      <c r="CB448" s="90"/>
      <c r="CC448" s="90">
        <v>2</v>
      </c>
      <c r="CD448" s="84" t="s">
        <v>2801</v>
      </c>
      <c r="CE448" s="84" t="s">
        <v>2818</v>
      </c>
      <c r="CF448" s="90">
        <v>1</v>
      </c>
      <c r="CG448" s="84" t="s">
        <v>3214</v>
      </c>
      <c r="CH448" s="84" t="s">
        <v>2818</v>
      </c>
      <c r="CI448" s="91" t="s">
        <v>2818</v>
      </c>
      <c r="CJ448" s="92" t="s">
        <v>3113</v>
      </c>
    </row>
    <row r="449" spans="1:89" s="84" customFormat="1" x14ac:dyDescent="0.3">
      <c r="A449" s="83" t="s">
        <v>1286</v>
      </c>
      <c r="B449" s="83">
        <v>60324442</v>
      </c>
      <c r="C449" s="83">
        <v>5</v>
      </c>
      <c r="D449" s="83">
        <v>1383</v>
      </c>
      <c r="E449" s="83">
        <v>3</v>
      </c>
      <c r="F449" s="84">
        <v>62051295</v>
      </c>
      <c r="G449" s="83" t="s">
        <v>1287</v>
      </c>
      <c r="H449" s="85">
        <v>43978</v>
      </c>
      <c r="I449" s="83"/>
      <c r="J449" s="86">
        <v>1582215858</v>
      </c>
      <c r="K449" s="87">
        <f t="shared" si="111"/>
        <v>43881.683541666673</v>
      </c>
      <c r="L449" s="86">
        <v>1582318295</v>
      </c>
      <c r="M449" s="87">
        <f t="shared" si="112"/>
        <v>43882.869155092587</v>
      </c>
      <c r="N449" s="86">
        <f t="shared" si="113"/>
        <v>102437</v>
      </c>
      <c r="O449" s="88" t="str">
        <f t="shared" si="114"/>
        <v>1 days 4:27:17</v>
      </c>
      <c r="P449" s="86">
        <v>1582299233</v>
      </c>
      <c r="Q449" s="87">
        <f t="shared" si="115"/>
        <v>43882.648530092592</v>
      </c>
      <c r="R449" s="86">
        <f t="shared" si="116"/>
        <v>83375</v>
      </c>
      <c r="S449" s="88" t="str">
        <f t="shared" si="117"/>
        <v>0 days 23:9:35</v>
      </c>
      <c r="T449" s="84">
        <v>1590607602</v>
      </c>
      <c r="U449" s="87">
        <f t="shared" si="118"/>
        <v>43978.810208333336</v>
      </c>
      <c r="V449" s="86">
        <f t="shared" si="119"/>
        <v>8391744</v>
      </c>
      <c r="W449" s="88" t="str">
        <f t="shared" si="120"/>
        <v>97 days 3:2:24</v>
      </c>
      <c r="X449" s="86">
        <f t="shared" si="121"/>
        <v>83375</v>
      </c>
      <c r="Y449" s="88" t="str">
        <f t="shared" si="122"/>
        <v>00 days 23:09:35</v>
      </c>
      <c r="Z449" s="84" t="s">
        <v>1289</v>
      </c>
      <c r="AA449" s="84">
        <v>1415454</v>
      </c>
      <c r="AB449" s="84">
        <v>568</v>
      </c>
      <c r="AC449" s="84" t="str">
        <f>IF(AB449="","",VLOOKUP(AB449,'Lookup Tables'!$A$75:$B$86,2,TRUE))</f>
        <v>Level 3</v>
      </c>
      <c r="AD449" s="88" t="str">
        <f t="shared" si="123"/>
        <v>Level 3-Level 3</v>
      </c>
      <c r="AE449" s="83" t="s">
        <v>1289</v>
      </c>
      <c r="AF449" s="89" t="str">
        <f t="shared" si="124"/>
        <v>Link</v>
      </c>
      <c r="AG449" s="83">
        <v>568</v>
      </c>
      <c r="AH449" s="84" t="str">
        <f>IF(AG449="","",VLOOKUP(AG449,'Lookup Tables'!$A$75:$B$86,2,TRUE))</f>
        <v>Level 3</v>
      </c>
      <c r="AI449" s="83">
        <v>1415454</v>
      </c>
      <c r="AJ449" s="83" t="s">
        <v>9</v>
      </c>
      <c r="AK449" s="83" t="s">
        <v>1288</v>
      </c>
      <c r="AL449" s="83">
        <v>67</v>
      </c>
      <c r="AM449" s="84" t="s">
        <v>1290</v>
      </c>
      <c r="AN449" s="84" t="s">
        <v>1291</v>
      </c>
      <c r="AO449" s="89" t="str">
        <f t="shared" si="125"/>
        <v>Link</v>
      </c>
      <c r="AP449" s="83" t="b">
        <v>1</v>
      </c>
      <c r="AQ449" s="168">
        <v>228</v>
      </c>
      <c r="AR449" s="181" t="s">
        <v>3502</v>
      </c>
      <c r="AS449"/>
      <c r="AT449"/>
      <c r="AU449"/>
      <c r="AV449"/>
      <c r="AW449"/>
      <c r="AX449"/>
      <c r="AY449"/>
      <c r="AZ449"/>
      <c r="BA449"/>
      <c r="BB449"/>
      <c r="BC449"/>
      <c r="BD449"/>
      <c r="BE449"/>
      <c r="BF449"/>
      <c r="BG449"/>
      <c r="BH449"/>
      <c r="BI449"/>
      <c r="BJ449"/>
      <c r="BK449"/>
      <c r="BL449"/>
      <c r="BM449"/>
      <c r="BN449"/>
      <c r="BO449"/>
      <c r="BP449"/>
      <c r="BQ449"/>
      <c r="BR449"/>
      <c r="BS449" s="84" t="s">
        <v>3503</v>
      </c>
      <c r="BT449" s="84" t="s">
        <v>3433</v>
      </c>
      <c r="BU449" s="90"/>
      <c r="BV449" s="90"/>
      <c r="BW449" s="90">
        <v>3</v>
      </c>
      <c r="BX449" s="90"/>
      <c r="BY449" s="90"/>
      <c r="BZ449" s="90"/>
      <c r="CA449" s="90">
        <v>2</v>
      </c>
      <c r="CB449" s="90"/>
      <c r="CC449" s="90"/>
      <c r="CD449" s="84" t="s">
        <v>2801</v>
      </c>
      <c r="CE449" s="84" t="s">
        <v>2818</v>
      </c>
      <c r="CF449" s="90">
        <v>1</v>
      </c>
      <c r="CG449" s="84" t="s">
        <v>3213</v>
      </c>
      <c r="CH449" s="84" t="s">
        <v>3208</v>
      </c>
      <c r="CI449" s="91" t="s">
        <v>2810</v>
      </c>
      <c r="CJ449" s="92" t="s">
        <v>3113</v>
      </c>
    </row>
    <row r="450" spans="1:89" s="84" customFormat="1" x14ac:dyDescent="0.3">
      <c r="A450" s="83" t="s">
        <v>827</v>
      </c>
      <c r="B450" s="83">
        <v>64617743</v>
      </c>
      <c r="C450" s="83">
        <v>0</v>
      </c>
      <c r="D450" s="83">
        <v>96</v>
      </c>
      <c r="E450" s="83">
        <v>1</v>
      </c>
      <c r="F450" s="84">
        <v>64617763</v>
      </c>
      <c r="G450" s="83" t="s">
        <v>828</v>
      </c>
      <c r="H450" s="85">
        <v>44138</v>
      </c>
      <c r="I450" s="83"/>
      <c r="J450" s="86">
        <v>1604109732</v>
      </c>
      <c r="K450" s="87">
        <f t="shared" si="111"/>
        <v>44135.084861111114</v>
      </c>
      <c r="L450" s="86"/>
      <c r="M450" s="87" t="str">
        <f t="shared" si="112"/>
        <v/>
      </c>
      <c r="N450" s="86" t="str">
        <f t="shared" si="113"/>
        <v/>
      </c>
      <c r="O450" s="88" t="str">
        <f t="shared" si="114"/>
        <v/>
      </c>
      <c r="P450" s="86">
        <v>1604110079</v>
      </c>
      <c r="Q450" s="87">
        <f t="shared" si="115"/>
        <v>44135.088877314818</v>
      </c>
      <c r="R450" s="86">
        <f t="shared" si="116"/>
        <v>347</v>
      </c>
      <c r="S450" s="88" t="str">
        <f t="shared" si="117"/>
        <v>0 days 0:5:47</v>
      </c>
      <c r="T450" s="84">
        <v>1604110079</v>
      </c>
      <c r="U450" s="87">
        <f t="shared" si="118"/>
        <v>44135.088877314818</v>
      </c>
      <c r="V450" s="86">
        <f t="shared" si="119"/>
        <v>347</v>
      </c>
      <c r="W450" s="88" t="str">
        <f t="shared" si="120"/>
        <v>0 days 0:5:47</v>
      </c>
      <c r="X450" s="86">
        <f t="shared" si="121"/>
        <v>347</v>
      </c>
      <c r="Y450" s="88" t="str">
        <f t="shared" si="122"/>
        <v>00 days 00:05:47</v>
      </c>
      <c r="Z450" s="84" t="s">
        <v>3040</v>
      </c>
      <c r="AA450" s="84">
        <v>159145</v>
      </c>
      <c r="AB450" s="84">
        <v>109497</v>
      </c>
      <c r="AC450" s="84" t="str">
        <f>IF(AB450="","",VLOOKUP(AB450,'Lookup Tables'!$A$75:$B$86,2,TRUE))</f>
        <v>Level 11</v>
      </c>
      <c r="AD450" s="88" t="str">
        <f t="shared" si="123"/>
        <v>Level 1-Level 11</v>
      </c>
      <c r="AE450" s="83" t="s">
        <v>830</v>
      </c>
      <c r="AF450" s="89" t="str">
        <f t="shared" si="124"/>
        <v>Link</v>
      </c>
      <c r="AG450" s="83">
        <v>59</v>
      </c>
      <c r="AH450" s="84" t="str">
        <f>IF(AG450="","",VLOOKUP(AG450,'Lookup Tables'!$A$75:$B$86,2,TRUE))</f>
        <v>Level 1</v>
      </c>
      <c r="AI450" s="83">
        <v>10308289</v>
      </c>
      <c r="AJ450" s="83" t="s">
        <v>9</v>
      </c>
      <c r="AK450" s="83" t="s">
        <v>829</v>
      </c>
      <c r="AL450" s="83"/>
      <c r="AM450" s="84" t="s">
        <v>831</v>
      </c>
      <c r="AN450" s="84" t="s">
        <v>832</v>
      </c>
      <c r="AO450" s="89" t="str">
        <f t="shared" si="125"/>
        <v>Link</v>
      </c>
      <c r="AP450" s="83" t="b">
        <v>1</v>
      </c>
      <c r="AQ450" s="168">
        <v>142</v>
      </c>
      <c r="AR450" s="181" t="s">
        <v>827</v>
      </c>
      <c r="AS450"/>
      <c r="AT450"/>
      <c r="AU450"/>
      <c r="AV450"/>
      <c r="AW450"/>
      <c r="AX450"/>
      <c r="AY450"/>
      <c r="AZ450"/>
      <c r="BA450"/>
      <c r="BB450"/>
      <c r="BC450"/>
      <c r="BD450"/>
      <c r="BE450"/>
      <c r="BF450"/>
      <c r="BG450"/>
      <c r="BH450"/>
      <c r="BI450"/>
      <c r="BJ450"/>
      <c r="BK450"/>
      <c r="BL450"/>
      <c r="BM450"/>
      <c r="BN450"/>
      <c r="BO450"/>
      <c r="BP450"/>
      <c r="BQ450"/>
      <c r="BR450"/>
      <c r="BS450" s="84" t="s">
        <v>3404</v>
      </c>
      <c r="BT450" s="84" t="s">
        <v>3405</v>
      </c>
      <c r="BU450" s="90">
        <v>3</v>
      </c>
      <c r="BV450" s="90"/>
      <c r="BW450" s="90"/>
      <c r="BX450" s="90"/>
      <c r="BY450" s="90"/>
      <c r="BZ450" s="90"/>
      <c r="CA450" s="90"/>
      <c r="CB450" s="90"/>
      <c r="CC450" s="90"/>
      <c r="CD450" s="84" t="s">
        <v>2805</v>
      </c>
      <c r="CE450" s="84" t="s">
        <v>2818</v>
      </c>
      <c r="CF450" s="90">
        <v>1</v>
      </c>
      <c r="CG450" s="84" t="s">
        <v>3214</v>
      </c>
      <c r="CH450" s="84" t="s">
        <v>3208</v>
      </c>
      <c r="CI450" s="91" t="s">
        <v>2810</v>
      </c>
      <c r="CJ450" s="93" t="s">
        <v>3403</v>
      </c>
    </row>
    <row r="451" spans="1:89" s="84" customFormat="1" x14ac:dyDescent="0.3">
      <c r="A451" s="83" t="s">
        <v>1714</v>
      </c>
      <c r="B451" s="83">
        <v>59353490</v>
      </c>
      <c r="C451" s="83">
        <v>2</v>
      </c>
      <c r="D451" s="83">
        <v>923</v>
      </c>
      <c r="E451" s="83">
        <v>0</v>
      </c>
      <c r="G451" s="83" t="s">
        <v>1715</v>
      </c>
      <c r="H451" s="85">
        <v>43815</v>
      </c>
      <c r="I451" s="83"/>
      <c r="J451" s="86">
        <v>1576487579</v>
      </c>
      <c r="K451" s="87">
        <f t="shared" si="111"/>
        <v>43815.384016203709</v>
      </c>
      <c r="L451" s="86">
        <v>1576488445</v>
      </c>
      <c r="M451" s="87">
        <f t="shared" si="112"/>
        <v>43815.394039351857</v>
      </c>
      <c r="N451" s="86">
        <f t="shared" si="113"/>
        <v>866</v>
      </c>
      <c r="O451" s="88" t="str">
        <f t="shared" si="114"/>
        <v>0 days 0:14:26</v>
      </c>
      <c r="P451" s="86"/>
      <c r="Q451" s="87" t="str">
        <f t="shared" si="115"/>
        <v/>
      </c>
      <c r="R451" s="86" t="str">
        <f t="shared" si="116"/>
        <v/>
      </c>
      <c r="S451" s="88" t="str">
        <f t="shared" si="117"/>
        <v/>
      </c>
      <c r="U451" s="87" t="str">
        <f t="shared" si="118"/>
        <v/>
      </c>
      <c r="V451" s="86" t="str">
        <f t="shared" si="119"/>
        <v/>
      </c>
      <c r="W451" s="88" t="str">
        <f t="shared" si="120"/>
        <v/>
      </c>
      <c r="X451" s="86">
        <f t="shared" si="121"/>
        <v>866</v>
      </c>
      <c r="Y451" s="88" t="str">
        <f t="shared" si="122"/>
        <v>00 days 00:14:26</v>
      </c>
      <c r="AC451" s="84" t="str">
        <f>IF(AB451="","",VLOOKUP(AB451,'Lookup Tables'!$A$75:$B$86,2,TRUE))</f>
        <v/>
      </c>
      <c r="AD451" s="88" t="str">
        <f t="shared" si="123"/>
        <v/>
      </c>
      <c r="AE451" s="83" t="s">
        <v>1716</v>
      </c>
      <c r="AF451" s="89" t="str">
        <f t="shared" si="124"/>
        <v>Link</v>
      </c>
      <c r="AG451" s="83"/>
      <c r="AH451" s="84" t="str">
        <f>IF(AG451="","",VLOOKUP(AG451,'Lookup Tables'!$A$75:$B$86,2,TRUE))</f>
        <v/>
      </c>
      <c r="AI451" s="83"/>
      <c r="AJ451" s="83" t="s">
        <v>736</v>
      </c>
      <c r="AK451" s="83"/>
      <c r="AL451" s="83"/>
      <c r="AN451" s="84" t="s">
        <v>1717</v>
      </c>
      <c r="AO451" s="89" t="str">
        <f t="shared" si="125"/>
        <v>Link</v>
      </c>
      <c r="AP451" s="83" t="b">
        <v>0</v>
      </c>
      <c r="AQ451" s="168">
        <v>311</v>
      </c>
      <c r="AR451" s="181" t="s">
        <v>3848</v>
      </c>
      <c r="AS451"/>
      <c r="AT451"/>
      <c r="AU451"/>
      <c r="AV451"/>
      <c r="AW451"/>
      <c r="AX451"/>
      <c r="AY451"/>
      <c r="AZ451"/>
      <c r="BA451"/>
      <c r="BB451"/>
      <c r="BC451"/>
      <c r="BD451"/>
      <c r="BE451"/>
      <c r="BF451"/>
      <c r="BG451"/>
      <c r="BH451"/>
      <c r="BI451"/>
      <c r="BJ451"/>
      <c r="BK451"/>
      <c r="BL451"/>
      <c r="BM451"/>
      <c r="BN451"/>
      <c r="BO451"/>
      <c r="BP451"/>
      <c r="BQ451"/>
      <c r="BR451"/>
      <c r="BS451" s="84" t="s">
        <v>3849</v>
      </c>
      <c r="BU451" s="90">
        <v>3</v>
      </c>
      <c r="BV451" s="90"/>
      <c r="BW451" s="90"/>
      <c r="BX451" s="90"/>
      <c r="BY451" s="90"/>
      <c r="BZ451" s="90"/>
      <c r="CA451" s="90"/>
      <c r="CB451" s="90"/>
      <c r="CC451" s="90"/>
      <c r="CD451" s="84" t="s">
        <v>2805</v>
      </c>
      <c r="CE451" s="84" t="s">
        <v>2818</v>
      </c>
      <c r="CF451" s="90">
        <v>1</v>
      </c>
      <c r="CG451" s="84" t="s">
        <v>3214</v>
      </c>
      <c r="CH451" s="84" t="s">
        <v>3208</v>
      </c>
      <c r="CI451" s="91" t="s">
        <v>2810</v>
      </c>
      <c r="CJ451" s="92" t="s">
        <v>3113</v>
      </c>
      <c r="CK451" s="98" t="s">
        <v>3809</v>
      </c>
    </row>
    <row r="452" spans="1:89" s="84" customFormat="1" x14ac:dyDescent="0.3">
      <c r="A452" s="83" t="s">
        <v>646</v>
      </c>
      <c r="B452" s="83">
        <v>41083606</v>
      </c>
      <c r="C452" s="83">
        <v>2</v>
      </c>
      <c r="D452" s="83">
        <v>1492</v>
      </c>
      <c r="E452" s="83">
        <v>1</v>
      </c>
      <c r="F452" s="84">
        <v>41178057</v>
      </c>
      <c r="G452" s="83" t="s">
        <v>647</v>
      </c>
      <c r="H452" s="85">
        <v>43777</v>
      </c>
      <c r="I452" s="83"/>
      <c r="J452" s="86">
        <v>1481437920</v>
      </c>
      <c r="K452" s="87">
        <f t="shared" si="111"/>
        <v>42715.272222222222</v>
      </c>
      <c r="L452" s="86">
        <v>1481438116</v>
      </c>
      <c r="M452" s="87">
        <f t="shared" si="112"/>
        <v>42715.27449074074</v>
      </c>
      <c r="N452" s="86">
        <f t="shared" si="113"/>
        <v>196</v>
      </c>
      <c r="O452" s="88" t="str">
        <f t="shared" si="114"/>
        <v>0 days 0:3:16</v>
      </c>
      <c r="P452" s="86">
        <v>1481867609</v>
      </c>
      <c r="Q452" s="87">
        <f t="shared" si="115"/>
        <v>42720.245474537034</v>
      </c>
      <c r="R452" s="86">
        <f t="shared" si="116"/>
        <v>429689</v>
      </c>
      <c r="S452" s="88" t="str">
        <f t="shared" si="117"/>
        <v>4 days 23:21:29</v>
      </c>
      <c r="T452" s="84">
        <v>1481867609</v>
      </c>
      <c r="U452" s="87">
        <f t="shared" si="118"/>
        <v>42720.245474537034</v>
      </c>
      <c r="V452" s="86">
        <f t="shared" si="119"/>
        <v>429689</v>
      </c>
      <c r="W452" s="88" t="str">
        <f t="shared" si="120"/>
        <v>4 days 23:21:29</v>
      </c>
      <c r="X452" s="86">
        <f t="shared" si="121"/>
        <v>196</v>
      </c>
      <c r="Y452" s="88" t="str">
        <f t="shared" si="122"/>
        <v>00 days 00:03:16</v>
      </c>
      <c r="Z452" s="84" t="s">
        <v>3037</v>
      </c>
      <c r="AA452" s="84">
        <v>91445</v>
      </c>
      <c r="AB452" s="84">
        <v>753</v>
      </c>
      <c r="AC452" s="84" t="str">
        <f>IF(AB452="","",VLOOKUP(AB452,'Lookup Tables'!$A$75:$B$86,2,TRUE))</f>
        <v>Level 3</v>
      </c>
      <c r="AD452" s="88" t="str">
        <f t="shared" si="123"/>
        <v>Level 2-Level 3</v>
      </c>
      <c r="AE452" s="83" t="s">
        <v>649</v>
      </c>
      <c r="AF452" s="89" t="str">
        <f t="shared" si="124"/>
        <v>Link</v>
      </c>
      <c r="AG452" s="83">
        <v>333</v>
      </c>
      <c r="AH452" s="84" t="str">
        <f>IF(AG452="","",VLOOKUP(AG452,'Lookup Tables'!$A$75:$B$86,2,TRUE))</f>
        <v>Level 2</v>
      </c>
      <c r="AI452" s="83">
        <v>1814118</v>
      </c>
      <c r="AJ452" s="83" t="s">
        <v>9</v>
      </c>
      <c r="AK452" s="83" t="s">
        <v>648</v>
      </c>
      <c r="AL452" s="83">
        <v>59</v>
      </c>
      <c r="AM452" s="84" t="s">
        <v>650</v>
      </c>
      <c r="AN452" s="84" t="s">
        <v>651</v>
      </c>
      <c r="AO452" s="89" t="str">
        <f t="shared" si="125"/>
        <v>Link</v>
      </c>
      <c r="AP452" s="83" t="b">
        <v>1</v>
      </c>
      <c r="AQ452" s="168">
        <v>110</v>
      </c>
      <c r="AR452" s="181" t="s">
        <v>3643</v>
      </c>
      <c r="AS452"/>
      <c r="AT452"/>
      <c r="AU452"/>
      <c r="AV452"/>
      <c r="AW452"/>
      <c r="AX452"/>
      <c r="AY452"/>
      <c r="AZ452"/>
      <c r="BA452"/>
      <c r="BB452"/>
      <c r="BC452"/>
      <c r="BD452"/>
      <c r="BE452"/>
      <c r="BF452"/>
      <c r="BG452"/>
      <c r="BH452"/>
      <c r="BI452"/>
      <c r="BJ452"/>
      <c r="BK452"/>
      <c r="BL452"/>
      <c r="BM452"/>
      <c r="BN452"/>
      <c r="BO452"/>
      <c r="BP452"/>
      <c r="BQ452"/>
      <c r="BR452"/>
      <c r="BS452" s="94" t="s">
        <v>3644</v>
      </c>
      <c r="BT452" s="94" t="s">
        <v>3645</v>
      </c>
      <c r="BU452" s="90">
        <v>3</v>
      </c>
      <c r="BV452" s="90"/>
      <c r="BW452" s="90"/>
      <c r="BX452" s="90"/>
      <c r="BY452" s="90"/>
      <c r="BZ452" s="90"/>
      <c r="CA452" s="90"/>
      <c r="CB452" s="90"/>
      <c r="CC452" s="90"/>
      <c r="CD452" s="84" t="s">
        <v>2805</v>
      </c>
      <c r="CE452" s="84" t="s">
        <v>2818</v>
      </c>
      <c r="CF452" s="90">
        <v>1</v>
      </c>
      <c r="CG452" s="84" t="s">
        <v>3214</v>
      </c>
      <c r="CH452" s="84" t="s">
        <v>2818</v>
      </c>
      <c r="CI452" s="91" t="s">
        <v>2902</v>
      </c>
      <c r="CJ452" s="92" t="s">
        <v>3113</v>
      </c>
    </row>
    <row r="453" spans="1:89" s="84" customFormat="1" x14ac:dyDescent="0.3">
      <c r="A453" s="83" t="s">
        <v>629</v>
      </c>
      <c r="B453" s="83">
        <v>49675646</v>
      </c>
      <c r="C453" s="83">
        <v>1</v>
      </c>
      <c r="D453" s="83">
        <v>65</v>
      </c>
      <c r="E453" s="83">
        <v>1</v>
      </c>
      <c r="F453" s="84">
        <v>49684851</v>
      </c>
      <c r="G453" s="83" t="s">
        <v>630</v>
      </c>
      <c r="H453" s="85">
        <v>43196</v>
      </c>
      <c r="I453" s="83"/>
      <c r="J453" s="86">
        <v>1522940615</v>
      </c>
      <c r="K453" s="87">
        <f t="shared" ref="K453:K471" si="126">(((J453/60)/60)/24)+DATE(1970,1,1)</f>
        <v>43195.627488425926</v>
      </c>
      <c r="L453" s="86"/>
      <c r="M453" s="87" t="str">
        <f t="shared" ref="M453:M471" si="127">IF(ISBLANK(L453),"",(((L453/60)/60)/24)+DATE(1970,1,1))</f>
        <v/>
      </c>
      <c r="N453" s="86" t="str">
        <f t="shared" ref="N453:N471" si="128">IF(ISBLANK(L453),"",L453-J453)</f>
        <v/>
      </c>
      <c r="O453" s="88" t="str">
        <f t="shared" ref="O453:O471" si="129">IF(N453="","",INT(M453-K453)&amp;" days "&amp;TEXT(M453-K453,"h"":""m"":""s"""""))</f>
        <v/>
      </c>
      <c r="P453" s="86">
        <v>1522985546</v>
      </c>
      <c r="Q453" s="87">
        <f t="shared" ref="Q453:Q471" si="130">IF(ISBLANK(P453),"",(((P453/60)/60)/24)+DATE(1970,1,1))</f>
        <v>43196.147523148145</v>
      </c>
      <c r="R453" s="86">
        <f t="shared" ref="R453:R471" si="131">IF(ISBLANK(P453),"",P453-J453)</f>
        <v>44931</v>
      </c>
      <c r="S453" s="88" t="str">
        <f t="shared" ref="S453:S471" si="132">IF(R453="","",INT(Q453-K453)&amp;" days "&amp;TEXT(Q453-K453,"h"":""m"":""s"""""))</f>
        <v>0 days 12:28:51</v>
      </c>
      <c r="T453" s="84">
        <v>1522985546</v>
      </c>
      <c r="U453" s="87">
        <f t="shared" ref="U453:U471" si="133">IF(ISBLANK(T453),"",(((T453/60)/60)/24)+DATE(1970,1,1))</f>
        <v>43196.147523148145</v>
      </c>
      <c r="V453" s="86">
        <f t="shared" ref="V453:V471" si="134">IF(ISBLANK(T453),"",T453-J453)</f>
        <v>44931</v>
      </c>
      <c r="W453" s="88" t="str">
        <f t="shared" ref="W453:W471" si="135">IF(V453="","",INT(U453-K453)&amp;" days "&amp;TEXT(U453-K453,"h"":""m"":""s"""""))</f>
        <v>0 days 12:28:51</v>
      </c>
      <c r="X453" s="86">
        <f t="shared" ref="X453:X471" si="136">IF(MIN(N453,R453,V453)=0,"",MIN(N453,R453,V453))</f>
        <v>44931</v>
      </c>
      <c r="Y453" s="88" t="str">
        <f t="shared" ref="Y453:Y471" si="137">IF(X453="","",TEXT(X453/(24*60*60),"dd \d\a\y\s hh:mm:ss"))</f>
        <v>00 days 12:28:51</v>
      </c>
      <c r="Z453" s="84" t="s">
        <v>3032</v>
      </c>
      <c r="AA453" s="84">
        <v>1097780</v>
      </c>
      <c r="AB453" s="84">
        <v>31091</v>
      </c>
      <c r="AC453" s="84" t="str">
        <f>IF(AB453="","",VLOOKUP(AB453,'Lookup Tables'!$A$75:$B$86,2,TRUE))</f>
        <v>Level 9</v>
      </c>
      <c r="AD453" s="88" t="str">
        <f t="shared" ref="AD453:AD471" si="138">IF(AC453="","",_xlfn.CONCAT(AH453&amp;"-"&amp;AC453))</f>
        <v>Level 2-Level 9</v>
      </c>
      <c r="AE453" s="83" t="s">
        <v>632</v>
      </c>
      <c r="AF453" s="89" t="str">
        <f t="shared" ref="AF453:AF471" si="139">HYPERLINK(AM453,"Link")</f>
        <v>Link</v>
      </c>
      <c r="AG453" s="83">
        <v>468</v>
      </c>
      <c r="AH453" s="84" t="str">
        <f>IF(AG453="","",VLOOKUP(AG453,'Lookup Tables'!$A$75:$B$86,2,TRUE))</f>
        <v>Level 2</v>
      </c>
      <c r="AI453" s="83">
        <v>6374865</v>
      </c>
      <c r="AJ453" s="83" t="s">
        <v>9</v>
      </c>
      <c r="AK453" s="83" t="s">
        <v>631</v>
      </c>
      <c r="AL453" s="83">
        <v>67</v>
      </c>
      <c r="AM453" s="84" t="s">
        <v>633</v>
      </c>
      <c r="AN453" s="84" t="s">
        <v>634</v>
      </c>
      <c r="AO453" s="89" t="str">
        <f t="shared" ref="AO453:AO471" si="140">HYPERLINK(AN453,"Link")</f>
        <v>Link</v>
      </c>
      <c r="AP453" s="83" t="b">
        <v>1</v>
      </c>
      <c r="AQ453" s="168">
        <v>107</v>
      </c>
      <c r="AR453" s="181" t="s">
        <v>3636</v>
      </c>
      <c r="AS453"/>
      <c r="AT453"/>
      <c r="AU453"/>
      <c r="AV453"/>
      <c r="AW453"/>
      <c r="AX453"/>
      <c r="AY453"/>
      <c r="AZ453"/>
      <c r="BA453"/>
      <c r="BB453"/>
      <c r="BC453"/>
      <c r="BD453"/>
      <c r="BE453"/>
      <c r="BF453"/>
      <c r="BG453"/>
      <c r="BH453"/>
      <c r="BI453"/>
      <c r="BJ453"/>
      <c r="BK453"/>
      <c r="BL453"/>
      <c r="BM453"/>
      <c r="BN453"/>
      <c r="BO453"/>
      <c r="BP453"/>
      <c r="BQ453"/>
      <c r="BR453"/>
      <c r="BS453" s="84" t="s">
        <v>3637</v>
      </c>
      <c r="BT453" s="84" t="s">
        <v>2983</v>
      </c>
      <c r="BU453" s="90">
        <v>3</v>
      </c>
      <c r="BV453" s="90"/>
      <c r="BW453" s="90"/>
      <c r="BX453" s="90"/>
      <c r="BY453" s="90"/>
      <c r="BZ453" s="90"/>
      <c r="CA453" s="90"/>
      <c r="CB453" s="90"/>
      <c r="CC453" s="90"/>
      <c r="CD453" s="84" t="s">
        <v>2805</v>
      </c>
      <c r="CE453" s="84" t="s">
        <v>2818</v>
      </c>
      <c r="CF453" s="90">
        <v>1</v>
      </c>
      <c r="CG453" s="84" t="s">
        <v>3214</v>
      </c>
      <c r="CH453" s="84" t="s">
        <v>2818</v>
      </c>
      <c r="CI453" s="91" t="s">
        <v>2818</v>
      </c>
      <c r="CJ453" s="92" t="s">
        <v>3113</v>
      </c>
    </row>
    <row r="454" spans="1:89" s="84" customFormat="1" x14ac:dyDescent="0.3">
      <c r="A454" s="83" t="s">
        <v>2379</v>
      </c>
      <c r="B454" s="83">
        <v>65536335</v>
      </c>
      <c r="C454" s="83">
        <v>0</v>
      </c>
      <c r="D454" s="83">
        <v>28</v>
      </c>
      <c r="E454" s="83">
        <v>0</v>
      </c>
      <c r="G454" s="83" t="s">
        <v>2380</v>
      </c>
      <c r="H454" s="85">
        <v>44198</v>
      </c>
      <c r="I454" s="83"/>
      <c r="J454" s="86">
        <v>1609565778</v>
      </c>
      <c r="K454" s="87">
        <f t="shared" si="126"/>
        <v>44198.233541666668</v>
      </c>
      <c r="L454" s="86"/>
      <c r="M454" s="87" t="str">
        <f t="shared" si="127"/>
        <v/>
      </c>
      <c r="N454" s="86" t="str">
        <f t="shared" si="128"/>
        <v/>
      </c>
      <c r="O454" s="88" t="str">
        <f t="shared" si="129"/>
        <v/>
      </c>
      <c r="P454" s="86"/>
      <c r="Q454" s="87" t="str">
        <f t="shared" si="130"/>
        <v/>
      </c>
      <c r="R454" s="86" t="str">
        <f t="shared" si="131"/>
        <v/>
      </c>
      <c r="S454" s="88" t="str">
        <f t="shared" si="132"/>
        <v/>
      </c>
      <c r="U454" s="87" t="str">
        <f t="shared" si="133"/>
        <v/>
      </c>
      <c r="V454" s="86" t="str">
        <f t="shared" si="134"/>
        <v/>
      </c>
      <c r="W454" s="88" t="str">
        <f t="shared" si="135"/>
        <v/>
      </c>
      <c r="X454" s="86" t="str">
        <f t="shared" si="136"/>
        <v/>
      </c>
      <c r="Y454" s="88" t="str">
        <f t="shared" si="137"/>
        <v/>
      </c>
      <c r="AC454" s="84" t="str">
        <f>IF(AB454="","",VLOOKUP(AB454,'Lookup Tables'!$A$75:$B$86,2,TRUE))</f>
        <v/>
      </c>
      <c r="AD454" s="88" t="str">
        <f t="shared" si="138"/>
        <v/>
      </c>
      <c r="AE454" s="83" t="s">
        <v>2382</v>
      </c>
      <c r="AF454" s="89" t="str">
        <f t="shared" si="139"/>
        <v>Link</v>
      </c>
      <c r="AG454" s="83">
        <v>442</v>
      </c>
      <c r="AH454" s="84" t="str">
        <f>IF(AG454="","",VLOOKUP(AG454,'Lookup Tables'!$A$75:$B$86,2,TRUE))</f>
        <v>Level 2</v>
      </c>
      <c r="AI454" s="83">
        <v>4060301</v>
      </c>
      <c r="AJ454" s="83" t="s">
        <v>9</v>
      </c>
      <c r="AK454" s="83" t="s">
        <v>2381</v>
      </c>
      <c r="AL454" s="83">
        <v>60</v>
      </c>
      <c r="AM454" s="84" t="s">
        <v>2383</v>
      </c>
      <c r="AN454" s="84" t="s">
        <v>2384</v>
      </c>
      <c r="AO454" s="89" t="str">
        <f t="shared" si="140"/>
        <v>Link</v>
      </c>
      <c r="AP454" s="83" t="b">
        <v>0</v>
      </c>
      <c r="AQ454" s="168">
        <v>438</v>
      </c>
      <c r="AR454" s="181" t="s">
        <v>3233</v>
      </c>
      <c r="AS454"/>
      <c r="AT454"/>
      <c r="AU454"/>
      <c r="AV454"/>
      <c r="AW454"/>
      <c r="AX454"/>
      <c r="AY454"/>
      <c r="AZ454"/>
      <c r="BA454"/>
      <c r="BB454"/>
      <c r="BC454"/>
      <c r="BD454"/>
      <c r="BE454"/>
      <c r="BF454"/>
      <c r="BG454"/>
      <c r="BH454"/>
      <c r="BI454"/>
      <c r="BJ454"/>
      <c r="BK454"/>
      <c r="BL454"/>
      <c r="BM454"/>
      <c r="BN454"/>
      <c r="BO454"/>
      <c r="BP454"/>
      <c r="BQ454"/>
      <c r="BR454"/>
      <c r="BS454" s="84" t="s">
        <v>3234</v>
      </c>
      <c r="BT454" s="84" t="s">
        <v>3156</v>
      </c>
      <c r="BU454" s="90">
        <v>2</v>
      </c>
      <c r="BV454" s="90"/>
      <c r="BW454" s="90"/>
      <c r="BX454" s="90"/>
      <c r="BY454" s="90"/>
      <c r="BZ454" s="90"/>
      <c r="CA454" s="90"/>
      <c r="CB454" s="90">
        <v>3</v>
      </c>
      <c r="CC454" s="90"/>
      <c r="CD454" s="84" t="s">
        <v>2802</v>
      </c>
      <c r="CE454" s="84" t="s">
        <v>2818</v>
      </c>
      <c r="CF454" s="90">
        <v>1</v>
      </c>
      <c r="CG454" s="84" t="s">
        <v>3214</v>
      </c>
      <c r="CH454" s="84" t="s">
        <v>3209</v>
      </c>
      <c r="CI454" s="91" t="s">
        <v>2818</v>
      </c>
      <c r="CJ454" s="92" t="s">
        <v>3113</v>
      </c>
    </row>
    <row r="455" spans="1:89" s="84" customFormat="1" x14ac:dyDescent="0.3">
      <c r="A455" s="83" t="s">
        <v>1444</v>
      </c>
      <c r="B455" s="83">
        <v>66399359</v>
      </c>
      <c r="C455" s="83">
        <v>0</v>
      </c>
      <c r="D455" s="83">
        <v>40</v>
      </c>
      <c r="E455" s="83">
        <v>0</v>
      </c>
      <c r="G455" s="83" t="s">
        <v>1445</v>
      </c>
      <c r="H455" s="85">
        <v>44255</v>
      </c>
      <c r="I455" s="83"/>
      <c r="J455" s="86">
        <v>1614433154</v>
      </c>
      <c r="K455" s="87">
        <f t="shared" si="126"/>
        <v>44254.568912037037</v>
      </c>
      <c r="L455" s="86">
        <v>1614443116</v>
      </c>
      <c r="M455" s="87">
        <f t="shared" si="127"/>
        <v>44254.684212962966</v>
      </c>
      <c r="N455" s="86">
        <f t="shared" si="128"/>
        <v>9962</v>
      </c>
      <c r="O455" s="88" t="str">
        <f t="shared" si="129"/>
        <v>0 days 2:46:2</v>
      </c>
      <c r="P455" s="86"/>
      <c r="Q455" s="87" t="str">
        <f t="shared" si="130"/>
        <v/>
      </c>
      <c r="R455" s="86" t="str">
        <f t="shared" si="131"/>
        <v/>
      </c>
      <c r="S455" s="88" t="str">
        <f t="shared" si="132"/>
        <v/>
      </c>
      <c r="U455" s="87" t="str">
        <f t="shared" si="133"/>
        <v/>
      </c>
      <c r="V455" s="86" t="str">
        <f t="shared" si="134"/>
        <v/>
      </c>
      <c r="W455" s="88" t="str">
        <f t="shared" si="135"/>
        <v/>
      </c>
      <c r="X455" s="86">
        <f t="shared" si="136"/>
        <v>9962</v>
      </c>
      <c r="Y455" s="88" t="str">
        <f t="shared" si="137"/>
        <v>00 days 02:46:02</v>
      </c>
      <c r="AC455" s="84" t="str">
        <f>IF(AB455="","",VLOOKUP(AB455,'Lookup Tables'!$A$75:$B$86,2,TRUE))</f>
        <v/>
      </c>
      <c r="AD455" s="88" t="str">
        <f t="shared" si="138"/>
        <v/>
      </c>
      <c r="AE455" s="83" t="s">
        <v>1447</v>
      </c>
      <c r="AF455" s="89" t="str">
        <f t="shared" si="139"/>
        <v>Link</v>
      </c>
      <c r="AG455" s="83">
        <v>2409</v>
      </c>
      <c r="AH455" s="84" t="str">
        <f>IF(AG455="","",VLOOKUP(AG455,'Lookup Tables'!$A$75:$B$86,2,TRUE))</f>
        <v>Level 5</v>
      </c>
      <c r="AI455" s="83">
        <v>10851213</v>
      </c>
      <c r="AJ455" s="83" t="s">
        <v>9</v>
      </c>
      <c r="AK455" s="83" t="s">
        <v>1446</v>
      </c>
      <c r="AL455" s="83"/>
      <c r="AM455" s="84" t="s">
        <v>1448</v>
      </c>
      <c r="AN455" s="84" t="s">
        <v>1449</v>
      </c>
      <c r="AO455" s="89" t="str">
        <f t="shared" si="140"/>
        <v>Link</v>
      </c>
      <c r="AP455" s="83" t="b">
        <v>0</v>
      </c>
      <c r="AQ455" s="168">
        <v>257</v>
      </c>
      <c r="AR455" s="181" t="s">
        <v>1444</v>
      </c>
      <c r="AS455"/>
      <c r="AT455"/>
      <c r="AU455"/>
      <c r="AV455"/>
      <c r="AW455"/>
      <c r="AX455"/>
      <c r="AY455"/>
      <c r="AZ455"/>
      <c r="BA455"/>
      <c r="BB455"/>
      <c r="BC455"/>
      <c r="BD455"/>
      <c r="BE455"/>
      <c r="BF455"/>
      <c r="BG455"/>
      <c r="BH455"/>
      <c r="BI455"/>
      <c r="BJ455"/>
      <c r="BK455"/>
      <c r="BL455"/>
      <c r="BM455"/>
      <c r="BN455"/>
      <c r="BO455"/>
      <c r="BP455"/>
      <c r="BQ455"/>
      <c r="BR455"/>
      <c r="BS455" s="94" t="s">
        <v>3520</v>
      </c>
      <c r="BT455" s="94" t="s">
        <v>2723</v>
      </c>
      <c r="BU455" s="90"/>
      <c r="BV455" s="90"/>
      <c r="BW455" s="90">
        <v>3</v>
      </c>
      <c r="BX455" s="90"/>
      <c r="BY455" s="90"/>
      <c r="BZ455" s="90"/>
      <c r="CA455" s="90"/>
      <c r="CB455" s="90"/>
      <c r="CC455" s="90"/>
      <c r="CD455" s="84" t="s">
        <v>2801</v>
      </c>
      <c r="CE455" s="84" t="s">
        <v>2818</v>
      </c>
      <c r="CF455" s="90">
        <v>1</v>
      </c>
      <c r="CG455" s="84" t="s">
        <v>3214</v>
      </c>
      <c r="CH455" s="84" t="s">
        <v>3208</v>
      </c>
      <c r="CI455" s="91" t="s">
        <v>3519</v>
      </c>
      <c r="CJ455" s="92" t="s">
        <v>3113</v>
      </c>
    </row>
    <row r="456" spans="1:89" s="100" customFormat="1" x14ac:dyDescent="0.3">
      <c r="A456" s="99" t="s">
        <v>2454</v>
      </c>
      <c r="B456" s="99">
        <v>65078337</v>
      </c>
      <c r="C456" s="99">
        <v>1</v>
      </c>
      <c r="D456" s="99">
        <v>42</v>
      </c>
      <c r="E456" s="99">
        <v>0</v>
      </c>
      <c r="G456" s="99" t="s">
        <v>333</v>
      </c>
      <c r="H456" s="101">
        <v>44165</v>
      </c>
      <c r="I456" s="99"/>
      <c r="J456" s="102">
        <v>1606757408</v>
      </c>
      <c r="K456" s="103">
        <f t="shared" si="126"/>
        <v>44165.729259259257</v>
      </c>
      <c r="L456" s="102">
        <v>1606758666</v>
      </c>
      <c r="M456" s="103">
        <f t="shared" si="127"/>
        <v>44165.74381944444</v>
      </c>
      <c r="N456" s="102">
        <f t="shared" si="128"/>
        <v>1258</v>
      </c>
      <c r="O456" s="104" t="str">
        <f t="shared" si="129"/>
        <v>0 days 0:20:58</v>
      </c>
      <c r="P456" s="102"/>
      <c r="Q456" s="103" t="str">
        <f t="shared" si="130"/>
        <v/>
      </c>
      <c r="R456" s="102" t="str">
        <f t="shared" si="131"/>
        <v/>
      </c>
      <c r="S456" s="104" t="str">
        <f t="shared" si="132"/>
        <v/>
      </c>
      <c r="U456" s="103" t="str">
        <f t="shared" si="133"/>
        <v/>
      </c>
      <c r="V456" s="102" t="str">
        <f t="shared" si="134"/>
        <v/>
      </c>
      <c r="W456" s="104" t="str">
        <f t="shared" si="135"/>
        <v/>
      </c>
      <c r="X456" s="102">
        <f t="shared" si="136"/>
        <v>1258</v>
      </c>
      <c r="Y456" s="104" t="str">
        <f t="shared" si="137"/>
        <v>00 days 00:20:58</v>
      </c>
      <c r="AC456" s="100" t="str">
        <f>IF(AB456="","",VLOOKUP(AB456,'Lookup Tables'!$A$75:$B$86,2,TRUE))</f>
        <v/>
      </c>
      <c r="AD456" s="104" t="str">
        <f t="shared" si="138"/>
        <v/>
      </c>
      <c r="AE456" s="99" t="s">
        <v>2456</v>
      </c>
      <c r="AF456" s="99" t="str">
        <f t="shared" si="139"/>
        <v>Link</v>
      </c>
      <c r="AG456" s="99">
        <v>509</v>
      </c>
      <c r="AH456" s="100" t="str">
        <f>IF(AG456="","",VLOOKUP(AG456,'Lookup Tables'!$A$75:$B$86,2,TRUE))</f>
        <v>Level 3</v>
      </c>
      <c r="AI456" s="99">
        <v>7279624</v>
      </c>
      <c r="AJ456" s="99" t="s">
        <v>9</v>
      </c>
      <c r="AK456" s="99" t="s">
        <v>2455</v>
      </c>
      <c r="AL456" s="99"/>
      <c r="AM456" s="100" t="s">
        <v>2457</v>
      </c>
      <c r="AN456" s="100" t="s">
        <v>2458</v>
      </c>
      <c r="AO456" s="99" t="str">
        <f t="shared" si="140"/>
        <v>Link</v>
      </c>
      <c r="AP456" s="157" t="b">
        <v>0</v>
      </c>
      <c r="AQ456" s="170">
        <v>452</v>
      </c>
      <c r="AR456" s="185" t="s">
        <v>3165</v>
      </c>
      <c r="AS456" s="159"/>
      <c r="AT456" s="159"/>
      <c r="AU456" s="159"/>
      <c r="AV456" s="159"/>
      <c r="AW456" s="159"/>
      <c r="AX456" s="159"/>
      <c r="AY456" s="159"/>
      <c r="AZ456" s="159"/>
      <c r="BA456" s="159"/>
      <c r="BB456" s="159"/>
      <c r="BC456" s="159"/>
      <c r="BD456" s="159"/>
      <c r="BE456" s="159"/>
      <c r="BF456" s="159"/>
      <c r="BG456" s="159"/>
      <c r="BH456" s="159"/>
      <c r="BI456" s="159"/>
      <c r="BJ456" s="159"/>
      <c r="BK456" s="159"/>
      <c r="BL456" s="159"/>
      <c r="BM456" s="159"/>
      <c r="BN456" s="159"/>
      <c r="BO456" s="159"/>
      <c r="BP456" s="159"/>
      <c r="BQ456" s="159"/>
      <c r="BR456" s="159"/>
      <c r="BS456" s="158" t="s">
        <v>3166</v>
      </c>
      <c r="BT456" s="158" t="s">
        <v>3164</v>
      </c>
      <c r="BU456" s="160">
        <v>3</v>
      </c>
      <c r="BV456" s="160"/>
      <c r="BW456" s="160"/>
      <c r="BX456" s="160"/>
      <c r="BY456" s="160"/>
      <c r="BZ456" s="160"/>
      <c r="CA456" s="160"/>
      <c r="CB456" s="160">
        <v>2</v>
      </c>
      <c r="CC456" s="160"/>
      <c r="CD456" s="158" t="s">
        <v>2805</v>
      </c>
      <c r="CE456" s="158" t="s">
        <v>2818</v>
      </c>
      <c r="CF456" s="160">
        <v>1</v>
      </c>
      <c r="CG456" s="158" t="s">
        <v>3214</v>
      </c>
      <c r="CH456" s="158" t="s">
        <v>3208</v>
      </c>
      <c r="CI456" s="161" t="s">
        <v>2818</v>
      </c>
      <c r="CJ456" s="162" t="s">
        <v>3113</v>
      </c>
    </row>
    <row r="457" spans="1:89" s="100" customFormat="1" x14ac:dyDescent="0.3">
      <c r="A457" s="83" t="s">
        <v>617</v>
      </c>
      <c r="B457" s="83">
        <v>65655125</v>
      </c>
      <c r="C457" s="83">
        <v>5</v>
      </c>
      <c r="D457" s="83">
        <v>390</v>
      </c>
      <c r="E457" s="83">
        <v>1</v>
      </c>
      <c r="F457" s="84"/>
      <c r="G457" s="83" t="s">
        <v>618</v>
      </c>
      <c r="H457" s="85">
        <v>44210</v>
      </c>
      <c r="I457" s="83"/>
      <c r="J457" s="86">
        <v>1610293575</v>
      </c>
      <c r="K457" s="87">
        <f t="shared" si="126"/>
        <v>44206.657118055555</v>
      </c>
      <c r="L457" s="86">
        <v>1610586143</v>
      </c>
      <c r="M457" s="87">
        <f t="shared" si="127"/>
        <v>44210.043321759258</v>
      </c>
      <c r="N457" s="86">
        <f t="shared" si="128"/>
        <v>292568</v>
      </c>
      <c r="O457" s="88" t="str">
        <f t="shared" si="129"/>
        <v>3 days 9:16:8</v>
      </c>
      <c r="P457" s="86">
        <v>1610300957</v>
      </c>
      <c r="Q457" s="87">
        <f t="shared" si="130"/>
        <v>44206.74255787037</v>
      </c>
      <c r="R457" s="86">
        <f t="shared" si="131"/>
        <v>7382</v>
      </c>
      <c r="S457" s="88" t="str">
        <f t="shared" si="132"/>
        <v>0 days 2:3:2</v>
      </c>
      <c r="T457" s="84"/>
      <c r="U457" s="87" t="str">
        <f t="shared" si="133"/>
        <v/>
      </c>
      <c r="V457" s="86" t="str">
        <f t="shared" si="134"/>
        <v/>
      </c>
      <c r="W457" s="88" t="str">
        <f t="shared" si="135"/>
        <v/>
      </c>
      <c r="X457" s="86">
        <f t="shared" si="136"/>
        <v>7382</v>
      </c>
      <c r="Y457" s="88" t="str">
        <f t="shared" si="137"/>
        <v>00 days 02:03:02</v>
      </c>
      <c r="Z457" s="84"/>
      <c r="AA457" s="84"/>
      <c r="AB457" s="84"/>
      <c r="AC457" s="84" t="str">
        <f>IF(AB457="","",VLOOKUP(AB457,'Lookup Tables'!$A$75:$B$86,2,TRUE))</f>
        <v/>
      </c>
      <c r="AD457" s="88" t="str">
        <f t="shared" si="138"/>
        <v/>
      </c>
      <c r="AE457" s="83" t="s">
        <v>620</v>
      </c>
      <c r="AF457" s="89" t="str">
        <f t="shared" si="139"/>
        <v>Link</v>
      </c>
      <c r="AG457" s="83">
        <v>5667</v>
      </c>
      <c r="AH457" s="84" t="str">
        <f>IF(AG457="","",VLOOKUP(AG457,'Lookup Tables'!$A$75:$B$86,2,TRUE))</f>
        <v>Level 7</v>
      </c>
      <c r="AI457" s="83">
        <v>870815</v>
      </c>
      <c r="AJ457" s="83" t="s">
        <v>9</v>
      </c>
      <c r="AK457" s="83" t="s">
        <v>619</v>
      </c>
      <c r="AL457" s="83">
        <v>68</v>
      </c>
      <c r="AM457" s="84" t="s">
        <v>621</v>
      </c>
      <c r="AN457" s="84" t="s">
        <v>622</v>
      </c>
      <c r="AO457" s="89" t="str">
        <f t="shared" si="140"/>
        <v>Link</v>
      </c>
      <c r="AP457" s="83" t="b">
        <v>1</v>
      </c>
      <c r="AQ457" s="168">
        <v>105</v>
      </c>
      <c r="AR457" s="181" t="s">
        <v>2985</v>
      </c>
      <c r="AS457"/>
      <c r="AT457"/>
      <c r="AU457"/>
      <c r="AV457"/>
      <c r="AW457"/>
      <c r="AX457"/>
      <c r="AY457"/>
      <c r="AZ457"/>
      <c r="BA457"/>
      <c r="BB457"/>
      <c r="BC457"/>
      <c r="BD457"/>
      <c r="BE457"/>
      <c r="BF457"/>
      <c r="BG457"/>
      <c r="BH457"/>
      <c r="BI457"/>
      <c r="BJ457"/>
      <c r="BK457"/>
      <c r="BL457"/>
      <c r="BM457"/>
      <c r="BN457"/>
      <c r="BO457"/>
      <c r="BP457"/>
      <c r="BQ457"/>
      <c r="BR457"/>
      <c r="BS457" s="84" t="s">
        <v>2984</v>
      </c>
      <c r="BT457" s="84" t="s">
        <v>2983</v>
      </c>
      <c r="BU457" s="90">
        <v>3</v>
      </c>
      <c r="BV457" s="90"/>
      <c r="BW457" s="90"/>
      <c r="BX457" s="90"/>
      <c r="BY457" s="90"/>
      <c r="BZ457" s="90"/>
      <c r="CA457" s="90"/>
      <c r="CB457" s="90"/>
      <c r="CC457" s="90"/>
      <c r="CD457" s="84" t="s">
        <v>2805</v>
      </c>
      <c r="CE457" s="84" t="s">
        <v>2818</v>
      </c>
      <c r="CF457" s="90">
        <v>1</v>
      </c>
      <c r="CG457" s="84" t="s">
        <v>3214</v>
      </c>
      <c r="CH457" s="84" t="s">
        <v>2818</v>
      </c>
      <c r="CI457" s="91" t="s">
        <v>2818</v>
      </c>
      <c r="CJ457" s="92" t="s">
        <v>3113</v>
      </c>
      <c r="CK457" s="84"/>
    </row>
    <row r="458" spans="1:89" s="100" customFormat="1" x14ac:dyDescent="0.3">
      <c r="A458" s="83" t="s">
        <v>2166</v>
      </c>
      <c r="B458" s="83">
        <v>53511771</v>
      </c>
      <c r="C458" s="83">
        <v>5</v>
      </c>
      <c r="D458" s="83">
        <v>416</v>
      </c>
      <c r="E458" s="83">
        <v>0</v>
      </c>
      <c r="F458" s="84"/>
      <c r="G458" s="83" t="s">
        <v>2167</v>
      </c>
      <c r="H458" s="85">
        <v>43432</v>
      </c>
      <c r="I458" s="83"/>
      <c r="J458" s="86">
        <v>1543376473</v>
      </c>
      <c r="K458" s="87">
        <f t="shared" si="126"/>
        <v>43432.153622685189</v>
      </c>
      <c r="L458" s="86">
        <v>1543377874</v>
      </c>
      <c r="M458" s="87">
        <f t="shared" si="127"/>
        <v>43432.169837962967</v>
      </c>
      <c r="N458" s="86">
        <f t="shared" si="128"/>
        <v>1401</v>
      </c>
      <c r="O458" s="88" t="str">
        <f t="shared" si="129"/>
        <v>0 days 0:23:21</v>
      </c>
      <c r="P458" s="86"/>
      <c r="Q458" s="87" t="str">
        <f t="shared" si="130"/>
        <v/>
      </c>
      <c r="R458" s="86" t="str">
        <f t="shared" si="131"/>
        <v/>
      </c>
      <c r="S458" s="88" t="str">
        <f t="shared" si="132"/>
        <v/>
      </c>
      <c r="T458" s="84"/>
      <c r="U458" s="87" t="str">
        <f t="shared" si="133"/>
        <v/>
      </c>
      <c r="V458" s="86" t="str">
        <f t="shared" si="134"/>
        <v/>
      </c>
      <c r="W458" s="88" t="str">
        <f t="shared" si="135"/>
        <v/>
      </c>
      <c r="X458" s="86">
        <f t="shared" si="136"/>
        <v>1401</v>
      </c>
      <c r="Y458" s="88" t="str">
        <f t="shared" si="137"/>
        <v>00 days 00:23:21</v>
      </c>
      <c r="Z458" s="84"/>
      <c r="AA458" s="84"/>
      <c r="AB458" s="84"/>
      <c r="AC458" s="84" t="str">
        <f>IF(AB458="","",VLOOKUP(AB458,'Lookup Tables'!$A$75:$B$86,2,TRUE))</f>
        <v/>
      </c>
      <c r="AD458" s="88" t="str">
        <f t="shared" si="138"/>
        <v/>
      </c>
      <c r="AE458" s="83" t="s">
        <v>2169</v>
      </c>
      <c r="AF458" s="89" t="str">
        <f t="shared" si="139"/>
        <v>Link</v>
      </c>
      <c r="AG458" s="83">
        <v>632</v>
      </c>
      <c r="AH458" s="84" t="str">
        <f>IF(AG458="","",VLOOKUP(AG458,'Lookup Tables'!$A$75:$B$86,2,TRUE))</f>
        <v>Level 3</v>
      </c>
      <c r="AI458" s="83">
        <v>1741640</v>
      </c>
      <c r="AJ458" s="83" t="s">
        <v>9</v>
      </c>
      <c r="AK458" s="83" t="s">
        <v>2168</v>
      </c>
      <c r="AL458" s="83">
        <v>57</v>
      </c>
      <c r="AM458" s="84" t="s">
        <v>2170</v>
      </c>
      <c r="AN458" s="84" t="s">
        <v>2171</v>
      </c>
      <c r="AO458" s="89" t="str">
        <f t="shared" si="140"/>
        <v>Link</v>
      </c>
      <c r="AP458" s="83" t="b">
        <v>0</v>
      </c>
      <c r="AQ458" s="168">
        <v>399</v>
      </c>
      <c r="AR458" s="181" t="s">
        <v>2929</v>
      </c>
      <c r="AS458"/>
      <c r="AT458"/>
      <c r="AU458"/>
      <c r="AV458"/>
      <c r="AW458"/>
      <c r="AX458"/>
      <c r="AY458"/>
      <c r="AZ458"/>
      <c r="BA458"/>
      <c r="BB458"/>
      <c r="BC458"/>
      <c r="BD458"/>
      <c r="BE458"/>
      <c r="BF458"/>
      <c r="BG458"/>
      <c r="BH458"/>
      <c r="BI458"/>
      <c r="BJ458"/>
      <c r="BK458"/>
      <c r="BL458"/>
      <c r="BM458"/>
      <c r="BN458"/>
      <c r="BO458"/>
      <c r="BP458"/>
      <c r="BQ458"/>
      <c r="BR458"/>
      <c r="BS458" s="84" t="s">
        <v>2930</v>
      </c>
      <c r="BT458" s="84" t="s">
        <v>2926</v>
      </c>
      <c r="BU458" s="90">
        <v>3</v>
      </c>
      <c r="BV458" s="90"/>
      <c r="BW458" s="90"/>
      <c r="BX458" s="90"/>
      <c r="BY458" s="90"/>
      <c r="BZ458" s="90"/>
      <c r="CA458" s="90"/>
      <c r="CB458" s="90">
        <v>2</v>
      </c>
      <c r="CC458" s="90"/>
      <c r="CD458" s="84" t="s">
        <v>2802</v>
      </c>
      <c r="CE458" s="84" t="s">
        <v>2818</v>
      </c>
      <c r="CF458" s="90">
        <v>1</v>
      </c>
      <c r="CG458" s="84" t="s">
        <v>3214</v>
      </c>
      <c r="CH458" s="84" t="s">
        <v>3209</v>
      </c>
      <c r="CI458" s="91" t="s">
        <v>2931</v>
      </c>
      <c r="CJ458" s="92" t="s">
        <v>3113</v>
      </c>
      <c r="CK458" s="84"/>
    </row>
    <row r="459" spans="1:89" s="84" customFormat="1" x14ac:dyDescent="0.3">
      <c r="A459" s="20" t="s">
        <v>2189</v>
      </c>
      <c r="B459" s="20">
        <v>61684831</v>
      </c>
      <c r="C459" s="20">
        <v>4</v>
      </c>
      <c r="D459" s="20">
        <v>351</v>
      </c>
      <c r="E459" s="20">
        <v>1</v>
      </c>
      <c r="F459" s="22">
        <v>66686572</v>
      </c>
      <c r="G459" s="20" t="s">
        <v>2190</v>
      </c>
      <c r="H459" s="23">
        <v>44273</v>
      </c>
      <c r="I459" s="20"/>
      <c r="J459" s="35">
        <v>1588959536</v>
      </c>
      <c r="K459" s="87">
        <f t="shared" si="126"/>
        <v>43959.73537037037</v>
      </c>
      <c r="L459" s="35"/>
      <c r="M459" s="87" t="str">
        <f t="shared" si="127"/>
        <v/>
      </c>
      <c r="N459" s="86" t="str">
        <f t="shared" si="128"/>
        <v/>
      </c>
      <c r="O459" s="88" t="str">
        <f t="shared" si="129"/>
        <v/>
      </c>
      <c r="P459" s="86">
        <v>1616052762</v>
      </c>
      <c r="Q459" s="87">
        <f t="shared" si="130"/>
        <v>44273.314375000002</v>
      </c>
      <c r="R459" s="86">
        <f t="shared" si="131"/>
        <v>27093226</v>
      </c>
      <c r="S459" s="88" t="str">
        <f t="shared" si="132"/>
        <v>313 days 13:53:46</v>
      </c>
      <c r="T459" s="84">
        <v>1616052762</v>
      </c>
      <c r="U459" s="87">
        <f t="shared" si="133"/>
        <v>44273.314375000002</v>
      </c>
      <c r="V459" s="86">
        <f t="shared" si="134"/>
        <v>27093226</v>
      </c>
      <c r="W459" s="88" t="str">
        <f t="shared" si="135"/>
        <v>313 days 13:53:46</v>
      </c>
      <c r="X459" s="86">
        <f t="shared" si="136"/>
        <v>27093226</v>
      </c>
      <c r="Y459" s="88" t="str">
        <f t="shared" si="137"/>
        <v>08 days 13:53:46</v>
      </c>
      <c r="Z459" s="84" t="s">
        <v>3083</v>
      </c>
      <c r="AA459" s="84">
        <v>845356</v>
      </c>
      <c r="AB459" s="84">
        <v>3252</v>
      </c>
      <c r="AC459" s="84" t="str">
        <f>IF(AB459="","",VLOOKUP(AB459,'Lookup Tables'!$A$75:$B$86,2,TRUE))</f>
        <v>Level 6</v>
      </c>
      <c r="AD459" s="88" t="str">
        <f t="shared" si="138"/>
        <v>Level 4-Level 6</v>
      </c>
      <c r="AE459" s="20" t="s">
        <v>2192</v>
      </c>
      <c r="AF459" s="21" t="str">
        <f t="shared" si="139"/>
        <v>Link</v>
      </c>
      <c r="AG459" s="20">
        <v>1024</v>
      </c>
      <c r="AH459" s="84" t="str">
        <f>IF(AG459="","",VLOOKUP(AG459,'Lookup Tables'!$A$75:$B$86,2,TRUE))</f>
        <v>Level 4</v>
      </c>
      <c r="AI459" s="20">
        <v>296059</v>
      </c>
      <c r="AJ459" s="20" t="s">
        <v>9</v>
      </c>
      <c r="AK459" s="20" t="s">
        <v>2191</v>
      </c>
      <c r="AL459" s="20">
        <v>76</v>
      </c>
      <c r="AM459" s="22" t="s">
        <v>2193</v>
      </c>
      <c r="AN459" s="22" t="s">
        <v>2194</v>
      </c>
      <c r="AO459" s="21" t="str">
        <f t="shared" si="140"/>
        <v>Link</v>
      </c>
      <c r="AP459" s="20" t="b">
        <v>1</v>
      </c>
      <c r="AQ459" s="169">
        <v>403</v>
      </c>
      <c r="AR459" s="183" t="s">
        <v>2189</v>
      </c>
      <c r="AS459"/>
      <c r="AT459"/>
      <c r="AU459"/>
      <c r="AV459"/>
      <c r="AW459"/>
      <c r="AX459"/>
      <c r="AY459"/>
      <c r="AZ459"/>
      <c r="BA459"/>
      <c r="BB459"/>
      <c r="BC459"/>
      <c r="BD459"/>
      <c r="BE459"/>
      <c r="BF459"/>
      <c r="BG459"/>
      <c r="BH459"/>
      <c r="BI459"/>
      <c r="BJ459"/>
      <c r="BK459"/>
      <c r="BL459"/>
      <c r="BM459"/>
      <c r="BN459"/>
      <c r="BO459"/>
      <c r="BP459"/>
      <c r="BQ459"/>
      <c r="BR459"/>
      <c r="BS459" s="22"/>
      <c r="BT459" s="22"/>
      <c r="BU459" s="24"/>
      <c r="BV459" s="24"/>
      <c r="BW459" s="24"/>
      <c r="BX459" s="24"/>
      <c r="BY459" s="24"/>
      <c r="BZ459" s="24"/>
      <c r="CA459" s="24"/>
      <c r="CB459" s="24"/>
      <c r="CC459" s="24"/>
      <c r="CD459" s="22"/>
      <c r="CE459" s="22" t="s">
        <v>2818</v>
      </c>
      <c r="CF459" s="24">
        <v>0</v>
      </c>
      <c r="CG459" s="22" t="s">
        <v>3214</v>
      </c>
      <c r="CH459" s="22" t="s">
        <v>3208</v>
      </c>
      <c r="CI459" s="25" t="s">
        <v>2818</v>
      </c>
      <c r="CJ459" s="98" t="s">
        <v>3594</v>
      </c>
      <c r="CK459" s="22"/>
    </row>
    <row r="460" spans="1:89" s="100" customFormat="1" x14ac:dyDescent="0.3">
      <c r="A460" s="83" t="s">
        <v>344</v>
      </c>
      <c r="B460" s="83">
        <v>62114179</v>
      </c>
      <c r="C460" s="83">
        <v>-2</v>
      </c>
      <c r="D460" s="83">
        <v>69</v>
      </c>
      <c r="E460" s="83">
        <v>1</v>
      </c>
      <c r="F460" s="84"/>
      <c r="G460" s="83" t="s">
        <v>345</v>
      </c>
      <c r="H460" s="85">
        <v>43982</v>
      </c>
      <c r="I460" s="83"/>
      <c r="J460" s="86">
        <v>1590917484</v>
      </c>
      <c r="K460" s="87">
        <f t="shared" si="126"/>
        <v>43982.39680555556</v>
      </c>
      <c r="L460" s="86"/>
      <c r="M460" s="87" t="str">
        <f t="shared" si="127"/>
        <v/>
      </c>
      <c r="N460" s="86" t="str">
        <f t="shared" si="128"/>
        <v/>
      </c>
      <c r="O460" s="88" t="str">
        <f t="shared" si="129"/>
        <v/>
      </c>
      <c r="P460" s="86">
        <v>1590919802</v>
      </c>
      <c r="Q460" s="87">
        <f t="shared" si="130"/>
        <v>43982.423634259263</v>
      </c>
      <c r="R460" s="86">
        <f t="shared" si="131"/>
        <v>2318</v>
      </c>
      <c r="S460" s="88" t="str">
        <f t="shared" si="132"/>
        <v>0 days 0:38:38</v>
      </c>
      <c r="T460" s="84"/>
      <c r="U460" s="87" t="str">
        <f t="shared" si="133"/>
        <v/>
      </c>
      <c r="V460" s="86" t="str">
        <f t="shared" si="134"/>
        <v/>
      </c>
      <c r="W460" s="88" t="str">
        <f t="shared" si="135"/>
        <v/>
      </c>
      <c r="X460" s="86">
        <f t="shared" si="136"/>
        <v>2318</v>
      </c>
      <c r="Y460" s="88" t="str">
        <f t="shared" si="137"/>
        <v>00 days 00:38:38</v>
      </c>
      <c r="Z460" s="84"/>
      <c r="AA460" s="84"/>
      <c r="AB460" s="84"/>
      <c r="AC460" s="84" t="str">
        <f>IF(AB460="","",VLOOKUP(AB460,'Lookup Tables'!$A$75:$B$86,2,TRUE))</f>
        <v/>
      </c>
      <c r="AD460" s="88" t="str">
        <f t="shared" si="138"/>
        <v/>
      </c>
      <c r="AE460" s="83" t="s">
        <v>347</v>
      </c>
      <c r="AF460" s="89" t="str">
        <f t="shared" si="139"/>
        <v>Link</v>
      </c>
      <c r="AG460" s="83">
        <v>485</v>
      </c>
      <c r="AH460" s="84" t="str">
        <f>IF(AG460="","",VLOOKUP(AG460,'Lookup Tables'!$A$75:$B$86,2,TRUE))</f>
        <v>Level 2</v>
      </c>
      <c r="AI460" s="83">
        <v>8588369</v>
      </c>
      <c r="AJ460" s="83" t="s">
        <v>9</v>
      </c>
      <c r="AK460" s="83" t="s">
        <v>346</v>
      </c>
      <c r="AL460" s="83">
        <v>80</v>
      </c>
      <c r="AM460" s="84" t="s">
        <v>348</v>
      </c>
      <c r="AN460" s="84" t="s">
        <v>349</v>
      </c>
      <c r="AO460" s="89" t="str">
        <f t="shared" si="140"/>
        <v>Link</v>
      </c>
      <c r="AP460" s="83" t="b">
        <v>1</v>
      </c>
      <c r="AQ460" s="168">
        <v>58</v>
      </c>
      <c r="AR460" s="181" t="s">
        <v>2967</v>
      </c>
      <c r="AS460"/>
      <c r="AT460"/>
      <c r="AU460"/>
      <c r="AV460"/>
      <c r="AW460"/>
      <c r="AX460"/>
      <c r="AY460"/>
      <c r="AZ460"/>
      <c r="BA460"/>
      <c r="BB460"/>
      <c r="BC460"/>
      <c r="BD460"/>
      <c r="BE460"/>
      <c r="BF460"/>
      <c r="BG460"/>
      <c r="BH460"/>
      <c r="BI460"/>
      <c r="BJ460"/>
      <c r="BK460"/>
      <c r="BL460"/>
      <c r="BM460"/>
      <c r="BN460"/>
      <c r="BO460"/>
      <c r="BP460"/>
      <c r="BQ460"/>
      <c r="BR460"/>
      <c r="BS460" s="84" t="s">
        <v>2969</v>
      </c>
      <c r="BT460" s="84" t="s">
        <v>2582</v>
      </c>
      <c r="BU460" s="90">
        <v>3</v>
      </c>
      <c r="BV460" s="90"/>
      <c r="BW460" s="90"/>
      <c r="BX460" s="90"/>
      <c r="BY460" s="90"/>
      <c r="BZ460" s="90"/>
      <c r="CA460" s="90"/>
      <c r="CB460" s="90"/>
      <c r="CC460" s="90"/>
      <c r="CD460" s="84" t="s">
        <v>2805</v>
      </c>
      <c r="CE460" s="84" t="s">
        <v>2818</v>
      </c>
      <c r="CF460" s="90">
        <v>0</v>
      </c>
      <c r="CG460" s="84" t="s">
        <v>3214</v>
      </c>
      <c r="CH460" s="84" t="s">
        <v>2818</v>
      </c>
      <c r="CI460" s="91" t="s">
        <v>2968</v>
      </c>
      <c r="CJ460" s="92" t="s">
        <v>3113</v>
      </c>
      <c r="CK460" s="98" t="s">
        <v>3291</v>
      </c>
    </row>
    <row r="461" spans="1:89" s="100" customFormat="1" x14ac:dyDescent="0.3">
      <c r="A461" s="83" t="s">
        <v>963</v>
      </c>
      <c r="B461" s="83">
        <v>62307425</v>
      </c>
      <c r="C461" s="83">
        <v>0</v>
      </c>
      <c r="D461" s="83">
        <v>132</v>
      </c>
      <c r="E461" s="83">
        <v>0</v>
      </c>
      <c r="F461" s="84"/>
      <c r="G461" s="83" t="s">
        <v>964</v>
      </c>
      <c r="H461" s="85">
        <v>43992</v>
      </c>
      <c r="I461" s="83"/>
      <c r="J461" s="86">
        <v>1591803233</v>
      </c>
      <c r="K461" s="87">
        <f t="shared" si="126"/>
        <v>43992.648530092592</v>
      </c>
      <c r="L461" s="86"/>
      <c r="M461" s="87" t="str">
        <f t="shared" si="127"/>
        <v/>
      </c>
      <c r="N461" s="86" t="str">
        <f t="shared" si="128"/>
        <v/>
      </c>
      <c r="O461" s="88" t="str">
        <f t="shared" si="129"/>
        <v/>
      </c>
      <c r="P461" s="86"/>
      <c r="Q461" s="87" t="str">
        <f t="shared" si="130"/>
        <v/>
      </c>
      <c r="R461" s="86" t="str">
        <f t="shared" si="131"/>
        <v/>
      </c>
      <c r="S461" s="88" t="str">
        <f t="shared" si="132"/>
        <v/>
      </c>
      <c r="T461" s="84"/>
      <c r="U461" s="87" t="str">
        <f t="shared" si="133"/>
        <v/>
      </c>
      <c r="V461" s="86" t="str">
        <f t="shared" si="134"/>
        <v/>
      </c>
      <c r="W461" s="88" t="str">
        <f t="shared" si="135"/>
        <v/>
      </c>
      <c r="X461" s="86" t="str">
        <f t="shared" si="136"/>
        <v/>
      </c>
      <c r="Y461" s="88" t="str">
        <f t="shared" si="137"/>
        <v/>
      </c>
      <c r="Z461" s="84"/>
      <c r="AA461" s="84"/>
      <c r="AB461" s="84"/>
      <c r="AC461" s="84" t="str">
        <f>IF(AB461="","",VLOOKUP(AB461,'Lookup Tables'!$A$75:$B$86,2,TRUE))</f>
        <v/>
      </c>
      <c r="AD461" s="88" t="str">
        <f t="shared" si="138"/>
        <v/>
      </c>
      <c r="AE461" s="83" t="s">
        <v>966</v>
      </c>
      <c r="AF461" s="89" t="str">
        <f t="shared" si="139"/>
        <v>Link</v>
      </c>
      <c r="AG461" s="83">
        <v>103</v>
      </c>
      <c r="AH461" s="84" t="str">
        <f>IF(AG461="","",VLOOKUP(AG461,'Lookup Tables'!$A$75:$B$86,2,TRUE))</f>
        <v>Level 1</v>
      </c>
      <c r="AI461" s="83">
        <v>4264726</v>
      </c>
      <c r="AJ461" s="83" t="s">
        <v>9</v>
      </c>
      <c r="AK461" s="83" t="s">
        <v>965</v>
      </c>
      <c r="AL461" s="83">
        <v>20</v>
      </c>
      <c r="AM461" s="84" t="s">
        <v>967</v>
      </c>
      <c r="AN461" s="84" t="s">
        <v>968</v>
      </c>
      <c r="AO461" s="89" t="str">
        <f t="shared" si="140"/>
        <v>Link</v>
      </c>
      <c r="AP461" s="83" t="b">
        <v>0</v>
      </c>
      <c r="AQ461" s="168">
        <v>168</v>
      </c>
      <c r="AR461" s="181"/>
      <c r="AS461"/>
      <c r="AT461"/>
      <c r="AU461"/>
      <c r="AV461"/>
      <c r="AW461"/>
      <c r="AX461"/>
      <c r="AY461"/>
      <c r="AZ461"/>
      <c r="BA461"/>
      <c r="BB461"/>
      <c r="BC461"/>
      <c r="BD461"/>
      <c r="BE461"/>
      <c r="BF461"/>
      <c r="BG461"/>
      <c r="BH461"/>
      <c r="BI461"/>
      <c r="BJ461"/>
      <c r="BK461"/>
      <c r="BL461"/>
      <c r="BM461"/>
      <c r="BN461"/>
      <c r="BO461"/>
      <c r="BP461"/>
      <c r="BQ461"/>
      <c r="BR461"/>
      <c r="BS461" s="84"/>
      <c r="BT461" s="84"/>
      <c r="BU461" s="90"/>
      <c r="BV461" s="90"/>
      <c r="BW461" s="90"/>
      <c r="BX461" s="90"/>
      <c r="BY461" s="90"/>
      <c r="BZ461" s="90"/>
      <c r="CA461" s="90"/>
      <c r="CB461" s="90"/>
      <c r="CC461" s="90"/>
      <c r="CD461" s="84"/>
      <c r="CE461" s="84"/>
      <c r="CF461" s="90">
        <v>0</v>
      </c>
      <c r="CG461" s="84"/>
      <c r="CH461" s="84"/>
      <c r="CI461" s="91"/>
      <c r="CJ461" s="98" t="s">
        <v>3729</v>
      </c>
      <c r="CK461" s="84"/>
    </row>
    <row r="462" spans="1:89" s="100" customFormat="1" x14ac:dyDescent="0.3">
      <c r="A462" s="83" t="s">
        <v>969</v>
      </c>
      <c r="B462" s="83">
        <v>62257086</v>
      </c>
      <c r="C462" s="83">
        <v>0</v>
      </c>
      <c r="D462" s="83">
        <v>155</v>
      </c>
      <c r="E462" s="83">
        <v>0</v>
      </c>
      <c r="F462" s="84"/>
      <c r="G462" s="83" t="s">
        <v>970</v>
      </c>
      <c r="H462" s="85">
        <v>43990</v>
      </c>
      <c r="I462" s="83"/>
      <c r="J462" s="86">
        <v>1591601466</v>
      </c>
      <c r="K462" s="87">
        <f t="shared" si="126"/>
        <v>43990.313263888893</v>
      </c>
      <c r="L462" s="86">
        <v>1591601655</v>
      </c>
      <c r="M462" s="87">
        <f t="shared" si="127"/>
        <v>43990.315451388888</v>
      </c>
      <c r="N462" s="86">
        <f t="shared" si="128"/>
        <v>189</v>
      </c>
      <c r="O462" s="88" t="str">
        <f t="shared" si="129"/>
        <v>0 days 0:3:9</v>
      </c>
      <c r="P462" s="86"/>
      <c r="Q462" s="87" t="str">
        <f t="shared" si="130"/>
        <v/>
      </c>
      <c r="R462" s="86" t="str">
        <f t="shared" si="131"/>
        <v/>
      </c>
      <c r="S462" s="88" t="str">
        <f t="shared" si="132"/>
        <v/>
      </c>
      <c r="T462" s="84"/>
      <c r="U462" s="87" t="str">
        <f t="shared" si="133"/>
        <v/>
      </c>
      <c r="V462" s="86" t="str">
        <f t="shared" si="134"/>
        <v/>
      </c>
      <c r="W462" s="88" t="str">
        <f t="shared" si="135"/>
        <v/>
      </c>
      <c r="X462" s="86">
        <f t="shared" si="136"/>
        <v>189</v>
      </c>
      <c r="Y462" s="88" t="str">
        <f t="shared" si="137"/>
        <v>00 days 00:03:09</v>
      </c>
      <c r="Z462" s="84"/>
      <c r="AA462" s="84"/>
      <c r="AB462" s="84"/>
      <c r="AC462" s="84" t="str">
        <f>IF(AB462="","",VLOOKUP(AB462,'Lookup Tables'!$A$75:$B$86,2,TRUE))</f>
        <v/>
      </c>
      <c r="AD462" s="88" t="str">
        <f t="shared" si="138"/>
        <v/>
      </c>
      <c r="AE462" s="83" t="s">
        <v>972</v>
      </c>
      <c r="AF462" s="89" t="str">
        <f t="shared" si="139"/>
        <v>Link</v>
      </c>
      <c r="AG462" s="83">
        <v>29</v>
      </c>
      <c r="AH462" s="84" t="str">
        <f>IF(AG462="","",VLOOKUP(AG462,'Lookup Tables'!$A$75:$B$86,2,TRUE))</f>
        <v>Level 1</v>
      </c>
      <c r="AI462" s="83">
        <v>8354469</v>
      </c>
      <c r="AJ462" s="83" t="s">
        <v>9</v>
      </c>
      <c r="AK462" s="83" t="s">
        <v>971</v>
      </c>
      <c r="AL462" s="83"/>
      <c r="AM462" s="84" t="s">
        <v>973</v>
      </c>
      <c r="AN462" s="84" t="s">
        <v>974</v>
      </c>
      <c r="AO462" s="89" t="str">
        <f t="shared" si="140"/>
        <v>Link</v>
      </c>
      <c r="AP462" s="83" t="b">
        <v>0</v>
      </c>
      <c r="AQ462" s="168">
        <v>169</v>
      </c>
      <c r="AR462" s="181"/>
      <c r="AS462"/>
      <c r="AT462"/>
      <c r="AU462"/>
      <c r="AV462"/>
      <c r="AW462"/>
      <c r="AX462"/>
      <c r="AY462"/>
      <c r="AZ462"/>
      <c r="BA462"/>
      <c r="BB462"/>
      <c r="BC462"/>
      <c r="BD462"/>
      <c r="BE462"/>
      <c r="BF462"/>
      <c r="BG462"/>
      <c r="BH462"/>
      <c r="BI462"/>
      <c r="BJ462"/>
      <c r="BK462"/>
      <c r="BL462"/>
      <c r="BM462"/>
      <c r="BN462"/>
      <c r="BO462"/>
      <c r="BP462"/>
      <c r="BQ462"/>
      <c r="BR462"/>
      <c r="BS462" s="84"/>
      <c r="BT462" s="84"/>
      <c r="BU462" s="90"/>
      <c r="BV462" s="90"/>
      <c r="BW462" s="90"/>
      <c r="BX462" s="90"/>
      <c r="BY462" s="90"/>
      <c r="BZ462" s="90"/>
      <c r="CA462" s="90"/>
      <c r="CB462" s="90"/>
      <c r="CC462" s="90"/>
      <c r="CD462" s="84"/>
      <c r="CE462" s="84"/>
      <c r="CF462" s="90">
        <v>0</v>
      </c>
      <c r="CG462" s="84"/>
      <c r="CH462" s="84"/>
      <c r="CI462" s="91"/>
      <c r="CJ462" s="98" t="s">
        <v>3729</v>
      </c>
      <c r="CK462" s="84"/>
    </row>
    <row r="463" spans="1:89" s="100" customFormat="1" x14ac:dyDescent="0.3">
      <c r="A463" s="83" t="s">
        <v>1661</v>
      </c>
      <c r="B463" s="83">
        <v>62647168</v>
      </c>
      <c r="C463" s="83">
        <v>0</v>
      </c>
      <c r="D463" s="83">
        <v>22</v>
      </c>
      <c r="E463" s="83">
        <v>0</v>
      </c>
      <c r="F463" s="84"/>
      <c r="G463" s="83" t="s">
        <v>237</v>
      </c>
      <c r="H463" s="85">
        <v>44011</v>
      </c>
      <c r="I463" s="83"/>
      <c r="J463" s="86">
        <v>1593467184</v>
      </c>
      <c r="K463" s="87">
        <f t="shared" si="126"/>
        <v>44011.907222222217</v>
      </c>
      <c r="L463" s="86"/>
      <c r="M463" s="87" t="str">
        <f t="shared" si="127"/>
        <v/>
      </c>
      <c r="N463" s="86" t="str">
        <f t="shared" si="128"/>
        <v/>
      </c>
      <c r="O463" s="88" t="str">
        <f t="shared" si="129"/>
        <v/>
      </c>
      <c r="P463" s="86"/>
      <c r="Q463" s="87" t="str">
        <f t="shared" si="130"/>
        <v/>
      </c>
      <c r="R463" s="86" t="str">
        <f t="shared" si="131"/>
        <v/>
      </c>
      <c r="S463" s="88" t="str">
        <f t="shared" si="132"/>
        <v/>
      </c>
      <c r="T463" s="84"/>
      <c r="U463" s="87" t="str">
        <f t="shared" si="133"/>
        <v/>
      </c>
      <c r="V463" s="86" t="str">
        <f t="shared" si="134"/>
        <v/>
      </c>
      <c r="W463" s="88" t="str">
        <f t="shared" si="135"/>
        <v/>
      </c>
      <c r="X463" s="86" t="str">
        <f t="shared" si="136"/>
        <v/>
      </c>
      <c r="Y463" s="88" t="str">
        <f t="shared" si="137"/>
        <v/>
      </c>
      <c r="Z463" s="84"/>
      <c r="AA463" s="84"/>
      <c r="AB463" s="84"/>
      <c r="AC463" s="84" t="str">
        <f>IF(AB463="","",VLOOKUP(AB463,'Lookup Tables'!$A$75:$B$86,2,TRUE))</f>
        <v/>
      </c>
      <c r="AD463" s="88" t="str">
        <f t="shared" si="138"/>
        <v/>
      </c>
      <c r="AE463" s="83" t="s">
        <v>1663</v>
      </c>
      <c r="AF463" s="89" t="str">
        <f t="shared" si="139"/>
        <v>Link</v>
      </c>
      <c r="AG463" s="83">
        <v>2857</v>
      </c>
      <c r="AH463" s="84" t="str">
        <f>IF(AG463="","",VLOOKUP(AG463,'Lookup Tables'!$A$75:$B$86,2,TRUE))</f>
        <v>Level 5</v>
      </c>
      <c r="AI463" s="83">
        <v>1671933</v>
      </c>
      <c r="AJ463" s="83" t="s">
        <v>9</v>
      </c>
      <c r="AK463" s="83" t="s">
        <v>1662</v>
      </c>
      <c r="AL463" s="83">
        <v>77</v>
      </c>
      <c r="AM463" s="84" t="s">
        <v>1664</v>
      </c>
      <c r="AN463" s="84" t="s">
        <v>1665</v>
      </c>
      <c r="AO463" s="89" t="str">
        <f t="shared" si="140"/>
        <v>Link</v>
      </c>
      <c r="AP463" s="83" t="b">
        <v>0</v>
      </c>
      <c r="AQ463" s="168">
        <v>301</v>
      </c>
      <c r="AR463" s="181"/>
      <c r="AS463"/>
      <c r="AT463"/>
      <c r="AU463"/>
      <c r="AV463"/>
      <c r="AW463"/>
      <c r="AX463"/>
      <c r="AY463"/>
      <c r="AZ463"/>
      <c r="BA463"/>
      <c r="BB463"/>
      <c r="BC463"/>
      <c r="BD463"/>
      <c r="BE463"/>
      <c r="BF463"/>
      <c r="BG463"/>
      <c r="BH463"/>
      <c r="BI463"/>
      <c r="BJ463"/>
      <c r="BK463"/>
      <c r="BL463"/>
      <c r="BM463"/>
      <c r="BN463"/>
      <c r="BO463"/>
      <c r="BP463"/>
      <c r="BQ463"/>
      <c r="BR463"/>
      <c r="BS463" s="84"/>
      <c r="BT463" s="84"/>
      <c r="BU463" s="90"/>
      <c r="BV463" s="90"/>
      <c r="BW463" s="90"/>
      <c r="BX463" s="90"/>
      <c r="BY463" s="90"/>
      <c r="BZ463" s="90"/>
      <c r="CA463" s="90"/>
      <c r="CB463" s="90"/>
      <c r="CC463" s="90"/>
      <c r="CD463" s="84"/>
      <c r="CE463" s="84"/>
      <c r="CF463" s="90">
        <v>0</v>
      </c>
      <c r="CG463" s="84"/>
      <c r="CH463" s="84"/>
      <c r="CI463" s="91"/>
      <c r="CJ463" s="98" t="s">
        <v>3729</v>
      </c>
      <c r="CK463" s="84"/>
    </row>
    <row r="464" spans="1:89" s="100" customFormat="1" x14ac:dyDescent="0.3">
      <c r="A464" s="83" t="s">
        <v>1999</v>
      </c>
      <c r="B464" s="83">
        <v>62435181</v>
      </c>
      <c r="C464" s="83">
        <v>0</v>
      </c>
      <c r="D464" s="83">
        <v>56</v>
      </c>
      <c r="E464" s="83">
        <v>0</v>
      </c>
      <c r="F464" s="84"/>
      <c r="G464" s="83" t="s">
        <v>2000</v>
      </c>
      <c r="H464" s="85">
        <v>43999</v>
      </c>
      <c r="I464" s="83"/>
      <c r="J464" s="86">
        <v>1592415731</v>
      </c>
      <c r="K464" s="87">
        <f t="shared" si="126"/>
        <v>43999.737627314811</v>
      </c>
      <c r="L464" s="86"/>
      <c r="M464" s="87" t="str">
        <f t="shared" si="127"/>
        <v/>
      </c>
      <c r="N464" s="86" t="str">
        <f t="shared" si="128"/>
        <v/>
      </c>
      <c r="O464" s="88" t="str">
        <f t="shared" si="129"/>
        <v/>
      </c>
      <c r="P464" s="86"/>
      <c r="Q464" s="87" t="str">
        <f t="shared" si="130"/>
        <v/>
      </c>
      <c r="R464" s="86" t="str">
        <f t="shared" si="131"/>
        <v/>
      </c>
      <c r="S464" s="88" t="str">
        <f t="shared" si="132"/>
        <v/>
      </c>
      <c r="T464" s="84"/>
      <c r="U464" s="87" t="str">
        <f t="shared" si="133"/>
        <v/>
      </c>
      <c r="V464" s="86" t="str">
        <f t="shared" si="134"/>
        <v/>
      </c>
      <c r="W464" s="88" t="str">
        <f t="shared" si="135"/>
        <v/>
      </c>
      <c r="X464" s="86" t="str">
        <f t="shared" si="136"/>
        <v/>
      </c>
      <c r="Y464" s="88" t="str">
        <f t="shared" si="137"/>
        <v/>
      </c>
      <c r="Z464" s="84"/>
      <c r="AA464" s="84"/>
      <c r="AB464" s="84"/>
      <c r="AC464" s="84" t="str">
        <f>IF(AB464="","",VLOOKUP(AB464,'Lookup Tables'!$A$75:$B$86,2,TRUE))</f>
        <v/>
      </c>
      <c r="AD464" s="88" t="str">
        <f t="shared" si="138"/>
        <v/>
      </c>
      <c r="AE464" s="83" t="s">
        <v>1792</v>
      </c>
      <c r="AF464" s="89" t="str">
        <f t="shared" si="139"/>
        <v>Link</v>
      </c>
      <c r="AG464" s="83">
        <v>261</v>
      </c>
      <c r="AH464" s="84" t="str">
        <f>IF(AG464="","",VLOOKUP(AG464,'Lookup Tables'!$A$75:$B$86,2,TRUE))</f>
        <v>Level 2</v>
      </c>
      <c r="AI464" s="83">
        <v>12393792</v>
      </c>
      <c r="AJ464" s="83" t="s">
        <v>9</v>
      </c>
      <c r="AK464" s="83" t="s">
        <v>1791</v>
      </c>
      <c r="AL464" s="83"/>
      <c r="AM464" s="84" t="s">
        <v>1793</v>
      </c>
      <c r="AN464" s="84" t="s">
        <v>2001</v>
      </c>
      <c r="AO464" s="89" t="str">
        <f t="shared" si="140"/>
        <v>Link</v>
      </c>
      <c r="AP464" s="83" t="b">
        <v>0</v>
      </c>
      <c r="AQ464" s="168">
        <v>363</v>
      </c>
      <c r="AR464" s="181"/>
      <c r="AS464"/>
      <c r="AT464"/>
      <c r="AU464"/>
      <c r="AV464"/>
      <c r="AW464"/>
      <c r="AX464"/>
      <c r="AY464"/>
      <c r="AZ464"/>
      <c r="BA464"/>
      <c r="BB464"/>
      <c r="BC464"/>
      <c r="BD464"/>
      <c r="BE464"/>
      <c r="BF464"/>
      <c r="BG464"/>
      <c r="BH464"/>
      <c r="BI464"/>
      <c r="BJ464"/>
      <c r="BK464"/>
      <c r="BL464"/>
      <c r="BM464"/>
      <c r="BN464"/>
      <c r="BO464"/>
      <c r="BP464"/>
      <c r="BQ464"/>
      <c r="BR464"/>
      <c r="BS464" s="84"/>
      <c r="BT464" s="84"/>
      <c r="BU464" s="90"/>
      <c r="BV464" s="90"/>
      <c r="BW464" s="90"/>
      <c r="BX464" s="90"/>
      <c r="BY464" s="90"/>
      <c r="BZ464" s="90"/>
      <c r="CA464" s="90"/>
      <c r="CB464" s="90"/>
      <c r="CC464" s="90"/>
      <c r="CD464" s="84"/>
      <c r="CE464" s="84"/>
      <c r="CF464" s="90">
        <v>0</v>
      </c>
      <c r="CG464" s="84"/>
      <c r="CH464" s="84"/>
      <c r="CI464" s="91"/>
      <c r="CJ464" s="98" t="s">
        <v>3729</v>
      </c>
      <c r="CK464" s="84"/>
    </row>
    <row r="465" spans="1:89" s="100" customFormat="1" x14ac:dyDescent="0.3">
      <c r="A465" s="83" t="s">
        <v>2005</v>
      </c>
      <c r="B465" s="83">
        <v>62091670</v>
      </c>
      <c r="C465" s="83">
        <v>0</v>
      </c>
      <c r="D465" s="83">
        <v>73</v>
      </c>
      <c r="E465" s="83">
        <v>0</v>
      </c>
      <c r="F465" s="84"/>
      <c r="G465" s="83" t="s">
        <v>2006</v>
      </c>
      <c r="H465" s="85">
        <v>43980</v>
      </c>
      <c r="I465" s="83"/>
      <c r="J465" s="86">
        <v>1590773811</v>
      </c>
      <c r="K465" s="87">
        <f t="shared" si="126"/>
        <v>43980.733923611115</v>
      </c>
      <c r="L465" s="86">
        <v>1590774367</v>
      </c>
      <c r="M465" s="87">
        <f t="shared" si="127"/>
        <v>43980.740358796291</v>
      </c>
      <c r="N465" s="86">
        <f t="shared" si="128"/>
        <v>556</v>
      </c>
      <c r="O465" s="88" t="str">
        <f t="shared" si="129"/>
        <v>0 days 0:9:16</v>
      </c>
      <c r="P465" s="86"/>
      <c r="Q465" s="87" t="str">
        <f t="shared" si="130"/>
        <v/>
      </c>
      <c r="R465" s="86" t="str">
        <f t="shared" si="131"/>
        <v/>
      </c>
      <c r="S465" s="88" t="str">
        <f t="shared" si="132"/>
        <v/>
      </c>
      <c r="T465" s="84"/>
      <c r="U465" s="87" t="str">
        <f t="shared" si="133"/>
        <v/>
      </c>
      <c r="V465" s="86" t="str">
        <f t="shared" si="134"/>
        <v/>
      </c>
      <c r="W465" s="88" t="str">
        <f t="shared" si="135"/>
        <v/>
      </c>
      <c r="X465" s="86">
        <f t="shared" si="136"/>
        <v>556</v>
      </c>
      <c r="Y465" s="88" t="str">
        <f t="shared" si="137"/>
        <v>00 days 00:09:16</v>
      </c>
      <c r="Z465" s="84"/>
      <c r="AA465" s="84"/>
      <c r="AB465" s="84"/>
      <c r="AC465" s="84" t="str">
        <f>IF(AB465="","",VLOOKUP(AB465,'Lookup Tables'!$A$75:$B$86,2,TRUE))</f>
        <v/>
      </c>
      <c r="AD465" s="88" t="str">
        <f t="shared" si="138"/>
        <v/>
      </c>
      <c r="AE465" s="83" t="s">
        <v>2008</v>
      </c>
      <c r="AF465" s="89" t="str">
        <f t="shared" si="139"/>
        <v>Link</v>
      </c>
      <c r="AG465" s="83">
        <v>1452</v>
      </c>
      <c r="AH465" s="84" t="str">
        <f>IF(AG465="","",VLOOKUP(AG465,'Lookup Tables'!$A$75:$B$86,2,TRUE))</f>
        <v>Level 4</v>
      </c>
      <c r="AI465" s="83">
        <v>6375238</v>
      </c>
      <c r="AJ465" s="83" t="s">
        <v>9</v>
      </c>
      <c r="AK465" s="83" t="s">
        <v>2007</v>
      </c>
      <c r="AL465" s="83">
        <v>84</v>
      </c>
      <c r="AM465" s="84" t="s">
        <v>2009</v>
      </c>
      <c r="AN465" s="84" t="s">
        <v>2010</v>
      </c>
      <c r="AO465" s="89" t="str">
        <f t="shared" si="140"/>
        <v>Link</v>
      </c>
      <c r="AP465" s="83" t="b">
        <v>0</v>
      </c>
      <c r="AQ465" s="168">
        <v>365</v>
      </c>
      <c r="AR465" s="181"/>
      <c r="AS465"/>
      <c r="AT465"/>
      <c r="AU465"/>
      <c r="AV465"/>
      <c r="AW465"/>
      <c r="AX465"/>
      <c r="AY465"/>
      <c r="AZ465"/>
      <c r="BA465"/>
      <c r="BB465"/>
      <c r="BC465"/>
      <c r="BD465"/>
      <c r="BE465"/>
      <c r="BF465"/>
      <c r="BG465"/>
      <c r="BH465"/>
      <c r="BI465"/>
      <c r="BJ465"/>
      <c r="BK465"/>
      <c r="BL465"/>
      <c r="BM465"/>
      <c r="BN465"/>
      <c r="BO465"/>
      <c r="BP465"/>
      <c r="BQ465"/>
      <c r="BR465"/>
      <c r="BS465" s="84"/>
      <c r="BT465" s="84"/>
      <c r="BU465" s="90"/>
      <c r="BV465" s="90"/>
      <c r="BW465" s="90"/>
      <c r="BX465" s="90"/>
      <c r="BY465" s="90"/>
      <c r="BZ465" s="90"/>
      <c r="CA465" s="90"/>
      <c r="CB465" s="90"/>
      <c r="CC465" s="90"/>
      <c r="CD465" s="84"/>
      <c r="CE465" s="84"/>
      <c r="CF465" s="90">
        <v>0</v>
      </c>
      <c r="CG465" s="84"/>
      <c r="CH465" s="84"/>
      <c r="CI465" s="91"/>
      <c r="CJ465" s="98" t="s">
        <v>3729</v>
      </c>
      <c r="CK465" s="84"/>
    </row>
    <row r="466" spans="1:89" s="100" customFormat="1" x14ac:dyDescent="0.3">
      <c r="A466" s="83" t="s">
        <v>2099</v>
      </c>
      <c r="B466" s="83">
        <v>62463211</v>
      </c>
      <c r="C466" s="83">
        <v>0</v>
      </c>
      <c r="D466" s="83">
        <v>60</v>
      </c>
      <c r="E466" s="83">
        <v>0</v>
      </c>
      <c r="F466" s="84"/>
      <c r="G466" s="83" t="s">
        <v>2100</v>
      </c>
      <c r="H466" s="85">
        <v>44002</v>
      </c>
      <c r="I466" s="83"/>
      <c r="J466" s="86">
        <v>1592540504</v>
      </c>
      <c r="K466" s="87">
        <f t="shared" si="126"/>
        <v>44001.181759259256</v>
      </c>
      <c r="L466" s="86"/>
      <c r="M466" s="87" t="str">
        <f t="shared" si="127"/>
        <v/>
      </c>
      <c r="N466" s="86" t="str">
        <f t="shared" si="128"/>
        <v/>
      </c>
      <c r="O466" s="88" t="str">
        <f t="shared" si="129"/>
        <v/>
      </c>
      <c r="P466" s="86"/>
      <c r="Q466" s="87" t="str">
        <f t="shared" si="130"/>
        <v/>
      </c>
      <c r="R466" s="86" t="str">
        <f t="shared" si="131"/>
        <v/>
      </c>
      <c r="S466" s="88" t="str">
        <f t="shared" si="132"/>
        <v/>
      </c>
      <c r="T466" s="84"/>
      <c r="U466" s="87" t="str">
        <f t="shared" si="133"/>
        <v/>
      </c>
      <c r="V466" s="86" t="str">
        <f t="shared" si="134"/>
        <v/>
      </c>
      <c r="W466" s="88" t="str">
        <f t="shared" si="135"/>
        <v/>
      </c>
      <c r="X466" s="86" t="str">
        <f t="shared" si="136"/>
        <v/>
      </c>
      <c r="Y466" s="88" t="str">
        <f t="shared" si="137"/>
        <v/>
      </c>
      <c r="Z466" s="84"/>
      <c r="AA466" s="84"/>
      <c r="AB466" s="84"/>
      <c r="AC466" s="84" t="str">
        <f>IF(AB466="","",VLOOKUP(AB466,'Lookup Tables'!$A$75:$B$86,2,TRUE))</f>
        <v/>
      </c>
      <c r="AD466" s="88" t="str">
        <f t="shared" si="138"/>
        <v/>
      </c>
      <c r="AE466" s="83" t="s">
        <v>1907</v>
      </c>
      <c r="AF466" s="89" t="str">
        <f t="shared" si="139"/>
        <v>Link</v>
      </c>
      <c r="AG466" s="83">
        <v>1347</v>
      </c>
      <c r="AH466" s="84" t="str">
        <f>IF(AG466="","",VLOOKUP(AG466,'Lookup Tables'!$A$75:$B$86,2,TRUE))</f>
        <v>Level 4</v>
      </c>
      <c r="AI466" s="83">
        <v>1764116</v>
      </c>
      <c r="AJ466" s="83" t="s">
        <v>9</v>
      </c>
      <c r="AK466" s="83" t="s">
        <v>1906</v>
      </c>
      <c r="AL466" s="83">
        <v>42</v>
      </c>
      <c r="AM466" s="84" t="s">
        <v>1908</v>
      </c>
      <c r="AN466" s="84" t="s">
        <v>2101</v>
      </c>
      <c r="AO466" s="89" t="str">
        <f t="shared" si="140"/>
        <v>Link</v>
      </c>
      <c r="AP466" s="83" t="b">
        <v>0</v>
      </c>
      <c r="AQ466" s="168">
        <v>386</v>
      </c>
      <c r="AR466" s="181"/>
      <c r="AS466"/>
      <c r="AT466"/>
      <c r="AU466"/>
      <c r="AV466"/>
      <c r="AW466"/>
      <c r="AX466"/>
      <c r="AY466"/>
      <c r="AZ466"/>
      <c r="BA466"/>
      <c r="BB466"/>
      <c r="BC466"/>
      <c r="BD466"/>
      <c r="BE466"/>
      <c r="BF466"/>
      <c r="BG466"/>
      <c r="BH466"/>
      <c r="BI466"/>
      <c r="BJ466"/>
      <c r="BK466"/>
      <c r="BL466"/>
      <c r="BM466"/>
      <c r="BN466"/>
      <c r="BO466"/>
      <c r="BP466"/>
      <c r="BQ466"/>
      <c r="BR466"/>
      <c r="BS466" s="84"/>
      <c r="BT466" s="84"/>
      <c r="BU466" s="90"/>
      <c r="BV466" s="90"/>
      <c r="BW466" s="90"/>
      <c r="BX466" s="90"/>
      <c r="BY466" s="90"/>
      <c r="BZ466" s="90"/>
      <c r="CA466" s="90"/>
      <c r="CB466" s="90"/>
      <c r="CC466" s="90"/>
      <c r="CD466" s="84"/>
      <c r="CE466" s="84"/>
      <c r="CF466" s="90">
        <v>0</v>
      </c>
      <c r="CG466" s="84"/>
      <c r="CH466" s="84"/>
      <c r="CI466" s="91"/>
      <c r="CJ466" s="98" t="s">
        <v>3729</v>
      </c>
      <c r="CK466" s="84"/>
    </row>
    <row r="467" spans="1:89" s="100" customFormat="1" x14ac:dyDescent="0.3">
      <c r="A467" s="83" t="s">
        <v>797</v>
      </c>
      <c r="B467" s="83">
        <v>65051266</v>
      </c>
      <c r="C467" s="83">
        <v>9</v>
      </c>
      <c r="D467" s="83">
        <v>1385</v>
      </c>
      <c r="E467" s="83">
        <v>0</v>
      </c>
      <c r="F467" s="84"/>
      <c r="G467" s="83" t="s">
        <v>798</v>
      </c>
      <c r="H467" s="85">
        <v>44168</v>
      </c>
      <c r="I467" s="83"/>
      <c r="J467" s="86">
        <v>1606577448</v>
      </c>
      <c r="K467" s="87">
        <f t="shared" si="126"/>
        <v>44163.64638888889</v>
      </c>
      <c r="L467" s="86">
        <v>1606903174</v>
      </c>
      <c r="M467" s="87">
        <f t="shared" si="127"/>
        <v>44167.416365740741</v>
      </c>
      <c r="N467" s="86">
        <f t="shared" si="128"/>
        <v>325726</v>
      </c>
      <c r="O467" s="88" t="str">
        <f t="shared" si="129"/>
        <v>3 days 18:28:46</v>
      </c>
      <c r="P467" s="86"/>
      <c r="Q467" s="87" t="str">
        <f t="shared" si="130"/>
        <v/>
      </c>
      <c r="R467" s="86" t="str">
        <f t="shared" si="131"/>
        <v/>
      </c>
      <c r="S467" s="88" t="str">
        <f t="shared" si="132"/>
        <v/>
      </c>
      <c r="T467" s="84"/>
      <c r="U467" s="87" t="str">
        <f t="shared" si="133"/>
        <v/>
      </c>
      <c r="V467" s="86" t="str">
        <f t="shared" si="134"/>
        <v/>
      </c>
      <c r="W467" s="88" t="str">
        <f t="shared" si="135"/>
        <v/>
      </c>
      <c r="X467" s="86">
        <f t="shared" si="136"/>
        <v>325726</v>
      </c>
      <c r="Y467" s="88" t="str">
        <f t="shared" si="137"/>
        <v>03 days 18:28:46</v>
      </c>
      <c r="Z467" s="84"/>
      <c r="AA467" s="84"/>
      <c r="AB467" s="84"/>
      <c r="AC467" s="84" t="str">
        <f>IF(AB467="","",VLOOKUP(AB467,'Lookup Tables'!$A$75:$B$86,2,TRUE))</f>
        <v/>
      </c>
      <c r="AD467" s="88" t="str">
        <f t="shared" si="138"/>
        <v/>
      </c>
      <c r="AE467" s="83" t="s">
        <v>800</v>
      </c>
      <c r="AF467" s="89" t="str">
        <f t="shared" si="139"/>
        <v>Link</v>
      </c>
      <c r="AG467" s="83">
        <v>1950</v>
      </c>
      <c r="AH467" s="84" t="str">
        <f>IF(AG467="","",VLOOKUP(AG467,'Lookup Tables'!$A$75:$B$86,2,TRUE))</f>
        <v>Level 4</v>
      </c>
      <c r="AI467" s="83">
        <v>1121245</v>
      </c>
      <c r="AJ467" s="83" t="s">
        <v>9</v>
      </c>
      <c r="AK467" s="83" t="s">
        <v>799</v>
      </c>
      <c r="AL467" s="83">
        <v>80</v>
      </c>
      <c r="AM467" s="84" t="s">
        <v>801</v>
      </c>
      <c r="AN467" s="84" t="s">
        <v>802</v>
      </c>
      <c r="AO467" s="89" t="str">
        <f t="shared" si="140"/>
        <v>Link</v>
      </c>
      <c r="AP467" s="83" t="b">
        <v>0</v>
      </c>
      <c r="AQ467" s="168">
        <v>137</v>
      </c>
      <c r="AR467" s="181"/>
      <c r="AS467"/>
      <c r="AT467"/>
      <c r="AU467"/>
      <c r="AV467"/>
      <c r="AW467"/>
      <c r="AX467"/>
      <c r="AY467"/>
      <c r="AZ467"/>
      <c r="BA467"/>
      <c r="BB467"/>
      <c r="BC467"/>
      <c r="BD467"/>
      <c r="BE467"/>
      <c r="BF467"/>
      <c r="BG467"/>
      <c r="BH467"/>
      <c r="BI467"/>
      <c r="BJ467"/>
      <c r="BK467"/>
      <c r="BL467"/>
      <c r="BM467"/>
      <c r="BN467"/>
      <c r="BO467"/>
      <c r="BP467"/>
      <c r="BQ467"/>
      <c r="BR467"/>
      <c r="BS467" s="84"/>
      <c r="BT467" s="84"/>
      <c r="BU467" s="90"/>
      <c r="BV467" s="90"/>
      <c r="BW467" s="90"/>
      <c r="BX467" s="90"/>
      <c r="BY467" s="90"/>
      <c r="BZ467" s="90"/>
      <c r="CA467" s="90"/>
      <c r="CB467" s="90"/>
      <c r="CC467" s="90"/>
      <c r="CD467" s="84"/>
      <c r="CE467" s="84"/>
      <c r="CF467" s="90"/>
      <c r="CG467" s="84"/>
      <c r="CH467" s="84"/>
      <c r="CI467" s="91"/>
      <c r="CJ467" s="93" t="s">
        <v>3751</v>
      </c>
      <c r="CK467" s="84"/>
    </row>
    <row r="468" spans="1:89" s="100" customFormat="1" x14ac:dyDescent="0.3">
      <c r="A468" s="83" t="s">
        <v>987</v>
      </c>
      <c r="B468" s="83">
        <v>62047475</v>
      </c>
      <c r="C468" s="83">
        <v>0</v>
      </c>
      <c r="D468" s="83">
        <v>411</v>
      </c>
      <c r="E468" s="83">
        <v>0</v>
      </c>
      <c r="F468" s="84"/>
      <c r="G468" s="83" t="s">
        <v>988</v>
      </c>
      <c r="H468" s="85">
        <v>43978</v>
      </c>
      <c r="I468" s="83"/>
      <c r="J468" s="86">
        <v>1590595052</v>
      </c>
      <c r="K468" s="87">
        <f t="shared" si="126"/>
        <v>43978.664953703701</v>
      </c>
      <c r="L468" s="86">
        <v>1590647790</v>
      </c>
      <c r="M468" s="87">
        <f t="shared" si="127"/>
        <v>43979.275347222225</v>
      </c>
      <c r="N468" s="86">
        <f t="shared" si="128"/>
        <v>52738</v>
      </c>
      <c r="O468" s="88" t="str">
        <f t="shared" si="129"/>
        <v>0 days 14:38:58</v>
      </c>
      <c r="P468" s="86"/>
      <c r="Q468" s="87" t="str">
        <f t="shared" si="130"/>
        <v/>
      </c>
      <c r="R468" s="86" t="str">
        <f t="shared" si="131"/>
        <v/>
      </c>
      <c r="S468" s="88" t="str">
        <f t="shared" si="132"/>
        <v/>
      </c>
      <c r="T468" s="84"/>
      <c r="U468" s="87" t="str">
        <f t="shared" si="133"/>
        <v/>
      </c>
      <c r="V468" s="86" t="str">
        <f t="shared" si="134"/>
        <v/>
      </c>
      <c r="W468" s="88" t="str">
        <f t="shared" si="135"/>
        <v/>
      </c>
      <c r="X468" s="86">
        <f t="shared" si="136"/>
        <v>52738</v>
      </c>
      <c r="Y468" s="88" t="str">
        <f t="shared" si="137"/>
        <v>00 days 14:38:58</v>
      </c>
      <c r="Z468" s="84"/>
      <c r="AA468" s="84"/>
      <c r="AB468" s="84"/>
      <c r="AC468" s="84" t="str">
        <f>IF(AB468="","",VLOOKUP(AB468,'Lookup Tables'!$A$75:$B$86,2,TRUE))</f>
        <v/>
      </c>
      <c r="AD468" s="88" t="str">
        <f t="shared" si="138"/>
        <v/>
      </c>
      <c r="AE468" s="83" t="s">
        <v>990</v>
      </c>
      <c r="AF468" s="89" t="str">
        <f t="shared" si="139"/>
        <v>Link</v>
      </c>
      <c r="AG468" s="83">
        <v>444</v>
      </c>
      <c r="AH468" s="84" t="str">
        <f>IF(AG468="","",VLOOKUP(AG468,'Lookup Tables'!$A$75:$B$86,2,TRUE))</f>
        <v>Level 2</v>
      </c>
      <c r="AI468" s="83">
        <v>2150271</v>
      </c>
      <c r="AJ468" s="83" t="s">
        <v>9</v>
      </c>
      <c r="AK468" s="83" t="s">
        <v>989</v>
      </c>
      <c r="AL468" s="83">
        <v>53</v>
      </c>
      <c r="AM468" s="84" t="s">
        <v>991</v>
      </c>
      <c r="AN468" s="84" t="s">
        <v>992</v>
      </c>
      <c r="AO468" s="89" t="str">
        <f t="shared" si="140"/>
        <v>Link</v>
      </c>
      <c r="AP468" s="83" t="b">
        <v>0</v>
      </c>
      <c r="AQ468" s="168">
        <v>172</v>
      </c>
      <c r="AR468" s="181"/>
      <c r="AS468"/>
      <c r="AT468"/>
      <c r="AU468"/>
      <c r="AV468"/>
      <c r="AW468"/>
      <c r="AX468"/>
      <c r="AY468"/>
      <c r="AZ468"/>
      <c r="BA468"/>
      <c r="BB468"/>
      <c r="BC468"/>
      <c r="BD468"/>
      <c r="BE468"/>
      <c r="BF468"/>
      <c r="BG468"/>
      <c r="BH468"/>
      <c r="BI468"/>
      <c r="BJ468"/>
      <c r="BK468"/>
      <c r="BL468"/>
      <c r="BM468"/>
      <c r="BN468"/>
      <c r="BO468"/>
      <c r="BP468"/>
      <c r="BQ468"/>
      <c r="BR468"/>
      <c r="BS468" s="84"/>
      <c r="BT468" s="84"/>
      <c r="BU468" s="90"/>
      <c r="BV468" s="90"/>
      <c r="BW468" s="90"/>
      <c r="BX468" s="90"/>
      <c r="BY468" s="90"/>
      <c r="BZ468" s="90"/>
      <c r="CA468" s="90"/>
      <c r="CB468" s="90"/>
      <c r="CC468" s="90"/>
      <c r="CD468" s="84"/>
      <c r="CE468" s="84"/>
      <c r="CF468" s="90"/>
      <c r="CG468" s="84"/>
      <c r="CH468" s="84"/>
      <c r="CI468" s="91"/>
      <c r="CJ468" s="98" t="s">
        <v>3729</v>
      </c>
      <c r="CK468" s="84"/>
    </row>
    <row r="469" spans="1:89" s="100" customFormat="1" x14ac:dyDescent="0.3">
      <c r="A469" s="83" t="s">
        <v>1465</v>
      </c>
      <c r="B469" s="83">
        <v>66594445</v>
      </c>
      <c r="C469" s="83">
        <v>-1</v>
      </c>
      <c r="D469" s="83">
        <v>34</v>
      </c>
      <c r="E469" s="83">
        <v>0</v>
      </c>
      <c r="F469" s="84"/>
      <c r="G469" s="83" t="s">
        <v>1466</v>
      </c>
      <c r="H469" s="85">
        <v>44271</v>
      </c>
      <c r="I469" s="83"/>
      <c r="J469" s="86">
        <v>1615525310</v>
      </c>
      <c r="K469" s="87">
        <f t="shared" si="126"/>
        <v>44267.209606481483</v>
      </c>
      <c r="L469" s="86"/>
      <c r="M469" s="87" t="str">
        <f t="shared" si="127"/>
        <v/>
      </c>
      <c r="N469" s="86" t="str">
        <f t="shared" si="128"/>
        <v/>
      </c>
      <c r="O469" s="88" t="str">
        <f t="shared" si="129"/>
        <v/>
      </c>
      <c r="P469" s="86"/>
      <c r="Q469" s="87" t="str">
        <f t="shared" si="130"/>
        <v/>
      </c>
      <c r="R469" s="86" t="str">
        <f t="shared" si="131"/>
        <v/>
      </c>
      <c r="S469" s="88" t="str">
        <f t="shared" si="132"/>
        <v/>
      </c>
      <c r="T469" s="84"/>
      <c r="U469" s="87" t="str">
        <f t="shared" si="133"/>
        <v/>
      </c>
      <c r="V469" s="86" t="str">
        <f t="shared" si="134"/>
        <v/>
      </c>
      <c r="W469" s="88" t="str">
        <f t="shared" si="135"/>
        <v/>
      </c>
      <c r="X469" s="86" t="str">
        <f t="shared" si="136"/>
        <v/>
      </c>
      <c r="Y469" s="88" t="str">
        <f t="shared" si="137"/>
        <v/>
      </c>
      <c r="Z469" s="84"/>
      <c r="AA469" s="84"/>
      <c r="AB469" s="84"/>
      <c r="AC469" s="84" t="str">
        <f>IF(AB469="","",VLOOKUP(AB469,'Lookup Tables'!$A$75:$B$86,2,TRUE))</f>
        <v/>
      </c>
      <c r="AD469" s="88" t="str">
        <f t="shared" si="138"/>
        <v/>
      </c>
      <c r="AE469" s="83" t="s">
        <v>1468</v>
      </c>
      <c r="AF469" s="89" t="str">
        <f t="shared" si="139"/>
        <v>Link</v>
      </c>
      <c r="AG469" s="83">
        <v>39</v>
      </c>
      <c r="AH469" s="84" t="str">
        <f>IF(AG469="","",VLOOKUP(AG469,'Lookup Tables'!$A$75:$B$86,2,TRUE))</f>
        <v>Level 1</v>
      </c>
      <c r="AI469" s="83">
        <v>14084707</v>
      </c>
      <c r="AJ469" s="83" t="s">
        <v>9</v>
      </c>
      <c r="AK469" s="83" t="s">
        <v>1467</v>
      </c>
      <c r="AL469" s="83"/>
      <c r="AM469" s="84" t="s">
        <v>1469</v>
      </c>
      <c r="AN469" s="84" t="s">
        <v>1470</v>
      </c>
      <c r="AO469" s="89" t="str">
        <f t="shared" si="140"/>
        <v>Link</v>
      </c>
      <c r="AP469" s="83" t="b">
        <v>0</v>
      </c>
      <c r="AQ469" s="168">
        <v>261</v>
      </c>
      <c r="AR469" s="181"/>
      <c r="AS469"/>
      <c r="AT469"/>
      <c r="AU469"/>
      <c r="AV469"/>
      <c r="AW469"/>
      <c r="AX469"/>
      <c r="AY469"/>
      <c r="AZ469"/>
      <c r="BA469"/>
      <c r="BB469"/>
      <c r="BC469"/>
      <c r="BD469"/>
      <c r="BE469"/>
      <c r="BF469"/>
      <c r="BG469"/>
      <c r="BH469"/>
      <c r="BI469"/>
      <c r="BJ469"/>
      <c r="BK469"/>
      <c r="BL469"/>
      <c r="BM469"/>
      <c r="BN469"/>
      <c r="BO469"/>
      <c r="BP469"/>
      <c r="BQ469"/>
      <c r="BR469"/>
      <c r="BS469" s="84"/>
      <c r="BT469" s="84"/>
      <c r="BU469" s="90"/>
      <c r="BV469" s="90"/>
      <c r="BW469" s="90"/>
      <c r="BX469" s="90"/>
      <c r="BY469" s="90"/>
      <c r="BZ469" s="90"/>
      <c r="CA469" s="90"/>
      <c r="CB469" s="90"/>
      <c r="CC469" s="90"/>
      <c r="CD469" s="84"/>
      <c r="CE469" s="84"/>
      <c r="CF469" s="90"/>
      <c r="CG469" s="84"/>
      <c r="CH469" s="84"/>
      <c r="CI469" s="91"/>
      <c r="CJ469" s="93" t="s">
        <v>3529</v>
      </c>
      <c r="CK469" s="84"/>
    </row>
    <row r="470" spans="1:89" s="100" customFormat="1" x14ac:dyDescent="0.3">
      <c r="A470" s="83" t="s">
        <v>1718</v>
      </c>
      <c r="B470" s="83">
        <v>66525788</v>
      </c>
      <c r="C470" s="83">
        <v>-1</v>
      </c>
      <c r="D470" s="83">
        <v>64</v>
      </c>
      <c r="E470" s="83">
        <v>0</v>
      </c>
      <c r="F470" s="84"/>
      <c r="G470" s="83" t="s">
        <v>1719</v>
      </c>
      <c r="H470" s="85">
        <v>44263</v>
      </c>
      <c r="I470" s="83"/>
      <c r="J470" s="86">
        <v>1615188580</v>
      </c>
      <c r="K470" s="87">
        <f t="shared" si="126"/>
        <v>44263.312268518523</v>
      </c>
      <c r="L470" s="86"/>
      <c r="M470" s="87" t="str">
        <f t="shared" si="127"/>
        <v/>
      </c>
      <c r="N470" s="86" t="str">
        <f t="shared" si="128"/>
        <v/>
      </c>
      <c r="O470" s="88" t="str">
        <f t="shared" si="129"/>
        <v/>
      </c>
      <c r="P470" s="86"/>
      <c r="Q470" s="87" t="str">
        <f t="shared" si="130"/>
        <v/>
      </c>
      <c r="R470" s="86" t="str">
        <f t="shared" si="131"/>
        <v/>
      </c>
      <c r="S470" s="88" t="str">
        <f t="shared" si="132"/>
        <v/>
      </c>
      <c r="T470" s="84"/>
      <c r="U470" s="87" t="str">
        <f t="shared" si="133"/>
        <v/>
      </c>
      <c r="V470" s="86" t="str">
        <f t="shared" si="134"/>
        <v/>
      </c>
      <c r="W470" s="88" t="str">
        <f t="shared" si="135"/>
        <v/>
      </c>
      <c r="X470" s="86" t="str">
        <f t="shared" si="136"/>
        <v/>
      </c>
      <c r="Y470" s="88" t="str">
        <f t="shared" si="137"/>
        <v/>
      </c>
      <c r="Z470" s="84"/>
      <c r="AA470" s="84"/>
      <c r="AB470" s="84"/>
      <c r="AC470" s="84" t="str">
        <f>IF(AB470="","",VLOOKUP(AB470,'Lookup Tables'!$A$75:$B$86,2,TRUE))</f>
        <v/>
      </c>
      <c r="AD470" s="88" t="str">
        <f t="shared" si="138"/>
        <v/>
      </c>
      <c r="AE470" s="83" t="s">
        <v>1721</v>
      </c>
      <c r="AF470" s="89" t="str">
        <f t="shared" si="139"/>
        <v>Link</v>
      </c>
      <c r="AG470" s="83">
        <v>11</v>
      </c>
      <c r="AH470" s="84" t="str">
        <f>IF(AG470="","",VLOOKUP(AG470,'Lookup Tables'!$A$75:$B$86,2,TRUE))</f>
        <v>Level 1</v>
      </c>
      <c r="AI470" s="83">
        <v>14860122</v>
      </c>
      <c r="AJ470" s="83" t="s">
        <v>9</v>
      </c>
      <c r="AK470" s="83" t="s">
        <v>1720</v>
      </c>
      <c r="AL470" s="83"/>
      <c r="AM470" s="84" t="s">
        <v>1722</v>
      </c>
      <c r="AN470" s="84" t="s">
        <v>1723</v>
      </c>
      <c r="AO470" s="89" t="str">
        <f t="shared" si="140"/>
        <v>Link</v>
      </c>
      <c r="AP470" s="83" t="b">
        <v>0</v>
      </c>
      <c r="AQ470" s="168">
        <v>312</v>
      </c>
      <c r="AR470" s="181"/>
      <c r="AS470"/>
      <c r="AT470"/>
      <c r="AU470"/>
      <c r="AV470"/>
      <c r="AW470"/>
      <c r="AX470"/>
      <c r="AY470"/>
      <c r="AZ470"/>
      <c r="BA470"/>
      <c r="BB470"/>
      <c r="BC470"/>
      <c r="BD470"/>
      <c r="BE470"/>
      <c r="BF470"/>
      <c r="BG470"/>
      <c r="BH470"/>
      <c r="BI470"/>
      <c r="BJ470"/>
      <c r="BK470"/>
      <c r="BL470"/>
      <c r="BM470"/>
      <c r="BN470"/>
      <c r="BO470"/>
      <c r="BP470"/>
      <c r="BQ470"/>
      <c r="BR470"/>
      <c r="BS470" s="84"/>
      <c r="BT470" s="84"/>
      <c r="BU470" s="90"/>
      <c r="BV470" s="90"/>
      <c r="BW470" s="90"/>
      <c r="BX470" s="90"/>
      <c r="BY470" s="90"/>
      <c r="BZ470" s="90"/>
      <c r="CA470" s="90"/>
      <c r="CB470" s="90"/>
      <c r="CC470" s="90"/>
      <c r="CD470" s="84"/>
      <c r="CE470" s="84"/>
      <c r="CF470" s="90"/>
      <c r="CG470" s="84"/>
      <c r="CH470" s="84"/>
      <c r="CI470" s="91"/>
      <c r="CJ470" s="98" t="s">
        <v>3729</v>
      </c>
      <c r="CK470" s="84"/>
    </row>
    <row r="471" spans="1:89" s="100" customFormat="1" x14ac:dyDescent="0.3">
      <c r="A471" s="83" t="s">
        <v>1847</v>
      </c>
      <c r="B471" s="83">
        <v>63472026</v>
      </c>
      <c r="C471" s="83">
        <v>0</v>
      </c>
      <c r="D471" s="83">
        <v>166</v>
      </c>
      <c r="E471" s="83">
        <v>0</v>
      </c>
      <c r="F471" s="84"/>
      <c r="G471" s="83" t="s">
        <v>1848</v>
      </c>
      <c r="H471" s="85">
        <v>44061</v>
      </c>
      <c r="I471" s="83"/>
      <c r="J471" s="86">
        <v>1597765208</v>
      </c>
      <c r="K471" s="87">
        <f t="shared" si="126"/>
        <v>44061.652870370366</v>
      </c>
      <c r="L471" s="86">
        <v>1597826620</v>
      </c>
      <c r="M471" s="87">
        <f t="shared" si="127"/>
        <v>44062.363657407404</v>
      </c>
      <c r="N471" s="86">
        <f t="shared" si="128"/>
        <v>61412</v>
      </c>
      <c r="O471" s="88" t="str">
        <f t="shared" si="129"/>
        <v>0 days 17:3:32</v>
      </c>
      <c r="P471" s="86"/>
      <c r="Q471" s="87" t="str">
        <f t="shared" si="130"/>
        <v/>
      </c>
      <c r="R471" s="86" t="str">
        <f t="shared" si="131"/>
        <v/>
      </c>
      <c r="S471" s="88" t="str">
        <f t="shared" si="132"/>
        <v/>
      </c>
      <c r="T471" s="84"/>
      <c r="U471" s="87" t="str">
        <f t="shared" si="133"/>
        <v/>
      </c>
      <c r="V471" s="86" t="str">
        <f t="shared" si="134"/>
        <v/>
      </c>
      <c r="W471" s="88" t="str">
        <f t="shared" si="135"/>
        <v/>
      </c>
      <c r="X471" s="86">
        <f t="shared" si="136"/>
        <v>61412</v>
      </c>
      <c r="Y471" s="88" t="str">
        <f t="shared" si="137"/>
        <v>00 days 17:03:32</v>
      </c>
      <c r="Z471" s="84"/>
      <c r="AA471" s="84"/>
      <c r="AB471" s="84"/>
      <c r="AC471" s="84" t="str">
        <f>IF(AB471="","",VLOOKUP(AB471,'Lookup Tables'!$A$75:$B$86,2,TRUE))</f>
        <v/>
      </c>
      <c r="AD471" s="88" t="str">
        <f t="shared" si="138"/>
        <v/>
      </c>
      <c r="AE471" s="83" t="s">
        <v>1850</v>
      </c>
      <c r="AF471" s="89" t="str">
        <f t="shared" si="139"/>
        <v>Link</v>
      </c>
      <c r="AG471" s="83">
        <v>107</v>
      </c>
      <c r="AH471" s="84" t="str">
        <f>IF(AG471="","",VLOOKUP(AG471,'Lookup Tables'!$A$75:$B$86,2,TRUE))</f>
        <v>Level 1</v>
      </c>
      <c r="AI471" s="83">
        <v>2587822</v>
      </c>
      <c r="AJ471" s="83" t="s">
        <v>9</v>
      </c>
      <c r="AK471" s="83" t="s">
        <v>1849</v>
      </c>
      <c r="AL471" s="83"/>
      <c r="AM471" s="84" t="s">
        <v>1851</v>
      </c>
      <c r="AN471" s="84" t="s">
        <v>1852</v>
      </c>
      <c r="AO471" s="89" t="str">
        <f t="shared" si="140"/>
        <v>Link</v>
      </c>
      <c r="AP471" s="83" t="b">
        <v>0</v>
      </c>
      <c r="AQ471" s="168">
        <v>337</v>
      </c>
      <c r="AR471" s="181"/>
      <c r="AS471"/>
      <c r="AT471"/>
      <c r="AU471"/>
      <c r="AV471"/>
      <c r="AW471"/>
      <c r="AX471"/>
      <c r="AY471"/>
      <c r="AZ471"/>
      <c r="BA471"/>
      <c r="BB471"/>
      <c r="BC471"/>
      <c r="BD471"/>
      <c r="BE471"/>
      <c r="BF471"/>
      <c r="BG471"/>
      <c r="BH471"/>
      <c r="BI471"/>
      <c r="BJ471"/>
      <c r="BK471"/>
      <c r="BL471"/>
      <c r="BM471"/>
      <c r="BN471"/>
      <c r="BO471"/>
      <c r="BP471"/>
      <c r="BQ471"/>
      <c r="BR471"/>
      <c r="BS471" s="84"/>
      <c r="BT471" s="84"/>
      <c r="BU471" s="90"/>
      <c r="BV471" s="90"/>
      <c r="BW471" s="90"/>
      <c r="BX471" s="90"/>
      <c r="BY471" s="90"/>
      <c r="BZ471" s="90"/>
      <c r="CA471" s="90"/>
      <c r="CB471" s="90"/>
      <c r="CC471" s="90"/>
      <c r="CD471" s="84"/>
      <c r="CE471" s="84"/>
      <c r="CF471" s="90"/>
      <c r="CG471" s="84"/>
      <c r="CH471" s="84"/>
      <c r="CI471" s="91"/>
      <c r="CJ471" s="84"/>
      <c r="CK471" s="98" t="s">
        <v>3814</v>
      </c>
    </row>
  </sheetData>
  <autoFilter ref="A4:CK471" xr:uid="{00000000-0001-0000-0000-000000000000}">
    <sortState xmlns:xlrd2="http://schemas.microsoft.com/office/spreadsheetml/2017/richdata2" ref="A286:CK471">
      <sortCondition descending="1" ref="BI4:BI471"/>
    </sortState>
  </autoFilter>
  <dataValidations count="1">
    <dataValidation type="list" allowBlank="1" showInputMessage="1" showErrorMessage="1" sqref="CD70:CE119 CD125:CE162 CD364:CE471 CD164:CE346" xr:uid="{00000000-0002-0000-0000-000000000000}">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FFF6BB5-EA79-4C9A-8DE3-ACC83F5B7295}">
          <x14:formula1>
            <xm:f>'Lookup Tables'!$A$12:$A$15</xm:f>
          </x14:formula1>
          <xm:sqref>CF70:CF119 CF125:CF162 CF364:CF471 CF164:CF346</xm:sqref>
        </x14:dataValidation>
        <x14:dataValidation type="list" allowBlank="1" showInputMessage="1" showErrorMessage="1" xr:uid="{77F19525-106F-4D7D-AD12-49E19C7782C2}">
          <x14:formula1>
            <xm:f>'Lookup Tables'!$A$38:$A$41</xm:f>
          </x14:formula1>
          <xm:sqref>CH70:CH119 CH125:CH162 CH364:CH471 CH164:CH346</xm:sqref>
        </x14:dataValidation>
        <x14:dataValidation type="list" allowBlank="1" showInputMessage="1" showErrorMessage="1" xr:uid="{1601D550-9EC9-4F9D-B8F8-078045FC9CF4}">
          <x14:formula1>
            <xm:f>'Lookup Tables'!$A$47:$A$48</xm:f>
          </x14:formula1>
          <xm:sqref>CG70:CG119 CG125:CG162 CG364:CG471 CG164:CG346</xm:sqref>
        </x14:dataValidation>
        <x14:dataValidation type="list" allowBlank="1" showInputMessage="1" showErrorMessage="1" xr:uid="{D610081E-0897-4BC1-B172-16C7B6D27A90}">
          <x14:formula1>
            <xm:f>'Lookup Tables'!$A$4:$A$6</xm:f>
          </x14:formula1>
          <xm:sqref>BW91:CC91 BU91 BU70:CC90 BU92:CC119 BU125:CC162 BU364:CC471 BU164:CC346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J11"/>
  <sheetViews>
    <sheetView zoomScale="130" zoomScaleNormal="130" workbookViewId="0">
      <selection activeCell="A2" sqref="A2"/>
    </sheetView>
  </sheetViews>
  <sheetFormatPr defaultColWidth="8.6640625" defaultRowHeight="14.4" x14ac:dyDescent="0.3"/>
  <cols>
    <col min="1" max="1" width="6.5546875" style="8" customWidth="1"/>
    <col min="2" max="2" width="37" style="8" customWidth="1"/>
    <col min="3" max="3" width="85.44140625" style="8" customWidth="1"/>
    <col min="4" max="9" width="9.44140625" style="8" customWidth="1"/>
    <col min="10" max="10" width="95.5546875" style="8" customWidth="1"/>
    <col min="11" max="16384" width="8.6640625" style="9"/>
  </cols>
  <sheetData>
    <row r="1" spans="1:10" s="6" customFormat="1" ht="21" x14ac:dyDescent="0.4">
      <c r="A1" s="216" t="s">
        <v>4368</v>
      </c>
      <c r="B1" s="216"/>
      <c r="C1" s="216"/>
      <c r="D1" s="216"/>
      <c r="E1" s="216"/>
      <c r="F1" s="216"/>
      <c r="G1" s="216"/>
      <c r="H1" s="216"/>
      <c r="I1" s="216"/>
      <c r="J1" s="216"/>
    </row>
    <row r="2" spans="1:10" s="6" customFormat="1" ht="28.8" x14ac:dyDescent="0.3">
      <c r="A2" s="7" t="s">
        <v>0</v>
      </c>
      <c r="B2" s="7" t="s">
        <v>4376</v>
      </c>
      <c r="C2" s="7" t="s">
        <v>2550</v>
      </c>
      <c r="D2" s="7" t="s">
        <v>4091</v>
      </c>
      <c r="E2" s="7"/>
      <c r="F2" s="7" t="s">
        <v>4092</v>
      </c>
      <c r="G2" s="7"/>
      <c r="H2" s="7" t="s">
        <v>4093</v>
      </c>
      <c r="I2" s="7"/>
      <c r="J2" s="7" t="s">
        <v>2552</v>
      </c>
    </row>
    <row r="3" spans="1:10" x14ac:dyDescent="0.3">
      <c r="A3" s="10" t="s">
        <v>2548</v>
      </c>
      <c r="B3" s="10" t="s">
        <v>2816</v>
      </c>
      <c r="C3" s="10" t="s">
        <v>2817</v>
      </c>
      <c r="D3" s="10">
        <f>COUNTIF('All Questions'!$BU$5:$BU$363, "&gt;=2")</f>
        <v>99</v>
      </c>
      <c r="E3" s="118">
        <f t="shared" ref="E3:E11" si="0">D3/359</f>
        <v>0.27576601671309192</v>
      </c>
      <c r="F3" s="10">
        <f>COUNTIF('All Questions'!$BU$5:$BU$363, "=3")</f>
        <v>69</v>
      </c>
      <c r="G3" s="118">
        <f t="shared" ref="G3:G11" si="1">F3/359</f>
        <v>0.19220055710306408</v>
      </c>
      <c r="H3" s="10">
        <f>COUNTIF('All Questions'!$BU$5:$BU$363, "=2")</f>
        <v>30</v>
      </c>
      <c r="I3" s="118">
        <f t="shared" ref="I3:I11" si="2">H3/359</f>
        <v>8.3565459610027856E-2</v>
      </c>
      <c r="J3" s="10" t="s">
        <v>2829</v>
      </c>
    </row>
    <row r="4" spans="1:10" x14ac:dyDescent="0.3">
      <c r="A4" s="10" t="s">
        <v>2549</v>
      </c>
      <c r="B4" s="10" t="s">
        <v>2812</v>
      </c>
      <c r="C4" s="10" t="s">
        <v>2824</v>
      </c>
      <c r="D4" s="10">
        <f>COUNTIF('All Questions'!$BV$5:$BV$363, "&gt;=2")</f>
        <v>79</v>
      </c>
      <c r="E4" s="118">
        <f t="shared" si="0"/>
        <v>0.22005571030640669</v>
      </c>
      <c r="F4" s="10">
        <f>COUNTIF('All Questions'!$BV$5:$BV$363, "=3")</f>
        <v>3</v>
      </c>
      <c r="G4" s="118">
        <f t="shared" si="1"/>
        <v>8.356545961002786E-3</v>
      </c>
      <c r="H4" s="10">
        <f>COUNTIF('All Questions'!$BV$5:$BV$363, "=2")</f>
        <v>76</v>
      </c>
      <c r="I4" s="118">
        <f t="shared" si="2"/>
        <v>0.2116991643454039</v>
      </c>
      <c r="J4" s="10" t="s">
        <v>2828</v>
      </c>
    </row>
    <row r="5" spans="1:10" x14ac:dyDescent="0.3">
      <c r="A5" s="10" t="s">
        <v>2791</v>
      </c>
      <c r="B5" s="10" t="s">
        <v>2814</v>
      </c>
      <c r="C5" s="10" t="s">
        <v>2815</v>
      </c>
      <c r="D5" s="10">
        <f>COUNTIF('All Questions'!$BY$5:$BY$363, "&gt;=2")</f>
        <v>43</v>
      </c>
      <c r="E5" s="118">
        <f t="shared" si="0"/>
        <v>0.11977715877437325</v>
      </c>
      <c r="F5" s="10">
        <f>COUNTIF('All Questions'!$BY$5:$BY$363, "=3")</f>
        <v>12</v>
      </c>
      <c r="G5" s="118">
        <f t="shared" si="1"/>
        <v>3.3426183844011144E-2</v>
      </c>
      <c r="H5" s="10">
        <f>COUNTIF('All Questions'!$BY$5:$BY$363, "=2")</f>
        <v>31</v>
      </c>
      <c r="I5" s="118">
        <f t="shared" si="2"/>
        <v>8.6350974930362118E-2</v>
      </c>
      <c r="J5" s="10" t="s">
        <v>2827</v>
      </c>
    </row>
    <row r="6" spans="1:10" x14ac:dyDescent="0.3">
      <c r="A6" s="10" t="s">
        <v>2792</v>
      </c>
      <c r="B6" s="10" t="s">
        <v>2837</v>
      </c>
      <c r="C6" s="10" t="s">
        <v>2838</v>
      </c>
      <c r="D6" s="10">
        <f>COUNTIF('All Questions'!$CA$5:$CA$363, "&gt;=2")</f>
        <v>4</v>
      </c>
      <c r="E6" s="118">
        <f t="shared" si="0"/>
        <v>1.1142061281337047E-2</v>
      </c>
      <c r="F6" s="10">
        <f>COUNTIF('All Questions'!$CA$5:$CA$363, "=3")</f>
        <v>1</v>
      </c>
      <c r="G6" s="118">
        <f t="shared" si="1"/>
        <v>2.7855153203342618E-3</v>
      </c>
      <c r="H6" s="10">
        <f>COUNTIF('All Questions'!$CA$5:$CA$363, "=2")</f>
        <v>3</v>
      </c>
      <c r="I6" s="118">
        <f t="shared" si="2"/>
        <v>8.356545961002786E-3</v>
      </c>
      <c r="J6" s="10" t="s">
        <v>2839</v>
      </c>
    </row>
    <row r="7" spans="1:10" x14ac:dyDescent="0.3">
      <c r="A7" s="10" t="s">
        <v>2793</v>
      </c>
      <c r="B7" s="10" t="s">
        <v>2819</v>
      </c>
      <c r="C7" s="10" t="s">
        <v>2841</v>
      </c>
      <c r="D7" s="10">
        <f>COUNTIF('All Questions'!$BZ$5:$BZ$363, "&gt;=2")</f>
        <v>31</v>
      </c>
      <c r="E7" s="118">
        <f t="shared" si="0"/>
        <v>8.6350974930362118E-2</v>
      </c>
      <c r="F7" s="10">
        <f>COUNTIF('All Questions'!$BZ$5:$BZ$363, "=3")</f>
        <v>2</v>
      </c>
      <c r="G7" s="118">
        <f t="shared" si="1"/>
        <v>5.5710306406685237E-3</v>
      </c>
      <c r="H7" s="10">
        <f>COUNTIF('All Questions'!$BZ$5:$BZ$363, "=2")</f>
        <v>29</v>
      </c>
      <c r="I7" s="118">
        <f t="shared" si="2"/>
        <v>8.0779944289693595E-2</v>
      </c>
      <c r="J7" s="10" t="s">
        <v>2842</v>
      </c>
    </row>
    <row r="8" spans="1:10" x14ac:dyDescent="0.3">
      <c r="A8" s="10" t="s">
        <v>2794</v>
      </c>
      <c r="B8" s="10" t="s">
        <v>2843</v>
      </c>
      <c r="C8" s="10" t="s">
        <v>2844</v>
      </c>
      <c r="D8" s="10">
        <f>COUNTIF('All Questions'!$BX$5:$BX$363, "&gt;=2")</f>
        <v>168</v>
      </c>
      <c r="E8" s="118">
        <f t="shared" si="0"/>
        <v>0.46796657381615597</v>
      </c>
      <c r="F8" s="10">
        <f>COUNTIF('All Questions'!$BX$5:$BX$363, "=3")</f>
        <v>148</v>
      </c>
      <c r="G8" s="118">
        <f t="shared" si="1"/>
        <v>0.41225626740947074</v>
      </c>
      <c r="H8" s="10">
        <f>COUNTIF('All Questions'!$BX$5:$BX$363, "=2")</f>
        <v>20</v>
      </c>
      <c r="I8" s="118">
        <f t="shared" si="2"/>
        <v>5.5710306406685235E-2</v>
      </c>
      <c r="J8" s="10" t="s">
        <v>2845</v>
      </c>
    </row>
    <row r="9" spans="1:10" x14ac:dyDescent="0.3">
      <c r="A9" s="10" t="s">
        <v>2795</v>
      </c>
      <c r="B9" s="10" t="s">
        <v>2858</v>
      </c>
      <c r="C9" s="10" t="s">
        <v>2856</v>
      </c>
      <c r="D9" s="10">
        <f>COUNTIF('All Questions'!$BW$5:$BW$363, "&gt;=2")</f>
        <v>181</v>
      </c>
      <c r="E9" s="118">
        <f t="shared" si="0"/>
        <v>0.50417827298050144</v>
      </c>
      <c r="F9" s="10">
        <f>COUNTIF('All Questions'!$BW$5:$BW$363, "=3")</f>
        <v>124</v>
      </c>
      <c r="G9" s="118">
        <f t="shared" si="1"/>
        <v>0.34540389972144847</v>
      </c>
      <c r="H9" s="10">
        <f>COUNTIF('All Questions'!$BW$5:$BW$363, "=2")</f>
        <v>57</v>
      </c>
      <c r="I9" s="118">
        <f t="shared" si="2"/>
        <v>0.15877437325905291</v>
      </c>
      <c r="J9" s="10" t="s">
        <v>2857</v>
      </c>
    </row>
    <row r="10" spans="1:10" x14ac:dyDescent="0.3">
      <c r="A10" s="10" t="s">
        <v>2796</v>
      </c>
      <c r="B10" s="10" t="s">
        <v>3096</v>
      </c>
      <c r="C10" s="10" t="s">
        <v>2884</v>
      </c>
      <c r="D10" s="10">
        <f>COUNTIF('All Questions'!$CB$5:$CB$363, "&gt;=2")</f>
        <v>8</v>
      </c>
      <c r="E10" s="118">
        <f t="shared" si="0"/>
        <v>2.2284122562674095E-2</v>
      </c>
      <c r="F10" s="10">
        <f>COUNTIF('All Questions'!$CB$5:$CB$363, "=3")</f>
        <v>0</v>
      </c>
      <c r="G10" s="118">
        <f t="shared" si="1"/>
        <v>0</v>
      </c>
      <c r="H10" s="10">
        <f>COUNTIF('All Questions'!$CB$5:$CB$363, "=2")</f>
        <v>8</v>
      </c>
      <c r="I10" s="118">
        <f t="shared" si="2"/>
        <v>2.2284122562674095E-2</v>
      </c>
      <c r="J10" s="10" t="s">
        <v>2885</v>
      </c>
    </row>
    <row r="11" spans="1:10" x14ac:dyDescent="0.3">
      <c r="A11" s="10" t="s">
        <v>2797</v>
      </c>
      <c r="B11" s="10" t="s">
        <v>3008</v>
      </c>
      <c r="C11" s="10" t="s">
        <v>3092</v>
      </c>
      <c r="D11" s="10">
        <f>COUNTIF('All Questions'!$CC$5:$CC$363, "&gt;=2")</f>
        <v>7</v>
      </c>
      <c r="E11" s="118">
        <f t="shared" si="0"/>
        <v>1.9498607242339833E-2</v>
      </c>
      <c r="F11" s="10">
        <f>COUNTIF('All Questions'!$CC$5:$CC$363, "=3")</f>
        <v>0</v>
      </c>
      <c r="G11" s="118">
        <f t="shared" si="1"/>
        <v>0</v>
      </c>
      <c r="H11" s="10">
        <f>COUNTIF('All Questions'!$CC$5:$CC$363, "=2")</f>
        <v>7</v>
      </c>
      <c r="I11" s="118">
        <f t="shared" si="2"/>
        <v>1.9498607242339833E-2</v>
      </c>
      <c r="J11" s="10" t="s">
        <v>3109</v>
      </c>
    </row>
  </sheetData>
  <mergeCells count="1">
    <mergeCell ref="A1:J1"/>
  </mergeCells>
  <phoneticPr fontId="2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9BDF-4BD7-410D-9E2A-EA806B1BE8F6}">
  <sheetPr>
    <tabColor theme="9" tint="0.39997558519241921"/>
  </sheetPr>
  <dimension ref="A1:U21"/>
  <sheetViews>
    <sheetView zoomScale="175" zoomScaleNormal="175" workbookViewId="0">
      <selection activeCell="W21" sqref="W21"/>
    </sheetView>
  </sheetViews>
  <sheetFormatPr defaultRowHeight="14.4" x14ac:dyDescent="0.3"/>
  <cols>
    <col min="1" max="1" width="5" customWidth="1"/>
    <col min="2" max="2" width="27.5546875" bestFit="1" customWidth="1"/>
    <col min="3" max="21" width="4.109375" customWidth="1"/>
  </cols>
  <sheetData>
    <row r="1" spans="1:21" ht="25.8" customHeight="1" x14ac:dyDescent="0.45">
      <c r="A1" s="163" t="s">
        <v>4374</v>
      </c>
    </row>
    <row r="2" spans="1:21" ht="141.6" x14ac:dyDescent="0.45">
      <c r="A2" s="133" t="s">
        <v>4357</v>
      </c>
      <c r="B2" s="134" t="s">
        <v>4358</v>
      </c>
      <c r="C2" s="133" t="s">
        <v>2809</v>
      </c>
      <c r="D2" s="133" t="s">
        <v>4109</v>
      </c>
      <c r="E2" s="133" t="s">
        <v>4349</v>
      </c>
      <c r="F2" s="133" t="s">
        <v>4099</v>
      </c>
      <c r="G2" s="133" t="s">
        <v>4350</v>
      </c>
      <c r="H2" s="133" t="s">
        <v>4094</v>
      </c>
      <c r="I2" s="133" t="s">
        <v>4351</v>
      </c>
      <c r="J2" s="133" t="s">
        <v>4106</v>
      </c>
      <c r="K2" s="133" t="s">
        <v>4102</v>
      </c>
      <c r="L2" s="133" t="s">
        <v>4356</v>
      </c>
      <c r="M2" s="133" t="s">
        <v>4353</v>
      </c>
      <c r="N2" s="133" t="s">
        <v>4354</v>
      </c>
      <c r="O2" s="133" t="s">
        <v>2899</v>
      </c>
      <c r="P2" s="133" t="s">
        <v>4116</v>
      </c>
      <c r="Q2" s="133" t="s">
        <v>4115</v>
      </c>
      <c r="R2" s="133" t="s">
        <v>4113</v>
      </c>
      <c r="S2" s="133" t="s">
        <v>4097</v>
      </c>
      <c r="T2" s="133" t="s">
        <v>4112</v>
      </c>
      <c r="U2" s="133" t="s">
        <v>4355</v>
      </c>
    </row>
    <row r="3" spans="1:21" ht="15.6" x14ac:dyDescent="0.3">
      <c r="A3" s="122">
        <v>281</v>
      </c>
      <c r="B3" s="121" t="s">
        <v>2809</v>
      </c>
      <c r="C3" s="142" t="s">
        <v>2818</v>
      </c>
      <c r="D3" s="142">
        <v>188</v>
      </c>
      <c r="E3" s="142">
        <v>43</v>
      </c>
      <c r="F3" s="142">
        <v>20</v>
      </c>
      <c r="G3" s="142">
        <v>36</v>
      </c>
      <c r="H3" s="142">
        <v>34</v>
      </c>
      <c r="I3" s="142">
        <v>8</v>
      </c>
      <c r="J3" s="142">
        <v>15</v>
      </c>
      <c r="K3" s="142">
        <v>27</v>
      </c>
      <c r="L3" s="142">
        <v>4</v>
      </c>
      <c r="M3" s="142">
        <v>27</v>
      </c>
      <c r="N3" s="142">
        <v>21</v>
      </c>
      <c r="O3" s="142"/>
      <c r="P3" s="142">
        <v>14</v>
      </c>
      <c r="Q3" s="142">
        <v>14</v>
      </c>
      <c r="R3" s="142">
        <v>6</v>
      </c>
      <c r="S3" s="142">
        <v>8</v>
      </c>
      <c r="T3" s="142">
        <v>7</v>
      </c>
      <c r="U3" s="142">
        <v>6</v>
      </c>
    </row>
    <row r="4" spans="1:21" ht="15.6" x14ac:dyDescent="0.3">
      <c r="A4" s="122">
        <v>188</v>
      </c>
      <c r="B4" s="121" t="s">
        <v>4109</v>
      </c>
      <c r="C4" s="142">
        <v>188</v>
      </c>
      <c r="D4" s="142" t="s">
        <v>2818</v>
      </c>
      <c r="E4" s="142">
        <v>26</v>
      </c>
      <c r="F4" s="142">
        <v>7</v>
      </c>
      <c r="G4" s="142">
        <v>32</v>
      </c>
      <c r="H4" s="142">
        <v>16</v>
      </c>
      <c r="I4" s="142">
        <v>1</v>
      </c>
      <c r="J4" s="142">
        <v>5</v>
      </c>
      <c r="K4" s="142">
        <v>16</v>
      </c>
      <c r="L4" s="142">
        <v>1</v>
      </c>
      <c r="M4" s="142">
        <v>16</v>
      </c>
      <c r="N4" s="142">
        <v>17</v>
      </c>
      <c r="O4" s="142"/>
      <c r="P4" s="142">
        <v>5</v>
      </c>
      <c r="Q4" s="142">
        <v>11</v>
      </c>
      <c r="R4" s="142">
        <v>1</v>
      </c>
      <c r="S4" s="142"/>
      <c r="T4" s="142">
        <v>5</v>
      </c>
      <c r="U4" s="142">
        <v>1</v>
      </c>
    </row>
    <row r="5" spans="1:21" ht="15.6" x14ac:dyDescent="0.3">
      <c r="A5" s="122">
        <v>43</v>
      </c>
      <c r="B5" s="121" t="s">
        <v>4349</v>
      </c>
      <c r="C5" s="142">
        <v>43</v>
      </c>
      <c r="D5" s="142">
        <v>26</v>
      </c>
      <c r="E5" s="142" t="s">
        <v>2818</v>
      </c>
      <c r="F5" s="142">
        <v>3</v>
      </c>
      <c r="G5" s="142">
        <v>6</v>
      </c>
      <c r="H5" s="142">
        <v>4</v>
      </c>
      <c r="I5" s="142"/>
      <c r="J5" s="142">
        <v>2</v>
      </c>
      <c r="K5" s="142">
        <v>7</v>
      </c>
      <c r="L5" s="142"/>
      <c r="M5" s="142">
        <v>7</v>
      </c>
      <c r="N5" s="142">
        <v>3</v>
      </c>
      <c r="O5" s="142"/>
      <c r="P5" s="142"/>
      <c r="Q5" s="142"/>
      <c r="R5" s="142"/>
      <c r="S5" s="142">
        <v>3</v>
      </c>
      <c r="T5" s="142"/>
      <c r="U5" s="142">
        <v>1</v>
      </c>
    </row>
    <row r="6" spans="1:21" ht="15.6" x14ac:dyDescent="0.3">
      <c r="A6" s="122">
        <v>37</v>
      </c>
      <c r="B6" s="121" t="s">
        <v>4099</v>
      </c>
      <c r="C6" s="142">
        <v>20</v>
      </c>
      <c r="D6" s="142">
        <v>7</v>
      </c>
      <c r="E6" s="142">
        <v>3</v>
      </c>
      <c r="F6" s="142" t="s">
        <v>2818</v>
      </c>
      <c r="G6" s="142"/>
      <c r="H6" s="142"/>
      <c r="I6" s="142">
        <v>5</v>
      </c>
      <c r="J6" s="142">
        <v>4</v>
      </c>
      <c r="K6" s="142">
        <v>1</v>
      </c>
      <c r="L6" s="142"/>
      <c r="M6" s="142">
        <v>1</v>
      </c>
      <c r="N6" s="142"/>
      <c r="O6" s="142">
        <v>3</v>
      </c>
      <c r="P6" s="142"/>
      <c r="Q6" s="142"/>
      <c r="R6" s="142">
        <v>1</v>
      </c>
      <c r="S6" s="142">
        <v>1</v>
      </c>
      <c r="T6" s="142">
        <v>1</v>
      </c>
      <c r="U6" s="142"/>
    </row>
    <row r="7" spans="1:21" ht="15.6" x14ac:dyDescent="0.3">
      <c r="A7" s="122">
        <v>36</v>
      </c>
      <c r="B7" s="121" t="s">
        <v>4350</v>
      </c>
      <c r="C7" s="142">
        <v>36</v>
      </c>
      <c r="D7" s="142">
        <v>32</v>
      </c>
      <c r="E7" s="142">
        <v>6</v>
      </c>
      <c r="F7" s="142"/>
      <c r="G7" s="142" t="s">
        <v>2818</v>
      </c>
      <c r="H7" s="142">
        <v>3</v>
      </c>
      <c r="I7" s="142"/>
      <c r="J7" s="142">
        <v>3</v>
      </c>
      <c r="K7" s="142">
        <v>6</v>
      </c>
      <c r="L7" s="142"/>
      <c r="M7" s="142">
        <v>1</v>
      </c>
      <c r="N7" s="142">
        <v>1</v>
      </c>
      <c r="O7" s="142"/>
      <c r="P7" s="142"/>
      <c r="Q7" s="142"/>
      <c r="R7" s="142"/>
      <c r="S7" s="142">
        <v>2</v>
      </c>
      <c r="T7" s="142"/>
      <c r="U7" s="142"/>
    </row>
    <row r="8" spans="1:21" ht="15.6" x14ac:dyDescent="0.3">
      <c r="A8" s="122">
        <v>34</v>
      </c>
      <c r="B8" s="121" t="s">
        <v>4094</v>
      </c>
      <c r="C8" s="142">
        <v>34</v>
      </c>
      <c r="D8" s="142">
        <v>16</v>
      </c>
      <c r="E8" s="142">
        <v>4</v>
      </c>
      <c r="F8" s="142"/>
      <c r="G8" s="142">
        <v>3</v>
      </c>
      <c r="H8" s="142" t="s">
        <v>2818</v>
      </c>
      <c r="I8" s="142">
        <v>1</v>
      </c>
      <c r="J8" s="142"/>
      <c r="K8" s="142">
        <v>6</v>
      </c>
      <c r="L8" s="142"/>
      <c r="M8" s="142">
        <v>4</v>
      </c>
      <c r="N8" s="142">
        <v>1</v>
      </c>
      <c r="O8" s="142"/>
      <c r="P8" s="142">
        <v>1</v>
      </c>
      <c r="Q8" s="142"/>
      <c r="R8" s="142">
        <v>2</v>
      </c>
      <c r="S8" s="142">
        <v>2</v>
      </c>
      <c r="T8" s="142">
        <v>1</v>
      </c>
      <c r="U8" s="142"/>
    </row>
    <row r="9" spans="1:21" ht="15.6" x14ac:dyDescent="0.3">
      <c r="A9" s="122">
        <v>34</v>
      </c>
      <c r="B9" s="121" t="s">
        <v>4351</v>
      </c>
      <c r="C9" s="142">
        <v>8</v>
      </c>
      <c r="D9" s="142">
        <v>1</v>
      </c>
      <c r="E9" s="142"/>
      <c r="F9" s="142">
        <v>5</v>
      </c>
      <c r="G9" s="142"/>
      <c r="H9" s="142">
        <v>1</v>
      </c>
      <c r="I9" s="142" t="s">
        <v>2818</v>
      </c>
      <c r="J9" s="142">
        <v>7</v>
      </c>
      <c r="K9" s="142">
        <v>1</v>
      </c>
      <c r="L9" s="142">
        <v>11</v>
      </c>
      <c r="M9" s="142"/>
      <c r="N9" s="142"/>
      <c r="O9" s="142">
        <v>7</v>
      </c>
      <c r="P9" s="142"/>
      <c r="Q9" s="142">
        <v>1</v>
      </c>
      <c r="R9" s="142">
        <v>1</v>
      </c>
      <c r="S9" s="142">
        <v>1</v>
      </c>
      <c r="T9" s="142">
        <v>1</v>
      </c>
      <c r="U9" s="142">
        <v>1</v>
      </c>
    </row>
    <row r="10" spans="1:21" ht="15.6" x14ac:dyDescent="0.3">
      <c r="A10" s="122">
        <v>32</v>
      </c>
      <c r="B10" s="121" t="s">
        <v>4106</v>
      </c>
      <c r="C10" s="142">
        <v>15</v>
      </c>
      <c r="D10" s="142">
        <v>5</v>
      </c>
      <c r="E10" s="142">
        <v>2</v>
      </c>
      <c r="F10" s="142">
        <v>4</v>
      </c>
      <c r="G10" s="142">
        <v>3</v>
      </c>
      <c r="H10" s="142"/>
      <c r="I10" s="142">
        <v>7</v>
      </c>
      <c r="J10" s="142" t="s">
        <v>2818</v>
      </c>
      <c r="K10" s="142"/>
      <c r="L10" s="142">
        <v>6</v>
      </c>
      <c r="M10" s="142"/>
      <c r="N10" s="142"/>
      <c r="O10" s="142">
        <v>4</v>
      </c>
      <c r="P10" s="142"/>
      <c r="Q10" s="142">
        <v>1</v>
      </c>
      <c r="R10" s="142">
        <v>3</v>
      </c>
      <c r="S10" s="142">
        <v>1</v>
      </c>
      <c r="T10" s="142"/>
      <c r="U10" s="142">
        <v>2</v>
      </c>
    </row>
    <row r="11" spans="1:21" ht="15.6" x14ac:dyDescent="0.3">
      <c r="A11" s="122">
        <v>30</v>
      </c>
      <c r="B11" s="121" t="s">
        <v>4102</v>
      </c>
      <c r="C11" s="142">
        <v>27</v>
      </c>
      <c r="D11" s="142">
        <v>16</v>
      </c>
      <c r="E11" s="142">
        <v>7</v>
      </c>
      <c r="F11" s="142">
        <v>1</v>
      </c>
      <c r="G11" s="142">
        <v>6</v>
      </c>
      <c r="H11" s="142">
        <v>6</v>
      </c>
      <c r="I11" s="142">
        <v>1</v>
      </c>
      <c r="J11" s="142"/>
      <c r="K11" s="142" t="s">
        <v>2818</v>
      </c>
      <c r="L11" s="142"/>
      <c r="M11" s="142">
        <v>3</v>
      </c>
      <c r="N11" s="142"/>
      <c r="O11" s="142">
        <v>1</v>
      </c>
      <c r="P11" s="142">
        <v>1</v>
      </c>
      <c r="Q11" s="142"/>
      <c r="R11" s="142"/>
      <c r="S11" s="142">
        <v>1</v>
      </c>
      <c r="T11" s="142"/>
      <c r="U11" s="142"/>
    </row>
    <row r="12" spans="1:21" ht="15.6" x14ac:dyDescent="0.3">
      <c r="A12" s="122">
        <v>29</v>
      </c>
      <c r="B12" s="121" t="s">
        <v>4352</v>
      </c>
      <c r="C12" s="142">
        <v>4</v>
      </c>
      <c r="D12" s="142">
        <v>1</v>
      </c>
      <c r="E12" s="142"/>
      <c r="F12" s="142"/>
      <c r="G12" s="142"/>
      <c r="H12" s="142"/>
      <c r="I12" s="142">
        <v>11</v>
      </c>
      <c r="J12" s="142">
        <v>6</v>
      </c>
      <c r="K12" s="142"/>
      <c r="L12" s="142" t="s">
        <v>2818</v>
      </c>
      <c r="M12" s="142"/>
      <c r="N12" s="142"/>
      <c r="O12" s="142">
        <v>6</v>
      </c>
      <c r="P12" s="142"/>
      <c r="Q12" s="142"/>
      <c r="R12" s="142">
        <v>1</v>
      </c>
      <c r="S12" s="142"/>
      <c r="T12" s="142"/>
      <c r="U12" s="142"/>
    </row>
    <row r="13" spans="1:21" ht="15.6" x14ac:dyDescent="0.3">
      <c r="A13" s="122">
        <v>29</v>
      </c>
      <c r="B13" s="121" t="s">
        <v>4353</v>
      </c>
      <c r="C13" s="142">
        <v>27</v>
      </c>
      <c r="D13" s="142">
        <v>16</v>
      </c>
      <c r="E13" s="142">
        <v>7</v>
      </c>
      <c r="F13" s="142">
        <v>1</v>
      </c>
      <c r="G13" s="142">
        <v>1</v>
      </c>
      <c r="H13" s="142">
        <v>4</v>
      </c>
      <c r="I13" s="142"/>
      <c r="J13" s="142"/>
      <c r="K13" s="142">
        <v>3</v>
      </c>
      <c r="L13" s="142"/>
      <c r="M13" s="142" t="s">
        <v>2818</v>
      </c>
      <c r="N13" s="142">
        <v>3</v>
      </c>
      <c r="O13" s="142"/>
      <c r="P13" s="142">
        <v>5</v>
      </c>
      <c r="Q13" s="142">
        <v>1</v>
      </c>
      <c r="R13" s="142">
        <v>1</v>
      </c>
      <c r="S13" s="142"/>
      <c r="T13" s="142">
        <v>1</v>
      </c>
      <c r="U13" s="142"/>
    </row>
    <row r="14" spans="1:21" ht="15.6" x14ac:dyDescent="0.3">
      <c r="A14" s="122">
        <v>21</v>
      </c>
      <c r="B14" s="121" t="s">
        <v>4354</v>
      </c>
      <c r="C14" s="142">
        <v>21</v>
      </c>
      <c r="D14" s="142">
        <v>17</v>
      </c>
      <c r="E14" s="142">
        <v>3</v>
      </c>
      <c r="F14" s="142"/>
      <c r="G14" s="142">
        <v>1</v>
      </c>
      <c r="H14" s="142">
        <v>1</v>
      </c>
      <c r="I14" s="142"/>
      <c r="J14" s="142"/>
      <c r="K14" s="142"/>
      <c r="L14" s="142"/>
      <c r="M14" s="142">
        <v>3</v>
      </c>
      <c r="N14" s="142" t="s">
        <v>2818</v>
      </c>
      <c r="O14" s="142"/>
      <c r="P14" s="142"/>
      <c r="Q14" s="142">
        <v>1</v>
      </c>
      <c r="R14" s="142"/>
      <c r="S14" s="142"/>
      <c r="T14" s="142">
        <v>2</v>
      </c>
      <c r="U14" s="142"/>
    </row>
    <row r="15" spans="1:21" ht="15.6" x14ac:dyDescent="0.3">
      <c r="A15" s="122">
        <v>20</v>
      </c>
      <c r="B15" s="121" t="s">
        <v>2899</v>
      </c>
      <c r="C15" s="142"/>
      <c r="D15" s="142"/>
      <c r="E15" s="142"/>
      <c r="F15" s="142">
        <v>3</v>
      </c>
      <c r="G15" s="142"/>
      <c r="H15" s="142"/>
      <c r="I15" s="142">
        <v>7</v>
      </c>
      <c r="J15" s="142">
        <v>4</v>
      </c>
      <c r="K15" s="142">
        <v>1</v>
      </c>
      <c r="L15" s="142">
        <v>6</v>
      </c>
      <c r="M15" s="142"/>
      <c r="N15" s="142"/>
      <c r="O15" s="142" t="s">
        <v>2818</v>
      </c>
      <c r="P15" s="142"/>
      <c r="Q15" s="142"/>
      <c r="R15" s="142">
        <v>2</v>
      </c>
      <c r="S15" s="142">
        <v>1</v>
      </c>
      <c r="T15" s="142"/>
      <c r="U15" s="142"/>
    </row>
    <row r="16" spans="1:21" ht="15.6" x14ac:dyDescent="0.3">
      <c r="A16" s="122">
        <v>14</v>
      </c>
      <c r="B16" s="121" t="s">
        <v>4116</v>
      </c>
      <c r="C16" s="142">
        <v>14</v>
      </c>
      <c r="D16" s="142">
        <v>5</v>
      </c>
      <c r="E16" s="142"/>
      <c r="F16" s="142"/>
      <c r="G16" s="142"/>
      <c r="H16" s="142">
        <v>1</v>
      </c>
      <c r="I16" s="142"/>
      <c r="J16" s="142"/>
      <c r="K16" s="142">
        <v>1</v>
      </c>
      <c r="L16" s="142"/>
      <c r="M16" s="142">
        <v>5</v>
      </c>
      <c r="N16" s="142"/>
      <c r="O16" s="142"/>
      <c r="P16" s="142" t="s">
        <v>2818</v>
      </c>
      <c r="Q16" s="142"/>
      <c r="R16" s="142"/>
      <c r="S16" s="142">
        <v>1</v>
      </c>
      <c r="T16" s="142"/>
      <c r="U16" s="142"/>
    </row>
    <row r="17" spans="1:21" ht="15.6" x14ac:dyDescent="0.3">
      <c r="A17" s="122">
        <v>14</v>
      </c>
      <c r="B17" s="121" t="s">
        <v>4115</v>
      </c>
      <c r="C17" s="142">
        <v>14</v>
      </c>
      <c r="D17" s="142">
        <v>11</v>
      </c>
      <c r="E17" s="142"/>
      <c r="F17" s="142"/>
      <c r="G17" s="142"/>
      <c r="H17" s="142"/>
      <c r="I17" s="142">
        <v>1</v>
      </c>
      <c r="J17" s="142">
        <v>1</v>
      </c>
      <c r="K17" s="142"/>
      <c r="L17" s="142"/>
      <c r="M17" s="142">
        <v>1</v>
      </c>
      <c r="N17" s="142">
        <v>1</v>
      </c>
      <c r="O17" s="142"/>
      <c r="P17" s="142"/>
      <c r="Q17" s="142" t="s">
        <v>2818</v>
      </c>
      <c r="R17" s="142"/>
      <c r="S17" s="142"/>
      <c r="T17" s="142"/>
      <c r="U17" s="142">
        <v>1</v>
      </c>
    </row>
    <row r="18" spans="1:21" ht="15.6" x14ac:dyDescent="0.3">
      <c r="A18" s="122">
        <v>12</v>
      </c>
      <c r="B18" s="121" t="s">
        <v>4113</v>
      </c>
      <c r="C18" s="142">
        <v>6</v>
      </c>
      <c r="D18" s="142">
        <v>1</v>
      </c>
      <c r="E18" s="142"/>
      <c r="F18" s="142">
        <v>1</v>
      </c>
      <c r="G18" s="142"/>
      <c r="H18" s="142">
        <v>2</v>
      </c>
      <c r="I18" s="142">
        <v>1</v>
      </c>
      <c r="J18" s="142">
        <v>3</v>
      </c>
      <c r="K18" s="142"/>
      <c r="L18" s="142">
        <v>1</v>
      </c>
      <c r="M18" s="142">
        <v>1</v>
      </c>
      <c r="N18" s="142"/>
      <c r="O18" s="142">
        <v>2</v>
      </c>
      <c r="P18" s="142"/>
      <c r="Q18" s="142"/>
      <c r="R18" s="142" t="s">
        <v>2818</v>
      </c>
      <c r="S18" s="142">
        <v>1</v>
      </c>
      <c r="T18" s="142"/>
      <c r="U18" s="142"/>
    </row>
    <row r="19" spans="1:21" ht="15.6" x14ac:dyDescent="0.3">
      <c r="A19" s="122">
        <v>12</v>
      </c>
      <c r="B19" s="121" t="s">
        <v>4097</v>
      </c>
      <c r="C19" s="142">
        <v>8</v>
      </c>
      <c r="D19" s="142"/>
      <c r="E19" s="142">
        <v>3</v>
      </c>
      <c r="F19" s="142">
        <v>1</v>
      </c>
      <c r="G19" s="142">
        <v>2</v>
      </c>
      <c r="H19" s="142">
        <v>2</v>
      </c>
      <c r="I19" s="142">
        <v>1</v>
      </c>
      <c r="J19" s="142">
        <v>1</v>
      </c>
      <c r="K19" s="142">
        <v>1</v>
      </c>
      <c r="L19" s="142"/>
      <c r="M19" s="142"/>
      <c r="N19" s="142"/>
      <c r="O19" s="142">
        <v>1</v>
      </c>
      <c r="P19" s="142">
        <v>1</v>
      </c>
      <c r="Q19" s="142"/>
      <c r="R19" s="142">
        <v>1</v>
      </c>
      <c r="S19" s="142" t="s">
        <v>2818</v>
      </c>
      <c r="T19" s="142"/>
      <c r="U19" s="142">
        <v>1</v>
      </c>
    </row>
    <row r="20" spans="1:21" ht="15.6" x14ac:dyDescent="0.3">
      <c r="A20" s="122">
        <v>11</v>
      </c>
      <c r="B20" s="121" t="s">
        <v>4112</v>
      </c>
      <c r="C20" s="142">
        <v>7</v>
      </c>
      <c r="D20" s="142">
        <v>5</v>
      </c>
      <c r="E20" s="142"/>
      <c r="F20" s="142">
        <v>1</v>
      </c>
      <c r="G20" s="142"/>
      <c r="H20" s="142">
        <v>1</v>
      </c>
      <c r="I20" s="142">
        <v>1</v>
      </c>
      <c r="J20" s="142"/>
      <c r="K20" s="142"/>
      <c r="L20" s="142"/>
      <c r="M20" s="142">
        <v>1</v>
      </c>
      <c r="N20" s="142">
        <v>2</v>
      </c>
      <c r="O20" s="142"/>
      <c r="P20" s="142"/>
      <c r="Q20" s="142"/>
      <c r="R20" s="142"/>
      <c r="S20" s="142"/>
      <c r="T20" s="142" t="s">
        <v>2818</v>
      </c>
      <c r="U20" s="142"/>
    </row>
    <row r="21" spans="1:21" ht="15.6" x14ac:dyDescent="0.3">
      <c r="A21" s="122">
        <v>8</v>
      </c>
      <c r="B21" s="121" t="s">
        <v>4355</v>
      </c>
      <c r="C21" s="142">
        <v>6</v>
      </c>
      <c r="D21" s="142">
        <v>1</v>
      </c>
      <c r="E21" s="142">
        <v>1</v>
      </c>
      <c r="F21" s="142"/>
      <c r="G21" s="142"/>
      <c r="H21" s="142"/>
      <c r="I21" s="142">
        <v>1</v>
      </c>
      <c r="J21" s="142">
        <v>2</v>
      </c>
      <c r="K21" s="142"/>
      <c r="L21" s="142"/>
      <c r="M21" s="142"/>
      <c r="N21" s="142"/>
      <c r="O21" s="142"/>
      <c r="P21" s="142"/>
      <c r="Q21" s="142">
        <v>1</v>
      </c>
      <c r="R21" s="142"/>
      <c r="S21" s="142">
        <v>1</v>
      </c>
      <c r="T21" s="142"/>
      <c r="U21" s="142" t="s">
        <v>2818</v>
      </c>
    </row>
  </sheetData>
  <conditionalFormatting sqref="A3:A21">
    <cfRule type="colorScale" priority="7">
      <colorScale>
        <cfvo type="min"/>
        <cfvo type="num" val="80"/>
        <color rgb="FFFCFCFF"/>
        <color rgb="FFF8696B"/>
      </colorScale>
    </cfRule>
  </conditionalFormatting>
  <conditionalFormatting sqref="C3:U21">
    <cfRule type="colorScale" priority="8">
      <colorScale>
        <cfvo type="num" val="0"/>
        <cfvo type="num" val="50"/>
        <color rgb="FFFCFEFC"/>
        <color rgb="FF63BE7B"/>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D5C4-1500-4374-B382-81DE958512D5}">
  <sheetPr>
    <tabColor theme="9" tint="0.39997558519241921"/>
  </sheetPr>
  <dimension ref="A1:CB632"/>
  <sheetViews>
    <sheetView workbookViewId="0">
      <selection activeCell="N11" sqref="N11"/>
    </sheetView>
  </sheetViews>
  <sheetFormatPr defaultRowHeight="14.4" x14ac:dyDescent="0.3"/>
  <cols>
    <col min="1" max="1" width="9" bestFit="1" customWidth="1"/>
    <col min="2" max="2" width="7" bestFit="1" customWidth="1"/>
    <col min="3" max="3" width="27.44140625" bestFit="1" customWidth="1"/>
    <col min="4" max="7" width="8.6640625" customWidth="1"/>
    <col min="12" max="12" width="10.6640625" bestFit="1" customWidth="1"/>
    <col min="22" max="22" width="9" bestFit="1" customWidth="1"/>
    <col min="23" max="23" width="7" bestFit="1" customWidth="1"/>
    <col min="24" max="24" width="27.44140625" bestFit="1" customWidth="1"/>
    <col min="25" max="28" width="8.6640625" customWidth="1"/>
    <col min="33" max="33" width="11.6640625" customWidth="1"/>
    <col min="51" max="51" width="9" bestFit="1" customWidth="1"/>
    <col min="52" max="52" width="7" bestFit="1" customWidth="1"/>
    <col min="53" max="53" width="27.44140625" bestFit="1" customWidth="1"/>
    <col min="54" max="58" width="8.6640625" customWidth="1"/>
  </cols>
  <sheetData>
    <row r="1" spans="1:80" x14ac:dyDescent="0.3">
      <c r="A1" s="2" t="s">
        <v>4121</v>
      </c>
      <c r="B1" s="2" t="s">
        <v>4122</v>
      </c>
      <c r="C1" s="2" t="s">
        <v>4123</v>
      </c>
      <c r="D1" s="2" t="s">
        <v>4124</v>
      </c>
      <c r="E1" s="2" t="s">
        <v>4125</v>
      </c>
      <c r="F1" s="2" t="s">
        <v>4126</v>
      </c>
      <c r="G1" s="2" t="s">
        <v>4127</v>
      </c>
      <c r="H1" s="2" t="s">
        <v>4345</v>
      </c>
      <c r="K1" s="2" t="s">
        <v>3120</v>
      </c>
      <c r="L1" s="2" t="s">
        <v>4375</v>
      </c>
      <c r="V1" s="2" t="s">
        <v>4121</v>
      </c>
      <c r="W1" s="2" t="s">
        <v>4122</v>
      </c>
      <c r="X1" s="2" t="s">
        <v>4123</v>
      </c>
      <c r="Y1" s="2" t="s">
        <v>4124</v>
      </c>
      <c r="Z1" s="2" t="s">
        <v>4125</v>
      </c>
      <c r="AA1" s="2" t="s">
        <v>4126</v>
      </c>
      <c r="AB1" s="2" t="s">
        <v>4127</v>
      </c>
      <c r="AC1" s="2" t="s">
        <v>4345</v>
      </c>
      <c r="AF1" s="2" t="s">
        <v>3120</v>
      </c>
      <c r="AG1" s="2" t="s">
        <v>4375</v>
      </c>
      <c r="AY1" t="s">
        <v>4121</v>
      </c>
      <c r="AZ1" t="s">
        <v>4122</v>
      </c>
      <c r="BA1" t="s">
        <v>4123</v>
      </c>
      <c r="BB1" t="s">
        <v>4124</v>
      </c>
      <c r="BC1" t="s">
        <v>4125</v>
      </c>
      <c r="BD1" t="s">
        <v>4126</v>
      </c>
      <c r="BE1" t="s">
        <v>4127</v>
      </c>
      <c r="BF1" t="s">
        <v>4346</v>
      </c>
      <c r="BG1" t="s">
        <v>4345</v>
      </c>
      <c r="CB1" t="s">
        <v>4347</v>
      </c>
    </row>
    <row r="2" spans="1:80" x14ac:dyDescent="0.3">
      <c r="D2">
        <v>2</v>
      </c>
      <c r="E2">
        <v>1</v>
      </c>
      <c r="F2">
        <v>2</v>
      </c>
      <c r="G2">
        <v>7</v>
      </c>
      <c r="H2" t="str">
        <f>VLOOKUP(B2,'Lookup Tables'!$A$75:$B$86,2,TRUE)</f>
        <v>Level 0</v>
      </c>
      <c r="K2" t="s">
        <v>3122</v>
      </c>
      <c r="L2">
        <f>COUNTIF($H$4:$H$632,"=Level 1")</f>
        <v>239</v>
      </c>
      <c r="V2">
        <v>14940254</v>
      </c>
      <c r="W2">
        <v>33</v>
      </c>
      <c r="X2" t="s">
        <v>11</v>
      </c>
      <c r="Y2">
        <v>3</v>
      </c>
      <c r="Z2">
        <v>0</v>
      </c>
      <c r="AA2">
        <v>5</v>
      </c>
      <c r="AB2">
        <v>0</v>
      </c>
      <c r="AC2" t="str">
        <f>VLOOKUP(W2,'Lookup Tables'!$A$75:$B$86,2,TRUE)</f>
        <v>Level 1</v>
      </c>
      <c r="AF2" t="s">
        <v>3122</v>
      </c>
      <c r="AG2">
        <f>COUNTIF($AC$2:$AC$630,"=Level 1")</f>
        <v>150</v>
      </c>
      <c r="BB2">
        <v>2</v>
      </c>
      <c r="BC2">
        <v>1</v>
      </c>
      <c r="BD2">
        <v>2</v>
      </c>
      <c r="BE2">
        <v>7</v>
      </c>
      <c r="BF2">
        <f>SUM(BC2:BE2)</f>
        <v>10</v>
      </c>
      <c r="BG2" t="str">
        <f>VLOOKUP(AZ2,'Lookup Tables'!$A$75:$B$86,2,TRUE)</f>
        <v>Level 0</v>
      </c>
      <c r="BH2" t="str">
        <f>IF(BF2&gt;0,BG2,"")</f>
        <v>Level 0</v>
      </c>
    </row>
    <row r="3" spans="1:80" x14ac:dyDescent="0.3">
      <c r="A3">
        <v>2410359</v>
      </c>
      <c r="D3">
        <v>0</v>
      </c>
      <c r="E3">
        <v>0</v>
      </c>
      <c r="F3">
        <v>0</v>
      </c>
      <c r="G3">
        <v>1</v>
      </c>
      <c r="H3" t="str">
        <f>VLOOKUP(B3,'Lookup Tables'!$A$75:$B$86,2,TRUE)</f>
        <v>Level 0</v>
      </c>
      <c r="K3" t="s">
        <v>3123</v>
      </c>
      <c r="L3">
        <f>COUNTIF($H$4:$H$632,"=Level 2")</f>
        <v>61</v>
      </c>
      <c r="V3">
        <v>6342840</v>
      </c>
      <c r="W3">
        <v>11</v>
      </c>
      <c r="X3" t="s">
        <v>17</v>
      </c>
      <c r="Y3">
        <v>1</v>
      </c>
      <c r="Z3">
        <v>1</v>
      </c>
      <c r="AA3">
        <v>0</v>
      </c>
      <c r="AB3">
        <v>0</v>
      </c>
      <c r="AC3" t="str">
        <f>VLOOKUP(W3,'Lookup Tables'!$A$75:$B$86,2,TRUE)</f>
        <v>Level 1</v>
      </c>
      <c r="AF3" t="s">
        <v>3123</v>
      </c>
      <c r="AG3">
        <f>COUNTIF($AC$2:$AC$630,"=Level 2")</f>
        <v>38</v>
      </c>
      <c r="AY3">
        <v>2410359</v>
      </c>
      <c r="BB3">
        <v>0</v>
      </c>
      <c r="BC3">
        <v>0</v>
      </c>
      <c r="BD3">
        <v>0</v>
      </c>
      <c r="BE3">
        <v>1</v>
      </c>
      <c r="BF3">
        <f t="shared" ref="BF3:BF66" si="0">SUM(BC3:BE3)</f>
        <v>1</v>
      </c>
      <c r="BG3" t="str">
        <f>VLOOKUP(AZ3,'Lookup Tables'!$A$75:$B$86,2,TRUE)</f>
        <v>Level 0</v>
      </c>
      <c r="BH3" t="str">
        <f t="shared" ref="BH3:BH67" si="1">IF(BF3&gt;0,BG3,"")</f>
        <v>Level 0</v>
      </c>
    </row>
    <row r="4" spans="1:80" x14ac:dyDescent="0.3">
      <c r="A4">
        <v>14940254</v>
      </c>
      <c r="B4">
        <v>33</v>
      </c>
      <c r="C4" t="s">
        <v>11</v>
      </c>
      <c r="D4">
        <v>3</v>
      </c>
      <c r="E4">
        <v>0</v>
      </c>
      <c r="F4">
        <v>5</v>
      </c>
      <c r="G4">
        <v>0</v>
      </c>
      <c r="H4" t="str">
        <f>VLOOKUP(B4,'Lookup Tables'!$A$75:$B$86,2,TRUE)</f>
        <v>Level 1</v>
      </c>
      <c r="K4" t="s">
        <v>3125</v>
      </c>
      <c r="L4">
        <f>COUNTIF($H$4:$H$632,"=Level 3")</f>
        <v>64</v>
      </c>
      <c r="V4">
        <v>13621424</v>
      </c>
      <c r="W4">
        <v>161</v>
      </c>
      <c r="X4" t="s">
        <v>23</v>
      </c>
      <c r="Y4">
        <v>2</v>
      </c>
      <c r="Z4">
        <v>0</v>
      </c>
      <c r="AA4">
        <v>0</v>
      </c>
      <c r="AB4">
        <v>0</v>
      </c>
      <c r="AC4" t="str">
        <f>VLOOKUP(W4,'Lookup Tables'!$A$75:$B$86,2,TRUE)</f>
        <v>Level 1</v>
      </c>
      <c r="AF4" t="s">
        <v>3125</v>
      </c>
      <c r="AG4">
        <f>COUNTIF($AC$2:$AC$630,"=Level 3")</f>
        <v>26</v>
      </c>
      <c r="AY4">
        <v>14940254</v>
      </c>
      <c r="AZ4">
        <v>33</v>
      </c>
      <c r="BA4" t="s">
        <v>11</v>
      </c>
      <c r="BB4">
        <v>3</v>
      </c>
      <c r="BC4">
        <v>0</v>
      </c>
      <c r="BD4">
        <v>5</v>
      </c>
      <c r="BE4">
        <v>0</v>
      </c>
      <c r="BF4">
        <f t="shared" si="0"/>
        <v>5</v>
      </c>
      <c r="BG4" t="str">
        <f>VLOOKUP(AZ4,'Lookup Tables'!$A$75:$B$86,2,TRUE)</f>
        <v>Level 1</v>
      </c>
      <c r="BH4" t="str">
        <f t="shared" si="1"/>
        <v>Level 1</v>
      </c>
    </row>
    <row r="5" spans="1:80" x14ac:dyDescent="0.3">
      <c r="A5">
        <v>6342840</v>
      </c>
      <c r="B5">
        <v>11</v>
      </c>
      <c r="C5" t="s">
        <v>17</v>
      </c>
      <c r="D5">
        <v>1</v>
      </c>
      <c r="E5">
        <v>1</v>
      </c>
      <c r="F5">
        <v>0</v>
      </c>
      <c r="G5">
        <v>0</v>
      </c>
      <c r="H5" t="str">
        <f>VLOOKUP(B5,'Lookup Tables'!$A$75:$B$86,2,TRUE)</f>
        <v>Level 1</v>
      </c>
      <c r="K5" t="s">
        <v>3126</v>
      </c>
      <c r="L5">
        <f>COUNTIF($H$4:$H$632,"=Level 4")</f>
        <v>73</v>
      </c>
      <c r="V5">
        <v>4250126</v>
      </c>
      <c r="W5">
        <v>569</v>
      </c>
      <c r="X5" t="s">
        <v>32</v>
      </c>
      <c r="Y5">
        <v>1</v>
      </c>
      <c r="Z5">
        <v>1</v>
      </c>
      <c r="AA5">
        <v>5</v>
      </c>
      <c r="AB5">
        <v>1</v>
      </c>
      <c r="AC5" t="str">
        <f>VLOOKUP(W5,'Lookup Tables'!$A$75:$B$86,2,TRUE)</f>
        <v>Level 3</v>
      </c>
      <c r="AF5" t="s">
        <v>3126</v>
      </c>
      <c r="AG5">
        <f>COUNTIF($AC$2:$AC$630,"=Level 4")</f>
        <v>36</v>
      </c>
      <c r="AY5">
        <v>6342840</v>
      </c>
      <c r="AZ5">
        <v>11</v>
      </c>
      <c r="BA5" t="s">
        <v>17</v>
      </c>
      <c r="BB5">
        <v>1</v>
      </c>
      <c r="BC5">
        <v>1</v>
      </c>
      <c r="BD5">
        <v>0</v>
      </c>
      <c r="BE5">
        <v>0</v>
      </c>
      <c r="BF5">
        <f t="shared" si="0"/>
        <v>1</v>
      </c>
      <c r="BG5" t="str">
        <f>VLOOKUP(AZ5,'Lookup Tables'!$A$75:$B$86,2,TRUE)</f>
        <v>Level 1</v>
      </c>
      <c r="BH5" t="str">
        <f t="shared" si="1"/>
        <v>Level 1</v>
      </c>
      <c r="BJ5" t="s">
        <v>3122</v>
      </c>
      <c r="BK5">
        <f>COUNTIF($BH$4:$BH$632,"=Level 1")</f>
        <v>191</v>
      </c>
    </row>
    <row r="6" spans="1:80" x14ac:dyDescent="0.3">
      <c r="A6">
        <v>13621424</v>
      </c>
      <c r="B6">
        <v>161</v>
      </c>
      <c r="C6" t="s">
        <v>23</v>
      </c>
      <c r="D6">
        <v>2</v>
      </c>
      <c r="E6">
        <v>0</v>
      </c>
      <c r="F6">
        <v>0</v>
      </c>
      <c r="G6">
        <v>0</v>
      </c>
      <c r="H6" t="str">
        <f>VLOOKUP(B6,'Lookup Tables'!$A$75:$B$86,2,TRUE)</f>
        <v>Level 1</v>
      </c>
      <c r="K6" t="s">
        <v>3124</v>
      </c>
      <c r="L6">
        <f>COUNTIF($H$4:$H$632,"=Level 5")</f>
        <v>36</v>
      </c>
      <c r="V6">
        <v>856947</v>
      </c>
      <c r="W6">
        <v>1900</v>
      </c>
      <c r="X6" t="s">
        <v>38</v>
      </c>
      <c r="Y6">
        <v>1</v>
      </c>
      <c r="Z6">
        <v>0</v>
      </c>
      <c r="AA6">
        <v>0</v>
      </c>
      <c r="AB6">
        <v>1</v>
      </c>
      <c r="AC6" t="str">
        <f>VLOOKUP(W6,'Lookup Tables'!$A$75:$B$86,2,TRUE)</f>
        <v>Level 4</v>
      </c>
      <c r="AF6" t="s">
        <v>3124</v>
      </c>
      <c r="AG6">
        <f>COUNTIF($AC$2:$AC$630,"=Level 5")</f>
        <v>23</v>
      </c>
      <c r="AY6">
        <v>13621424</v>
      </c>
      <c r="AZ6">
        <v>161</v>
      </c>
      <c r="BA6" t="s">
        <v>23</v>
      </c>
      <c r="BB6">
        <v>2</v>
      </c>
      <c r="BC6">
        <v>0</v>
      </c>
      <c r="BD6">
        <v>0</v>
      </c>
      <c r="BE6">
        <v>0</v>
      </c>
      <c r="BF6">
        <f t="shared" si="0"/>
        <v>0</v>
      </c>
      <c r="BG6" t="str">
        <f>VLOOKUP(AZ6,'Lookup Tables'!$A$75:$B$86,2,TRUE)</f>
        <v>Level 1</v>
      </c>
      <c r="BH6" t="str">
        <f t="shared" si="1"/>
        <v/>
      </c>
      <c r="BJ6" t="s">
        <v>3123</v>
      </c>
      <c r="BK6">
        <f>COUNTIF($BH$4:$BH$632,"=Level 2")</f>
        <v>49</v>
      </c>
    </row>
    <row r="7" spans="1:80" x14ac:dyDescent="0.3">
      <c r="A7">
        <v>4250126</v>
      </c>
      <c r="B7">
        <v>569</v>
      </c>
      <c r="C7" t="s">
        <v>32</v>
      </c>
      <c r="D7">
        <v>1</v>
      </c>
      <c r="E7">
        <v>1</v>
      </c>
      <c r="F7">
        <v>5</v>
      </c>
      <c r="G7">
        <v>1</v>
      </c>
      <c r="H7" t="str">
        <f>VLOOKUP(B7,'Lookup Tables'!$A$75:$B$86,2,TRUE)</f>
        <v>Level 3</v>
      </c>
      <c r="K7" t="s">
        <v>3127</v>
      </c>
      <c r="L7">
        <f>COUNTIF($H$4:$H$632,"=Level 6")</f>
        <v>32</v>
      </c>
      <c r="V7">
        <v>2120273</v>
      </c>
      <c r="W7">
        <v>1141</v>
      </c>
      <c r="X7" t="s">
        <v>44</v>
      </c>
      <c r="Y7">
        <v>2</v>
      </c>
      <c r="Z7">
        <v>1</v>
      </c>
      <c r="AA7">
        <v>0</v>
      </c>
      <c r="AB7">
        <v>1</v>
      </c>
      <c r="AC7" t="str">
        <f>VLOOKUP(W7,'Lookup Tables'!$A$75:$B$86,2,TRUE)</f>
        <v>Level 4</v>
      </c>
      <c r="AF7" t="s">
        <v>3127</v>
      </c>
      <c r="AG7">
        <f>COUNTIF($AC$2:$AC$630,"=Level 6")</f>
        <v>12</v>
      </c>
      <c r="AY7">
        <v>4250126</v>
      </c>
      <c r="AZ7">
        <v>569</v>
      </c>
      <c r="BA7" t="s">
        <v>32</v>
      </c>
      <c r="BB7">
        <v>1</v>
      </c>
      <c r="BC7">
        <v>1</v>
      </c>
      <c r="BD7">
        <v>5</v>
      </c>
      <c r="BE7">
        <v>1</v>
      </c>
      <c r="BF7">
        <f t="shared" si="0"/>
        <v>7</v>
      </c>
      <c r="BG7" t="str">
        <f>VLOOKUP(AZ7,'Lookup Tables'!$A$75:$B$86,2,TRUE)</f>
        <v>Level 3</v>
      </c>
      <c r="BH7" t="str">
        <f t="shared" si="1"/>
        <v>Level 3</v>
      </c>
      <c r="BJ7" t="s">
        <v>3125</v>
      </c>
      <c r="BK7">
        <f>COUNTIF($BH$4:$BH$632,"=Level 3")</f>
        <v>57</v>
      </c>
    </row>
    <row r="8" spans="1:80" x14ac:dyDescent="0.3">
      <c r="A8">
        <v>856947</v>
      </c>
      <c r="B8">
        <v>1900</v>
      </c>
      <c r="C8" t="s">
        <v>38</v>
      </c>
      <c r="D8">
        <v>1</v>
      </c>
      <c r="E8">
        <v>0</v>
      </c>
      <c r="F8">
        <v>0</v>
      </c>
      <c r="G8">
        <v>1</v>
      </c>
      <c r="H8" t="str">
        <f>VLOOKUP(B8,'Lookup Tables'!$A$75:$B$86,2,TRUE)</f>
        <v>Level 4</v>
      </c>
      <c r="K8" t="s">
        <v>3128</v>
      </c>
      <c r="L8">
        <f>COUNTIF($H$4:$H$632,"=Level 7")</f>
        <v>42</v>
      </c>
      <c r="V8">
        <v>215015</v>
      </c>
      <c r="W8">
        <v>197</v>
      </c>
      <c r="X8" t="s">
        <v>50</v>
      </c>
      <c r="Y8">
        <v>3</v>
      </c>
      <c r="Z8">
        <v>0</v>
      </c>
      <c r="AA8">
        <v>1</v>
      </c>
      <c r="AB8">
        <v>2</v>
      </c>
      <c r="AC8" t="str">
        <f>VLOOKUP(W8,'Lookup Tables'!$A$75:$B$86,2,TRUE)</f>
        <v>Level 1</v>
      </c>
      <c r="AF8" t="s">
        <v>3128</v>
      </c>
      <c r="AG8">
        <f>COUNTIF($AC$2:$AC$630,"=Level 7")</f>
        <v>8</v>
      </c>
      <c r="AY8">
        <v>856947</v>
      </c>
      <c r="AZ8">
        <v>1900</v>
      </c>
      <c r="BA8" t="s">
        <v>38</v>
      </c>
      <c r="BB8">
        <v>1</v>
      </c>
      <c r="BC8">
        <v>0</v>
      </c>
      <c r="BD8">
        <v>0</v>
      </c>
      <c r="BE8">
        <v>1</v>
      </c>
      <c r="BF8">
        <f t="shared" si="0"/>
        <v>1</v>
      </c>
      <c r="BG8" t="str">
        <f>VLOOKUP(AZ8,'Lookup Tables'!$A$75:$B$86,2,TRUE)</f>
        <v>Level 4</v>
      </c>
      <c r="BH8" t="str">
        <f t="shared" si="1"/>
        <v>Level 4</v>
      </c>
      <c r="BJ8" t="s">
        <v>3126</v>
      </c>
      <c r="BK8">
        <f>COUNTIF($BH$4:$BH$632,"=Level 4")</f>
        <v>65</v>
      </c>
    </row>
    <row r="9" spans="1:80" x14ac:dyDescent="0.3">
      <c r="A9">
        <v>2120273</v>
      </c>
      <c r="B9">
        <v>1141</v>
      </c>
      <c r="C9" t="s">
        <v>44</v>
      </c>
      <c r="D9">
        <v>2</v>
      </c>
      <c r="E9">
        <v>1</v>
      </c>
      <c r="F9">
        <v>0</v>
      </c>
      <c r="G9">
        <v>1</v>
      </c>
      <c r="H9" t="str">
        <f>VLOOKUP(B9,'Lookup Tables'!$A$75:$B$86,2,TRUE)</f>
        <v>Level 4</v>
      </c>
      <c r="K9" t="s">
        <v>3129</v>
      </c>
      <c r="L9">
        <f>COUNTIF($H$4:$H$632,"=Level 8")</f>
        <v>48</v>
      </c>
      <c r="V9">
        <v>3850405</v>
      </c>
      <c r="W9">
        <v>36381</v>
      </c>
      <c r="X9" t="s">
        <v>56</v>
      </c>
      <c r="Y9">
        <v>2</v>
      </c>
      <c r="Z9">
        <v>1</v>
      </c>
      <c r="AA9">
        <v>6</v>
      </c>
      <c r="AB9">
        <v>1</v>
      </c>
      <c r="AC9" t="str">
        <f>VLOOKUP(W9,'Lookup Tables'!$A$75:$B$86,2,TRUE)</f>
        <v>Level 9</v>
      </c>
      <c r="AF9" t="s">
        <v>3129</v>
      </c>
      <c r="AG9">
        <f>COUNTIF($AC$2:$AC$630,"=Level 8")</f>
        <v>11</v>
      </c>
      <c r="AY9">
        <v>2120273</v>
      </c>
      <c r="AZ9">
        <v>1141</v>
      </c>
      <c r="BA9" t="s">
        <v>44</v>
      </c>
      <c r="BB9">
        <v>2</v>
      </c>
      <c r="BC9">
        <v>1</v>
      </c>
      <c r="BD9">
        <v>0</v>
      </c>
      <c r="BE9">
        <v>1</v>
      </c>
      <c r="BF9">
        <f t="shared" si="0"/>
        <v>2</v>
      </c>
      <c r="BG9" t="str">
        <f>VLOOKUP(AZ9,'Lookup Tables'!$A$75:$B$86,2,TRUE)</f>
        <v>Level 4</v>
      </c>
      <c r="BH9" t="str">
        <f t="shared" si="1"/>
        <v>Level 4</v>
      </c>
      <c r="BJ9" t="s">
        <v>3124</v>
      </c>
      <c r="BK9">
        <f>COUNTIF($BH$4:$BH$632,"=Level 5")</f>
        <v>28</v>
      </c>
    </row>
    <row r="10" spans="1:80" x14ac:dyDescent="0.3">
      <c r="A10">
        <v>215015</v>
      </c>
      <c r="B10">
        <v>197</v>
      </c>
      <c r="C10" t="s">
        <v>50</v>
      </c>
      <c r="D10">
        <v>3</v>
      </c>
      <c r="E10">
        <v>0</v>
      </c>
      <c r="F10">
        <v>1</v>
      </c>
      <c r="G10">
        <v>2</v>
      </c>
      <c r="H10" t="str">
        <f>VLOOKUP(B10,'Lookup Tables'!$A$75:$B$86,2,TRUE)</f>
        <v>Level 1</v>
      </c>
      <c r="K10" t="s">
        <v>3130</v>
      </c>
      <c r="L10">
        <f>COUNTIF($H$4:$H$632,"=Level 9")</f>
        <v>15</v>
      </c>
      <c r="V10">
        <v>5084424</v>
      </c>
      <c r="W10">
        <v>1377</v>
      </c>
      <c r="X10" t="s">
        <v>62</v>
      </c>
      <c r="Y10">
        <v>1</v>
      </c>
      <c r="Z10">
        <v>1</v>
      </c>
      <c r="AA10">
        <v>0</v>
      </c>
      <c r="AB10">
        <v>0</v>
      </c>
      <c r="AC10" t="str">
        <f>VLOOKUP(W10,'Lookup Tables'!$A$75:$B$86,2,TRUE)</f>
        <v>Level 4</v>
      </c>
      <c r="AF10" t="s">
        <v>3130</v>
      </c>
      <c r="AG10">
        <f>COUNTIF($AC$2:$AC$630,"=Level 9")</f>
        <v>5</v>
      </c>
      <c r="AY10">
        <v>215015</v>
      </c>
      <c r="AZ10">
        <v>197</v>
      </c>
      <c r="BA10" t="s">
        <v>50</v>
      </c>
      <c r="BB10">
        <v>3</v>
      </c>
      <c r="BC10">
        <v>0</v>
      </c>
      <c r="BD10">
        <v>1</v>
      </c>
      <c r="BE10">
        <v>2</v>
      </c>
      <c r="BF10">
        <f t="shared" si="0"/>
        <v>3</v>
      </c>
      <c r="BG10" t="str">
        <f>VLOOKUP(AZ10,'Lookup Tables'!$A$75:$B$86,2,TRUE)</f>
        <v>Level 1</v>
      </c>
      <c r="BH10" t="str">
        <f t="shared" si="1"/>
        <v>Level 1</v>
      </c>
      <c r="BJ10" t="s">
        <v>3127</v>
      </c>
      <c r="BK10">
        <f>COUNTIF($BH$4:$BH$632,"=Level 6")</f>
        <v>29</v>
      </c>
    </row>
    <row r="11" spans="1:80" x14ac:dyDescent="0.3">
      <c r="A11">
        <v>3850405</v>
      </c>
      <c r="B11">
        <v>36381</v>
      </c>
      <c r="C11" t="s">
        <v>56</v>
      </c>
      <c r="D11">
        <v>2</v>
      </c>
      <c r="E11">
        <v>1</v>
      </c>
      <c r="F11">
        <v>6</v>
      </c>
      <c r="G11">
        <v>1</v>
      </c>
      <c r="H11" t="str">
        <f>VLOOKUP(B11,'Lookup Tables'!$A$75:$B$86,2,TRUE)</f>
        <v>Level 9</v>
      </c>
      <c r="K11" t="s">
        <v>3131</v>
      </c>
      <c r="L11">
        <f>COUNTIF($H$4:$H$632,"=Level 10")</f>
        <v>7</v>
      </c>
      <c r="V11">
        <v>2260740</v>
      </c>
      <c r="W11">
        <v>1</v>
      </c>
      <c r="X11" t="s">
        <v>68</v>
      </c>
      <c r="Y11">
        <v>1</v>
      </c>
      <c r="Z11">
        <v>1</v>
      </c>
      <c r="AA11">
        <v>1</v>
      </c>
      <c r="AB11">
        <v>1</v>
      </c>
      <c r="AC11" t="str">
        <f>VLOOKUP(W11,'Lookup Tables'!$A$75:$B$86,2,TRUE)</f>
        <v>Level 1</v>
      </c>
      <c r="AF11" t="s">
        <v>3131</v>
      </c>
      <c r="AG11">
        <f>COUNTIF($AC$2:$AC$630,"=Level 10")</f>
        <v>2</v>
      </c>
      <c r="AY11">
        <v>3850405</v>
      </c>
      <c r="AZ11">
        <v>36381</v>
      </c>
      <c r="BA11" t="s">
        <v>56</v>
      </c>
      <c r="BB11">
        <v>2</v>
      </c>
      <c r="BC11">
        <v>1</v>
      </c>
      <c r="BD11">
        <v>6</v>
      </c>
      <c r="BE11">
        <v>1</v>
      </c>
      <c r="BF11">
        <f t="shared" si="0"/>
        <v>8</v>
      </c>
      <c r="BG11" t="str">
        <f>VLOOKUP(AZ11,'Lookup Tables'!$A$75:$B$86,2,TRUE)</f>
        <v>Level 9</v>
      </c>
      <c r="BH11" t="str">
        <f t="shared" si="1"/>
        <v>Level 9</v>
      </c>
      <c r="BJ11" t="s">
        <v>3128</v>
      </c>
      <c r="BK11">
        <f>COUNTIF($BH$4:$BH$632,"=Level 7")</f>
        <v>40</v>
      </c>
    </row>
    <row r="12" spans="1:80" x14ac:dyDescent="0.3">
      <c r="A12">
        <v>5084424</v>
      </c>
      <c r="B12">
        <v>1377</v>
      </c>
      <c r="C12" t="s">
        <v>62</v>
      </c>
      <c r="D12">
        <v>1</v>
      </c>
      <c r="E12">
        <v>1</v>
      </c>
      <c r="F12">
        <v>0</v>
      </c>
      <c r="G12">
        <v>0</v>
      </c>
      <c r="H12" t="str">
        <f>VLOOKUP(B12,'Lookup Tables'!$A$75:$B$86,2,TRUE)</f>
        <v>Level 4</v>
      </c>
      <c r="K12" t="s">
        <v>3132</v>
      </c>
      <c r="L12">
        <f>COUNTIF($H$4:$H$632,"=Level 11")</f>
        <v>12</v>
      </c>
      <c r="V12">
        <v>6081178</v>
      </c>
      <c r="W12">
        <v>315</v>
      </c>
      <c r="X12" t="s">
        <v>74</v>
      </c>
      <c r="Y12">
        <v>1</v>
      </c>
      <c r="Z12">
        <v>0</v>
      </c>
      <c r="AA12">
        <v>2</v>
      </c>
      <c r="AB12">
        <v>0</v>
      </c>
      <c r="AC12" t="str">
        <f>VLOOKUP(W12,'Lookup Tables'!$A$75:$B$86,2,TRUE)</f>
        <v>Level 2</v>
      </c>
      <c r="AF12" t="s">
        <v>3132</v>
      </c>
      <c r="AG12">
        <f>COUNTIF($AC$2:$AC$630,"=Level 11")</f>
        <v>0</v>
      </c>
      <c r="AY12">
        <v>5084424</v>
      </c>
      <c r="AZ12">
        <v>1377</v>
      </c>
      <c r="BA12" t="s">
        <v>62</v>
      </c>
      <c r="BB12">
        <v>1</v>
      </c>
      <c r="BC12">
        <v>1</v>
      </c>
      <c r="BD12">
        <v>0</v>
      </c>
      <c r="BE12">
        <v>0</v>
      </c>
      <c r="BF12">
        <f t="shared" si="0"/>
        <v>1</v>
      </c>
      <c r="BG12" t="str">
        <f>VLOOKUP(AZ12,'Lookup Tables'!$A$75:$B$86,2,TRUE)</f>
        <v>Level 4</v>
      </c>
      <c r="BH12" t="str">
        <f t="shared" si="1"/>
        <v>Level 4</v>
      </c>
      <c r="BJ12" t="s">
        <v>3129</v>
      </c>
      <c r="BK12">
        <f>COUNTIF($BH$4:$BH$632,"=Level 8")</f>
        <v>45</v>
      </c>
    </row>
    <row r="13" spans="1:80" x14ac:dyDescent="0.3">
      <c r="A13">
        <v>2260740</v>
      </c>
      <c r="B13">
        <v>1</v>
      </c>
      <c r="C13" t="s">
        <v>68</v>
      </c>
      <c r="D13">
        <v>1</v>
      </c>
      <c r="E13">
        <v>1</v>
      </c>
      <c r="F13">
        <v>1</v>
      </c>
      <c r="G13">
        <v>1</v>
      </c>
      <c r="H13" t="str">
        <f>VLOOKUP(B13,'Lookup Tables'!$A$75:$B$86,2,TRUE)</f>
        <v>Level 1</v>
      </c>
      <c r="V13">
        <v>10723369</v>
      </c>
      <c r="W13">
        <v>21</v>
      </c>
      <c r="X13" t="s">
        <v>80</v>
      </c>
      <c r="Y13">
        <v>1</v>
      </c>
      <c r="Z13">
        <v>0</v>
      </c>
      <c r="AA13">
        <v>1</v>
      </c>
      <c r="AB13">
        <v>1</v>
      </c>
      <c r="AC13" t="str">
        <f>VLOOKUP(W13,'Lookup Tables'!$A$75:$B$86,2,TRUE)</f>
        <v>Level 1</v>
      </c>
      <c r="AY13">
        <v>2260740</v>
      </c>
      <c r="AZ13">
        <v>1</v>
      </c>
      <c r="BA13" t="s">
        <v>68</v>
      </c>
      <c r="BB13">
        <v>1</v>
      </c>
      <c r="BC13">
        <v>1</v>
      </c>
      <c r="BD13">
        <v>1</v>
      </c>
      <c r="BE13">
        <v>1</v>
      </c>
      <c r="BF13">
        <f t="shared" si="0"/>
        <v>3</v>
      </c>
      <c r="BG13" t="str">
        <f>VLOOKUP(AZ13,'Lookup Tables'!$A$75:$B$86,2,TRUE)</f>
        <v>Level 1</v>
      </c>
      <c r="BH13" t="str">
        <f t="shared" si="1"/>
        <v>Level 1</v>
      </c>
      <c r="BJ13" t="s">
        <v>3130</v>
      </c>
      <c r="BK13">
        <f>COUNTIF($BH$4:$BH$632,"=Level 9")</f>
        <v>15</v>
      </c>
    </row>
    <row r="14" spans="1:80" x14ac:dyDescent="0.3">
      <c r="A14">
        <v>6081178</v>
      </c>
      <c r="B14">
        <v>315</v>
      </c>
      <c r="C14" t="s">
        <v>74</v>
      </c>
      <c r="D14">
        <v>1</v>
      </c>
      <c r="E14">
        <v>0</v>
      </c>
      <c r="F14">
        <v>2</v>
      </c>
      <c r="G14">
        <v>0</v>
      </c>
      <c r="H14" t="str">
        <f>VLOOKUP(B14,'Lookup Tables'!$A$75:$B$86,2,TRUE)</f>
        <v>Level 2</v>
      </c>
      <c r="V14">
        <v>5770245</v>
      </c>
      <c r="W14">
        <v>451</v>
      </c>
      <c r="X14" t="s">
        <v>86</v>
      </c>
      <c r="Y14">
        <v>1</v>
      </c>
      <c r="Z14">
        <v>0</v>
      </c>
      <c r="AA14">
        <v>0</v>
      </c>
      <c r="AB14">
        <v>0</v>
      </c>
      <c r="AC14" t="str">
        <f>VLOOKUP(W14,'Lookup Tables'!$A$75:$B$86,2,TRUE)</f>
        <v>Level 2</v>
      </c>
      <c r="AY14">
        <v>6081178</v>
      </c>
      <c r="AZ14">
        <v>315</v>
      </c>
      <c r="BA14" t="s">
        <v>74</v>
      </c>
      <c r="BB14">
        <v>1</v>
      </c>
      <c r="BC14">
        <v>0</v>
      </c>
      <c r="BD14">
        <v>2</v>
      </c>
      <c r="BE14">
        <v>0</v>
      </c>
      <c r="BF14">
        <f t="shared" si="0"/>
        <v>2</v>
      </c>
      <c r="BG14" t="str">
        <f>VLOOKUP(AZ14,'Lookup Tables'!$A$75:$B$86,2,TRUE)</f>
        <v>Level 2</v>
      </c>
      <c r="BH14" t="str">
        <f t="shared" si="1"/>
        <v>Level 2</v>
      </c>
      <c r="BJ14" t="s">
        <v>3131</v>
      </c>
      <c r="BK14">
        <f>COUNTIF($BH$4:$BH$632,"=Level 10")</f>
        <v>7</v>
      </c>
    </row>
    <row r="15" spans="1:80" x14ac:dyDescent="0.3">
      <c r="A15">
        <v>10723369</v>
      </c>
      <c r="B15">
        <v>21</v>
      </c>
      <c r="C15" t="s">
        <v>80</v>
      </c>
      <c r="D15">
        <v>1</v>
      </c>
      <c r="E15">
        <v>0</v>
      </c>
      <c r="F15">
        <v>1</v>
      </c>
      <c r="G15">
        <v>1</v>
      </c>
      <c r="H15" t="str">
        <f>VLOOKUP(B15,'Lookup Tables'!$A$75:$B$86,2,TRUE)</f>
        <v>Level 1</v>
      </c>
      <c r="V15">
        <v>9492526</v>
      </c>
      <c r="W15">
        <v>314</v>
      </c>
      <c r="X15" t="s">
        <v>92</v>
      </c>
      <c r="Y15">
        <v>1</v>
      </c>
      <c r="Z15">
        <v>0</v>
      </c>
      <c r="AA15">
        <v>0</v>
      </c>
      <c r="AB15">
        <v>0</v>
      </c>
      <c r="AC15" t="str">
        <f>VLOOKUP(W15,'Lookup Tables'!$A$75:$B$86,2,TRUE)</f>
        <v>Level 2</v>
      </c>
      <c r="AY15">
        <v>10723369</v>
      </c>
      <c r="AZ15">
        <v>21</v>
      </c>
      <c r="BA15" t="s">
        <v>80</v>
      </c>
      <c r="BB15">
        <v>1</v>
      </c>
      <c r="BC15">
        <v>0</v>
      </c>
      <c r="BD15">
        <v>1</v>
      </c>
      <c r="BE15">
        <v>1</v>
      </c>
      <c r="BF15">
        <f t="shared" si="0"/>
        <v>2</v>
      </c>
      <c r="BG15" t="str">
        <f>VLOOKUP(AZ15,'Lookup Tables'!$A$75:$B$86,2,TRUE)</f>
        <v>Level 1</v>
      </c>
      <c r="BH15" t="str">
        <f t="shared" si="1"/>
        <v>Level 1</v>
      </c>
      <c r="BJ15" t="s">
        <v>3132</v>
      </c>
      <c r="BK15">
        <f>COUNTIF($BH$4:$BH$632,"=Level 11")</f>
        <v>12</v>
      </c>
    </row>
    <row r="16" spans="1:80" x14ac:dyDescent="0.3">
      <c r="A16">
        <v>5770245</v>
      </c>
      <c r="B16">
        <v>451</v>
      </c>
      <c r="C16" t="s">
        <v>86</v>
      </c>
      <c r="D16">
        <v>1</v>
      </c>
      <c r="E16">
        <v>0</v>
      </c>
      <c r="F16">
        <v>0</v>
      </c>
      <c r="G16">
        <v>0</v>
      </c>
      <c r="H16" t="str">
        <f>VLOOKUP(B16,'Lookup Tables'!$A$75:$B$86,2,TRUE)</f>
        <v>Level 2</v>
      </c>
      <c r="V16">
        <v>10216272</v>
      </c>
      <c r="W16">
        <v>7</v>
      </c>
      <c r="X16" t="s">
        <v>98</v>
      </c>
      <c r="Y16">
        <v>1</v>
      </c>
      <c r="Z16">
        <v>0</v>
      </c>
      <c r="AA16">
        <v>3</v>
      </c>
      <c r="AB16">
        <v>2</v>
      </c>
      <c r="AC16" t="str">
        <f>VLOOKUP(W16,'Lookup Tables'!$A$75:$B$86,2,TRUE)</f>
        <v>Level 1</v>
      </c>
      <c r="AY16">
        <v>5770245</v>
      </c>
      <c r="AZ16">
        <v>451</v>
      </c>
      <c r="BA16" t="s">
        <v>86</v>
      </c>
      <c r="BB16">
        <v>1</v>
      </c>
      <c r="BC16">
        <v>0</v>
      </c>
      <c r="BD16">
        <v>0</v>
      </c>
      <c r="BE16">
        <v>0</v>
      </c>
      <c r="BF16">
        <f t="shared" si="0"/>
        <v>0</v>
      </c>
      <c r="BG16" t="str">
        <f>VLOOKUP(AZ16,'Lookup Tables'!$A$75:$B$86,2,TRUE)</f>
        <v>Level 2</v>
      </c>
      <c r="BH16" t="str">
        <f t="shared" si="1"/>
        <v/>
      </c>
    </row>
    <row r="17" spans="1:60" x14ac:dyDescent="0.3">
      <c r="A17">
        <v>9492526</v>
      </c>
      <c r="B17">
        <v>314</v>
      </c>
      <c r="C17" t="s">
        <v>92</v>
      </c>
      <c r="D17">
        <v>1</v>
      </c>
      <c r="E17">
        <v>0</v>
      </c>
      <c r="F17">
        <v>0</v>
      </c>
      <c r="G17">
        <v>0</v>
      </c>
      <c r="H17" t="str">
        <f>VLOOKUP(B17,'Lookup Tables'!$A$75:$B$86,2,TRUE)</f>
        <v>Level 2</v>
      </c>
      <c r="V17">
        <v>4206056</v>
      </c>
      <c r="W17">
        <v>150</v>
      </c>
      <c r="X17" t="s">
        <v>104</v>
      </c>
      <c r="Y17">
        <v>1</v>
      </c>
      <c r="Z17">
        <v>1</v>
      </c>
      <c r="AA17">
        <v>0</v>
      </c>
      <c r="AB17">
        <v>0</v>
      </c>
      <c r="AC17" t="str">
        <f>VLOOKUP(W17,'Lookup Tables'!$A$75:$B$86,2,TRUE)</f>
        <v>Level 1</v>
      </c>
      <c r="AY17">
        <v>9492526</v>
      </c>
      <c r="AZ17">
        <v>314</v>
      </c>
      <c r="BA17" t="s">
        <v>92</v>
      </c>
      <c r="BB17">
        <v>1</v>
      </c>
      <c r="BC17">
        <v>0</v>
      </c>
      <c r="BD17">
        <v>0</v>
      </c>
      <c r="BE17">
        <v>0</v>
      </c>
      <c r="BF17">
        <f t="shared" si="0"/>
        <v>0</v>
      </c>
      <c r="BG17" t="str">
        <f>VLOOKUP(AZ17,'Lookup Tables'!$A$75:$B$86,2,TRUE)</f>
        <v>Level 2</v>
      </c>
      <c r="BH17" t="str">
        <f t="shared" si="1"/>
        <v/>
      </c>
    </row>
    <row r="18" spans="1:60" x14ac:dyDescent="0.3">
      <c r="A18">
        <v>10216272</v>
      </c>
      <c r="B18">
        <v>7</v>
      </c>
      <c r="C18" t="s">
        <v>98</v>
      </c>
      <c r="D18">
        <v>1</v>
      </c>
      <c r="E18">
        <v>0</v>
      </c>
      <c r="F18">
        <v>3</v>
      </c>
      <c r="G18">
        <v>2</v>
      </c>
      <c r="H18" t="str">
        <f>VLOOKUP(B18,'Lookup Tables'!$A$75:$B$86,2,TRUE)</f>
        <v>Level 1</v>
      </c>
      <c r="V18">
        <v>15013711</v>
      </c>
      <c r="W18">
        <v>9</v>
      </c>
      <c r="X18" t="s">
        <v>110</v>
      </c>
      <c r="Y18">
        <v>2</v>
      </c>
      <c r="Z18">
        <v>0</v>
      </c>
      <c r="AA18">
        <v>1</v>
      </c>
      <c r="AB18">
        <v>2</v>
      </c>
      <c r="AC18" t="str">
        <f>VLOOKUP(W18,'Lookup Tables'!$A$75:$B$86,2,TRUE)</f>
        <v>Level 1</v>
      </c>
      <c r="AY18">
        <v>10216272</v>
      </c>
      <c r="AZ18">
        <v>7</v>
      </c>
      <c r="BA18" t="s">
        <v>98</v>
      </c>
      <c r="BB18">
        <v>1</v>
      </c>
      <c r="BC18">
        <v>0</v>
      </c>
      <c r="BD18">
        <v>3</v>
      </c>
      <c r="BE18">
        <v>2</v>
      </c>
      <c r="BF18">
        <f t="shared" si="0"/>
        <v>5</v>
      </c>
      <c r="BG18" t="str">
        <f>VLOOKUP(AZ18,'Lookup Tables'!$A$75:$B$86,2,TRUE)</f>
        <v>Level 1</v>
      </c>
      <c r="BH18" t="str">
        <f t="shared" si="1"/>
        <v>Level 1</v>
      </c>
    </row>
    <row r="19" spans="1:60" x14ac:dyDescent="0.3">
      <c r="A19">
        <v>4206056</v>
      </c>
      <c r="B19">
        <v>150</v>
      </c>
      <c r="C19" t="s">
        <v>104</v>
      </c>
      <c r="D19">
        <v>1</v>
      </c>
      <c r="E19">
        <v>1</v>
      </c>
      <c r="F19">
        <v>0</v>
      </c>
      <c r="G19">
        <v>0</v>
      </c>
      <c r="H19" t="str">
        <f>VLOOKUP(B19,'Lookup Tables'!$A$75:$B$86,2,TRUE)</f>
        <v>Level 1</v>
      </c>
      <c r="V19">
        <v>9334155</v>
      </c>
      <c r="W19">
        <v>964</v>
      </c>
      <c r="X19" t="s">
        <v>116</v>
      </c>
      <c r="Y19">
        <v>1</v>
      </c>
      <c r="Z19">
        <v>0</v>
      </c>
      <c r="AA19">
        <v>0</v>
      </c>
      <c r="AB19">
        <v>0</v>
      </c>
      <c r="AC19" t="str">
        <f>VLOOKUP(W19,'Lookup Tables'!$A$75:$B$86,2,TRUE)</f>
        <v>Level 3</v>
      </c>
      <c r="AY19">
        <v>4206056</v>
      </c>
      <c r="AZ19">
        <v>150</v>
      </c>
      <c r="BA19" t="s">
        <v>104</v>
      </c>
      <c r="BB19">
        <v>1</v>
      </c>
      <c r="BC19">
        <v>1</v>
      </c>
      <c r="BD19">
        <v>0</v>
      </c>
      <c r="BE19">
        <v>0</v>
      </c>
      <c r="BF19">
        <f t="shared" si="0"/>
        <v>1</v>
      </c>
      <c r="BG19" t="str">
        <f>VLOOKUP(AZ19,'Lookup Tables'!$A$75:$B$86,2,TRUE)</f>
        <v>Level 1</v>
      </c>
      <c r="BH19" t="str">
        <f t="shared" si="1"/>
        <v>Level 1</v>
      </c>
    </row>
    <row r="20" spans="1:60" x14ac:dyDescent="0.3">
      <c r="A20">
        <v>15013711</v>
      </c>
      <c r="B20">
        <v>9</v>
      </c>
      <c r="C20" t="s">
        <v>110</v>
      </c>
      <c r="D20">
        <v>2</v>
      </c>
      <c r="E20">
        <v>0</v>
      </c>
      <c r="F20">
        <v>1</v>
      </c>
      <c r="G20">
        <v>2</v>
      </c>
      <c r="H20" t="str">
        <f>VLOOKUP(B20,'Lookup Tables'!$A$75:$B$86,2,TRUE)</f>
        <v>Level 1</v>
      </c>
      <c r="V20">
        <v>848967</v>
      </c>
      <c r="W20">
        <v>173</v>
      </c>
      <c r="X20" t="s">
        <v>4128</v>
      </c>
      <c r="Y20">
        <v>1</v>
      </c>
      <c r="Z20">
        <v>1</v>
      </c>
      <c r="AA20">
        <v>0</v>
      </c>
      <c r="AB20">
        <v>2</v>
      </c>
      <c r="AC20" t="str">
        <f>VLOOKUP(W20,'Lookup Tables'!$A$75:$B$86,2,TRUE)</f>
        <v>Level 1</v>
      </c>
      <c r="AY20">
        <v>15013711</v>
      </c>
      <c r="AZ20">
        <v>9</v>
      </c>
      <c r="BA20" t="s">
        <v>110</v>
      </c>
      <c r="BB20">
        <v>2</v>
      </c>
      <c r="BC20">
        <v>0</v>
      </c>
      <c r="BD20">
        <v>1</v>
      </c>
      <c r="BE20">
        <v>2</v>
      </c>
      <c r="BF20">
        <f t="shared" si="0"/>
        <v>3</v>
      </c>
      <c r="BG20" t="str">
        <f>VLOOKUP(AZ20,'Lookup Tables'!$A$75:$B$86,2,TRUE)</f>
        <v>Level 1</v>
      </c>
      <c r="BH20" t="str">
        <f t="shared" si="1"/>
        <v>Level 1</v>
      </c>
    </row>
    <row r="21" spans="1:60" x14ac:dyDescent="0.3">
      <c r="A21">
        <v>9334155</v>
      </c>
      <c r="B21">
        <v>964</v>
      </c>
      <c r="C21" t="s">
        <v>116</v>
      </c>
      <c r="D21">
        <v>1</v>
      </c>
      <c r="E21">
        <v>0</v>
      </c>
      <c r="F21">
        <v>0</v>
      </c>
      <c r="G21">
        <v>0</v>
      </c>
      <c r="H21" t="str">
        <f>VLOOKUP(B21,'Lookup Tables'!$A$75:$B$86,2,TRUE)</f>
        <v>Level 3</v>
      </c>
      <c r="V21">
        <v>13442</v>
      </c>
      <c r="W21">
        <v>14705</v>
      </c>
      <c r="X21" t="s">
        <v>128</v>
      </c>
      <c r="Y21">
        <v>1</v>
      </c>
      <c r="Z21">
        <v>0</v>
      </c>
      <c r="AA21">
        <v>0</v>
      </c>
      <c r="AB21">
        <v>0</v>
      </c>
      <c r="AC21" t="str">
        <f>VLOOKUP(W21,'Lookup Tables'!$A$75:$B$86,2,TRUE)</f>
        <v>Level 8</v>
      </c>
      <c r="AY21">
        <v>9334155</v>
      </c>
      <c r="AZ21">
        <v>964</v>
      </c>
      <c r="BA21" t="s">
        <v>116</v>
      </c>
      <c r="BB21">
        <v>1</v>
      </c>
      <c r="BC21">
        <v>0</v>
      </c>
      <c r="BD21">
        <v>0</v>
      </c>
      <c r="BE21">
        <v>0</v>
      </c>
      <c r="BF21">
        <f t="shared" si="0"/>
        <v>0</v>
      </c>
      <c r="BG21" t="str">
        <f>VLOOKUP(AZ21,'Lookup Tables'!$A$75:$B$86,2,TRUE)</f>
        <v>Level 3</v>
      </c>
      <c r="BH21" t="str">
        <f t="shared" si="1"/>
        <v/>
      </c>
    </row>
    <row r="22" spans="1:60" x14ac:dyDescent="0.3">
      <c r="A22">
        <v>848967</v>
      </c>
      <c r="B22">
        <v>173</v>
      </c>
      <c r="C22" t="s">
        <v>4128</v>
      </c>
      <c r="D22">
        <v>1</v>
      </c>
      <c r="E22">
        <v>1</v>
      </c>
      <c r="F22">
        <v>0</v>
      </c>
      <c r="G22">
        <v>2</v>
      </c>
      <c r="H22" t="str">
        <f>VLOOKUP(B22,'Lookup Tables'!$A$75:$B$86,2,TRUE)</f>
        <v>Level 1</v>
      </c>
      <c r="V22">
        <v>1200984</v>
      </c>
      <c r="W22">
        <v>981</v>
      </c>
      <c r="X22" t="s">
        <v>134</v>
      </c>
      <c r="Y22">
        <v>1</v>
      </c>
      <c r="Z22">
        <v>0</v>
      </c>
      <c r="AA22">
        <v>1</v>
      </c>
      <c r="AB22">
        <v>1</v>
      </c>
      <c r="AC22" t="str">
        <f>VLOOKUP(W22,'Lookup Tables'!$A$75:$B$86,2,TRUE)</f>
        <v>Level 3</v>
      </c>
      <c r="AY22">
        <v>848967</v>
      </c>
      <c r="AZ22">
        <v>173</v>
      </c>
      <c r="BA22" t="s">
        <v>4128</v>
      </c>
      <c r="BB22">
        <v>1</v>
      </c>
      <c r="BC22">
        <v>1</v>
      </c>
      <c r="BD22">
        <v>0</v>
      </c>
      <c r="BE22">
        <v>2</v>
      </c>
      <c r="BF22">
        <f t="shared" si="0"/>
        <v>3</v>
      </c>
      <c r="BG22" t="str">
        <f>VLOOKUP(AZ22,'Lookup Tables'!$A$75:$B$86,2,TRUE)</f>
        <v>Level 1</v>
      </c>
      <c r="BH22" t="str">
        <f t="shared" si="1"/>
        <v>Level 1</v>
      </c>
    </row>
    <row r="23" spans="1:60" x14ac:dyDescent="0.3">
      <c r="A23">
        <v>13442</v>
      </c>
      <c r="B23">
        <v>14705</v>
      </c>
      <c r="C23" t="s">
        <v>128</v>
      </c>
      <c r="D23">
        <v>1</v>
      </c>
      <c r="E23">
        <v>0</v>
      </c>
      <c r="F23">
        <v>0</v>
      </c>
      <c r="G23">
        <v>0</v>
      </c>
      <c r="H23" t="str">
        <f>VLOOKUP(B23,'Lookup Tables'!$A$75:$B$86,2,TRUE)</f>
        <v>Level 8</v>
      </c>
      <c r="V23">
        <v>11042434</v>
      </c>
      <c r="W23">
        <v>11</v>
      </c>
      <c r="X23" t="s">
        <v>140</v>
      </c>
      <c r="Y23">
        <v>1</v>
      </c>
      <c r="Z23">
        <v>0</v>
      </c>
      <c r="AA23">
        <v>0</v>
      </c>
      <c r="AB23">
        <v>0</v>
      </c>
      <c r="AC23" t="str">
        <f>VLOOKUP(W23,'Lookup Tables'!$A$75:$B$86,2,TRUE)</f>
        <v>Level 1</v>
      </c>
      <c r="AY23">
        <v>13442</v>
      </c>
      <c r="AZ23">
        <v>14705</v>
      </c>
      <c r="BA23" t="s">
        <v>128</v>
      </c>
      <c r="BB23">
        <v>1</v>
      </c>
      <c r="BC23">
        <v>0</v>
      </c>
      <c r="BD23">
        <v>0</v>
      </c>
      <c r="BE23">
        <v>0</v>
      </c>
      <c r="BF23">
        <f t="shared" si="0"/>
        <v>0</v>
      </c>
      <c r="BG23" t="str">
        <f>VLOOKUP(AZ23,'Lookup Tables'!$A$75:$B$86,2,TRUE)</f>
        <v>Level 8</v>
      </c>
      <c r="BH23" t="str">
        <f t="shared" si="1"/>
        <v/>
      </c>
    </row>
    <row r="24" spans="1:60" x14ac:dyDescent="0.3">
      <c r="A24">
        <v>1200984</v>
      </c>
      <c r="B24">
        <v>981</v>
      </c>
      <c r="C24" t="s">
        <v>134</v>
      </c>
      <c r="D24">
        <v>1</v>
      </c>
      <c r="E24">
        <v>0</v>
      </c>
      <c r="F24">
        <v>1</v>
      </c>
      <c r="G24">
        <v>1</v>
      </c>
      <c r="H24" t="str">
        <f>VLOOKUP(B24,'Lookup Tables'!$A$75:$B$86,2,TRUE)</f>
        <v>Level 3</v>
      </c>
      <c r="V24">
        <v>1106456</v>
      </c>
      <c r="W24">
        <v>2481</v>
      </c>
      <c r="X24" t="s">
        <v>146</v>
      </c>
      <c r="Y24">
        <v>1</v>
      </c>
      <c r="Z24">
        <v>0</v>
      </c>
      <c r="AA24">
        <v>0</v>
      </c>
      <c r="AB24">
        <v>0</v>
      </c>
      <c r="AC24" t="str">
        <f>VLOOKUP(W24,'Lookup Tables'!$A$75:$B$86,2,TRUE)</f>
        <v>Level 5</v>
      </c>
      <c r="AY24">
        <v>1200984</v>
      </c>
      <c r="AZ24">
        <v>981</v>
      </c>
      <c r="BA24" t="s">
        <v>134</v>
      </c>
      <c r="BB24">
        <v>1</v>
      </c>
      <c r="BC24">
        <v>0</v>
      </c>
      <c r="BD24">
        <v>1</v>
      </c>
      <c r="BE24">
        <v>1</v>
      </c>
      <c r="BF24">
        <f t="shared" si="0"/>
        <v>2</v>
      </c>
      <c r="BG24" t="str">
        <f>VLOOKUP(AZ24,'Lookup Tables'!$A$75:$B$86,2,TRUE)</f>
        <v>Level 3</v>
      </c>
      <c r="BH24" t="str">
        <f t="shared" si="1"/>
        <v>Level 3</v>
      </c>
    </row>
    <row r="25" spans="1:60" x14ac:dyDescent="0.3">
      <c r="A25">
        <v>11042434</v>
      </c>
      <c r="B25">
        <v>11</v>
      </c>
      <c r="C25" t="s">
        <v>140</v>
      </c>
      <c r="D25">
        <v>1</v>
      </c>
      <c r="E25">
        <v>0</v>
      </c>
      <c r="F25">
        <v>0</v>
      </c>
      <c r="G25">
        <v>0</v>
      </c>
      <c r="H25" t="str">
        <f>VLOOKUP(B25,'Lookup Tables'!$A$75:$B$86,2,TRUE)</f>
        <v>Level 1</v>
      </c>
      <c r="V25">
        <v>479701</v>
      </c>
      <c r="W25">
        <v>2387</v>
      </c>
      <c r="X25" t="s">
        <v>158</v>
      </c>
      <c r="Y25">
        <v>1</v>
      </c>
      <c r="Z25">
        <v>0</v>
      </c>
      <c r="AA25">
        <v>0</v>
      </c>
      <c r="AB25">
        <v>0</v>
      </c>
      <c r="AC25" t="str">
        <f>VLOOKUP(W25,'Lookup Tables'!$A$75:$B$86,2,TRUE)</f>
        <v>Level 5</v>
      </c>
      <c r="AY25">
        <v>11042434</v>
      </c>
      <c r="AZ25">
        <v>11</v>
      </c>
      <c r="BA25" t="s">
        <v>140</v>
      </c>
      <c r="BB25">
        <v>1</v>
      </c>
      <c r="BC25">
        <v>0</v>
      </c>
      <c r="BD25">
        <v>0</v>
      </c>
      <c r="BE25">
        <v>0</v>
      </c>
      <c r="BF25">
        <f t="shared" si="0"/>
        <v>0</v>
      </c>
      <c r="BG25" t="str">
        <f>VLOOKUP(AZ25,'Lookup Tables'!$A$75:$B$86,2,TRUE)</f>
        <v>Level 1</v>
      </c>
      <c r="BH25" t="str">
        <f t="shared" si="1"/>
        <v/>
      </c>
    </row>
    <row r="26" spans="1:60" x14ac:dyDescent="0.3">
      <c r="A26">
        <v>1106456</v>
      </c>
      <c r="B26">
        <v>2481</v>
      </c>
      <c r="C26" t="s">
        <v>146</v>
      </c>
      <c r="D26">
        <v>1</v>
      </c>
      <c r="E26">
        <v>0</v>
      </c>
      <c r="F26">
        <v>0</v>
      </c>
      <c r="G26">
        <v>0</v>
      </c>
      <c r="H26" t="str">
        <f>VLOOKUP(B26,'Lookup Tables'!$A$75:$B$86,2,TRUE)</f>
        <v>Level 5</v>
      </c>
      <c r="V26">
        <v>5649726</v>
      </c>
      <c r="W26">
        <v>21</v>
      </c>
      <c r="X26" t="s">
        <v>164</v>
      </c>
      <c r="Y26">
        <v>1</v>
      </c>
      <c r="Z26">
        <v>0</v>
      </c>
      <c r="AA26">
        <v>1</v>
      </c>
      <c r="AB26">
        <v>0</v>
      </c>
      <c r="AC26" t="str">
        <f>VLOOKUP(W26,'Lookup Tables'!$A$75:$B$86,2,TRUE)</f>
        <v>Level 1</v>
      </c>
      <c r="AY26">
        <v>1106456</v>
      </c>
      <c r="AZ26">
        <v>2481</v>
      </c>
      <c r="BA26" t="s">
        <v>146</v>
      </c>
      <c r="BB26">
        <v>1</v>
      </c>
      <c r="BC26">
        <v>0</v>
      </c>
      <c r="BD26">
        <v>0</v>
      </c>
      <c r="BE26">
        <v>0</v>
      </c>
      <c r="BF26">
        <f t="shared" si="0"/>
        <v>0</v>
      </c>
      <c r="BG26" t="str">
        <f>VLOOKUP(AZ26,'Lookup Tables'!$A$75:$B$86,2,TRUE)</f>
        <v>Level 5</v>
      </c>
      <c r="BH26" t="str">
        <f t="shared" si="1"/>
        <v/>
      </c>
    </row>
    <row r="27" spans="1:60" x14ac:dyDescent="0.3">
      <c r="A27">
        <v>479701</v>
      </c>
      <c r="B27">
        <v>2387</v>
      </c>
      <c r="C27" t="s">
        <v>158</v>
      </c>
      <c r="D27">
        <v>1</v>
      </c>
      <c r="E27">
        <v>0</v>
      </c>
      <c r="F27">
        <v>0</v>
      </c>
      <c r="G27">
        <v>0</v>
      </c>
      <c r="H27" t="str">
        <f>VLOOKUP(B27,'Lookup Tables'!$A$75:$B$86,2,TRUE)</f>
        <v>Level 5</v>
      </c>
      <c r="V27">
        <v>3809766</v>
      </c>
      <c r="W27">
        <v>53</v>
      </c>
      <c r="X27" t="s">
        <v>170</v>
      </c>
      <c r="Y27">
        <v>1</v>
      </c>
      <c r="Z27">
        <v>0</v>
      </c>
      <c r="AA27">
        <v>0</v>
      </c>
      <c r="AB27">
        <v>0</v>
      </c>
      <c r="AC27" t="str">
        <f>VLOOKUP(W27,'Lookup Tables'!$A$75:$B$86,2,TRUE)</f>
        <v>Level 1</v>
      </c>
      <c r="AY27">
        <v>479701</v>
      </c>
      <c r="AZ27">
        <v>2387</v>
      </c>
      <c r="BA27" t="s">
        <v>158</v>
      </c>
      <c r="BB27">
        <v>1</v>
      </c>
      <c r="BC27">
        <v>0</v>
      </c>
      <c r="BD27">
        <v>0</v>
      </c>
      <c r="BE27">
        <v>0</v>
      </c>
      <c r="BF27">
        <f t="shared" si="0"/>
        <v>0</v>
      </c>
      <c r="BG27" t="str">
        <f>VLOOKUP(AZ27,'Lookup Tables'!$A$75:$B$86,2,TRUE)</f>
        <v>Level 5</v>
      </c>
      <c r="BH27" t="str">
        <f t="shared" si="1"/>
        <v/>
      </c>
    </row>
    <row r="28" spans="1:60" x14ac:dyDescent="0.3">
      <c r="A28">
        <v>5649726</v>
      </c>
      <c r="B28">
        <v>21</v>
      </c>
      <c r="C28" t="s">
        <v>164</v>
      </c>
      <c r="D28">
        <v>1</v>
      </c>
      <c r="E28">
        <v>0</v>
      </c>
      <c r="F28">
        <v>1</v>
      </c>
      <c r="G28">
        <v>0</v>
      </c>
      <c r="H28" t="str">
        <f>VLOOKUP(B28,'Lookup Tables'!$A$75:$B$86,2,TRUE)</f>
        <v>Level 1</v>
      </c>
      <c r="V28">
        <v>11944161</v>
      </c>
      <c r="W28">
        <v>63</v>
      </c>
      <c r="X28" t="s">
        <v>176</v>
      </c>
      <c r="Y28">
        <v>1</v>
      </c>
      <c r="Z28">
        <v>0</v>
      </c>
      <c r="AA28">
        <v>0</v>
      </c>
      <c r="AB28">
        <v>0</v>
      </c>
      <c r="AC28" t="str">
        <f>VLOOKUP(W28,'Lookup Tables'!$A$75:$B$86,2,TRUE)</f>
        <v>Level 1</v>
      </c>
      <c r="AY28">
        <v>5649726</v>
      </c>
      <c r="AZ28">
        <v>21</v>
      </c>
      <c r="BA28" t="s">
        <v>164</v>
      </c>
      <c r="BB28">
        <v>1</v>
      </c>
      <c r="BC28">
        <v>0</v>
      </c>
      <c r="BD28">
        <v>1</v>
      </c>
      <c r="BE28">
        <v>0</v>
      </c>
      <c r="BF28">
        <f t="shared" si="0"/>
        <v>1</v>
      </c>
      <c r="BG28" t="str">
        <f>VLOOKUP(AZ28,'Lookup Tables'!$A$75:$B$86,2,TRUE)</f>
        <v>Level 1</v>
      </c>
      <c r="BH28" t="str">
        <f t="shared" si="1"/>
        <v>Level 1</v>
      </c>
    </row>
    <row r="29" spans="1:60" x14ac:dyDescent="0.3">
      <c r="A29">
        <v>3809766</v>
      </c>
      <c r="B29">
        <v>53</v>
      </c>
      <c r="C29" t="s">
        <v>170</v>
      </c>
      <c r="D29">
        <v>1</v>
      </c>
      <c r="E29">
        <v>0</v>
      </c>
      <c r="F29">
        <v>0</v>
      </c>
      <c r="G29">
        <v>0</v>
      </c>
      <c r="H29" t="str">
        <f>VLOOKUP(B29,'Lookup Tables'!$A$75:$B$86,2,TRUE)</f>
        <v>Level 1</v>
      </c>
      <c r="V29">
        <v>2663033</v>
      </c>
      <c r="W29">
        <v>1332</v>
      </c>
      <c r="X29" t="s">
        <v>182</v>
      </c>
      <c r="Y29">
        <v>1</v>
      </c>
      <c r="Z29">
        <v>1</v>
      </c>
      <c r="AA29">
        <v>1</v>
      </c>
      <c r="AB29">
        <v>0</v>
      </c>
      <c r="AC29" t="str">
        <f>VLOOKUP(W29,'Lookup Tables'!$A$75:$B$86,2,TRUE)</f>
        <v>Level 4</v>
      </c>
      <c r="AY29">
        <v>3809766</v>
      </c>
      <c r="AZ29">
        <v>53</v>
      </c>
      <c r="BA29" t="s">
        <v>170</v>
      </c>
      <c r="BB29">
        <v>1</v>
      </c>
      <c r="BC29">
        <v>0</v>
      </c>
      <c r="BD29">
        <v>0</v>
      </c>
      <c r="BE29">
        <v>0</v>
      </c>
      <c r="BF29">
        <f t="shared" si="0"/>
        <v>0</v>
      </c>
      <c r="BG29" t="str">
        <f>VLOOKUP(AZ29,'Lookup Tables'!$A$75:$B$86,2,TRUE)</f>
        <v>Level 1</v>
      </c>
      <c r="BH29" t="str">
        <f t="shared" si="1"/>
        <v/>
      </c>
    </row>
    <row r="30" spans="1:60" x14ac:dyDescent="0.3">
      <c r="A30">
        <v>11944161</v>
      </c>
      <c r="B30">
        <v>63</v>
      </c>
      <c r="C30" t="s">
        <v>176</v>
      </c>
      <c r="D30">
        <v>1</v>
      </c>
      <c r="E30">
        <v>0</v>
      </c>
      <c r="F30">
        <v>0</v>
      </c>
      <c r="G30">
        <v>0</v>
      </c>
      <c r="H30" t="str">
        <f>VLOOKUP(B30,'Lookup Tables'!$A$75:$B$86,2,TRUE)</f>
        <v>Level 1</v>
      </c>
      <c r="V30">
        <v>13576115</v>
      </c>
      <c r="W30">
        <v>11</v>
      </c>
      <c r="X30" t="s">
        <v>188</v>
      </c>
      <c r="Y30">
        <v>1</v>
      </c>
      <c r="Z30">
        <v>1</v>
      </c>
      <c r="AA30">
        <v>0</v>
      </c>
      <c r="AB30">
        <v>0</v>
      </c>
      <c r="AC30" t="str">
        <f>VLOOKUP(W30,'Lookup Tables'!$A$75:$B$86,2,TRUE)</f>
        <v>Level 1</v>
      </c>
      <c r="AY30">
        <v>11944161</v>
      </c>
      <c r="AZ30">
        <v>63</v>
      </c>
      <c r="BA30" t="s">
        <v>176</v>
      </c>
      <c r="BB30">
        <v>1</v>
      </c>
      <c r="BC30">
        <v>0</v>
      </c>
      <c r="BD30">
        <v>0</v>
      </c>
      <c r="BE30">
        <v>0</v>
      </c>
      <c r="BF30">
        <f t="shared" si="0"/>
        <v>0</v>
      </c>
      <c r="BG30" t="str">
        <f>VLOOKUP(AZ30,'Lookup Tables'!$A$75:$B$86,2,TRUE)</f>
        <v>Level 1</v>
      </c>
      <c r="BH30" t="str">
        <f t="shared" si="1"/>
        <v/>
      </c>
    </row>
    <row r="31" spans="1:60" x14ac:dyDescent="0.3">
      <c r="A31">
        <v>2663033</v>
      </c>
      <c r="B31">
        <v>1332</v>
      </c>
      <c r="C31" t="s">
        <v>182</v>
      </c>
      <c r="D31">
        <v>1</v>
      </c>
      <c r="E31">
        <v>1</v>
      </c>
      <c r="F31">
        <v>1</v>
      </c>
      <c r="G31">
        <v>0</v>
      </c>
      <c r="H31" t="str">
        <f>VLOOKUP(B31,'Lookup Tables'!$A$75:$B$86,2,TRUE)</f>
        <v>Level 4</v>
      </c>
      <c r="V31">
        <v>2631623</v>
      </c>
      <c r="W31">
        <v>103</v>
      </c>
      <c r="X31" t="s">
        <v>197</v>
      </c>
      <c r="Y31">
        <v>2</v>
      </c>
      <c r="Z31">
        <v>0</v>
      </c>
      <c r="AA31">
        <v>3</v>
      </c>
      <c r="AB31">
        <v>2</v>
      </c>
      <c r="AC31" t="str">
        <f>VLOOKUP(W31,'Lookup Tables'!$A$75:$B$86,2,TRUE)</f>
        <v>Level 1</v>
      </c>
      <c r="AY31">
        <v>2663033</v>
      </c>
      <c r="AZ31">
        <v>1332</v>
      </c>
      <c r="BA31" t="s">
        <v>182</v>
      </c>
      <c r="BB31">
        <v>1</v>
      </c>
      <c r="BC31">
        <v>1</v>
      </c>
      <c r="BD31">
        <v>1</v>
      </c>
      <c r="BE31">
        <v>0</v>
      </c>
      <c r="BF31">
        <f t="shared" si="0"/>
        <v>2</v>
      </c>
      <c r="BG31" t="str">
        <f>VLOOKUP(AZ31,'Lookup Tables'!$A$75:$B$86,2,TRUE)</f>
        <v>Level 4</v>
      </c>
      <c r="BH31" t="str">
        <f t="shared" si="1"/>
        <v>Level 4</v>
      </c>
    </row>
    <row r="32" spans="1:60" x14ac:dyDescent="0.3">
      <c r="A32">
        <v>13576115</v>
      </c>
      <c r="B32">
        <v>11</v>
      </c>
      <c r="C32" t="s">
        <v>188</v>
      </c>
      <c r="D32">
        <v>1</v>
      </c>
      <c r="E32">
        <v>1</v>
      </c>
      <c r="F32">
        <v>0</v>
      </c>
      <c r="G32">
        <v>0</v>
      </c>
      <c r="H32" t="str">
        <f>VLOOKUP(B32,'Lookup Tables'!$A$75:$B$86,2,TRUE)</f>
        <v>Level 1</v>
      </c>
      <c r="V32">
        <v>9100652</v>
      </c>
      <c r="W32">
        <v>5</v>
      </c>
      <c r="X32" t="s">
        <v>203</v>
      </c>
      <c r="Y32">
        <v>2</v>
      </c>
      <c r="Z32">
        <v>0</v>
      </c>
      <c r="AA32">
        <v>0</v>
      </c>
      <c r="AB32">
        <v>0</v>
      </c>
      <c r="AC32" t="str">
        <f>VLOOKUP(W32,'Lookup Tables'!$A$75:$B$86,2,TRUE)</f>
        <v>Level 1</v>
      </c>
      <c r="AY32">
        <v>13576115</v>
      </c>
      <c r="AZ32">
        <v>11</v>
      </c>
      <c r="BA32" t="s">
        <v>188</v>
      </c>
      <c r="BB32">
        <v>1</v>
      </c>
      <c r="BC32">
        <v>1</v>
      </c>
      <c r="BD32">
        <v>0</v>
      </c>
      <c r="BE32">
        <v>0</v>
      </c>
      <c r="BF32">
        <f t="shared" si="0"/>
        <v>1</v>
      </c>
      <c r="BG32" t="str">
        <f>VLOOKUP(AZ32,'Lookup Tables'!$A$75:$B$86,2,TRUE)</f>
        <v>Level 1</v>
      </c>
      <c r="BH32" t="str">
        <f t="shared" si="1"/>
        <v>Level 1</v>
      </c>
    </row>
    <row r="33" spans="1:60" x14ac:dyDescent="0.3">
      <c r="A33">
        <v>2631623</v>
      </c>
      <c r="B33">
        <v>103</v>
      </c>
      <c r="C33" t="s">
        <v>197</v>
      </c>
      <c r="D33">
        <v>2</v>
      </c>
      <c r="E33">
        <v>0</v>
      </c>
      <c r="F33">
        <v>3</v>
      </c>
      <c r="G33">
        <v>2</v>
      </c>
      <c r="H33" t="str">
        <f>VLOOKUP(B33,'Lookup Tables'!$A$75:$B$86,2,TRUE)</f>
        <v>Level 1</v>
      </c>
      <c r="V33">
        <v>3957991</v>
      </c>
      <c r="W33">
        <v>51</v>
      </c>
      <c r="X33" t="s">
        <v>209</v>
      </c>
      <c r="Y33">
        <v>1</v>
      </c>
      <c r="Z33">
        <v>0</v>
      </c>
      <c r="AA33">
        <v>1</v>
      </c>
      <c r="AB33">
        <v>0</v>
      </c>
      <c r="AC33" t="str">
        <f>VLOOKUP(W33,'Lookup Tables'!$A$75:$B$86,2,TRUE)</f>
        <v>Level 1</v>
      </c>
      <c r="AY33">
        <v>2631623</v>
      </c>
      <c r="AZ33">
        <v>103</v>
      </c>
      <c r="BA33" t="s">
        <v>197</v>
      </c>
      <c r="BB33">
        <v>2</v>
      </c>
      <c r="BC33">
        <v>0</v>
      </c>
      <c r="BD33">
        <v>3</v>
      </c>
      <c r="BE33">
        <v>2</v>
      </c>
      <c r="BF33">
        <f t="shared" si="0"/>
        <v>5</v>
      </c>
      <c r="BG33" t="str">
        <f>VLOOKUP(AZ33,'Lookup Tables'!$A$75:$B$86,2,TRUE)</f>
        <v>Level 1</v>
      </c>
      <c r="BH33" t="str">
        <f t="shared" si="1"/>
        <v>Level 1</v>
      </c>
    </row>
    <row r="34" spans="1:60" x14ac:dyDescent="0.3">
      <c r="A34">
        <v>9100652</v>
      </c>
      <c r="B34">
        <v>5</v>
      </c>
      <c r="C34" t="s">
        <v>203</v>
      </c>
      <c r="D34">
        <v>2</v>
      </c>
      <c r="E34">
        <v>0</v>
      </c>
      <c r="F34">
        <v>0</v>
      </c>
      <c r="G34">
        <v>0</v>
      </c>
      <c r="H34" t="str">
        <f>VLOOKUP(B34,'Lookup Tables'!$A$75:$B$86,2,TRUE)</f>
        <v>Level 1</v>
      </c>
      <c r="V34">
        <v>11476545</v>
      </c>
      <c r="W34">
        <v>153</v>
      </c>
      <c r="X34" t="s">
        <v>215</v>
      </c>
      <c r="Y34">
        <v>3</v>
      </c>
      <c r="Z34">
        <v>2</v>
      </c>
      <c r="AA34">
        <v>3</v>
      </c>
      <c r="AB34">
        <v>1</v>
      </c>
      <c r="AC34" t="str">
        <f>VLOOKUP(W34,'Lookup Tables'!$A$75:$B$86,2,TRUE)</f>
        <v>Level 1</v>
      </c>
      <c r="AY34">
        <v>9100652</v>
      </c>
      <c r="AZ34">
        <v>5</v>
      </c>
      <c r="BA34" t="s">
        <v>203</v>
      </c>
      <c r="BB34">
        <v>2</v>
      </c>
      <c r="BC34">
        <v>0</v>
      </c>
      <c r="BD34">
        <v>0</v>
      </c>
      <c r="BE34">
        <v>0</v>
      </c>
      <c r="BF34">
        <f t="shared" si="0"/>
        <v>0</v>
      </c>
      <c r="BG34" t="str">
        <f>VLOOKUP(AZ34,'Lookup Tables'!$A$75:$B$86,2,TRUE)</f>
        <v>Level 1</v>
      </c>
      <c r="BH34" t="str">
        <f t="shared" si="1"/>
        <v/>
      </c>
    </row>
    <row r="35" spans="1:60" x14ac:dyDescent="0.3">
      <c r="A35">
        <v>3957991</v>
      </c>
      <c r="B35">
        <v>51</v>
      </c>
      <c r="C35" t="s">
        <v>209</v>
      </c>
      <c r="D35">
        <v>1</v>
      </c>
      <c r="E35">
        <v>0</v>
      </c>
      <c r="F35">
        <v>1</v>
      </c>
      <c r="G35">
        <v>0</v>
      </c>
      <c r="H35" t="str">
        <f>VLOOKUP(B35,'Lookup Tables'!$A$75:$B$86,2,TRUE)</f>
        <v>Level 1</v>
      </c>
      <c r="V35">
        <v>1435376</v>
      </c>
      <c r="W35">
        <v>2627</v>
      </c>
      <c r="X35" t="s">
        <v>221</v>
      </c>
      <c r="Y35">
        <v>1</v>
      </c>
      <c r="Z35">
        <v>1</v>
      </c>
      <c r="AA35">
        <v>0</v>
      </c>
      <c r="AB35">
        <v>0</v>
      </c>
      <c r="AC35" t="str">
        <f>VLOOKUP(W35,'Lookup Tables'!$A$75:$B$86,2,TRUE)</f>
        <v>Level 5</v>
      </c>
      <c r="AY35">
        <v>3957991</v>
      </c>
      <c r="AZ35">
        <v>51</v>
      </c>
      <c r="BA35" t="s">
        <v>209</v>
      </c>
      <c r="BB35">
        <v>1</v>
      </c>
      <c r="BC35">
        <v>0</v>
      </c>
      <c r="BD35">
        <v>1</v>
      </c>
      <c r="BE35">
        <v>0</v>
      </c>
      <c r="BF35">
        <f t="shared" si="0"/>
        <v>1</v>
      </c>
      <c r="BG35" t="str">
        <f>VLOOKUP(AZ35,'Lookup Tables'!$A$75:$B$86,2,TRUE)</f>
        <v>Level 1</v>
      </c>
      <c r="BH35" t="str">
        <f t="shared" si="1"/>
        <v>Level 1</v>
      </c>
    </row>
    <row r="36" spans="1:60" x14ac:dyDescent="0.3">
      <c r="A36">
        <v>11476545</v>
      </c>
      <c r="B36">
        <v>153</v>
      </c>
      <c r="C36" t="s">
        <v>215</v>
      </c>
      <c r="D36">
        <v>3</v>
      </c>
      <c r="E36">
        <v>2</v>
      </c>
      <c r="F36">
        <v>3</v>
      </c>
      <c r="G36">
        <v>1</v>
      </c>
      <c r="H36" t="str">
        <f>VLOOKUP(B36,'Lookup Tables'!$A$75:$B$86,2,TRUE)</f>
        <v>Level 1</v>
      </c>
      <c r="V36">
        <v>3960200</v>
      </c>
      <c r="W36">
        <v>2115</v>
      </c>
      <c r="X36" t="s">
        <v>227</v>
      </c>
      <c r="Y36">
        <v>1</v>
      </c>
      <c r="Z36">
        <v>1</v>
      </c>
      <c r="AA36">
        <v>8</v>
      </c>
      <c r="AB36">
        <v>11</v>
      </c>
      <c r="AC36" t="str">
        <f>VLOOKUP(W36,'Lookup Tables'!$A$75:$B$86,2,TRUE)</f>
        <v>Level 5</v>
      </c>
      <c r="AY36">
        <v>11476545</v>
      </c>
      <c r="AZ36">
        <v>153</v>
      </c>
      <c r="BA36" t="s">
        <v>215</v>
      </c>
      <c r="BB36">
        <v>3</v>
      </c>
      <c r="BC36">
        <v>2</v>
      </c>
      <c r="BD36">
        <v>3</v>
      </c>
      <c r="BE36">
        <v>1</v>
      </c>
      <c r="BF36">
        <f t="shared" si="0"/>
        <v>6</v>
      </c>
      <c r="BG36" t="str">
        <f>VLOOKUP(AZ36,'Lookup Tables'!$A$75:$B$86,2,TRUE)</f>
        <v>Level 1</v>
      </c>
      <c r="BH36" t="str">
        <f t="shared" si="1"/>
        <v>Level 1</v>
      </c>
    </row>
    <row r="37" spans="1:60" x14ac:dyDescent="0.3">
      <c r="A37">
        <v>1435376</v>
      </c>
      <c r="B37">
        <v>2627</v>
      </c>
      <c r="C37" t="s">
        <v>221</v>
      </c>
      <c r="D37">
        <v>1</v>
      </c>
      <c r="E37">
        <v>1</v>
      </c>
      <c r="F37">
        <v>0</v>
      </c>
      <c r="G37">
        <v>0</v>
      </c>
      <c r="H37" t="str">
        <f>VLOOKUP(B37,'Lookup Tables'!$A$75:$B$86,2,TRUE)</f>
        <v>Level 5</v>
      </c>
      <c r="V37">
        <v>2137483</v>
      </c>
      <c r="W37">
        <v>1955</v>
      </c>
      <c r="X37" t="s">
        <v>4129</v>
      </c>
      <c r="Y37">
        <v>1</v>
      </c>
      <c r="Z37">
        <v>1</v>
      </c>
      <c r="AA37">
        <v>1</v>
      </c>
      <c r="AB37">
        <v>1</v>
      </c>
      <c r="AC37" t="str">
        <f>VLOOKUP(W37,'Lookup Tables'!$A$75:$B$86,2,TRUE)</f>
        <v>Level 4</v>
      </c>
      <c r="AY37">
        <v>1435376</v>
      </c>
      <c r="AZ37">
        <v>2627</v>
      </c>
      <c r="BA37" t="s">
        <v>221</v>
      </c>
      <c r="BB37">
        <v>1</v>
      </c>
      <c r="BC37">
        <v>1</v>
      </c>
      <c r="BD37">
        <v>0</v>
      </c>
      <c r="BE37">
        <v>0</v>
      </c>
      <c r="BF37">
        <f t="shared" si="0"/>
        <v>1</v>
      </c>
      <c r="BG37" t="str">
        <f>VLOOKUP(AZ37,'Lookup Tables'!$A$75:$B$86,2,TRUE)</f>
        <v>Level 5</v>
      </c>
      <c r="BH37" t="str">
        <f t="shared" si="1"/>
        <v>Level 5</v>
      </c>
    </row>
    <row r="38" spans="1:60" x14ac:dyDescent="0.3">
      <c r="A38">
        <v>3960200</v>
      </c>
      <c r="B38">
        <v>2115</v>
      </c>
      <c r="C38" t="s">
        <v>227</v>
      </c>
      <c r="D38">
        <v>1</v>
      </c>
      <c r="E38">
        <v>1</v>
      </c>
      <c r="F38">
        <v>8</v>
      </c>
      <c r="G38">
        <v>11</v>
      </c>
      <c r="H38" t="str">
        <f>VLOOKUP(B38,'Lookup Tables'!$A$75:$B$86,2,TRUE)</f>
        <v>Level 5</v>
      </c>
      <c r="V38">
        <v>2396264</v>
      </c>
      <c r="W38">
        <v>1684</v>
      </c>
      <c r="X38" t="s">
        <v>239</v>
      </c>
      <c r="Y38">
        <v>1</v>
      </c>
      <c r="Z38">
        <v>1</v>
      </c>
      <c r="AA38">
        <v>0</v>
      </c>
      <c r="AB38">
        <v>0</v>
      </c>
      <c r="AC38" t="str">
        <f>VLOOKUP(W38,'Lookup Tables'!$A$75:$B$86,2,TRUE)</f>
        <v>Level 4</v>
      </c>
      <c r="AY38">
        <v>3960200</v>
      </c>
      <c r="AZ38">
        <v>2115</v>
      </c>
      <c r="BA38" t="s">
        <v>227</v>
      </c>
      <c r="BB38">
        <v>1</v>
      </c>
      <c r="BC38">
        <v>1</v>
      </c>
      <c r="BD38">
        <v>8</v>
      </c>
      <c r="BE38">
        <v>11</v>
      </c>
      <c r="BF38">
        <f t="shared" si="0"/>
        <v>20</v>
      </c>
      <c r="BG38" t="str">
        <f>VLOOKUP(AZ38,'Lookup Tables'!$A$75:$B$86,2,TRUE)</f>
        <v>Level 5</v>
      </c>
      <c r="BH38" t="str">
        <f t="shared" si="1"/>
        <v>Level 5</v>
      </c>
    </row>
    <row r="39" spans="1:60" x14ac:dyDescent="0.3">
      <c r="A39">
        <v>2137483</v>
      </c>
      <c r="B39">
        <v>1955</v>
      </c>
      <c r="C39" t="s">
        <v>4129</v>
      </c>
      <c r="D39">
        <v>1</v>
      </c>
      <c r="E39">
        <v>1</v>
      </c>
      <c r="F39">
        <v>1</v>
      </c>
      <c r="G39">
        <v>1</v>
      </c>
      <c r="H39" t="str">
        <f>VLOOKUP(B39,'Lookup Tables'!$A$75:$B$86,2,TRUE)</f>
        <v>Level 4</v>
      </c>
      <c r="V39">
        <v>9028374</v>
      </c>
      <c r="W39">
        <v>144</v>
      </c>
      <c r="X39" t="s">
        <v>245</v>
      </c>
      <c r="Y39">
        <v>1</v>
      </c>
      <c r="Z39">
        <v>1</v>
      </c>
      <c r="AA39">
        <v>1</v>
      </c>
      <c r="AB39">
        <v>0</v>
      </c>
      <c r="AC39" t="str">
        <f>VLOOKUP(W39,'Lookup Tables'!$A$75:$B$86,2,TRUE)</f>
        <v>Level 1</v>
      </c>
      <c r="AY39">
        <v>2137483</v>
      </c>
      <c r="AZ39">
        <v>1955</v>
      </c>
      <c r="BA39" t="s">
        <v>4129</v>
      </c>
      <c r="BB39">
        <v>1</v>
      </c>
      <c r="BC39">
        <v>1</v>
      </c>
      <c r="BD39">
        <v>1</v>
      </c>
      <c r="BE39">
        <v>1</v>
      </c>
      <c r="BF39">
        <f t="shared" si="0"/>
        <v>3</v>
      </c>
      <c r="BG39" t="str">
        <f>VLOOKUP(AZ39,'Lookup Tables'!$A$75:$B$86,2,TRUE)</f>
        <v>Level 4</v>
      </c>
      <c r="BH39" t="str">
        <f t="shared" si="1"/>
        <v>Level 4</v>
      </c>
    </row>
    <row r="40" spans="1:60" x14ac:dyDescent="0.3">
      <c r="A40">
        <v>2396264</v>
      </c>
      <c r="B40">
        <v>1684</v>
      </c>
      <c r="C40" t="s">
        <v>239</v>
      </c>
      <c r="D40">
        <v>1</v>
      </c>
      <c r="E40">
        <v>1</v>
      </c>
      <c r="F40">
        <v>0</v>
      </c>
      <c r="G40">
        <v>0</v>
      </c>
      <c r="H40" t="str">
        <f>VLOOKUP(B40,'Lookup Tables'!$A$75:$B$86,2,TRUE)</f>
        <v>Level 4</v>
      </c>
      <c r="V40">
        <v>583523</v>
      </c>
      <c r="W40">
        <v>511</v>
      </c>
      <c r="X40" t="s">
        <v>251</v>
      </c>
      <c r="Y40">
        <v>1</v>
      </c>
      <c r="Z40">
        <v>0</v>
      </c>
      <c r="AA40">
        <v>0</v>
      </c>
      <c r="AB40">
        <v>1</v>
      </c>
      <c r="AC40" t="str">
        <f>VLOOKUP(W40,'Lookup Tables'!$A$75:$B$86,2,TRUE)</f>
        <v>Level 3</v>
      </c>
      <c r="AY40">
        <v>2396264</v>
      </c>
      <c r="AZ40">
        <v>1684</v>
      </c>
      <c r="BA40" t="s">
        <v>239</v>
      </c>
      <c r="BB40">
        <v>1</v>
      </c>
      <c r="BC40">
        <v>1</v>
      </c>
      <c r="BD40">
        <v>0</v>
      </c>
      <c r="BE40">
        <v>0</v>
      </c>
      <c r="BF40">
        <f t="shared" si="0"/>
        <v>1</v>
      </c>
      <c r="BG40" t="str">
        <f>VLOOKUP(AZ40,'Lookup Tables'!$A$75:$B$86,2,TRUE)</f>
        <v>Level 4</v>
      </c>
      <c r="BH40" t="str">
        <f t="shared" si="1"/>
        <v>Level 4</v>
      </c>
    </row>
    <row r="41" spans="1:60" x14ac:dyDescent="0.3">
      <c r="A41">
        <v>9028374</v>
      </c>
      <c r="B41">
        <v>144</v>
      </c>
      <c r="C41" t="s">
        <v>245</v>
      </c>
      <c r="D41">
        <v>1</v>
      </c>
      <c r="E41">
        <v>1</v>
      </c>
      <c r="F41">
        <v>1</v>
      </c>
      <c r="G41">
        <v>0</v>
      </c>
      <c r="H41" t="str">
        <f>VLOOKUP(B41,'Lookup Tables'!$A$75:$B$86,2,TRUE)</f>
        <v>Level 1</v>
      </c>
      <c r="V41">
        <v>8233601</v>
      </c>
      <c r="W41">
        <v>1</v>
      </c>
      <c r="X41" t="s">
        <v>257</v>
      </c>
      <c r="Y41">
        <v>1</v>
      </c>
      <c r="Z41">
        <v>0</v>
      </c>
      <c r="AA41">
        <v>0</v>
      </c>
      <c r="AB41">
        <v>0</v>
      </c>
      <c r="AC41" t="str">
        <f>VLOOKUP(W41,'Lookup Tables'!$A$75:$B$86,2,TRUE)</f>
        <v>Level 1</v>
      </c>
      <c r="AY41">
        <v>9028374</v>
      </c>
      <c r="AZ41">
        <v>144</v>
      </c>
      <c r="BA41" t="s">
        <v>245</v>
      </c>
      <c r="BB41">
        <v>1</v>
      </c>
      <c r="BC41">
        <v>1</v>
      </c>
      <c r="BD41">
        <v>1</v>
      </c>
      <c r="BE41">
        <v>0</v>
      </c>
      <c r="BF41">
        <f t="shared" si="0"/>
        <v>2</v>
      </c>
      <c r="BG41" t="str">
        <f>VLOOKUP(AZ41,'Lookup Tables'!$A$75:$B$86,2,TRUE)</f>
        <v>Level 1</v>
      </c>
      <c r="BH41" t="str">
        <f t="shared" si="1"/>
        <v>Level 1</v>
      </c>
    </row>
    <row r="42" spans="1:60" x14ac:dyDescent="0.3">
      <c r="A42">
        <v>583523</v>
      </c>
      <c r="B42">
        <v>511</v>
      </c>
      <c r="C42" t="s">
        <v>251</v>
      </c>
      <c r="D42">
        <v>1</v>
      </c>
      <c r="E42">
        <v>0</v>
      </c>
      <c r="F42">
        <v>0</v>
      </c>
      <c r="G42">
        <v>1</v>
      </c>
      <c r="H42" t="str">
        <f>VLOOKUP(B42,'Lookup Tables'!$A$75:$B$86,2,TRUE)</f>
        <v>Level 3</v>
      </c>
      <c r="V42">
        <v>10958435</v>
      </c>
      <c r="W42">
        <v>11</v>
      </c>
      <c r="X42" t="s">
        <v>263</v>
      </c>
      <c r="Y42">
        <v>1</v>
      </c>
      <c r="Z42">
        <v>0</v>
      </c>
      <c r="AA42">
        <v>4</v>
      </c>
      <c r="AB42">
        <v>0</v>
      </c>
      <c r="AC42" t="str">
        <f>VLOOKUP(W42,'Lookup Tables'!$A$75:$B$86,2,TRUE)</f>
        <v>Level 1</v>
      </c>
      <c r="AY42">
        <v>583523</v>
      </c>
      <c r="AZ42">
        <v>511</v>
      </c>
      <c r="BA42" t="s">
        <v>251</v>
      </c>
      <c r="BB42">
        <v>1</v>
      </c>
      <c r="BC42">
        <v>0</v>
      </c>
      <c r="BD42">
        <v>0</v>
      </c>
      <c r="BE42">
        <v>1</v>
      </c>
      <c r="BF42">
        <f t="shared" si="0"/>
        <v>1</v>
      </c>
      <c r="BG42" t="str">
        <f>VLOOKUP(AZ42,'Lookup Tables'!$A$75:$B$86,2,TRUE)</f>
        <v>Level 3</v>
      </c>
      <c r="BH42" t="str">
        <f t="shared" si="1"/>
        <v>Level 3</v>
      </c>
    </row>
    <row r="43" spans="1:60" x14ac:dyDescent="0.3">
      <c r="A43">
        <v>8233601</v>
      </c>
      <c r="B43">
        <v>1</v>
      </c>
      <c r="C43" t="s">
        <v>257</v>
      </c>
      <c r="D43">
        <v>1</v>
      </c>
      <c r="E43">
        <v>0</v>
      </c>
      <c r="F43">
        <v>0</v>
      </c>
      <c r="G43">
        <v>0</v>
      </c>
      <c r="H43" t="str">
        <f>VLOOKUP(B43,'Lookup Tables'!$A$75:$B$86,2,TRUE)</f>
        <v>Level 1</v>
      </c>
      <c r="V43">
        <v>997351</v>
      </c>
      <c r="W43">
        <v>151</v>
      </c>
      <c r="X43" t="s">
        <v>269</v>
      </c>
      <c r="Y43">
        <v>1</v>
      </c>
      <c r="Z43">
        <v>0</v>
      </c>
      <c r="AA43">
        <v>2</v>
      </c>
      <c r="AB43">
        <v>1</v>
      </c>
      <c r="AC43" t="str">
        <f>VLOOKUP(W43,'Lookup Tables'!$A$75:$B$86,2,TRUE)</f>
        <v>Level 1</v>
      </c>
      <c r="AY43">
        <v>8233601</v>
      </c>
      <c r="AZ43">
        <v>1</v>
      </c>
      <c r="BA43" t="s">
        <v>257</v>
      </c>
      <c r="BB43">
        <v>1</v>
      </c>
      <c r="BC43">
        <v>0</v>
      </c>
      <c r="BD43">
        <v>0</v>
      </c>
      <c r="BE43">
        <v>0</v>
      </c>
      <c r="BF43">
        <f t="shared" si="0"/>
        <v>0</v>
      </c>
      <c r="BG43" t="str">
        <f>VLOOKUP(AZ43,'Lookup Tables'!$A$75:$B$86,2,TRUE)</f>
        <v>Level 1</v>
      </c>
      <c r="BH43" t="str">
        <f t="shared" si="1"/>
        <v/>
      </c>
    </row>
    <row r="44" spans="1:60" x14ac:dyDescent="0.3">
      <c r="A44">
        <v>10958435</v>
      </c>
      <c r="B44">
        <v>11</v>
      </c>
      <c r="C44" t="s">
        <v>263</v>
      </c>
      <c r="D44">
        <v>1</v>
      </c>
      <c r="E44">
        <v>0</v>
      </c>
      <c r="F44">
        <v>4</v>
      </c>
      <c r="G44">
        <v>0</v>
      </c>
      <c r="H44" t="str">
        <f>VLOOKUP(B44,'Lookup Tables'!$A$75:$B$86,2,TRUE)</f>
        <v>Level 1</v>
      </c>
      <c r="V44">
        <v>7523443</v>
      </c>
      <c r="W44">
        <v>217</v>
      </c>
      <c r="X44" t="s">
        <v>275</v>
      </c>
      <c r="Y44">
        <v>1</v>
      </c>
      <c r="Z44">
        <v>1</v>
      </c>
      <c r="AA44">
        <v>0</v>
      </c>
      <c r="AB44">
        <v>0</v>
      </c>
      <c r="AC44" t="str">
        <f>VLOOKUP(W44,'Lookup Tables'!$A$75:$B$86,2,TRUE)</f>
        <v>Level 2</v>
      </c>
      <c r="AY44">
        <v>10958435</v>
      </c>
      <c r="AZ44">
        <v>11</v>
      </c>
      <c r="BA44" t="s">
        <v>263</v>
      </c>
      <c r="BB44">
        <v>1</v>
      </c>
      <c r="BC44">
        <v>0</v>
      </c>
      <c r="BD44">
        <v>4</v>
      </c>
      <c r="BE44">
        <v>0</v>
      </c>
      <c r="BF44">
        <f t="shared" si="0"/>
        <v>4</v>
      </c>
      <c r="BG44" t="str">
        <f>VLOOKUP(AZ44,'Lookup Tables'!$A$75:$B$86,2,TRUE)</f>
        <v>Level 1</v>
      </c>
      <c r="BH44" t="str">
        <f t="shared" si="1"/>
        <v>Level 1</v>
      </c>
    </row>
    <row r="45" spans="1:60" x14ac:dyDescent="0.3">
      <c r="A45">
        <v>997351</v>
      </c>
      <c r="B45">
        <v>151</v>
      </c>
      <c r="C45" t="s">
        <v>269</v>
      </c>
      <c r="D45">
        <v>1</v>
      </c>
      <c r="E45">
        <v>0</v>
      </c>
      <c r="F45">
        <v>2</v>
      </c>
      <c r="G45">
        <v>1</v>
      </c>
      <c r="H45" t="str">
        <f>VLOOKUP(B45,'Lookup Tables'!$A$75:$B$86,2,TRUE)</f>
        <v>Level 1</v>
      </c>
      <c r="V45">
        <v>9604989</v>
      </c>
      <c r="W45">
        <v>89</v>
      </c>
      <c r="X45" t="s">
        <v>281</v>
      </c>
      <c r="Y45">
        <v>1</v>
      </c>
      <c r="Z45">
        <v>0</v>
      </c>
      <c r="AA45">
        <v>1</v>
      </c>
      <c r="AB45">
        <v>0</v>
      </c>
      <c r="AC45" t="str">
        <f>VLOOKUP(W45,'Lookup Tables'!$A$75:$B$86,2,TRUE)</f>
        <v>Level 1</v>
      </c>
      <c r="AY45">
        <v>997351</v>
      </c>
      <c r="AZ45">
        <v>151</v>
      </c>
      <c r="BA45" t="s">
        <v>269</v>
      </c>
      <c r="BB45">
        <v>1</v>
      </c>
      <c r="BC45">
        <v>0</v>
      </c>
      <c r="BD45">
        <v>2</v>
      </c>
      <c r="BE45">
        <v>1</v>
      </c>
      <c r="BF45">
        <f t="shared" si="0"/>
        <v>3</v>
      </c>
      <c r="BG45" t="str">
        <f>VLOOKUP(AZ45,'Lookup Tables'!$A$75:$B$86,2,TRUE)</f>
        <v>Level 1</v>
      </c>
      <c r="BH45" t="str">
        <f t="shared" si="1"/>
        <v>Level 1</v>
      </c>
    </row>
    <row r="46" spans="1:60" x14ac:dyDescent="0.3">
      <c r="A46">
        <v>7523443</v>
      </c>
      <c r="B46">
        <v>217</v>
      </c>
      <c r="C46" t="s">
        <v>275</v>
      </c>
      <c r="D46">
        <v>1</v>
      </c>
      <c r="E46">
        <v>1</v>
      </c>
      <c r="F46">
        <v>0</v>
      </c>
      <c r="G46">
        <v>0</v>
      </c>
      <c r="H46" t="str">
        <f>VLOOKUP(B46,'Lookup Tables'!$A$75:$B$86,2,TRUE)</f>
        <v>Level 2</v>
      </c>
      <c r="V46">
        <v>1862658</v>
      </c>
      <c r="W46">
        <v>3293</v>
      </c>
      <c r="X46" t="s">
        <v>293</v>
      </c>
      <c r="Y46">
        <v>1</v>
      </c>
      <c r="Z46">
        <v>0</v>
      </c>
      <c r="AA46">
        <v>0</v>
      </c>
      <c r="AB46">
        <v>3</v>
      </c>
      <c r="AC46" t="str">
        <f>VLOOKUP(W46,'Lookup Tables'!$A$75:$B$86,2,TRUE)</f>
        <v>Level 6</v>
      </c>
      <c r="AY46">
        <v>7523443</v>
      </c>
      <c r="AZ46">
        <v>217</v>
      </c>
      <c r="BA46" t="s">
        <v>275</v>
      </c>
      <c r="BB46">
        <v>1</v>
      </c>
      <c r="BC46">
        <v>1</v>
      </c>
      <c r="BD46">
        <v>0</v>
      </c>
      <c r="BE46">
        <v>0</v>
      </c>
      <c r="BF46">
        <f t="shared" si="0"/>
        <v>1</v>
      </c>
      <c r="BG46" t="str">
        <f>VLOOKUP(AZ46,'Lookup Tables'!$A$75:$B$86,2,TRUE)</f>
        <v>Level 2</v>
      </c>
      <c r="BH46" t="str">
        <f t="shared" si="1"/>
        <v>Level 2</v>
      </c>
    </row>
    <row r="47" spans="1:60" x14ac:dyDescent="0.3">
      <c r="A47">
        <v>9604989</v>
      </c>
      <c r="B47">
        <v>89</v>
      </c>
      <c r="C47" t="s">
        <v>281</v>
      </c>
      <c r="D47">
        <v>1</v>
      </c>
      <c r="E47">
        <v>0</v>
      </c>
      <c r="F47">
        <v>1</v>
      </c>
      <c r="G47">
        <v>0</v>
      </c>
      <c r="H47" t="str">
        <f>VLOOKUP(B47,'Lookup Tables'!$A$75:$B$86,2,TRUE)</f>
        <v>Level 1</v>
      </c>
      <c r="V47">
        <v>3860630</v>
      </c>
      <c r="W47">
        <v>51</v>
      </c>
      <c r="X47" t="s">
        <v>299</v>
      </c>
      <c r="Y47">
        <v>1</v>
      </c>
      <c r="Z47">
        <v>0</v>
      </c>
      <c r="AA47">
        <v>2</v>
      </c>
      <c r="AB47">
        <v>1</v>
      </c>
      <c r="AC47" t="str">
        <f>VLOOKUP(W47,'Lookup Tables'!$A$75:$B$86,2,TRUE)</f>
        <v>Level 1</v>
      </c>
      <c r="AY47">
        <v>9604989</v>
      </c>
      <c r="AZ47">
        <v>89</v>
      </c>
      <c r="BA47" t="s">
        <v>281</v>
      </c>
      <c r="BB47">
        <v>1</v>
      </c>
      <c r="BC47">
        <v>0</v>
      </c>
      <c r="BD47">
        <v>1</v>
      </c>
      <c r="BE47">
        <v>0</v>
      </c>
      <c r="BF47">
        <f t="shared" si="0"/>
        <v>1</v>
      </c>
      <c r="BG47" t="str">
        <f>VLOOKUP(AZ47,'Lookup Tables'!$A$75:$B$86,2,TRUE)</f>
        <v>Level 1</v>
      </c>
      <c r="BH47" t="str">
        <f t="shared" si="1"/>
        <v>Level 1</v>
      </c>
    </row>
    <row r="48" spans="1:60" x14ac:dyDescent="0.3">
      <c r="A48">
        <v>1862658</v>
      </c>
      <c r="B48">
        <v>3293</v>
      </c>
      <c r="C48" t="s">
        <v>293</v>
      </c>
      <c r="D48">
        <v>1</v>
      </c>
      <c r="E48">
        <v>0</v>
      </c>
      <c r="F48">
        <v>0</v>
      </c>
      <c r="G48">
        <v>3</v>
      </c>
      <c r="H48" t="str">
        <f>VLOOKUP(B48,'Lookup Tables'!$A$75:$B$86,2,TRUE)</f>
        <v>Level 6</v>
      </c>
      <c r="V48">
        <v>8122676</v>
      </c>
      <c r="W48">
        <v>24</v>
      </c>
      <c r="X48" t="s">
        <v>3012</v>
      </c>
      <c r="Y48">
        <v>1</v>
      </c>
      <c r="Z48">
        <v>0</v>
      </c>
      <c r="AA48">
        <v>3</v>
      </c>
      <c r="AB48">
        <v>3</v>
      </c>
      <c r="AC48" t="str">
        <f>VLOOKUP(W48,'Lookup Tables'!$A$75:$B$86,2,TRUE)</f>
        <v>Level 1</v>
      </c>
      <c r="AY48">
        <v>1862658</v>
      </c>
      <c r="AZ48">
        <v>3293</v>
      </c>
      <c r="BA48" t="s">
        <v>293</v>
      </c>
      <c r="BB48">
        <v>1</v>
      </c>
      <c r="BC48">
        <v>0</v>
      </c>
      <c r="BD48">
        <v>0</v>
      </c>
      <c r="BE48">
        <v>3</v>
      </c>
      <c r="BF48">
        <f t="shared" si="0"/>
        <v>3</v>
      </c>
      <c r="BG48" t="str">
        <f>VLOOKUP(AZ48,'Lookup Tables'!$A$75:$B$86,2,TRUE)</f>
        <v>Level 6</v>
      </c>
      <c r="BH48" t="str">
        <f t="shared" si="1"/>
        <v>Level 6</v>
      </c>
    </row>
    <row r="49" spans="1:60" x14ac:dyDescent="0.3">
      <c r="A49">
        <v>3860630</v>
      </c>
      <c r="B49">
        <v>51</v>
      </c>
      <c r="C49" t="s">
        <v>299</v>
      </c>
      <c r="D49">
        <v>1</v>
      </c>
      <c r="E49">
        <v>0</v>
      </c>
      <c r="F49">
        <v>2</v>
      </c>
      <c r="G49">
        <v>1</v>
      </c>
      <c r="H49" t="str">
        <f>VLOOKUP(B49,'Lookup Tables'!$A$75:$B$86,2,TRUE)</f>
        <v>Level 1</v>
      </c>
      <c r="V49">
        <v>12476636</v>
      </c>
      <c r="W49">
        <v>1</v>
      </c>
      <c r="X49" t="s">
        <v>311</v>
      </c>
      <c r="Y49">
        <v>1</v>
      </c>
      <c r="Z49">
        <v>0</v>
      </c>
      <c r="AA49">
        <v>0</v>
      </c>
      <c r="AB49">
        <v>0</v>
      </c>
      <c r="AC49" t="str">
        <f>VLOOKUP(W49,'Lookup Tables'!$A$75:$B$86,2,TRUE)</f>
        <v>Level 1</v>
      </c>
      <c r="AY49">
        <v>3860630</v>
      </c>
      <c r="AZ49">
        <v>51</v>
      </c>
      <c r="BA49" t="s">
        <v>299</v>
      </c>
      <c r="BB49">
        <v>1</v>
      </c>
      <c r="BC49">
        <v>0</v>
      </c>
      <c r="BD49">
        <v>2</v>
      </c>
      <c r="BE49">
        <v>1</v>
      </c>
      <c r="BF49">
        <f t="shared" si="0"/>
        <v>3</v>
      </c>
      <c r="BG49" t="str">
        <f>VLOOKUP(AZ49,'Lookup Tables'!$A$75:$B$86,2,TRUE)</f>
        <v>Level 1</v>
      </c>
      <c r="BH49" t="str">
        <f t="shared" si="1"/>
        <v>Level 1</v>
      </c>
    </row>
    <row r="50" spans="1:60" x14ac:dyDescent="0.3">
      <c r="A50">
        <v>8122676</v>
      </c>
      <c r="B50">
        <v>24</v>
      </c>
      <c r="C50" t="s">
        <v>3012</v>
      </c>
      <c r="D50">
        <v>1</v>
      </c>
      <c r="E50">
        <v>0</v>
      </c>
      <c r="F50">
        <v>3</v>
      </c>
      <c r="G50">
        <v>3</v>
      </c>
      <c r="H50" t="str">
        <f>VLOOKUP(B50,'Lookup Tables'!$A$75:$B$86,2,TRUE)</f>
        <v>Level 1</v>
      </c>
      <c r="V50">
        <v>5004920</v>
      </c>
      <c r="W50">
        <v>203</v>
      </c>
      <c r="X50" t="s">
        <v>317</v>
      </c>
      <c r="Y50">
        <v>2</v>
      </c>
      <c r="Z50">
        <v>0</v>
      </c>
      <c r="AA50">
        <v>1</v>
      </c>
      <c r="AB50">
        <v>0</v>
      </c>
      <c r="AC50" t="str">
        <f>VLOOKUP(W50,'Lookup Tables'!$A$75:$B$86,2,TRUE)</f>
        <v>Level 2</v>
      </c>
      <c r="AY50">
        <v>8122676</v>
      </c>
      <c r="AZ50">
        <v>24</v>
      </c>
      <c r="BA50" t="s">
        <v>3012</v>
      </c>
      <c r="BB50">
        <v>1</v>
      </c>
      <c r="BC50">
        <v>0</v>
      </c>
      <c r="BD50">
        <v>3</v>
      </c>
      <c r="BE50">
        <v>3</v>
      </c>
      <c r="BF50">
        <f t="shared" si="0"/>
        <v>6</v>
      </c>
      <c r="BG50" t="str">
        <f>VLOOKUP(AZ50,'Lookup Tables'!$A$75:$B$86,2,TRUE)</f>
        <v>Level 1</v>
      </c>
      <c r="BH50" t="str">
        <f t="shared" si="1"/>
        <v>Level 1</v>
      </c>
    </row>
    <row r="51" spans="1:60" x14ac:dyDescent="0.3">
      <c r="A51">
        <v>12476636</v>
      </c>
      <c r="B51">
        <v>1</v>
      </c>
      <c r="C51" t="s">
        <v>311</v>
      </c>
      <c r="D51">
        <v>1</v>
      </c>
      <c r="E51">
        <v>0</v>
      </c>
      <c r="F51">
        <v>0</v>
      </c>
      <c r="G51">
        <v>0</v>
      </c>
      <c r="H51" t="str">
        <f>VLOOKUP(B51,'Lookup Tables'!$A$75:$B$86,2,TRUE)</f>
        <v>Level 1</v>
      </c>
      <c r="V51">
        <v>634420</v>
      </c>
      <c r="W51">
        <v>3641</v>
      </c>
      <c r="X51" t="s">
        <v>323</v>
      </c>
      <c r="Y51">
        <v>1</v>
      </c>
      <c r="Z51">
        <v>0</v>
      </c>
      <c r="AA51">
        <v>2</v>
      </c>
      <c r="AB51">
        <v>0</v>
      </c>
      <c r="AC51" t="str">
        <f>VLOOKUP(W51,'Lookup Tables'!$A$75:$B$86,2,TRUE)</f>
        <v>Level 6</v>
      </c>
      <c r="AY51">
        <v>12476636</v>
      </c>
      <c r="AZ51">
        <v>1</v>
      </c>
      <c r="BA51" t="s">
        <v>311</v>
      </c>
      <c r="BB51">
        <v>1</v>
      </c>
      <c r="BC51">
        <v>0</v>
      </c>
      <c r="BD51">
        <v>0</v>
      </c>
      <c r="BE51">
        <v>0</v>
      </c>
      <c r="BF51">
        <f t="shared" si="0"/>
        <v>0</v>
      </c>
      <c r="BG51" t="str">
        <f>VLOOKUP(AZ51,'Lookup Tables'!$A$75:$B$86,2,TRUE)</f>
        <v>Level 1</v>
      </c>
      <c r="BH51" t="str">
        <f t="shared" si="1"/>
        <v/>
      </c>
    </row>
    <row r="52" spans="1:60" x14ac:dyDescent="0.3">
      <c r="A52">
        <v>5004920</v>
      </c>
      <c r="B52">
        <v>203</v>
      </c>
      <c r="C52" t="s">
        <v>317</v>
      </c>
      <c r="D52">
        <v>2</v>
      </c>
      <c r="E52">
        <v>0</v>
      </c>
      <c r="F52">
        <v>1</v>
      </c>
      <c r="G52">
        <v>0</v>
      </c>
      <c r="H52" t="str">
        <f>VLOOKUP(B52,'Lookup Tables'!$A$75:$B$86,2,TRUE)</f>
        <v>Level 2</v>
      </c>
      <c r="V52">
        <v>1768</v>
      </c>
      <c r="W52">
        <v>16012</v>
      </c>
      <c r="X52" t="s">
        <v>329</v>
      </c>
      <c r="Y52">
        <v>2</v>
      </c>
      <c r="Z52">
        <v>1</v>
      </c>
      <c r="AA52">
        <v>3</v>
      </c>
      <c r="AB52">
        <v>0</v>
      </c>
      <c r="AC52" t="str">
        <f>VLOOKUP(W52,'Lookup Tables'!$A$75:$B$86,2,TRUE)</f>
        <v>Level 8</v>
      </c>
      <c r="AY52">
        <v>5004920</v>
      </c>
      <c r="AZ52">
        <v>203</v>
      </c>
      <c r="BA52" t="s">
        <v>317</v>
      </c>
      <c r="BB52">
        <v>2</v>
      </c>
      <c r="BC52">
        <v>0</v>
      </c>
      <c r="BD52">
        <v>1</v>
      </c>
      <c r="BE52">
        <v>0</v>
      </c>
      <c r="BF52">
        <f t="shared" si="0"/>
        <v>1</v>
      </c>
      <c r="BG52" t="str">
        <f>VLOOKUP(AZ52,'Lookup Tables'!$A$75:$B$86,2,TRUE)</f>
        <v>Level 2</v>
      </c>
      <c r="BH52" t="str">
        <f t="shared" si="1"/>
        <v>Level 2</v>
      </c>
    </row>
    <row r="53" spans="1:60" x14ac:dyDescent="0.3">
      <c r="A53">
        <v>634420</v>
      </c>
      <c r="B53">
        <v>3641</v>
      </c>
      <c r="C53" t="s">
        <v>323</v>
      </c>
      <c r="D53">
        <v>1</v>
      </c>
      <c r="E53">
        <v>0</v>
      </c>
      <c r="F53">
        <v>2</v>
      </c>
      <c r="G53">
        <v>0</v>
      </c>
      <c r="H53" t="str">
        <f>VLOOKUP(B53,'Lookup Tables'!$A$75:$B$86,2,TRUE)</f>
        <v>Level 6</v>
      </c>
      <c r="V53">
        <v>3581466</v>
      </c>
      <c r="W53">
        <v>1103</v>
      </c>
      <c r="X53" t="s">
        <v>335</v>
      </c>
      <c r="Y53">
        <v>1</v>
      </c>
      <c r="Z53">
        <v>1</v>
      </c>
      <c r="AA53">
        <v>0</v>
      </c>
      <c r="AB53">
        <v>0</v>
      </c>
      <c r="AC53" t="str">
        <f>VLOOKUP(W53,'Lookup Tables'!$A$75:$B$86,2,TRUE)</f>
        <v>Level 4</v>
      </c>
      <c r="AY53">
        <v>634420</v>
      </c>
      <c r="AZ53">
        <v>3641</v>
      </c>
      <c r="BA53" t="s">
        <v>323</v>
      </c>
      <c r="BB53">
        <v>1</v>
      </c>
      <c r="BC53">
        <v>0</v>
      </c>
      <c r="BD53">
        <v>2</v>
      </c>
      <c r="BE53">
        <v>0</v>
      </c>
      <c r="BF53">
        <f t="shared" si="0"/>
        <v>2</v>
      </c>
      <c r="BG53" t="str">
        <f>VLOOKUP(AZ53,'Lookup Tables'!$A$75:$B$86,2,TRUE)</f>
        <v>Level 6</v>
      </c>
      <c r="BH53" t="str">
        <f t="shared" si="1"/>
        <v>Level 6</v>
      </c>
    </row>
    <row r="54" spans="1:60" x14ac:dyDescent="0.3">
      <c r="A54">
        <v>1768</v>
      </c>
      <c r="B54">
        <v>16012</v>
      </c>
      <c r="C54" t="s">
        <v>329</v>
      </c>
      <c r="D54">
        <v>2</v>
      </c>
      <c r="E54">
        <v>1</v>
      </c>
      <c r="F54">
        <v>3</v>
      </c>
      <c r="G54">
        <v>0</v>
      </c>
      <c r="H54" t="str">
        <f>VLOOKUP(B54,'Lookup Tables'!$A$75:$B$86,2,TRUE)</f>
        <v>Level 8</v>
      </c>
      <c r="V54">
        <v>13723539</v>
      </c>
      <c r="W54">
        <v>11</v>
      </c>
      <c r="X54" t="s">
        <v>341</v>
      </c>
      <c r="Y54">
        <v>1</v>
      </c>
      <c r="Z54">
        <v>0</v>
      </c>
      <c r="AA54">
        <v>4</v>
      </c>
      <c r="AB54">
        <v>0</v>
      </c>
      <c r="AC54" t="str">
        <f>VLOOKUP(W54,'Lookup Tables'!$A$75:$B$86,2,TRUE)</f>
        <v>Level 1</v>
      </c>
      <c r="AY54">
        <v>1768</v>
      </c>
      <c r="AZ54">
        <v>16012</v>
      </c>
      <c r="BA54" t="s">
        <v>329</v>
      </c>
      <c r="BB54">
        <v>2</v>
      </c>
      <c r="BC54">
        <v>1</v>
      </c>
      <c r="BD54">
        <v>3</v>
      </c>
      <c r="BE54">
        <v>0</v>
      </c>
      <c r="BF54">
        <f t="shared" si="0"/>
        <v>4</v>
      </c>
      <c r="BG54" t="str">
        <f>VLOOKUP(AZ54,'Lookup Tables'!$A$75:$B$86,2,TRUE)</f>
        <v>Level 8</v>
      </c>
      <c r="BH54" t="str">
        <f t="shared" si="1"/>
        <v>Level 8</v>
      </c>
    </row>
    <row r="55" spans="1:60" x14ac:dyDescent="0.3">
      <c r="A55">
        <v>3581466</v>
      </c>
      <c r="B55">
        <v>1103</v>
      </c>
      <c r="C55" t="s">
        <v>335</v>
      </c>
      <c r="D55">
        <v>1</v>
      </c>
      <c r="E55">
        <v>1</v>
      </c>
      <c r="F55">
        <v>0</v>
      </c>
      <c r="G55">
        <v>0</v>
      </c>
      <c r="H55" t="str">
        <f>VLOOKUP(B55,'Lookup Tables'!$A$75:$B$86,2,TRUE)</f>
        <v>Level 4</v>
      </c>
      <c r="V55">
        <v>2023347</v>
      </c>
      <c r="W55">
        <v>53</v>
      </c>
      <c r="X55" t="s">
        <v>353</v>
      </c>
      <c r="Y55">
        <v>1</v>
      </c>
      <c r="Z55">
        <v>0</v>
      </c>
      <c r="AA55">
        <v>0</v>
      </c>
      <c r="AB55">
        <v>0</v>
      </c>
      <c r="AC55" t="str">
        <f>VLOOKUP(W55,'Lookup Tables'!$A$75:$B$86,2,TRUE)</f>
        <v>Level 1</v>
      </c>
      <c r="AY55">
        <v>3581466</v>
      </c>
      <c r="AZ55">
        <v>1103</v>
      </c>
      <c r="BA55" t="s">
        <v>335</v>
      </c>
      <c r="BB55">
        <v>1</v>
      </c>
      <c r="BC55">
        <v>1</v>
      </c>
      <c r="BD55">
        <v>0</v>
      </c>
      <c r="BE55">
        <v>0</v>
      </c>
      <c r="BF55">
        <f t="shared" si="0"/>
        <v>1</v>
      </c>
      <c r="BG55" t="str">
        <f>VLOOKUP(AZ55,'Lookup Tables'!$A$75:$B$86,2,TRUE)</f>
        <v>Level 4</v>
      </c>
      <c r="BH55" t="str">
        <f t="shared" si="1"/>
        <v>Level 4</v>
      </c>
    </row>
    <row r="56" spans="1:60" x14ac:dyDescent="0.3">
      <c r="A56">
        <v>13723539</v>
      </c>
      <c r="B56">
        <v>11</v>
      </c>
      <c r="C56" t="s">
        <v>341</v>
      </c>
      <c r="D56">
        <v>1</v>
      </c>
      <c r="E56">
        <v>0</v>
      </c>
      <c r="F56">
        <v>4</v>
      </c>
      <c r="G56">
        <v>0</v>
      </c>
      <c r="H56" t="str">
        <f>VLOOKUP(B56,'Lookup Tables'!$A$75:$B$86,2,TRUE)</f>
        <v>Level 1</v>
      </c>
      <c r="V56">
        <v>6629874</v>
      </c>
      <c r="W56">
        <v>932</v>
      </c>
      <c r="X56" t="s">
        <v>359</v>
      </c>
      <c r="Y56">
        <v>1</v>
      </c>
      <c r="Z56">
        <v>0</v>
      </c>
      <c r="AA56">
        <v>0</v>
      </c>
      <c r="AB56">
        <v>0</v>
      </c>
      <c r="AC56" t="str">
        <f>VLOOKUP(W56,'Lookup Tables'!$A$75:$B$86,2,TRUE)</f>
        <v>Level 3</v>
      </c>
      <c r="AY56">
        <v>13723539</v>
      </c>
      <c r="AZ56">
        <v>11</v>
      </c>
      <c r="BA56" t="s">
        <v>341</v>
      </c>
      <c r="BB56">
        <v>1</v>
      </c>
      <c r="BC56">
        <v>0</v>
      </c>
      <c r="BD56">
        <v>4</v>
      </c>
      <c r="BE56">
        <v>0</v>
      </c>
      <c r="BF56">
        <f t="shared" si="0"/>
        <v>4</v>
      </c>
      <c r="BG56" t="str">
        <f>VLOOKUP(AZ56,'Lookup Tables'!$A$75:$B$86,2,TRUE)</f>
        <v>Level 1</v>
      </c>
      <c r="BH56" t="str">
        <f t="shared" si="1"/>
        <v>Level 1</v>
      </c>
    </row>
    <row r="57" spans="1:60" x14ac:dyDescent="0.3">
      <c r="A57">
        <v>2023347</v>
      </c>
      <c r="B57">
        <v>53</v>
      </c>
      <c r="C57" t="s">
        <v>353</v>
      </c>
      <c r="D57">
        <v>1</v>
      </c>
      <c r="E57">
        <v>0</v>
      </c>
      <c r="F57">
        <v>0</v>
      </c>
      <c r="G57">
        <v>0</v>
      </c>
      <c r="H57" t="str">
        <f>VLOOKUP(B57,'Lookup Tables'!$A$75:$B$86,2,TRUE)</f>
        <v>Level 1</v>
      </c>
      <c r="V57">
        <v>51841</v>
      </c>
      <c r="W57">
        <v>5694</v>
      </c>
      <c r="X57" t="s">
        <v>365</v>
      </c>
      <c r="Y57">
        <v>1</v>
      </c>
      <c r="Z57">
        <v>0</v>
      </c>
      <c r="AA57">
        <v>0</v>
      </c>
      <c r="AB57">
        <v>1</v>
      </c>
      <c r="AC57" t="str">
        <f>VLOOKUP(W57,'Lookup Tables'!$A$75:$B$86,2,TRUE)</f>
        <v>Level 7</v>
      </c>
      <c r="AY57">
        <v>2023347</v>
      </c>
      <c r="AZ57">
        <v>53</v>
      </c>
      <c r="BA57" t="s">
        <v>353</v>
      </c>
      <c r="BB57">
        <v>1</v>
      </c>
      <c r="BC57">
        <v>0</v>
      </c>
      <c r="BD57">
        <v>0</v>
      </c>
      <c r="BE57">
        <v>0</v>
      </c>
      <c r="BF57">
        <f t="shared" si="0"/>
        <v>0</v>
      </c>
      <c r="BG57" t="str">
        <f>VLOOKUP(AZ57,'Lookup Tables'!$A$75:$B$86,2,TRUE)</f>
        <v>Level 1</v>
      </c>
      <c r="BH57" t="str">
        <f t="shared" si="1"/>
        <v/>
      </c>
    </row>
    <row r="58" spans="1:60" x14ac:dyDescent="0.3">
      <c r="A58">
        <v>6629874</v>
      </c>
      <c r="B58">
        <v>932</v>
      </c>
      <c r="C58" t="s">
        <v>359</v>
      </c>
      <c r="D58">
        <v>1</v>
      </c>
      <c r="E58">
        <v>0</v>
      </c>
      <c r="F58">
        <v>0</v>
      </c>
      <c r="G58">
        <v>0</v>
      </c>
      <c r="H58" t="str">
        <f>VLOOKUP(B58,'Lookup Tables'!$A$75:$B$86,2,TRUE)</f>
        <v>Level 3</v>
      </c>
      <c r="V58">
        <v>12838749</v>
      </c>
      <c r="W58">
        <v>43</v>
      </c>
      <c r="X58" t="s">
        <v>377</v>
      </c>
      <c r="Y58">
        <v>1</v>
      </c>
      <c r="Z58">
        <v>0</v>
      </c>
      <c r="AA58">
        <v>0</v>
      </c>
      <c r="AB58">
        <v>0</v>
      </c>
      <c r="AC58" t="str">
        <f>VLOOKUP(W58,'Lookup Tables'!$A$75:$B$86,2,TRUE)</f>
        <v>Level 1</v>
      </c>
      <c r="AY58">
        <v>6629874</v>
      </c>
      <c r="AZ58">
        <v>932</v>
      </c>
      <c r="BA58" t="s">
        <v>359</v>
      </c>
      <c r="BB58">
        <v>1</v>
      </c>
      <c r="BC58">
        <v>0</v>
      </c>
      <c r="BD58">
        <v>0</v>
      </c>
      <c r="BE58">
        <v>0</v>
      </c>
      <c r="BF58">
        <f t="shared" si="0"/>
        <v>0</v>
      </c>
      <c r="BG58" t="str">
        <f>VLOOKUP(AZ58,'Lookup Tables'!$A$75:$B$86,2,TRUE)</f>
        <v>Level 3</v>
      </c>
      <c r="BH58" t="str">
        <f t="shared" si="1"/>
        <v/>
      </c>
    </row>
    <row r="59" spans="1:60" x14ac:dyDescent="0.3">
      <c r="A59">
        <v>51841</v>
      </c>
      <c r="B59">
        <v>5694</v>
      </c>
      <c r="C59" t="s">
        <v>365</v>
      </c>
      <c r="D59">
        <v>1</v>
      </c>
      <c r="E59">
        <v>0</v>
      </c>
      <c r="F59">
        <v>0</v>
      </c>
      <c r="G59">
        <v>1</v>
      </c>
      <c r="H59" t="str">
        <f>VLOOKUP(B59,'Lookup Tables'!$A$75:$B$86,2,TRUE)</f>
        <v>Level 7</v>
      </c>
      <c r="V59">
        <v>1541397</v>
      </c>
      <c r="W59">
        <v>3106</v>
      </c>
      <c r="X59" t="s">
        <v>383</v>
      </c>
      <c r="Y59">
        <v>1</v>
      </c>
      <c r="Z59">
        <v>0</v>
      </c>
      <c r="AA59">
        <v>2</v>
      </c>
      <c r="AB59">
        <v>0</v>
      </c>
      <c r="AC59" t="str">
        <f>VLOOKUP(W59,'Lookup Tables'!$A$75:$B$86,2,TRUE)</f>
        <v>Level 6</v>
      </c>
      <c r="AY59">
        <v>51841</v>
      </c>
      <c r="AZ59">
        <v>5694</v>
      </c>
      <c r="BA59" t="s">
        <v>365</v>
      </c>
      <c r="BB59">
        <v>1</v>
      </c>
      <c r="BC59">
        <v>0</v>
      </c>
      <c r="BD59">
        <v>0</v>
      </c>
      <c r="BE59">
        <v>1</v>
      </c>
      <c r="BF59">
        <f t="shared" si="0"/>
        <v>1</v>
      </c>
      <c r="BG59" t="str">
        <f>VLOOKUP(AZ59,'Lookup Tables'!$A$75:$B$86,2,TRUE)</f>
        <v>Level 7</v>
      </c>
      <c r="BH59" t="str">
        <f t="shared" si="1"/>
        <v>Level 7</v>
      </c>
    </row>
    <row r="60" spans="1:60" x14ac:dyDescent="0.3">
      <c r="A60">
        <v>12838749</v>
      </c>
      <c r="B60">
        <v>43</v>
      </c>
      <c r="C60" t="s">
        <v>377</v>
      </c>
      <c r="D60">
        <v>1</v>
      </c>
      <c r="E60">
        <v>0</v>
      </c>
      <c r="F60">
        <v>0</v>
      </c>
      <c r="G60">
        <v>0</v>
      </c>
      <c r="H60" t="str">
        <f>VLOOKUP(B60,'Lookup Tables'!$A$75:$B$86,2,TRUE)</f>
        <v>Level 1</v>
      </c>
      <c r="V60">
        <v>487291</v>
      </c>
      <c r="W60">
        <v>4735</v>
      </c>
      <c r="X60" t="s">
        <v>389</v>
      </c>
      <c r="Y60">
        <v>1</v>
      </c>
      <c r="Z60">
        <v>0</v>
      </c>
      <c r="AA60">
        <v>0</v>
      </c>
      <c r="AB60">
        <v>0</v>
      </c>
      <c r="AC60" t="str">
        <f>VLOOKUP(W60,'Lookup Tables'!$A$75:$B$86,2,TRUE)</f>
        <v>Level 6</v>
      </c>
      <c r="AY60">
        <v>12838749</v>
      </c>
      <c r="AZ60">
        <v>43</v>
      </c>
      <c r="BA60" t="s">
        <v>377</v>
      </c>
      <c r="BB60">
        <v>1</v>
      </c>
      <c r="BC60">
        <v>0</v>
      </c>
      <c r="BD60">
        <v>0</v>
      </c>
      <c r="BE60">
        <v>0</v>
      </c>
      <c r="BF60">
        <f t="shared" si="0"/>
        <v>0</v>
      </c>
      <c r="BG60" t="str">
        <f>VLOOKUP(AZ60,'Lookup Tables'!$A$75:$B$86,2,TRUE)</f>
        <v>Level 1</v>
      </c>
      <c r="BH60" t="str">
        <f t="shared" si="1"/>
        <v/>
      </c>
    </row>
    <row r="61" spans="1:60" x14ac:dyDescent="0.3">
      <c r="A61">
        <v>1541397</v>
      </c>
      <c r="B61">
        <v>3106</v>
      </c>
      <c r="C61" t="s">
        <v>383</v>
      </c>
      <c r="D61">
        <v>1</v>
      </c>
      <c r="E61">
        <v>0</v>
      </c>
      <c r="F61">
        <v>2</v>
      </c>
      <c r="G61">
        <v>0</v>
      </c>
      <c r="H61" t="str">
        <f>VLOOKUP(B61,'Lookup Tables'!$A$75:$B$86,2,TRUE)</f>
        <v>Level 6</v>
      </c>
      <c r="V61">
        <v>1508479</v>
      </c>
      <c r="W61">
        <v>713</v>
      </c>
      <c r="X61" t="s">
        <v>395</v>
      </c>
      <c r="Y61">
        <v>1</v>
      </c>
      <c r="Z61">
        <v>0</v>
      </c>
      <c r="AA61">
        <v>1</v>
      </c>
      <c r="AB61">
        <v>1</v>
      </c>
      <c r="AC61" t="str">
        <f>VLOOKUP(W61,'Lookup Tables'!$A$75:$B$86,2,TRUE)</f>
        <v>Level 3</v>
      </c>
      <c r="AY61">
        <v>1541397</v>
      </c>
      <c r="AZ61">
        <v>3106</v>
      </c>
      <c r="BA61" t="s">
        <v>383</v>
      </c>
      <c r="BB61">
        <v>1</v>
      </c>
      <c r="BC61">
        <v>0</v>
      </c>
      <c r="BD61">
        <v>2</v>
      </c>
      <c r="BE61">
        <v>0</v>
      </c>
      <c r="BF61">
        <f t="shared" si="0"/>
        <v>2</v>
      </c>
      <c r="BG61" t="str">
        <f>VLOOKUP(AZ61,'Lookup Tables'!$A$75:$B$86,2,TRUE)</f>
        <v>Level 6</v>
      </c>
      <c r="BH61" t="str">
        <f t="shared" si="1"/>
        <v>Level 6</v>
      </c>
    </row>
    <row r="62" spans="1:60" x14ac:dyDescent="0.3">
      <c r="A62">
        <v>487291</v>
      </c>
      <c r="B62">
        <v>4735</v>
      </c>
      <c r="C62" t="s">
        <v>389</v>
      </c>
      <c r="D62">
        <v>1</v>
      </c>
      <c r="E62">
        <v>0</v>
      </c>
      <c r="F62">
        <v>0</v>
      </c>
      <c r="G62">
        <v>0</v>
      </c>
      <c r="H62" t="str">
        <f>VLOOKUP(B62,'Lookup Tables'!$A$75:$B$86,2,TRUE)</f>
        <v>Level 6</v>
      </c>
      <c r="V62">
        <v>4907638</v>
      </c>
      <c r="W62">
        <v>95</v>
      </c>
      <c r="X62" t="s">
        <v>401</v>
      </c>
      <c r="Y62">
        <v>1</v>
      </c>
      <c r="Z62">
        <v>0</v>
      </c>
      <c r="AA62">
        <v>0</v>
      </c>
      <c r="AB62">
        <v>2</v>
      </c>
      <c r="AC62" t="str">
        <f>VLOOKUP(W62,'Lookup Tables'!$A$75:$B$86,2,TRUE)</f>
        <v>Level 1</v>
      </c>
      <c r="AY62">
        <v>487291</v>
      </c>
      <c r="AZ62">
        <v>4735</v>
      </c>
      <c r="BA62" t="s">
        <v>389</v>
      </c>
      <c r="BB62">
        <v>1</v>
      </c>
      <c r="BC62">
        <v>0</v>
      </c>
      <c r="BD62">
        <v>0</v>
      </c>
      <c r="BE62">
        <v>0</v>
      </c>
      <c r="BF62">
        <f t="shared" si="0"/>
        <v>0</v>
      </c>
      <c r="BG62" t="str">
        <f>VLOOKUP(AZ62,'Lookup Tables'!$A$75:$B$86,2,TRUE)</f>
        <v>Level 6</v>
      </c>
      <c r="BH62" t="str">
        <f t="shared" si="1"/>
        <v/>
      </c>
    </row>
    <row r="63" spans="1:60" x14ac:dyDescent="0.3">
      <c r="A63">
        <v>1508479</v>
      </c>
      <c r="B63">
        <v>713</v>
      </c>
      <c r="C63" t="s">
        <v>395</v>
      </c>
      <c r="D63">
        <v>1</v>
      </c>
      <c r="E63">
        <v>0</v>
      </c>
      <c r="F63">
        <v>1</v>
      </c>
      <c r="G63">
        <v>1</v>
      </c>
      <c r="H63" t="str">
        <f>VLOOKUP(B63,'Lookup Tables'!$A$75:$B$86,2,TRUE)</f>
        <v>Level 3</v>
      </c>
      <c r="V63">
        <v>2776935</v>
      </c>
      <c r="W63">
        <v>345</v>
      </c>
      <c r="X63" t="s">
        <v>407</v>
      </c>
      <c r="Y63">
        <v>1</v>
      </c>
      <c r="Z63">
        <v>0</v>
      </c>
      <c r="AA63">
        <v>1</v>
      </c>
      <c r="AB63">
        <v>0</v>
      </c>
      <c r="AC63" t="str">
        <f>VLOOKUP(W63,'Lookup Tables'!$A$75:$B$86,2,TRUE)</f>
        <v>Level 2</v>
      </c>
      <c r="AY63">
        <v>1508479</v>
      </c>
      <c r="AZ63">
        <v>713</v>
      </c>
      <c r="BA63" t="s">
        <v>395</v>
      </c>
      <c r="BB63">
        <v>1</v>
      </c>
      <c r="BC63">
        <v>0</v>
      </c>
      <c r="BD63">
        <v>1</v>
      </c>
      <c r="BE63">
        <v>1</v>
      </c>
      <c r="BF63">
        <f t="shared" si="0"/>
        <v>2</v>
      </c>
      <c r="BG63" t="str">
        <f>VLOOKUP(AZ63,'Lookup Tables'!$A$75:$B$86,2,TRUE)</f>
        <v>Level 3</v>
      </c>
      <c r="BH63" t="str">
        <f t="shared" si="1"/>
        <v>Level 3</v>
      </c>
    </row>
    <row r="64" spans="1:60" x14ac:dyDescent="0.3">
      <c r="A64">
        <v>4907638</v>
      </c>
      <c r="B64">
        <v>95</v>
      </c>
      <c r="C64" t="s">
        <v>401</v>
      </c>
      <c r="D64">
        <v>1</v>
      </c>
      <c r="E64">
        <v>0</v>
      </c>
      <c r="F64">
        <v>0</v>
      </c>
      <c r="G64">
        <v>2</v>
      </c>
      <c r="H64" t="str">
        <f>VLOOKUP(B64,'Lookup Tables'!$A$75:$B$86,2,TRUE)</f>
        <v>Level 1</v>
      </c>
      <c r="V64">
        <v>10356867</v>
      </c>
      <c r="W64">
        <v>11</v>
      </c>
      <c r="X64" t="s">
        <v>413</v>
      </c>
      <c r="Y64">
        <v>1</v>
      </c>
      <c r="Z64">
        <v>0</v>
      </c>
      <c r="AA64">
        <v>2</v>
      </c>
      <c r="AB64">
        <v>0</v>
      </c>
      <c r="AC64" t="str">
        <f>VLOOKUP(W64,'Lookup Tables'!$A$75:$B$86,2,TRUE)</f>
        <v>Level 1</v>
      </c>
      <c r="AY64">
        <v>4907638</v>
      </c>
      <c r="AZ64">
        <v>95</v>
      </c>
      <c r="BA64" t="s">
        <v>401</v>
      </c>
      <c r="BB64">
        <v>1</v>
      </c>
      <c r="BC64">
        <v>0</v>
      </c>
      <c r="BD64">
        <v>0</v>
      </c>
      <c r="BE64">
        <v>2</v>
      </c>
      <c r="BF64">
        <f t="shared" si="0"/>
        <v>2</v>
      </c>
      <c r="BG64" t="str">
        <f>VLOOKUP(AZ64,'Lookup Tables'!$A$75:$B$86,2,TRUE)</f>
        <v>Level 1</v>
      </c>
      <c r="BH64" t="str">
        <f t="shared" si="1"/>
        <v>Level 1</v>
      </c>
    </row>
    <row r="65" spans="1:60" x14ac:dyDescent="0.3">
      <c r="A65">
        <v>2776935</v>
      </c>
      <c r="B65">
        <v>345</v>
      </c>
      <c r="C65" t="s">
        <v>407</v>
      </c>
      <c r="D65">
        <v>1</v>
      </c>
      <c r="E65">
        <v>0</v>
      </c>
      <c r="F65">
        <v>1</v>
      </c>
      <c r="G65">
        <v>0</v>
      </c>
      <c r="H65" t="str">
        <f>VLOOKUP(B65,'Lookup Tables'!$A$75:$B$86,2,TRUE)</f>
        <v>Level 2</v>
      </c>
      <c r="V65">
        <v>1021959</v>
      </c>
      <c r="W65">
        <v>3961</v>
      </c>
      <c r="X65" t="s">
        <v>419</v>
      </c>
      <c r="Y65">
        <v>1</v>
      </c>
      <c r="Z65">
        <v>0</v>
      </c>
      <c r="AA65">
        <v>0</v>
      </c>
      <c r="AB65">
        <v>0</v>
      </c>
      <c r="AC65" t="str">
        <f>VLOOKUP(W65,'Lookup Tables'!$A$75:$B$86,2,TRUE)</f>
        <v>Level 6</v>
      </c>
      <c r="AY65">
        <v>2776935</v>
      </c>
      <c r="AZ65">
        <v>345</v>
      </c>
      <c r="BA65" t="s">
        <v>407</v>
      </c>
      <c r="BB65">
        <v>1</v>
      </c>
      <c r="BC65">
        <v>0</v>
      </c>
      <c r="BD65">
        <v>1</v>
      </c>
      <c r="BE65">
        <v>0</v>
      </c>
      <c r="BF65">
        <f t="shared" si="0"/>
        <v>1</v>
      </c>
      <c r="BG65" t="str">
        <f>VLOOKUP(AZ65,'Lookup Tables'!$A$75:$B$86,2,TRUE)</f>
        <v>Level 2</v>
      </c>
      <c r="BH65" t="str">
        <f t="shared" si="1"/>
        <v>Level 2</v>
      </c>
    </row>
    <row r="66" spans="1:60" x14ac:dyDescent="0.3">
      <c r="A66">
        <v>10356867</v>
      </c>
      <c r="B66">
        <v>11</v>
      </c>
      <c r="C66" t="s">
        <v>413</v>
      </c>
      <c r="D66">
        <v>1</v>
      </c>
      <c r="E66">
        <v>0</v>
      </c>
      <c r="F66">
        <v>2</v>
      </c>
      <c r="G66">
        <v>0</v>
      </c>
      <c r="H66" t="str">
        <f>VLOOKUP(B66,'Lookup Tables'!$A$75:$B$86,2,TRUE)</f>
        <v>Level 1</v>
      </c>
      <c r="V66">
        <v>1115237</v>
      </c>
      <c r="W66">
        <v>11118</v>
      </c>
      <c r="X66" t="s">
        <v>425</v>
      </c>
      <c r="Y66">
        <v>1</v>
      </c>
      <c r="Z66">
        <v>0</v>
      </c>
      <c r="AA66">
        <v>3</v>
      </c>
      <c r="AB66">
        <v>4</v>
      </c>
      <c r="AC66" t="str">
        <f>VLOOKUP(W66,'Lookup Tables'!$A$75:$B$86,2,TRUE)</f>
        <v>Level 8</v>
      </c>
      <c r="AY66">
        <v>10356867</v>
      </c>
      <c r="AZ66">
        <v>11</v>
      </c>
      <c r="BA66" t="s">
        <v>413</v>
      </c>
      <c r="BB66">
        <v>1</v>
      </c>
      <c r="BC66">
        <v>0</v>
      </c>
      <c r="BD66">
        <v>2</v>
      </c>
      <c r="BE66">
        <v>0</v>
      </c>
      <c r="BF66">
        <f t="shared" si="0"/>
        <v>2</v>
      </c>
      <c r="BG66" t="str">
        <f>VLOOKUP(AZ66,'Lookup Tables'!$A$75:$B$86,2,TRUE)</f>
        <v>Level 1</v>
      </c>
      <c r="BH66" t="str">
        <f t="shared" si="1"/>
        <v>Level 1</v>
      </c>
    </row>
    <row r="67" spans="1:60" x14ac:dyDescent="0.3">
      <c r="A67">
        <v>1021959</v>
      </c>
      <c r="B67">
        <v>3961</v>
      </c>
      <c r="C67" t="s">
        <v>419</v>
      </c>
      <c r="D67">
        <v>1</v>
      </c>
      <c r="E67">
        <v>0</v>
      </c>
      <c r="F67">
        <v>0</v>
      </c>
      <c r="G67">
        <v>0</v>
      </c>
      <c r="H67" t="str">
        <f>VLOOKUP(B67,'Lookup Tables'!$A$75:$B$86,2,TRUE)</f>
        <v>Level 6</v>
      </c>
      <c r="V67">
        <v>15520578</v>
      </c>
      <c r="W67">
        <v>1</v>
      </c>
      <c r="X67" t="s">
        <v>431</v>
      </c>
      <c r="Y67">
        <v>1</v>
      </c>
      <c r="Z67">
        <v>1</v>
      </c>
      <c r="AA67">
        <v>1</v>
      </c>
      <c r="AB67">
        <v>0</v>
      </c>
      <c r="AC67" t="str">
        <f>VLOOKUP(W67,'Lookup Tables'!$A$75:$B$86,2,TRUE)</f>
        <v>Level 1</v>
      </c>
      <c r="AY67">
        <v>1021959</v>
      </c>
      <c r="AZ67">
        <v>3961</v>
      </c>
      <c r="BA67" t="s">
        <v>419</v>
      </c>
      <c r="BB67">
        <v>1</v>
      </c>
      <c r="BC67">
        <v>0</v>
      </c>
      <c r="BD67">
        <v>0</v>
      </c>
      <c r="BE67">
        <v>0</v>
      </c>
      <c r="BF67">
        <f t="shared" ref="BF67:BF130" si="2">SUM(BC67:BE67)</f>
        <v>0</v>
      </c>
      <c r="BG67" t="str">
        <f>VLOOKUP(AZ67,'Lookup Tables'!$A$75:$B$86,2,TRUE)</f>
        <v>Level 6</v>
      </c>
      <c r="BH67" t="str">
        <f t="shared" si="1"/>
        <v/>
      </c>
    </row>
    <row r="68" spans="1:60" x14ac:dyDescent="0.3">
      <c r="A68">
        <v>1115237</v>
      </c>
      <c r="B68">
        <v>11118</v>
      </c>
      <c r="C68" t="s">
        <v>425</v>
      </c>
      <c r="D68">
        <v>1</v>
      </c>
      <c r="E68">
        <v>0</v>
      </c>
      <c r="F68">
        <v>3</v>
      </c>
      <c r="G68">
        <v>4</v>
      </c>
      <c r="H68" t="str">
        <f>VLOOKUP(B68,'Lookup Tables'!$A$75:$B$86,2,TRUE)</f>
        <v>Level 8</v>
      </c>
      <c r="V68">
        <v>4675770</v>
      </c>
      <c r="W68">
        <v>1864</v>
      </c>
      <c r="X68" t="s">
        <v>437</v>
      </c>
      <c r="Y68">
        <v>1</v>
      </c>
      <c r="Z68">
        <v>0</v>
      </c>
      <c r="AA68">
        <v>0</v>
      </c>
      <c r="AB68">
        <v>2</v>
      </c>
      <c r="AC68" t="str">
        <f>VLOOKUP(W68,'Lookup Tables'!$A$75:$B$86,2,TRUE)</f>
        <v>Level 4</v>
      </c>
      <c r="AY68">
        <v>1115237</v>
      </c>
      <c r="AZ68">
        <v>11118</v>
      </c>
      <c r="BA68" t="s">
        <v>425</v>
      </c>
      <c r="BB68">
        <v>1</v>
      </c>
      <c r="BC68">
        <v>0</v>
      </c>
      <c r="BD68">
        <v>3</v>
      </c>
      <c r="BE68">
        <v>4</v>
      </c>
      <c r="BF68">
        <f t="shared" si="2"/>
        <v>7</v>
      </c>
      <c r="BG68" t="str">
        <f>VLOOKUP(AZ68,'Lookup Tables'!$A$75:$B$86,2,TRUE)</f>
        <v>Level 8</v>
      </c>
      <c r="BH68" t="str">
        <f t="shared" ref="BH68:BH131" si="3">IF(BF68&gt;0,BG68,"")</f>
        <v>Level 8</v>
      </c>
    </row>
    <row r="69" spans="1:60" x14ac:dyDescent="0.3">
      <c r="A69">
        <v>15520578</v>
      </c>
      <c r="B69">
        <v>1</v>
      </c>
      <c r="C69" t="s">
        <v>431</v>
      </c>
      <c r="D69">
        <v>1</v>
      </c>
      <c r="E69">
        <v>1</v>
      </c>
      <c r="F69">
        <v>1</v>
      </c>
      <c r="G69">
        <v>0</v>
      </c>
      <c r="H69" t="str">
        <f>VLOOKUP(B69,'Lookup Tables'!$A$75:$B$86,2,TRUE)</f>
        <v>Level 1</v>
      </c>
      <c r="V69">
        <v>13705843</v>
      </c>
      <c r="W69">
        <v>269</v>
      </c>
      <c r="X69" t="s">
        <v>443</v>
      </c>
      <c r="Y69">
        <v>3</v>
      </c>
      <c r="Z69">
        <v>0</v>
      </c>
      <c r="AA69">
        <v>0</v>
      </c>
      <c r="AB69">
        <v>1</v>
      </c>
      <c r="AC69" t="str">
        <f>VLOOKUP(W69,'Lookup Tables'!$A$75:$B$86,2,TRUE)</f>
        <v>Level 2</v>
      </c>
      <c r="AY69">
        <v>15520578</v>
      </c>
      <c r="AZ69">
        <v>1</v>
      </c>
      <c r="BA69" t="s">
        <v>431</v>
      </c>
      <c r="BB69">
        <v>1</v>
      </c>
      <c r="BC69">
        <v>1</v>
      </c>
      <c r="BD69">
        <v>1</v>
      </c>
      <c r="BE69">
        <v>0</v>
      </c>
      <c r="BF69">
        <f t="shared" si="2"/>
        <v>2</v>
      </c>
      <c r="BG69" t="str">
        <f>VLOOKUP(AZ69,'Lookup Tables'!$A$75:$B$86,2,TRUE)</f>
        <v>Level 1</v>
      </c>
      <c r="BH69" t="str">
        <f t="shared" si="3"/>
        <v>Level 1</v>
      </c>
    </row>
    <row r="70" spans="1:60" x14ac:dyDescent="0.3">
      <c r="A70">
        <v>4675770</v>
      </c>
      <c r="B70">
        <v>1864</v>
      </c>
      <c r="C70" t="s">
        <v>437</v>
      </c>
      <c r="D70">
        <v>1</v>
      </c>
      <c r="E70">
        <v>0</v>
      </c>
      <c r="F70">
        <v>0</v>
      </c>
      <c r="G70">
        <v>2</v>
      </c>
      <c r="H70" t="str">
        <f>VLOOKUP(B70,'Lookup Tables'!$A$75:$B$86,2,TRUE)</f>
        <v>Level 4</v>
      </c>
      <c r="V70">
        <v>2862934</v>
      </c>
      <c r="W70">
        <v>648</v>
      </c>
      <c r="X70" t="s">
        <v>449</v>
      </c>
      <c r="Y70">
        <v>1</v>
      </c>
      <c r="Z70">
        <v>1</v>
      </c>
      <c r="AA70">
        <v>1</v>
      </c>
      <c r="AB70">
        <v>3</v>
      </c>
      <c r="AC70" t="str">
        <f>VLOOKUP(W70,'Lookup Tables'!$A$75:$B$86,2,TRUE)</f>
        <v>Level 3</v>
      </c>
      <c r="AY70">
        <v>4675770</v>
      </c>
      <c r="AZ70">
        <v>1864</v>
      </c>
      <c r="BA70" t="s">
        <v>437</v>
      </c>
      <c r="BB70">
        <v>1</v>
      </c>
      <c r="BC70">
        <v>0</v>
      </c>
      <c r="BD70">
        <v>0</v>
      </c>
      <c r="BE70">
        <v>2</v>
      </c>
      <c r="BF70">
        <f t="shared" si="2"/>
        <v>2</v>
      </c>
      <c r="BG70" t="str">
        <f>VLOOKUP(AZ70,'Lookup Tables'!$A$75:$B$86,2,TRUE)</f>
        <v>Level 4</v>
      </c>
      <c r="BH70" t="str">
        <f t="shared" si="3"/>
        <v>Level 4</v>
      </c>
    </row>
    <row r="71" spans="1:60" x14ac:dyDescent="0.3">
      <c r="A71">
        <v>13705843</v>
      </c>
      <c r="B71">
        <v>269</v>
      </c>
      <c r="C71" t="s">
        <v>443</v>
      </c>
      <c r="D71">
        <v>3</v>
      </c>
      <c r="E71">
        <v>0</v>
      </c>
      <c r="F71">
        <v>0</v>
      </c>
      <c r="G71">
        <v>1</v>
      </c>
      <c r="H71" t="str">
        <f>VLOOKUP(B71,'Lookup Tables'!$A$75:$B$86,2,TRUE)</f>
        <v>Level 2</v>
      </c>
      <c r="V71">
        <v>12857256</v>
      </c>
      <c r="W71">
        <v>13</v>
      </c>
      <c r="X71" t="s">
        <v>455</v>
      </c>
      <c r="Y71">
        <v>1</v>
      </c>
      <c r="Z71">
        <v>0</v>
      </c>
      <c r="AA71">
        <v>0</v>
      </c>
      <c r="AB71">
        <v>0</v>
      </c>
      <c r="AC71" t="str">
        <f>VLOOKUP(W71,'Lookup Tables'!$A$75:$B$86,2,TRUE)</f>
        <v>Level 1</v>
      </c>
      <c r="AY71">
        <v>13705843</v>
      </c>
      <c r="AZ71">
        <v>269</v>
      </c>
      <c r="BA71" t="s">
        <v>443</v>
      </c>
      <c r="BB71">
        <v>3</v>
      </c>
      <c r="BC71">
        <v>0</v>
      </c>
      <c r="BD71">
        <v>0</v>
      </c>
      <c r="BE71">
        <v>1</v>
      </c>
      <c r="BF71">
        <f t="shared" si="2"/>
        <v>1</v>
      </c>
      <c r="BG71" t="str">
        <f>VLOOKUP(AZ71,'Lookup Tables'!$A$75:$B$86,2,TRUE)</f>
        <v>Level 2</v>
      </c>
      <c r="BH71" t="str">
        <f t="shared" si="3"/>
        <v>Level 2</v>
      </c>
    </row>
    <row r="72" spans="1:60" x14ac:dyDescent="0.3">
      <c r="A72">
        <v>2862934</v>
      </c>
      <c r="B72">
        <v>648</v>
      </c>
      <c r="C72" t="s">
        <v>449</v>
      </c>
      <c r="D72">
        <v>1</v>
      </c>
      <c r="E72">
        <v>1</v>
      </c>
      <c r="F72">
        <v>1</v>
      </c>
      <c r="G72">
        <v>3</v>
      </c>
      <c r="H72" t="str">
        <f>VLOOKUP(B72,'Lookup Tables'!$A$75:$B$86,2,TRUE)</f>
        <v>Level 3</v>
      </c>
      <c r="V72">
        <v>693560</v>
      </c>
      <c r="W72">
        <v>9128</v>
      </c>
      <c r="X72" t="s">
        <v>460</v>
      </c>
      <c r="Y72">
        <v>1</v>
      </c>
      <c r="Z72">
        <v>0</v>
      </c>
      <c r="AA72">
        <v>1</v>
      </c>
      <c r="AB72">
        <v>1</v>
      </c>
      <c r="AC72" t="str">
        <f>VLOOKUP(W72,'Lookup Tables'!$A$75:$B$86,2,TRUE)</f>
        <v>Level 7</v>
      </c>
      <c r="AY72">
        <v>2862934</v>
      </c>
      <c r="AZ72">
        <v>648</v>
      </c>
      <c r="BA72" t="s">
        <v>449</v>
      </c>
      <c r="BB72">
        <v>1</v>
      </c>
      <c r="BC72">
        <v>1</v>
      </c>
      <c r="BD72">
        <v>1</v>
      </c>
      <c r="BE72">
        <v>3</v>
      </c>
      <c r="BF72">
        <f t="shared" si="2"/>
        <v>5</v>
      </c>
      <c r="BG72" t="str">
        <f>VLOOKUP(AZ72,'Lookup Tables'!$A$75:$B$86,2,TRUE)</f>
        <v>Level 3</v>
      </c>
      <c r="BH72" t="str">
        <f t="shared" si="3"/>
        <v>Level 3</v>
      </c>
    </row>
    <row r="73" spans="1:60" x14ac:dyDescent="0.3">
      <c r="A73">
        <v>12857256</v>
      </c>
      <c r="B73">
        <v>13</v>
      </c>
      <c r="C73" t="s">
        <v>455</v>
      </c>
      <c r="D73">
        <v>1</v>
      </c>
      <c r="E73">
        <v>0</v>
      </c>
      <c r="F73">
        <v>0</v>
      </c>
      <c r="G73">
        <v>0</v>
      </c>
      <c r="H73" t="str">
        <f>VLOOKUP(B73,'Lookup Tables'!$A$75:$B$86,2,TRUE)</f>
        <v>Level 1</v>
      </c>
      <c r="V73">
        <v>1930728</v>
      </c>
      <c r="W73">
        <v>161</v>
      </c>
      <c r="X73" t="s">
        <v>466</v>
      </c>
      <c r="Y73">
        <v>2</v>
      </c>
      <c r="Z73">
        <v>1</v>
      </c>
      <c r="AA73">
        <v>0</v>
      </c>
      <c r="AB73">
        <v>1</v>
      </c>
      <c r="AC73" t="str">
        <f>VLOOKUP(W73,'Lookup Tables'!$A$75:$B$86,2,TRUE)</f>
        <v>Level 1</v>
      </c>
      <c r="AY73">
        <v>12857256</v>
      </c>
      <c r="AZ73">
        <v>13</v>
      </c>
      <c r="BA73" t="s">
        <v>455</v>
      </c>
      <c r="BB73">
        <v>1</v>
      </c>
      <c r="BC73">
        <v>0</v>
      </c>
      <c r="BD73">
        <v>0</v>
      </c>
      <c r="BE73">
        <v>0</v>
      </c>
      <c r="BF73">
        <f t="shared" si="2"/>
        <v>0</v>
      </c>
      <c r="BG73" t="str">
        <f>VLOOKUP(AZ73,'Lookup Tables'!$A$75:$B$86,2,TRUE)</f>
        <v>Level 1</v>
      </c>
      <c r="BH73" t="str">
        <f t="shared" si="3"/>
        <v/>
      </c>
    </row>
    <row r="74" spans="1:60" x14ac:dyDescent="0.3">
      <c r="A74">
        <v>693560</v>
      </c>
      <c r="B74">
        <v>9128</v>
      </c>
      <c r="C74" t="s">
        <v>460</v>
      </c>
      <c r="D74">
        <v>1</v>
      </c>
      <c r="E74">
        <v>0</v>
      </c>
      <c r="F74">
        <v>1</v>
      </c>
      <c r="G74">
        <v>1</v>
      </c>
      <c r="H74" t="str">
        <f>VLOOKUP(B74,'Lookup Tables'!$A$75:$B$86,2,TRUE)</f>
        <v>Level 7</v>
      </c>
      <c r="V74">
        <v>1147577</v>
      </c>
      <c r="W74">
        <v>1858</v>
      </c>
      <c r="X74" t="s">
        <v>471</v>
      </c>
      <c r="Y74">
        <v>1</v>
      </c>
      <c r="Z74">
        <v>0</v>
      </c>
      <c r="AA74">
        <v>1</v>
      </c>
      <c r="AB74">
        <v>0</v>
      </c>
      <c r="AC74" t="str">
        <f>VLOOKUP(W74,'Lookup Tables'!$A$75:$B$86,2,TRUE)</f>
        <v>Level 4</v>
      </c>
      <c r="AY74">
        <v>693560</v>
      </c>
      <c r="AZ74">
        <v>9128</v>
      </c>
      <c r="BA74" t="s">
        <v>460</v>
      </c>
      <c r="BB74">
        <v>1</v>
      </c>
      <c r="BC74">
        <v>0</v>
      </c>
      <c r="BD74">
        <v>1</v>
      </c>
      <c r="BE74">
        <v>1</v>
      </c>
      <c r="BF74">
        <f t="shared" si="2"/>
        <v>2</v>
      </c>
      <c r="BG74" t="str">
        <f>VLOOKUP(AZ74,'Lookup Tables'!$A$75:$B$86,2,TRUE)</f>
        <v>Level 7</v>
      </c>
      <c r="BH74" t="str">
        <f t="shared" si="3"/>
        <v>Level 7</v>
      </c>
    </row>
    <row r="75" spans="1:60" x14ac:dyDescent="0.3">
      <c r="A75">
        <v>1930728</v>
      </c>
      <c r="B75">
        <v>161</v>
      </c>
      <c r="C75" t="s">
        <v>466</v>
      </c>
      <c r="D75">
        <v>2</v>
      </c>
      <c r="E75">
        <v>1</v>
      </c>
      <c r="F75">
        <v>0</v>
      </c>
      <c r="G75">
        <v>1</v>
      </c>
      <c r="H75" t="str">
        <f>VLOOKUP(B75,'Lookup Tables'!$A$75:$B$86,2,TRUE)</f>
        <v>Level 1</v>
      </c>
      <c r="V75">
        <v>352635</v>
      </c>
      <c r="W75">
        <v>341</v>
      </c>
      <c r="X75" t="s">
        <v>477</v>
      </c>
      <c r="Y75">
        <v>1</v>
      </c>
      <c r="Z75">
        <v>0</v>
      </c>
      <c r="AA75">
        <v>0</v>
      </c>
      <c r="AB75">
        <v>1</v>
      </c>
      <c r="AC75" t="str">
        <f>VLOOKUP(W75,'Lookup Tables'!$A$75:$B$86,2,TRUE)</f>
        <v>Level 2</v>
      </c>
      <c r="AY75">
        <v>1930728</v>
      </c>
      <c r="AZ75">
        <v>161</v>
      </c>
      <c r="BA75" t="s">
        <v>466</v>
      </c>
      <c r="BB75">
        <v>2</v>
      </c>
      <c r="BC75">
        <v>1</v>
      </c>
      <c r="BD75">
        <v>0</v>
      </c>
      <c r="BE75">
        <v>1</v>
      </c>
      <c r="BF75">
        <f t="shared" si="2"/>
        <v>2</v>
      </c>
      <c r="BG75" t="str">
        <f>VLOOKUP(AZ75,'Lookup Tables'!$A$75:$B$86,2,TRUE)</f>
        <v>Level 1</v>
      </c>
      <c r="BH75" t="str">
        <f t="shared" si="3"/>
        <v>Level 1</v>
      </c>
    </row>
    <row r="76" spans="1:60" x14ac:dyDescent="0.3">
      <c r="A76">
        <v>1147577</v>
      </c>
      <c r="B76">
        <v>1858</v>
      </c>
      <c r="C76" t="s">
        <v>471</v>
      </c>
      <c r="D76">
        <v>1</v>
      </c>
      <c r="E76">
        <v>0</v>
      </c>
      <c r="F76">
        <v>1</v>
      </c>
      <c r="G76">
        <v>0</v>
      </c>
      <c r="H76" t="str">
        <f>VLOOKUP(B76,'Lookup Tables'!$A$75:$B$86,2,TRUE)</f>
        <v>Level 4</v>
      </c>
      <c r="V76">
        <v>819132</v>
      </c>
      <c r="W76">
        <v>79</v>
      </c>
      <c r="X76" t="s">
        <v>483</v>
      </c>
      <c r="Y76">
        <v>1</v>
      </c>
      <c r="Z76">
        <v>0</v>
      </c>
      <c r="AA76">
        <v>0</v>
      </c>
      <c r="AB76">
        <v>0</v>
      </c>
      <c r="AC76" t="str">
        <f>VLOOKUP(W76,'Lookup Tables'!$A$75:$B$86,2,TRUE)</f>
        <v>Level 1</v>
      </c>
      <c r="AY76">
        <v>1147577</v>
      </c>
      <c r="AZ76">
        <v>1858</v>
      </c>
      <c r="BA76" t="s">
        <v>471</v>
      </c>
      <c r="BB76">
        <v>1</v>
      </c>
      <c r="BC76">
        <v>0</v>
      </c>
      <c r="BD76">
        <v>1</v>
      </c>
      <c r="BE76">
        <v>0</v>
      </c>
      <c r="BF76">
        <f t="shared" si="2"/>
        <v>1</v>
      </c>
      <c r="BG76" t="str">
        <f>VLOOKUP(AZ76,'Lookup Tables'!$A$75:$B$86,2,TRUE)</f>
        <v>Level 4</v>
      </c>
      <c r="BH76" t="str">
        <f t="shared" si="3"/>
        <v>Level 4</v>
      </c>
    </row>
    <row r="77" spans="1:60" x14ac:dyDescent="0.3">
      <c r="A77">
        <v>352635</v>
      </c>
      <c r="B77">
        <v>341</v>
      </c>
      <c r="C77" t="s">
        <v>477</v>
      </c>
      <c r="D77">
        <v>1</v>
      </c>
      <c r="E77">
        <v>0</v>
      </c>
      <c r="F77">
        <v>0</v>
      </c>
      <c r="G77">
        <v>1</v>
      </c>
      <c r="H77" t="str">
        <f>VLOOKUP(B77,'Lookup Tables'!$A$75:$B$86,2,TRUE)</f>
        <v>Level 2</v>
      </c>
      <c r="V77">
        <v>420003</v>
      </c>
      <c r="W77">
        <v>1016</v>
      </c>
      <c r="X77" t="s">
        <v>489</v>
      </c>
      <c r="Y77">
        <v>1</v>
      </c>
      <c r="Z77">
        <v>0</v>
      </c>
      <c r="AA77">
        <v>0</v>
      </c>
      <c r="AB77">
        <v>0</v>
      </c>
      <c r="AC77" t="str">
        <f>VLOOKUP(W77,'Lookup Tables'!$A$75:$B$86,2,TRUE)</f>
        <v>Level 4</v>
      </c>
      <c r="AY77">
        <v>352635</v>
      </c>
      <c r="AZ77">
        <v>341</v>
      </c>
      <c r="BA77" t="s">
        <v>477</v>
      </c>
      <c r="BB77">
        <v>1</v>
      </c>
      <c r="BC77">
        <v>0</v>
      </c>
      <c r="BD77">
        <v>0</v>
      </c>
      <c r="BE77">
        <v>1</v>
      </c>
      <c r="BF77">
        <f t="shared" si="2"/>
        <v>1</v>
      </c>
      <c r="BG77" t="str">
        <f>VLOOKUP(AZ77,'Lookup Tables'!$A$75:$B$86,2,TRUE)</f>
        <v>Level 2</v>
      </c>
      <c r="BH77" t="str">
        <f t="shared" si="3"/>
        <v>Level 2</v>
      </c>
    </row>
    <row r="78" spans="1:60" x14ac:dyDescent="0.3">
      <c r="A78">
        <v>819132</v>
      </c>
      <c r="B78">
        <v>79</v>
      </c>
      <c r="C78" t="s">
        <v>483</v>
      </c>
      <c r="D78">
        <v>1</v>
      </c>
      <c r="E78">
        <v>0</v>
      </c>
      <c r="F78">
        <v>0</v>
      </c>
      <c r="G78">
        <v>0</v>
      </c>
      <c r="H78" t="str">
        <f>VLOOKUP(B78,'Lookup Tables'!$A$75:$B$86,2,TRUE)</f>
        <v>Level 1</v>
      </c>
      <c r="V78">
        <v>10823490</v>
      </c>
      <c r="W78">
        <v>2576</v>
      </c>
      <c r="X78" t="s">
        <v>495</v>
      </c>
      <c r="Y78">
        <v>1</v>
      </c>
      <c r="Z78">
        <v>0</v>
      </c>
      <c r="AA78">
        <v>0</v>
      </c>
      <c r="AB78">
        <v>1</v>
      </c>
      <c r="AC78" t="str">
        <f>VLOOKUP(W78,'Lookup Tables'!$A$75:$B$86,2,TRUE)</f>
        <v>Level 5</v>
      </c>
      <c r="AY78">
        <v>819132</v>
      </c>
      <c r="AZ78">
        <v>79</v>
      </c>
      <c r="BA78" t="s">
        <v>483</v>
      </c>
      <c r="BB78">
        <v>1</v>
      </c>
      <c r="BC78">
        <v>0</v>
      </c>
      <c r="BD78">
        <v>0</v>
      </c>
      <c r="BE78">
        <v>0</v>
      </c>
      <c r="BF78">
        <f t="shared" si="2"/>
        <v>0</v>
      </c>
      <c r="BG78" t="str">
        <f>VLOOKUP(AZ78,'Lookup Tables'!$A$75:$B$86,2,TRUE)</f>
        <v>Level 1</v>
      </c>
      <c r="BH78" t="str">
        <f t="shared" si="3"/>
        <v/>
      </c>
    </row>
    <row r="79" spans="1:60" x14ac:dyDescent="0.3">
      <c r="A79">
        <v>420003</v>
      </c>
      <c r="B79">
        <v>1016</v>
      </c>
      <c r="C79" t="s">
        <v>489</v>
      </c>
      <c r="D79">
        <v>1</v>
      </c>
      <c r="E79">
        <v>0</v>
      </c>
      <c r="F79">
        <v>0</v>
      </c>
      <c r="G79">
        <v>0</v>
      </c>
      <c r="H79" t="str">
        <f>VLOOKUP(B79,'Lookup Tables'!$A$75:$B$86,2,TRUE)</f>
        <v>Level 4</v>
      </c>
      <c r="V79">
        <v>3034366</v>
      </c>
      <c r="W79">
        <v>757</v>
      </c>
      <c r="X79" t="s">
        <v>501</v>
      </c>
      <c r="Y79">
        <v>1</v>
      </c>
      <c r="Z79">
        <v>1</v>
      </c>
      <c r="AA79">
        <v>0</v>
      </c>
      <c r="AB79">
        <v>0</v>
      </c>
      <c r="AC79" t="str">
        <f>VLOOKUP(W79,'Lookup Tables'!$A$75:$B$86,2,TRUE)</f>
        <v>Level 3</v>
      </c>
      <c r="AY79">
        <v>420003</v>
      </c>
      <c r="AZ79">
        <v>1016</v>
      </c>
      <c r="BA79" t="s">
        <v>489</v>
      </c>
      <c r="BB79">
        <v>1</v>
      </c>
      <c r="BC79">
        <v>0</v>
      </c>
      <c r="BD79">
        <v>0</v>
      </c>
      <c r="BE79">
        <v>0</v>
      </c>
      <c r="BF79">
        <f t="shared" si="2"/>
        <v>0</v>
      </c>
      <c r="BG79" t="str">
        <f>VLOOKUP(AZ79,'Lookup Tables'!$A$75:$B$86,2,TRUE)</f>
        <v>Level 4</v>
      </c>
      <c r="BH79" t="str">
        <f t="shared" si="3"/>
        <v/>
      </c>
    </row>
    <row r="80" spans="1:60" x14ac:dyDescent="0.3">
      <c r="A80">
        <v>10823490</v>
      </c>
      <c r="B80">
        <v>2576</v>
      </c>
      <c r="C80" t="s">
        <v>495</v>
      </c>
      <c r="D80">
        <v>1</v>
      </c>
      <c r="E80">
        <v>0</v>
      </c>
      <c r="F80">
        <v>0</v>
      </c>
      <c r="G80">
        <v>1</v>
      </c>
      <c r="H80" t="str">
        <f>VLOOKUP(B80,'Lookup Tables'!$A$75:$B$86,2,TRUE)</f>
        <v>Level 5</v>
      </c>
      <c r="V80">
        <v>14066253</v>
      </c>
      <c r="W80">
        <v>21</v>
      </c>
      <c r="X80" t="s">
        <v>507</v>
      </c>
      <c r="Y80">
        <v>2</v>
      </c>
      <c r="Z80">
        <v>0</v>
      </c>
      <c r="AA80">
        <v>1</v>
      </c>
      <c r="AB80">
        <v>0</v>
      </c>
      <c r="AC80" t="str">
        <f>VLOOKUP(W80,'Lookup Tables'!$A$75:$B$86,2,TRUE)</f>
        <v>Level 1</v>
      </c>
      <c r="AY80">
        <v>10823490</v>
      </c>
      <c r="AZ80">
        <v>2576</v>
      </c>
      <c r="BA80" t="s">
        <v>495</v>
      </c>
      <c r="BB80">
        <v>1</v>
      </c>
      <c r="BC80">
        <v>0</v>
      </c>
      <c r="BD80">
        <v>0</v>
      </c>
      <c r="BE80">
        <v>1</v>
      </c>
      <c r="BF80">
        <f t="shared" si="2"/>
        <v>1</v>
      </c>
      <c r="BG80" t="str">
        <f>VLOOKUP(AZ80,'Lookup Tables'!$A$75:$B$86,2,TRUE)</f>
        <v>Level 5</v>
      </c>
      <c r="BH80" t="str">
        <f t="shared" si="3"/>
        <v>Level 5</v>
      </c>
    </row>
    <row r="81" spans="1:60" x14ac:dyDescent="0.3">
      <c r="A81">
        <v>3034366</v>
      </c>
      <c r="B81">
        <v>757</v>
      </c>
      <c r="C81" t="s">
        <v>501</v>
      </c>
      <c r="D81">
        <v>1</v>
      </c>
      <c r="E81">
        <v>1</v>
      </c>
      <c r="F81">
        <v>0</v>
      </c>
      <c r="G81">
        <v>0</v>
      </c>
      <c r="H81" t="str">
        <f>VLOOKUP(B81,'Lookup Tables'!$A$75:$B$86,2,TRUE)</f>
        <v>Level 3</v>
      </c>
      <c r="V81">
        <v>1227445</v>
      </c>
      <c r="W81">
        <v>174</v>
      </c>
      <c r="X81" t="s">
        <v>513</v>
      </c>
      <c r="Y81">
        <v>2</v>
      </c>
      <c r="Z81">
        <v>1</v>
      </c>
      <c r="AA81">
        <v>2</v>
      </c>
      <c r="AB81">
        <v>0</v>
      </c>
      <c r="AC81" t="str">
        <f>VLOOKUP(W81,'Lookup Tables'!$A$75:$B$86,2,TRUE)</f>
        <v>Level 1</v>
      </c>
      <c r="AY81">
        <v>3034366</v>
      </c>
      <c r="AZ81">
        <v>757</v>
      </c>
      <c r="BA81" t="s">
        <v>501</v>
      </c>
      <c r="BB81">
        <v>1</v>
      </c>
      <c r="BC81">
        <v>1</v>
      </c>
      <c r="BD81">
        <v>0</v>
      </c>
      <c r="BE81">
        <v>0</v>
      </c>
      <c r="BF81">
        <f t="shared" si="2"/>
        <v>1</v>
      </c>
      <c r="BG81" t="str">
        <f>VLOOKUP(AZ81,'Lookup Tables'!$A$75:$B$86,2,TRUE)</f>
        <v>Level 3</v>
      </c>
      <c r="BH81" t="str">
        <f t="shared" si="3"/>
        <v>Level 3</v>
      </c>
    </row>
    <row r="82" spans="1:60" x14ac:dyDescent="0.3">
      <c r="A82">
        <v>14066253</v>
      </c>
      <c r="B82">
        <v>21</v>
      </c>
      <c r="C82" t="s">
        <v>507</v>
      </c>
      <c r="D82">
        <v>2</v>
      </c>
      <c r="E82">
        <v>0</v>
      </c>
      <c r="F82">
        <v>1</v>
      </c>
      <c r="G82">
        <v>0</v>
      </c>
      <c r="H82" t="str">
        <f>VLOOKUP(B82,'Lookup Tables'!$A$75:$B$86,2,TRUE)</f>
        <v>Level 1</v>
      </c>
      <c r="V82">
        <v>3175734</v>
      </c>
      <c r="W82">
        <v>115</v>
      </c>
      <c r="X82" t="s">
        <v>519</v>
      </c>
      <c r="Y82">
        <v>2</v>
      </c>
      <c r="Z82">
        <v>1</v>
      </c>
      <c r="AA82">
        <v>0</v>
      </c>
      <c r="AB82">
        <v>0</v>
      </c>
      <c r="AC82" t="str">
        <f>VLOOKUP(W82,'Lookup Tables'!$A$75:$B$86,2,TRUE)</f>
        <v>Level 1</v>
      </c>
      <c r="AY82">
        <v>14066253</v>
      </c>
      <c r="AZ82">
        <v>21</v>
      </c>
      <c r="BA82" t="s">
        <v>507</v>
      </c>
      <c r="BB82">
        <v>2</v>
      </c>
      <c r="BC82">
        <v>0</v>
      </c>
      <c r="BD82">
        <v>1</v>
      </c>
      <c r="BE82">
        <v>0</v>
      </c>
      <c r="BF82">
        <f t="shared" si="2"/>
        <v>1</v>
      </c>
      <c r="BG82" t="str">
        <f>VLOOKUP(AZ82,'Lookup Tables'!$A$75:$B$86,2,TRUE)</f>
        <v>Level 1</v>
      </c>
      <c r="BH82" t="str">
        <f t="shared" si="3"/>
        <v>Level 1</v>
      </c>
    </row>
    <row r="83" spans="1:60" x14ac:dyDescent="0.3">
      <c r="A83">
        <v>1227445</v>
      </c>
      <c r="B83">
        <v>174</v>
      </c>
      <c r="C83" t="s">
        <v>513</v>
      </c>
      <c r="D83">
        <v>2</v>
      </c>
      <c r="E83">
        <v>1</v>
      </c>
      <c r="F83">
        <v>2</v>
      </c>
      <c r="G83">
        <v>0</v>
      </c>
      <c r="H83" t="str">
        <f>VLOOKUP(B83,'Lookup Tables'!$A$75:$B$86,2,TRUE)</f>
        <v>Level 1</v>
      </c>
      <c r="V83">
        <v>4971859</v>
      </c>
      <c r="W83">
        <v>1355</v>
      </c>
      <c r="X83" t="s">
        <v>528</v>
      </c>
      <c r="Y83">
        <v>1</v>
      </c>
      <c r="Z83">
        <v>0</v>
      </c>
      <c r="AA83">
        <v>1</v>
      </c>
      <c r="AB83">
        <v>3</v>
      </c>
      <c r="AC83" t="str">
        <f>VLOOKUP(W83,'Lookup Tables'!$A$75:$B$86,2,TRUE)</f>
        <v>Level 4</v>
      </c>
      <c r="AY83">
        <v>1227445</v>
      </c>
      <c r="AZ83">
        <v>174</v>
      </c>
      <c r="BA83" t="s">
        <v>513</v>
      </c>
      <c r="BB83">
        <v>2</v>
      </c>
      <c r="BC83">
        <v>1</v>
      </c>
      <c r="BD83">
        <v>2</v>
      </c>
      <c r="BE83">
        <v>0</v>
      </c>
      <c r="BF83">
        <f t="shared" si="2"/>
        <v>3</v>
      </c>
      <c r="BG83" t="str">
        <f>VLOOKUP(AZ83,'Lookup Tables'!$A$75:$B$86,2,TRUE)</f>
        <v>Level 1</v>
      </c>
      <c r="BH83" t="str">
        <f t="shared" si="3"/>
        <v>Level 1</v>
      </c>
    </row>
    <row r="84" spans="1:60" x14ac:dyDescent="0.3">
      <c r="A84">
        <v>3175734</v>
      </c>
      <c r="B84">
        <v>115</v>
      </c>
      <c r="C84" t="s">
        <v>519</v>
      </c>
      <c r="D84">
        <v>2</v>
      </c>
      <c r="E84">
        <v>1</v>
      </c>
      <c r="F84">
        <v>0</v>
      </c>
      <c r="G84">
        <v>0</v>
      </c>
      <c r="H84" t="str">
        <f>VLOOKUP(B84,'Lookup Tables'!$A$75:$B$86,2,TRUE)</f>
        <v>Level 1</v>
      </c>
      <c r="V84">
        <v>13971084</v>
      </c>
      <c r="W84">
        <v>15</v>
      </c>
      <c r="X84" t="s">
        <v>534</v>
      </c>
      <c r="Y84">
        <v>2</v>
      </c>
      <c r="Z84">
        <v>0</v>
      </c>
      <c r="AA84">
        <v>1</v>
      </c>
      <c r="AB84">
        <v>1</v>
      </c>
      <c r="AC84" t="str">
        <f>VLOOKUP(W84,'Lookup Tables'!$A$75:$B$86,2,TRUE)</f>
        <v>Level 1</v>
      </c>
      <c r="AY84">
        <v>3175734</v>
      </c>
      <c r="AZ84">
        <v>115</v>
      </c>
      <c r="BA84" t="s">
        <v>519</v>
      </c>
      <c r="BB84">
        <v>2</v>
      </c>
      <c r="BC84">
        <v>1</v>
      </c>
      <c r="BD84">
        <v>0</v>
      </c>
      <c r="BE84">
        <v>0</v>
      </c>
      <c r="BF84">
        <f t="shared" si="2"/>
        <v>1</v>
      </c>
      <c r="BG84" t="str">
        <f>VLOOKUP(AZ84,'Lookup Tables'!$A$75:$B$86,2,TRUE)</f>
        <v>Level 1</v>
      </c>
      <c r="BH84" t="str">
        <f t="shared" si="3"/>
        <v>Level 1</v>
      </c>
    </row>
    <row r="85" spans="1:60" x14ac:dyDescent="0.3">
      <c r="A85">
        <v>4971859</v>
      </c>
      <c r="B85">
        <v>1355</v>
      </c>
      <c r="C85" t="s">
        <v>528</v>
      </c>
      <c r="D85">
        <v>1</v>
      </c>
      <c r="E85">
        <v>0</v>
      </c>
      <c r="F85">
        <v>1</v>
      </c>
      <c r="G85">
        <v>3</v>
      </c>
      <c r="H85" t="str">
        <f>VLOOKUP(B85,'Lookup Tables'!$A$75:$B$86,2,TRUE)</f>
        <v>Level 4</v>
      </c>
      <c r="V85">
        <v>6934747</v>
      </c>
      <c r="W85">
        <v>23</v>
      </c>
      <c r="X85" t="s">
        <v>540</v>
      </c>
      <c r="Y85">
        <v>1</v>
      </c>
      <c r="Z85">
        <v>0</v>
      </c>
      <c r="AA85">
        <v>1</v>
      </c>
      <c r="AB85">
        <v>0</v>
      </c>
      <c r="AC85" t="str">
        <f>VLOOKUP(W85,'Lookup Tables'!$A$75:$B$86,2,TRUE)</f>
        <v>Level 1</v>
      </c>
      <c r="AY85">
        <v>4971859</v>
      </c>
      <c r="AZ85">
        <v>1355</v>
      </c>
      <c r="BA85" t="s">
        <v>528</v>
      </c>
      <c r="BB85">
        <v>1</v>
      </c>
      <c r="BC85">
        <v>0</v>
      </c>
      <c r="BD85">
        <v>1</v>
      </c>
      <c r="BE85">
        <v>3</v>
      </c>
      <c r="BF85">
        <f t="shared" si="2"/>
        <v>4</v>
      </c>
      <c r="BG85" t="str">
        <f>VLOOKUP(AZ85,'Lookup Tables'!$A$75:$B$86,2,TRUE)</f>
        <v>Level 4</v>
      </c>
      <c r="BH85" t="str">
        <f t="shared" si="3"/>
        <v>Level 4</v>
      </c>
    </row>
    <row r="86" spans="1:60" x14ac:dyDescent="0.3">
      <c r="A86">
        <v>13971084</v>
      </c>
      <c r="B86">
        <v>15</v>
      </c>
      <c r="C86" t="s">
        <v>534</v>
      </c>
      <c r="D86">
        <v>2</v>
      </c>
      <c r="E86">
        <v>0</v>
      </c>
      <c r="F86">
        <v>1</v>
      </c>
      <c r="G86">
        <v>1</v>
      </c>
      <c r="H86" t="str">
        <f>VLOOKUP(B86,'Lookup Tables'!$A$75:$B$86,2,TRUE)</f>
        <v>Level 1</v>
      </c>
      <c r="V86">
        <v>137100</v>
      </c>
      <c r="W86">
        <v>32791</v>
      </c>
      <c r="X86" t="s">
        <v>546</v>
      </c>
      <c r="Y86">
        <v>1</v>
      </c>
      <c r="Z86">
        <v>1</v>
      </c>
      <c r="AA86">
        <v>0</v>
      </c>
      <c r="AB86">
        <v>0</v>
      </c>
      <c r="AC86" t="str">
        <f>VLOOKUP(W86,'Lookup Tables'!$A$75:$B$86,2,TRUE)</f>
        <v>Level 9</v>
      </c>
      <c r="AY86">
        <v>13971084</v>
      </c>
      <c r="AZ86">
        <v>15</v>
      </c>
      <c r="BA86" t="s">
        <v>534</v>
      </c>
      <c r="BB86">
        <v>2</v>
      </c>
      <c r="BC86">
        <v>0</v>
      </c>
      <c r="BD86">
        <v>1</v>
      </c>
      <c r="BE86">
        <v>1</v>
      </c>
      <c r="BF86">
        <f t="shared" si="2"/>
        <v>2</v>
      </c>
      <c r="BG86" t="str">
        <f>VLOOKUP(AZ86,'Lookup Tables'!$A$75:$B$86,2,TRUE)</f>
        <v>Level 1</v>
      </c>
      <c r="BH86" t="str">
        <f t="shared" si="3"/>
        <v>Level 1</v>
      </c>
    </row>
    <row r="87" spans="1:60" x14ac:dyDescent="0.3">
      <c r="A87">
        <v>6934747</v>
      </c>
      <c r="B87">
        <v>23</v>
      </c>
      <c r="C87" t="s">
        <v>540</v>
      </c>
      <c r="D87">
        <v>1</v>
      </c>
      <c r="E87">
        <v>0</v>
      </c>
      <c r="F87">
        <v>1</v>
      </c>
      <c r="G87">
        <v>0</v>
      </c>
      <c r="H87" t="str">
        <f>VLOOKUP(B87,'Lookup Tables'!$A$75:$B$86,2,TRUE)</f>
        <v>Level 1</v>
      </c>
      <c r="V87">
        <v>13811752</v>
      </c>
      <c r="W87">
        <v>21</v>
      </c>
      <c r="X87" t="s">
        <v>4130</v>
      </c>
      <c r="Y87">
        <v>1</v>
      </c>
      <c r="Z87">
        <v>0</v>
      </c>
      <c r="AA87">
        <v>0</v>
      </c>
      <c r="AB87">
        <v>0</v>
      </c>
      <c r="AC87" t="str">
        <f>VLOOKUP(W87,'Lookup Tables'!$A$75:$B$86,2,TRUE)</f>
        <v>Level 1</v>
      </c>
      <c r="AY87">
        <v>6934747</v>
      </c>
      <c r="AZ87">
        <v>23</v>
      </c>
      <c r="BA87" t="s">
        <v>540</v>
      </c>
      <c r="BB87">
        <v>1</v>
      </c>
      <c r="BC87">
        <v>0</v>
      </c>
      <c r="BD87">
        <v>1</v>
      </c>
      <c r="BE87">
        <v>0</v>
      </c>
      <c r="BF87">
        <f t="shared" si="2"/>
        <v>1</v>
      </c>
      <c r="BG87" t="str">
        <f>VLOOKUP(AZ87,'Lookup Tables'!$A$75:$B$86,2,TRUE)</f>
        <v>Level 1</v>
      </c>
      <c r="BH87" t="str">
        <f t="shared" si="3"/>
        <v>Level 1</v>
      </c>
    </row>
    <row r="88" spans="1:60" x14ac:dyDescent="0.3">
      <c r="A88">
        <v>137100</v>
      </c>
      <c r="B88">
        <v>32791</v>
      </c>
      <c r="C88" t="s">
        <v>546</v>
      </c>
      <c r="D88">
        <v>1</v>
      </c>
      <c r="E88">
        <v>1</v>
      </c>
      <c r="F88">
        <v>0</v>
      </c>
      <c r="G88">
        <v>0</v>
      </c>
      <c r="H88" t="str">
        <f>VLOOKUP(B88,'Lookup Tables'!$A$75:$B$86,2,TRUE)</f>
        <v>Level 9</v>
      </c>
      <c r="V88">
        <v>6525935</v>
      </c>
      <c r="W88">
        <v>61</v>
      </c>
      <c r="X88" t="s">
        <v>558</v>
      </c>
      <c r="Y88">
        <v>1</v>
      </c>
      <c r="Z88">
        <v>0</v>
      </c>
      <c r="AA88">
        <v>0</v>
      </c>
      <c r="AB88">
        <v>1</v>
      </c>
      <c r="AC88" t="str">
        <f>VLOOKUP(W88,'Lookup Tables'!$A$75:$B$86,2,TRUE)</f>
        <v>Level 1</v>
      </c>
      <c r="AY88">
        <v>137100</v>
      </c>
      <c r="AZ88">
        <v>32791</v>
      </c>
      <c r="BA88" t="s">
        <v>546</v>
      </c>
      <c r="BB88">
        <v>1</v>
      </c>
      <c r="BC88">
        <v>1</v>
      </c>
      <c r="BD88">
        <v>0</v>
      </c>
      <c r="BE88">
        <v>0</v>
      </c>
      <c r="BF88">
        <f t="shared" si="2"/>
        <v>1</v>
      </c>
      <c r="BG88" t="str">
        <f>VLOOKUP(AZ88,'Lookup Tables'!$A$75:$B$86,2,TRUE)</f>
        <v>Level 9</v>
      </c>
      <c r="BH88" t="str">
        <f t="shared" si="3"/>
        <v>Level 9</v>
      </c>
    </row>
    <row r="89" spans="1:60" x14ac:dyDescent="0.3">
      <c r="A89">
        <v>13811752</v>
      </c>
      <c r="B89">
        <v>21</v>
      </c>
      <c r="C89" t="s">
        <v>4130</v>
      </c>
      <c r="D89">
        <v>1</v>
      </c>
      <c r="E89">
        <v>0</v>
      </c>
      <c r="F89">
        <v>0</v>
      </c>
      <c r="G89">
        <v>0</v>
      </c>
      <c r="H89" t="str">
        <f>VLOOKUP(B89,'Lookup Tables'!$A$75:$B$86,2,TRUE)</f>
        <v>Level 1</v>
      </c>
      <c r="V89">
        <v>13673251</v>
      </c>
      <c r="W89">
        <v>63</v>
      </c>
      <c r="X89" t="s">
        <v>563</v>
      </c>
      <c r="Y89">
        <v>1</v>
      </c>
      <c r="Z89">
        <v>0</v>
      </c>
      <c r="AA89">
        <v>0</v>
      </c>
      <c r="AB89">
        <v>0</v>
      </c>
      <c r="AC89" t="str">
        <f>VLOOKUP(W89,'Lookup Tables'!$A$75:$B$86,2,TRUE)</f>
        <v>Level 1</v>
      </c>
      <c r="AY89">
        <v>13811752</v>
      </c>
      <c r="AZ89">
        <v>21</v>
      </c>
      <c r="BA89" t="s">
        <v>4130</v>
      </c>
      <c r="BB89">
        <v>1</v>
      </c>
      <c r="BC89">
        <v>0</v>
      </c>
      <c r="BD89">
        <v>0</v>
      </c>
      <c r="BE89">
        <v>0</v>
      </c>
      <c r="BF89">
        <f t="shared" si="2"/>
        <v>0</v>
      </c>
      <c r="BG89" t="str">
        <f>VLOOKUP(AZ89,'Lookup Tables'!$A$75:$B$86,2,TRUE)</f>
        <v>Level 1</v>
      </c>
      <c r="BH89" t="str">
        <f t="shared" si="3"/>
        <v/>
      </c>
    </row>
    <row r="90" spans="1:60" x14ac:dyDescent="0.3">
      <c r="A90">
        <v>6525935</v>
      </c>
      <c r="B90">
        <v>61</v>
      </c>
      <c r="C90" t="s">
        <v>558</v>
      </c>
      <c r="D90">
        <v>1</v>
      </c>
      <c r="E90">
        <v>0</v>
      </c>
      <c r="F90">
        <v>0</v>
      </c>
      <c r="G90">
        <v>1</v>
      </c>
      <c r="H90" t="str">
        <f>VLOOKUP(B90,'Lookup Tables'!$A$75:$B$86,2,TRUE)</f>
        <v>Level 1</v>
      </c>
      <c r="V90">
        <v>6762219</v>
      </c>
      <c r="W90">
        <v>31</v>
      </c>
      <c r="X90" t="s">
        <v>568</v>
      </c>
      <c r="Y90">
        <v>1</v>
      </c>
      <c r="Z90">
        <v>0</v>
      </c>
      <c r="AA90">
        <v>0</v>
      </c>
      <c r="AB90">
        <v>2</v>
      </c>
      <c r="AC90" t="str">
        <f>VLOOKUP(W90,'Lookup Tables'!$A$75:$B$86,2,TRUE)</f>
        <v>Level 1</v>
      </c>
      <c r="AY90">
        <v>6525935</v>
      </c>
      <c r="AZ90">
        <v>61</v>
      </c>
      <c r="BA90" t="s">
        <v>558</v>
      </c>
      <c r="BB90">
        <v>1</v>
      </c>
      <c r="BC90">
        <v>0</v>
      </c>
      <c r="BD90">
        <v>0</v>
      </c>
      <c r="BE90">
        <v>1</v>
      </c>
      <c r="BF90">
        <f t="shared" si="2"/>
        <v>1</v>
      </c>
      <c r="BG90" t="str">
        <f>VLOOKUP(AZ90,'Lookup Tables'!$A$75:$B$86,2,TRUE)</f>
        <v>Level 1</v>
      </c>
      <c r="BH90" t="str">
        <f t="shared" si="3"/>
        <v>Level 1</v>
      </c>
    </row>
    <row r="91" spans="1:60" x14ac:dyDescent="0.3">
      <c r="A91">
        <v>13673251</v>
      </c>
      <c r="B91">
        <v>63</v>
      </c>
      <c r="C91" t="s">
        <v>563</v>
      </c>
      <c r="D91">
        <v>1</v>
      </c>
      <c r="E91">
        <v>0</v>
      </c>
      <c r="F91">
        <v>0</v>
      </c>
      <c r="G91">
        <v>0</v>
      </c>
      <c r="H91" t="str">
        <f>VLOOKUP(B91,'Lookup Tables'!$A$75:$B$86,2,TRUE)</f>
        <v>Level 1</v>
      </c>
      <c r="V91">
        <v>5799347</v>
      </c>
      <c r="W91">
        <v>383</v>
      </c>
      <c r="X91" t="s">
        <v>574</v>
      </c>
      <c r="Y91">
        <v>1</v>
      </c>
      <c r="Z91">
        <v>0</v>
      </c>
      <c r="AA91">
        <v>0</v>
      </c>
      <c r="AB91">
        <v>1</v>
      </c>
      <c r="AC91" t="str">
        <f>VLOOKUP(W91,'Lookup Tables'!$A$75:$B$86,2,TRUE)</f>
        <v>Level 2</v>
      </c>
      <c r="AY91">
        <v>13673251</v>
      </c>
      <c r="AZ91">
        <v>63</v>
      </c>
      <c r="BA91" t="s">
        <v>563</v>
      </c>
      <c r="BB91">
        <v>1</v>
      </c>
      <c r="BC91">
        <v>0</v>
      </c>
      <c r="BD91">
        <v>0</v>
      </c>
      <c r="BE91">
        <v>0</v>
      </c>
      <c r="BF91">
        <f t="shared" si="2"/>
        <v>0</v>
      </c>
      <c r="BG91" t="str">
        <f>VLOOKUP(AZ91,'Lookup Tables'!$A$75:$B$86,2,TRUE)</f>
        <v>Level 1</v>
      </c>
      <c r="BH91" t="str">
        <f t="shared" si="3"/>
        <v/>
      </c>
    </row>
    <row r="92" spans="1:60" x14ac:dyDescent="0.3">
      <c r="A92">
        <v>6762219</v>
      </c>
      <c r="B92">
        <v>31</v>
      </c>
      <c r="C92" t="s">
        <v>568</v>
      </c>
      <c r="D92">
        <v>1</v>
      </c>
      <c r="E92">
        <v>0</v>
      </c>
      <c r="F92">
        <v>0</v>
      </c>
      <c r="G92">
        <v>2</v>
      </c>
      <c r="H92" t="str">
        <f>VLOOKUP(B92,'Lookup Tables'!$A$75:$B$86,2,TRUE)</f>
        <v>Level 1</v>
      </c>
      <c r="V92">
        <v>8344623</v>
      </c>
      <c r="W92">
        <v>118</v>
      </c>
      <c r="X92" t="s">
        <v>580</v>
      </c>
      <c r="Y92">
        <v>1</v>
      </c>
      <c r="Z92">
        <v>0</v>
      </c>
      <c r="AA92">
        <v>2</v>
      </c>
      <c r="AB92">
        <v>0</v>
      </c>
      <c r="AC92" t="str">
        <f>VLOOKUP(W92,'Lookup Tables'!$A$75:$B$86,2,TRUE)</f>
        <v>Level 1</v>
      </c>
      <c r="AY92">
        <v>6762219</v>
      </c>
      <c r="AZ92">
        <v>31</v>
      </c>
      <c r="BA92" t="s">
        <v>568</v>
      </c>
      <c r="BB92">
        <v>1</v>
      </c>
      <c r="BC92">
        <v>0</v>
      </c>
      <c r="BD92">
        <v>0</v>
      </c>
      <c r="BE92">
        <v>2</v>
      </c>
      <c r="BF92">
        <f t="shared" si="2"/>
        <v>2</v>
      </c>
      <c r="BG92" t="str">
        <f>VLOOKUP(AZ92,'Lookup Tables'!$A$75:$B$86,2,TRUE)</f>
        <v>Level 1</v>
      </c>
      <c r="BH92" t="str">
        <f t="shared" si="3"/>
        <v>Level 1</v>
      </c>
    </row>
    <row r="93" spans="1:60" x14ac:dyDescent="0.3">
      <c r="A93">
        <v>5799347</v>
      </c>
      <c r="B93">
        <v>383</v>
      </c>
      <c r="C93" t="s">
        <v>574</v>
      </c>
      <c r="D93">
        <v>1</v>
      </c>
      <c r="E93">
        <v>0</v>
      </c>
      <c r="F93">
        <v>0</v>
      </c>
      <c r="G93">
        <v>1</v>
      </c>
      <c r="H93" t="str">
        <f>VLOOKUP(B93,'Lookup Tables'!$A$75:$B$86,2,TRUE)</f>
        <v>Level 2</v>
      </c>
      <c r="V93">
        <v>3025663</v>
      </c>
      <c r="W93">
        <v>1830</v>
      </c>
      <c r="X93" t="s">
        <v>586</v>
      </c>
      <c r="Y93">
        <v>1</v>
      </c>
      <c r="Z93">
        <v>0</v>
      </c>
      <c r="AA93">
        <v>0</v>
      </c>
      <c r="AB93">
        <v>0</v>
      </c>
      <c r="AC93" t="str">
        <f>VLOOKUP(W93,'Lookup Tables'!$A$75:$B$86,2,TRUE)</f>
        <v>Level 4</v>
      </c>
      <c r="AY93">
        <v>5799347</v>
      </c>
      <c r="AZ93">
        <v>383</v>
      </c>
      <c r="BA93" t="s">
        <v>574</v>
      </c>
      <c r="BB93">
        <v>1</v>
      </c>
      <c r="BC93">
        <v>0</v>
      </c>
      <c r="BD93">
        <v>0</v>
      </c>
      <c r="BE93">
        <v>1</v>
      </c>
      <c r="BF93">
        <f t="shared" si="2"/>
        <v>1</v>
      </c>
      <c r="BG93" t="str">
        <f>VLOOKUP(AZ93,'Lookup Tables'!$A$75:$B$86,2,TRUE)</f>
        <v>Level 2</v>
      </c>
      <c r="BH93" t="str">
        <f t="shared" si="3"/>
        <v>Level 2</v>
      </c>
    </row>
    <row r="94" spans="1:60" x14ac:dyDescent="0.3">
      <c r="A94">
        <v>8344623</v>
      </c>
      <c r="B94">
        <v>118</v>
      </c>
      <c r="C94" t="s">
        <v>580</v>
      </c>
      <c r="D94">
        <v>1</v>
      </c>
      <c r="E94">
        <v>0</v>
      </c>
      <c r="F94">
        <v>2</v>
      </c>
      <c r="G94">
        <v>0</v>
      </c>
      <c r="H94" t="str">
        <f>VLOOKUP(B94,'Lookup Tables'!$A$75:$B$86,2,TRUE)</f>
        <v>Level 1</v>
      </c>
      <c r="V94">
        <v>653457</v>
      </c>
      <c r="W94">
        <v>12633</v>
      </c>
      <c r="X94" t="s">
        <v>603</v>
      </c>
      <c r="Y94">
        <v>1</v>
      </c>
      <c r="Z94">
        <v>1</v>
      </c>
      <c r="AA94">
        <v>1</v>
      </c>
      <c r="AB94">
        <v>0</v>
      </c>
      <c r="AC94" t="str">
        <f>VLOOKUP(W94,'Lookup Tables'!$A$75:$B$86,2,TRUE)</f>
        <v>Level 8</v>
      </c>
      <c r="AY94">
        <v>8344623</v>
      </c>
      <c r="AZ94">
        <v>118</v>
      </c>
      <c r="BA94" t="s">
        <v>580</v>
      </c>
      <c r="BB94">
        <v>1</v>
      </c>
      <c r="BC94">
        <v>0</v>
      </c>
      <c r="BD94">
        <v>2</v>
      </c>
      <c r="BE94">
        <v>0</v>
      </c>
      <c r="BF94">
        <f t="shared" si="2"/>
        <v>2</v>
      </c>
      <c r="BG94" t="str">
        <f>VLOOKUP(AZ94,'Lookup Tables'!$A$75:$B$86,2,TRUE)</f>
        <v>Level 1</v>
      </c>
      <c r="BH94" t="str">
        <f t="shared" si="3"/>
        <v>Level 1</v>
      </c>
    </row>
    <row r="95" spans="1:60" x14ac:dyDescent="0.3">
      <c r="A95">
        <v>3025663</v>
      </c>
      <c r="B95">
        <v>1830</v>
      </c>
      <c r="C95" t="s">
        <v>586</v>
      </c>
      <c r="D95">
        <v>1</v>
      </c>
      <c r="E95">
        <v>0</v>
      </c>
      <c r="F95">
        <v>0</v>
      </c>
      <c r="G95">
        <v>0</v>
      </c>
      <c r="H95" t="str">
        <f>VLOOKUP(B95,'Lookup Tables'!$A$75:$B$86,2,TRUE)</f>
        <v>Level 4</v>
      </c>
      <c r="V95">
        <v>2838509</v>
      </c>
      <c r="W95">
        <v>2601</v>
      </c>
      <c r="X95" t="s">
        <v>609</v>
      </c>
      <c r="Y95">
        <v>1</v>
      </c>
      <c r="Z95">
        <v>1</v>
      </c>
      <c r="AA95">
        <v>2</v>
      </c>
      <c r="AB95">
        <v>1</v>
      </c>
      <c r="AC95" t="str">
        <f>VLOOKUP(W95,'Lookup Tables'!$A$75:$B$86,2,TRUE)</f>
        <v>Level 5</v>
      </c>
      <c r="AY95">
        <v>3025663</v>
      </c>
      <c r="AZ95">
        <v>1830</v>
      </c>
      <c r="BA95" t="s">
        <v>586</v>
      </c>
      <c r="BB95">
        <v>1</v>
      </c>
      <c r="BC95">
        <v>0</v>
      </c>
      <c r="BD95">
        <v>0</v>
      </c>
      <c r="BE95">
        <v>0</v>
      </c>
      <c r="BF95">
        <f t="shared" si="2"/>
        <v>0</v>
      </c>
      <c r="BG95" t="str">
        <f>VLOOKUP(AZ95,'Lookup Tables'!$A$75:$B$86,2,TRUE)</f>
        <v>Level 4</v>
      </c>
      <c r="BH95" t="str">
        <f t="shared" si="3"/>
        <v/>
      </c>
    </row>
    <row r="96" spans="1:60" x14ac:dyDescent="0.3">
      <c r="A96">
        <v>653457</v>
      </c>
      <c r="B96">
        <v>12633</v>
      </c>
      <c r="C96" t="s">
        <v>603</v>
      </c>
      <c r="D96">
        <v>1</v>
      </c>
      <c r="E96">
        <v>1</v>
      </c>
      <c r="F96">
        <v>1</v>
      </c>
      <c r="G96">
        <v>0</v>
      </c>
      <c r="H96" t="str">
        <f>VLOOKUP(B96,'Lookup Tables'!$A$75:$B$86,2,TRUE)</f>
        <v>Level 8</v>
      </c>
      <c r="V96">
        <v>8704621</v>
      </c>
      <c r="W96">
        <v>537</v>
      </c>
      <c r="X96" t="s">
        <v>614</v>
      </c>
      <c r="Y96">
        <v>1</v>
      </c>
      <c r="Z96">
        <v>0</v>
      </c>
      <c r="AA96">
        <v>0</v>
      </c>
      <c r="AB96">
        <v>0</v>
      </c>
      <c r="AC96" t="str">
        <f>VLOOKUP(W96,'Lookup Tables'!$A$75:$B$86,2,TRUE)</f>
        <v>Level 3</v>
      </c>
      <c r="AY96">
        <v>653457</v>
      </c>
      <c r="AZ96">
        <v>12633</v>
      </c>
      <c r="BA96" t="s">
        <v>603</v>
      </c>
      <c r="BB96">
        <v>1</v>
      </c>
      <c r="BC96">
        <v>1</v>
      </c>
      <c r="BD96">
        <v>1</v>
      </c>
      <c r="BE96">
        <v>0</v>
      </c>
      <c r="BF96">
        <f t="shared" si="2"/>
        <v>2</v>
      </c>
      <c r="BG96" t="str">
        <f>VLOOKUP(AZ96,'Lookup Tables'!$A$75:$B$86,2,TRUE)</f>
        <v>Level 8</v>
      </c>
      <c r="BH96" t="str">
        <f t="shared" si="3"/>
        <v>Level 8</v>
      </c>
    </row>
    <row r="97" spans="1:60" x14ac:dyDescent="0.3">
      <c r="A97">
        <v>2838509</v>
      </c>
      <c r="B97">
        <v>2601</v>
      </c>
      <c r="C97" t="s">
        <v>609</v>
      </c>
      <c r="D97">
        <v>1</v>
      </c>
      <c r="E97">
        <v>1</v>
      </c>
      <c r="F97">
        <v>2</v>
      </c>
      <c r="G97">
        <v>1</v>
      </c>
      <c r="H97" t="str">
        <f>VLOOKUP(B97,'Lookup Tables'!$A$75:$B$86,2,TRUE)</f>
        <v>Level 5</v>
      </c>
      <c r="V97">
        <v>859268</v>
      </c>
      <c r="W97">
        <v>2123</v>
      </c>
      <c r="X97" t="s">
        <v>626</v>
      </c>
      <c r="Y97">
        <v>1</v>
      </c>
      <c r="Z97">
        <v>0</v>
      </c>
      <c r="AA97">
        <v>0</v>
      </c>
      <c r="AB97">
        <v>0</v>
      </c>
      <c r="AC97" t="str">
        <f>VLOOKUP(W97,'Lookup Tables'!$A$75:$B$86,2,TRUE)</f>
        <v>Level 5</v>
      </c>
      <c r="AY97">
        <v>2838509</v>
      </c>
      <c r="AZ97">
        <v>2601</v>
      </c>
      <c r="BA97" t="s">
        <v>609</v>
      </c>
      <c r="BB97">
        <v>1</v>
      </c>
      <c r="BC97">
        <v>1</v>
      </c>
      <c r="BD97">
        <v>2</v>
      </c>
      <c r="BE97">
        <v>1</v>
      </c>
      <c r="BF97">
        <f t="shared" si="2"/>
        <v>4</v>
      </c>
      <c r="BG97" t="str">
        <f>VLOOKUP(AZ97,'Lookup Tables'!$A$75:$B$86,2,TRUE)</f>
        <v>Level 5</v>
      </c>
      <c r="BH97" t="str">
        <f t="shared" si="3"/>
        <v>Level 5</v>
      </c>
    </row>
    <row r="98" spans="1:60" x14ac:dyDescent="0.3">
      <c r="A98">
        <v>8704621</v>
      </c>
      <c r="B98">
        <v>537</v>
      </c>
      <c r="C98" t="s">
        <v>614</v>
      </c>
      <c r="D98">
        <v>1</v>
      </c>
      <c r="E98">
        <v>0</v>
      </c>
      <c r="F98">
        <v>0</v>
      </c>
      <c r="G98">
        <v>0</v>
      </c>
      <c r="H98" t="str">
        <f>VLOOKUP(B98,'Lookup Tables'!$A$75:$B$86,2,TRUE)</f>
        <v>Level 3</v>
      </c>
      <c r="V98">
        <v>249933</v>
      </c>
      <c r="W98">
        <v>64155</v>
      </c>
      <c r="X98" t="s">
        <v>637</v>
      </c>
      <c r="Y98">
        <v>1</v>
      </c>
      <c r="Z98">
        <v>8</v>
      </c>
      <c r="AA98">
        <v>2</v>
      </c>
      <c r="AB98">
        <v>1</v>
      </c>
      <c r="AC98" t="str">
        <f>VLOOKUP(W98,'Lookup Tables'!$A$75:$B$86,2,TRUE)</f>
        <v>Level 10</v>
      </c>
      <c r="AY98">
        <v>8704621</v>
      </c>
      <c r="AZ98">
        <v>537</v>
      </c>
      <c r="BA98" t="s">
        <v>614</v>
      </c>
      <c r="BB98">
        <v>1</v>
      </c>
      <c r="BC98">
        <v>0</v>
      </c>
      <c r="BD98">
        <v>0</v>
      </c>
      <c r="BE98">
        <v>0</v>
      </c>
      <c r="BF98">
        <f t="shared" si="2"/>
        <v>0</v>
      </c>
      <c r="BG98" t="str">
        <f>VLOOKUP(AZ98,'Lookup Tables'!$A$75:$B$86,2,TRUE)</f>
        <v>Level 3</v>
      </c>
      <c r="BH98" t="str">
        <f t="shared" si="3"/>
        <v/>
      </c>
    </row>
    <row r="99" spans="1:60" x14ac:dyDescent="0.3">
      <c r="A99">
        <v>859268</v>
      </c>
      <c r="B99">
        <v>2123</v>
      </c>
      <c r="C99" t="s">
        <v>626</v>
      </c>
      <c r="D99">
        <v>1</v>
      </c>
      <c r="E99">
        <v>0</v>
      </c>
      <c r="F99">
        <v>0</v>
      </c>
      <c r="G99">
        <v>0</v>
      </c>
      <c r="H99" t="str">
        <f>VLOOKUP(B99,'Lookup Tables'!$A$75:$B$86,2,TRUE)</f>
        <v>Level 5</v>
      </c>
      <c r="V99">
        <v>9475977</v>
      </c>
      <c r="W99">
        <v>581</v>
      </c>
      <c r="X99" t="s">
        <v>655</v>
      </c>
      <c r="Y99">
        <v>1</v>
      </c>
      <c r="Z99">
        <v>0</v>
      </c>
      <c r="AA99">
        <v>1</v>
      </c>
      <c r="AB99">
        <v>2</v>
      </c>
      <c r="AC99" t="str">
        <f>VLOOKUP(W99,'Lookup Tables'!$A$75:$B$86,2,TRUE)</f>
        <v>Level 3</v>
      </c>
      <c r="AY99">
        <v>859268</v>
      </c>
      <c r="AZ99">
        <v>2123</v>
      </c>
      <c r="BA99" t="s">
        <v>626</v>
      </c>
      <c r="BB99">
        <v>1</v>
      </c>
      <c r="BC99">
        <v>0</v>
      </c>
      <c r="BD99">
        <v>0</v>
      </c>
      <c r="BE99">
        <v>0</v>
      </c>
      <c r="BF99">
        <f t="shared" si="2"/>
        <v>0</v>
      </c>
      <c r="BG99" t="str">
        <f>VLOOKUP(AZ99,'Lookup Tables'!$A$75:$B$86,2,TRUE)</f>
        <v>Level 5</v>
      </c>
      <c r="BH99" t="str">
        <f t="shared" si="3"/>
        <v/>
      </c>
    </row>
    <row r="100" spans="1:60" x14ac:dyDescent="0.3">
      <c r="A100">
        <v>249933</v>
      </c>
      <c r="B100">
        <v>64155</v>
      </c>
      <c r="C100" t="s">
        <v>637</v>
      </c>
      <c r="D100">
        <v>1</v>
      </c>
      <c r="E100">
        <v>8</v>
      </c>
      <c r="F100">
        <v>2</v>
      </c>
      <c r="G100">
        <v>1</v>
      </c>
      <c r="H100" t="str">
        <f>VLOOKUP(B100,'Lookup Tables'!$A$75:$B$86,2,TRUE)</f>
        <v>Level 10</v>
      </c>
      <c r="V100">
        <v>4299188</v>
      </c>
      <c r="W100">
        <v>137</v>
      </c>
      <c r="X100" t="s">
        <v>661</v>
      </c>
      <c r="Y100">
        <v>1</v>
      </c>
      <c r="Z100">
        <v>0</v>
      </c>
      <c r="AA100">
        <v>0</v>
      </c>
      <c r="AB100">
        <v>0</v>
      </c>
      <c r="AC100" t="str">
        <f>VLOOKUP(W100,'Lookup Tables'!$A$75:$B$86,2,TRUE)</f>
        <v>Level 1</v>
      </c>
      <c r="AY100">
        <v>249933</v>
      </c>
      <c r="AZ100">
        <v>64155</v>
      </c>
      <c r="BA100" t="s">
        <v>637</v>
      </c>
      <c r="BB100">
        <v>1</v>
      </c>
      <c r="BC100">
        <v>8</v>
      </c>
      <c r="BD100">
        <v>2</v>
      </c>
      <c r="BE100">
        <v>1</v>
      </c>
      <c r="BF100">
        <f t="shared" si="2"/>
        <v>11</v>
      </c>
      <c r="BG100" t="str">
        <f>VLOOKUP(AZ100,'Lookup Tables'!$A$75:$B$86,2,TRUE)</f>
        <v>Level 10</v>
      </c>
      <c r="BH100" t="str">
        <f t="shared" si="3"/>
        <v>Level 10</v>
      </c>
    </row>
    <row r="101" spans="1:60" x14ac:dyDescent="0.3">
      <c r="A101">
        <v>9475977</v>
      </c>
      <c r="B101">
        <v>581</v>
      </c>
      <c r="C101" t="s">
        <v>655</v>
      </c>
      <c r="D101">
        <v>1</v>
      </c>
      <c r="E101">
        <v>0</v>
      </c>
      <c r="F101">
        <v>1</v>
      </c>
      <c r="G101">
        <v>2</v>
      </c>
      <c r="H101" t="str">
        <f>VLOOKUP(B101,'Lookup Tables'!$A$75:$B$86,2,TRUE)</f>
        <v>Level 3</v>
      </c>
      <c r="V101">
        <v>15532277</v>
      </c>
      <c r="W101">
        <v>11</v>
      </c>
      <c r="X101" t="s">
        <v>667</v>
      </c>
      <c r="Y101">
        <v>1</v>
      </c>
      <c r="Z101">
        <v>0</v>
      </c>
      <c r="AA101">
        <v>0</v>
      </c>
      <c r="AB101">
        <v>0</v>
      </c>
      <c r="AC101" t="str">
        <f>VLOOKUP(W101,'Lookup Tables'!$A$75:$B$86,2,TRUE)</f>
        <v>Level 1</v>
      </c>
      <c r="AY101">
        <v>9475977</v>
      </c>
      <c r="AZ101">
        <v>581</v>
      </c>
      <c r="BA101" t="s">
        <v>655</v>
      </c>
      <c r="BB101">
        <v>1</v>
      </c>
      <c r="BC101">
        <v>0</v>
      </c>
      <c r="BD101">
        <v>1</v>
      </c>
      <c r="BE101">
        <v>2</v>
      </c>
      <c r="BF101">
        <f t="shared" si="2"/>
        <v>3</v>
      </c>
      <c r="BG101" t="str">
        <f>VLOOKUP(AZ101,'Lookup Tables'!$A$75:$B$86,2,TRUE)</f>
        <v>Level 3</v>
      </c>
      <c r="BH101" t="str">
        <f t="shared" si="3"/>
        <v>Level 3</v>
      </c>
    </row>
    <row r="102" spans="1:60" x14ac:dyDescent="0.3">
      <c r="A102">
        <v>4299188</v>
      </c>
      <c r="B102">
        <v>137</v>
      </c>
      <c r="C102" t="s">
        <v>661</v>
      </c>
      <c r="D102">
        <v>1</v>
      </c>
      <c r="E102">
        <v>0</v>
      </c>
      <c r="F102">
        <v>0</v>
      </c>
      <c r="G102">
        <v>0</v>
      </c>
      <c r="H102" t="str">
        <f>VLOOKUP(B102,'Lookup Tables'!$A$75:$B$86,2,TRUE)</f>
        <v>Level 1</v>
      </c>
      <c r="V102">
        <v>15558454</v>
      </c>
      <c r="W102">
        <v>1</v>
      </c>
      <c r="X102" t="s">
        <v>673</v>
      </c>
      <c r="Y102">
        <v>1</v>
      </c>
      <c r="Z102">
        <v>0</v>
      </c>
      <c r="AA102">
        <v>0</v>
      </c>
      <c r="AB102">
        <v>0</v>
      </c>
      <c r="AC102" t="str">
        <f>VLOOKUP(W102,'Lookup Tables'!$A$75:$B$86,2,TRUE)</f>
        <v>Level 1</v>
      </c>
      <c r="AY102">
        <v>4299188</v>
      </c>
      <c r="AZ102">
        <v>137</v>
      </c>
      <c r="BA102" t="s">
        <v>661</v>
      </c>
      <c r="BB102">
        <v>1</v>
      </c>
      <c r="BC102">
        <v>0</v>
      </c>
      <c r="BD102">
        <v>0</v>
      </c>
      <c r="BE102">
        <v>0</v>
      </c>
      <c r="BF102">
        <f t="shared" si="2"/>
        <v>0</v>
      </c>
      <c r="BG102" t="str">
        <f>VLOOKUP(AZ102,'Lookup Tables'!$A$75:$B$86,2,TRUE)</f>
        <v>Level 1</v>
      </c>
      <c r="BH102" t="str">
        <f t="shared" si="3"/>
        <v/>
      </c>
    </row>
    <row r="103" spans="1:60" x14ac:dyDescent="0.3">
      <c r="A103">
        <v>15532277</v>
      </c>
      <c r="B103">
        <v>11</v>
      </c>
      <c r="C103" t="s">
        <v>667</v>
      </c>
      <c r="D103">
        <v>1</v>
      </c>
      <c r="E103">
        <v>0</v>
      </c>
      <c r="F103">
        <v>0</v>
      </c>
      <c r="G103">
        <v>0</v>
      </c>
      <c r="H103" t="str">
        <f>VLOOKUP(B103,'Lookup Tables'!$A$75:$B$86,2,TRUE)</f>
        <v>Level 1</v>
      </c>
      <c r="V103">
        <v>14142035</v>
      </c>
      <c r="W103">
        <v>1</v>
      </c>
      <c r="X103" t="s">
        <v>679</v>
      </c>
      <c r="Y103">
        <v>1</v>
      </c>
      <c r="Z103">
        <v>0</v>
      </c>
      <c r="AA103">
        <v>0</v>
      </c>
      <c r="AB103">
        <v>0</v>
      </c>
      <c r="AC103" t="str">
        <f>VLOOKUP(W103,'Lookup Tables'!$A$75:$B$86,2,TRUE)</f>
        <v>Level 1</v>
      </c>
      <c r="AY103">
        <v>15532277</v>
      </c>
      <c r="AZ103">
        <v>11</v>
      </c>
      <c r="BA103" t="s">
        <v>667</v>
      </c>
      <c r="BB103">
        <v>1</v>
      </c>
      <c r="BC103">
        <v>0</v>
      </c>
      <c r="BD103">
        <v>0</v>
      </c>
      <c r="BE103">
        <v>0</v>
      </c>
      <c r="BF103">
        <f t="shared" si="2"/>
        <v>0</v>
      </c>
      <c r="BG103" t="str">
        <f>VLOOKUP(AZ103,'Lookup Tables'!$A$75:$B$86,2,TRUE)</f>
        <v>Level 1</v>
      </c>
      <c r="BH103" t="str">
        <f t="shared" si="3"/>
        <v/>
      </c>
    </row>
    <row r="104" spans="1:60" x14ac:dyDescent="0.3">
      <c r="A104">
        <v>15558454</v>
      </c>
      <c r="B104">
        <v>1</v>
      </c>
      <c r="C104" t="s">
        <v>673</v>
      </c>
      <c r="D104">
        <v>1</v>
      </c>
      <c r="E104">
        <v>0</v>
      </c>
      <c r="F104">
        <v>0</v>
      </c>
      <c r="G104">
        <v>0</v>
      </c>
      <c r="H104" t="str">
        <f>VLOOKUP(B104,'Lookup Tables'!$A$75:$B$86,2,TRUE)</f>
        <v>Level 1</v>
      </c>
      <c r="V104">
        <v>1282441</v>
      </c>
      <c r="W104">
        <v>29</v>
      </c>
      <c r="X104" t="s">
        <v>685</v>
      </c>
      <c r="Y104">
        <v>1</v>
      </c>
      <c r="Z104">
        <v>0</v>
      </c>
      <c r="AA104">
        <v>0</v>
      </c>
      <c r="AB104">
        <v>0</v>
      </c>
      <c r="AC104" t="str">
        <f>VLOOKUP(W104,'Lookup Tables'!$A$75:$B$86,2,TRUE)</f>
        <v>Level 1</v>
      </c>
      <c r="AY104">
        <v>15558454</v>
      </c>
      <c r="AZ104">
        <v>1</v>
      </c>
      <c r="BA104" t="s">
        <v>673</v>
      </c>
      <c r="BB104">
        <v>1</v>
      </c>
      <c r="BC104">
        <v>0</v>
      </c>
      <c r="BD104">
        <v>0</v>
      </c>
      <c r="BE104">
        <v>0</v>
      </c>
      <c r="BF104">
        <f t="shared" si="2"/>
        <v>0</v>
      </c>
      <c r="BG104" t="str">
        <f>VLOOKUP(AZ104,'Lookup Tables'!$A$75:$B$86,2,TRUE)</f>
        <v>Level 1</v>
      </c>
      <c r="BH104" t="str">
        <f t="shared" si="3"/>
        <v/>
      </c>
    </row>
    <row r="105" spans="1:60" x14ac:dyDescent="0.3">
      <c r="A105">
        <v>14142035</v>
      </c>
      <c r="B105">
        <v>1</v>
      </c>
      <c r="C105" t="s">
        <v>679</v>
      </c>
      <c r="D105">
        <v>1</v>
      </c>
      <c r="E105">
        <v>0</v>
      </c>
      <c r="F105">
        <v>0</v>
      </c>
      <c r="G105">
        <v>0</v>
      </c>
      <c r="H105" t="str">
        <f>VLOOKUP(B105,'Lookup Tables'!$A$75:$B$86,2,TRUE)</f>
        <v>Level 1</v>
      </c>
      <c r="V105">
        <v>445150</v>
      </c>
      <c r="W105">
        <v>194</v>
      </c>
      <c r="X105" t="s">
        <v>691</v>
      </c>
      <c r="Y105">
        <v>1</v>
      </c>
      <c r="Z105">
        <v>0</v>
      </c>
      <c r="AA105">
        <v>0</v>
      </c>
      <c r="AB105">
        <v>0</v>
      </c>
      <c r="AC105" t="str">
        <f>VLOOKUP(W105,'Lookup Tables'!$A$75:$B$86,2,TRUE)</f>
        <v>Level 1</v>
      </c>
      <c r="AY105">
        <v>14142035</v>
      </c>
      <c r="AZ105">
        <v>1</v>
      </c>
      <c r="BA105" t="s">
        <v>679</v>
      </c>
      <c r="BB105">
        <v>1</v>
      </c>
      <c r="BC105">
        <v>0</v>
      </c>
      <c r="BD105">
        <v>0</v>
      </c>
      <c r="BE105">
        <v>0</v>
      </c>
      <c r="BF105">
        <f t="shared" si="2"/>
        <v>0</v>
      </c>
      <c r="BG105" t="str">
        <f>VLOOKUP(AZ105,'Lookup Tables'!$A$75:$B$86,2,TRUE)</f>
        <v>Level 1</v>
      </c>
      <c r="BH105" t="str">
        <f t="shared" si="3"/>
        <v/>
      </c>
    </row>
    <row r="106" spans="1:60" x14ac:dyDescent="0.3">
      <c r="A106">
        <v>1282441</v>
      </c>
      <c r="B106">
        <v>29</v>
      </c>
      <c r="C106" t="s">
        <v>685</v>
      </c>
      <c r="D106">
        <v>1</v>
      </c>
      <c r="E106">
        <v>0</v>
      </c>
      <c r="F106">
        <v>0</v>
      </c>
      <c r="G106">
        <v>0</v>
      </c>
      <c r="H106" t="str">
        <f>VLOOKUP(B106,'Lookup Tables'!$A$75:$B$86,2,TRUE)</f>
        <v>Level 1</v>
      </c>
      <c r="V106">
        <v>1123020</v>
      </c>
      <c r="W106">
        <v>14881</v>
      </c>
      <c r="X106" t="s">
        <v>697</v>
      </c>
      <c r="Y106">
        <v>2</v>
      </c>
      <c r="Z106">
        <v>0</v>
      </c>
      <c r="AA106">
        <v>0</v>
      </c>
      <c r="AB106">
        <v>1</v>
      </c>
      <c r="AC106" t="str">
        <f>VLOOKUP(W106,'Lookup Tables'!$A$75:$B$86,2,TRUE)</f>
        <v>Level 8</v>
      </c>
      <c r="AY106">
        <v>1282441</v>
      </c>
      <c r="AZ106">
        <v>29</v>
      </c>
      <c r="BA106" t="s">
        <v>685</v>
      </c>
      <c r="BB106">
        <v>1</v>
      </c>
      <c r="BC106">
        <v>0</v>
      </c>
      <c r="BD106">
        <v>0</v>
      </c>
      <c r="BE106">
        <v>0</v>
      </c>
      <c r="BF106">
        <f t="shared" si="2"/>
        <v>0</v>
      </c>
      <c r="BG106" t="str">
        <f>VLOOKUP(AZ106,'Lookup Tables'!$A$75:$B$86,2,TRUE)</f>
        <v>Level 1</v>
      </c>
      <c r="BH106" t="str">
        <f t="shared" si="3"/>
        <v/>
      </c>
    </row>
    <row r="107" spans="1:60" x14ac:dyDescent="0.3">
      <c r="A107">
        <v>445150</v>
      </c>
      <c r="B107">
        <v>194</v>
      </c>
      <c r="C107" t="s">
        <v>691</v>
      </c>
      <c r="D107">
        <v>1</v>
      </c>
      <c r="E107">
        <v>0</v>
      </c>
      <c r="F107">
        <v>0</v>
      </c>
      <c r="G107">
        <v>0</v>
      </c>
      <c r="H107" t="str">
        <f>VLOOKUP(B107,'Lookup Tables'!$A$75:$B$86,2,TRUE)</f>
        <v>Level 1</v>
      </c>
      <c r="V107">
        <v>5118785</v>
      </c>
      <c r="W107">
        <v>103</v>
      </c>
      <c r="X107" t="s">
        <v>703</v>
      </c>
      <c r="Y107">
        <v>1</v>
      </c>
      <c r="Z107">
        <v>0</v>
      </c>
      <c r="AA107">
        <v>0</v>
      </c>
      <c r="AB107">
        <v>2</v>
      </c>
      <c r="AC107" t="str">
        <f>VLOOKUP(W107,'Lookup Tables'!$A$75:$B$86,2,TRUE)</f>
        <v>Level 1</v>
      </c>
      <c r="AY107">
        <v>445150</v>
      </c>
      <c r="AZ107">
        <v>194</v>
      </c>
      <c r="BA107" t="s">
        <v>691</v>
      </c>
      <c r="BB107">
        <v>1</v>
      </c>
      <c r="BC107">
        <v>0</v>
      </c>
      <c r="BD107">
        <v>0</v>
      </c>
      <c r="BE107">
        <v>0</v>
      </c>
      <c r="BF107">
        <f t="shared" si="2"/>
        <v>0</v>
      </c>
      <c r="BG107" t="str">
        <f>VLOOKUP(AZ107,'Lookup Tables'!$A$75:$B$86,2,TRUE)</f>
        <v>Level 1</v>
      </c>
      <c r="BH107" t="str">
        <f t="shared" si="3"/>
        <v/>
      </c>
    </row>
    <row r="108" spans="1:60" x14ac:dyDescent="0.3">
      <c r="A108">
        <v>1123020</v>
      </c>
      <c r="B108">
        <v>14881</v>
      </c>
      <c r="C108" t="s">
        <v>697</v>
      </c>
      <c r="D108">
        <v>2</v>
      </c>
      <c r="E108">
        <v>0</v>
      </c>
      <c r="F108">
        <v>0</v>
      </c>
      <c r="G108">
        <v>1</v>
      </c>
      <c r="H108" t="str">
        <f>VLOOKUP(B108,'Lookup Tables'!$A$75:$B$86,2,TRUE)</f>
        <v>Level 8</v>
      </c>
      <c r="V108">
        <v>5104637</v>
      </c>
      <c r="W108">
        <v>595</v>
      </c>
      <c r="X108" t="s">
        <v>709</v>
      </c>
      <c r="Y108">
        <v>1</v>
      </c>
      <c r="Z108">
        <v>0</v>
      </c>
      <c r="AA108">
        <v>0</v>
      </c>
      <c r="AB108">
        <v>0</v>
      </c>
      <c r="AC108" t="str">
        <f>VLOOKUP(W108,'Lookup Tables'!$A$75:$B$86,2,TRUE)</f>
        <v>Level 3</v>
      </c>
      <c r="AY108">
        <v>1123020</v>
      </c>
      <c r="AZ108">
        <v>14881</v>
      </c>
      <c r="BA108" t="s">
        <v>697</v>
      </c>
      <c r="BB108">
        <v>2</v>
      </c>
      <c r="BC108">
        <v>0</v>
      </c>
      <c r="BD108">
        <v>0</v>
      </c>
      <c r="BE108">
        <v>1</v>
      </c>
      <c r="BF108">
        <f t="shared" si="2"/>
        <v>1</v>
      </c>
      <c r="BG108" t="str">
        <f>VLOOKUP(AZ108,'Lookup Tables'!$A$75:$B$86,2,TRUE)</f>
        <v>Level 8</v>
      </c>
      <c r="BH108" t="str">
        <f t="shared" si="3"/>
        <v>Level 8</v>
      </c>
    </row>
    <row r="109" spans="1:60" x14ac:dyDescent="0.3">
      <c r="A109">
        <v>5118785</v>
      </c>
      <c r="B109">
        <v>103</v>
      </c>
      <c r="C109" t="s">
        <v>703</v>
      </c>
      <c r="D109">
        <v>1</v>
      </c>
      <c r="E109">
        <v>0</v>
      </c>
      <c r="F109">
        <v>0</v>
      </c>
      <c r="G109">
        <v>2</v>
      </c>
      <c r="H109" t="str">
        <f>VLOOKUP(B109,'Lookup Tables'!$A$75:$B$86,2,TRUE)</f>
        <v>Level 1</v>
      </c>
      <c r="V109">
        <v>12233905</v>
      </c>
      <c r="W109">
        <v>437</v>
      </c>
      <c r="X109" t="s">
        <v>717</v>
      </c>
      <c r="Y109">
        <v>1</v>
      </c>
      <c r="Z109">
        <v>0</v>
      </c>
      <c r="AA109">
        <v>1</v>
      </c>
      <c r="AB109">
        <v>3</v>
      </c>
      <c r="AC109" t="str">
        <f>VLOOKUP(W109,'Lookup Tables'!$A$75:$B$86,2,TRUE)</f>
        <v>Level 2</v>
      </c>
      <c r="AY109">
        <v>5118785</v>
      </c>
      <c r="AZ109">
        <v>103</v>
      </c>
      <c r="BA109" t="s">
        <v>703</v>
      </c>
      <c r="BB109">
        <v>1</v>
      </c>
      <c r="BC109">
        <v>0</v>
      </c>
      <c r="BD109">
        <v>0</v>
      </c>
      <c r="BE109">
        <v>2</v>
      </c>
      <c r="BF109">
        <f t="shared" si="2"/>
        <v>2</v>
      </c>
      <c r="BG109" t="str">
        <f>VLOOKUP(AZ109,'Lookup Tables'!$A$75:$B$86,2,TRUE)</f>
        <v>Level 1</v>
      </c>
      <c r="BH109" t="str">
        <f t="shared" si="3"/>
        <v>Level 1</v>
      </c>
    </row>
    <row r="110" spans="1:60" x14ac:dyDescent="0.3">
      <c r="A110">
        <v>5104637</v>
      </c>
      <c r="B110">
        <v>595</v>
      </c>
      <c r="C110" t="s">
        <v>709</v>
      </c>
      <c r="D110">
        <v>1</v>
      </c>
      <c r="E110">
        <v>0</v>
      </c>
      <c r="F110">
        <v>0</v>
      </c>
      <c r="G110">
        <v>0</v>
      </c>
      <c r="H110" t="str">
        <f>VLOOKUP(B110,'Lookup Tables'!$A$75:$B$86,2,TRUE)</f>
        <v>Level 3</v>
      </c>
      <c r="V110">
        <v>14201840</v>
      </c>
      <c r="W110">
        <v>289</v>
      </c>
      <c r="X110" t="s">
        <v>726</v>
      </c>
      <c r="Y110">
        <v>2</v>
      </c>
      <c r="Z110">
        <v>1</v>
      </c>
      <c r="AA110">
        <v>3</v>
      </c>
      <c r="AB110">
        <v>4</v>
      </c>
      <c r="AC110" t="str">
        <f>VLOOKUP(W110,'Lookup Tables'!$A$75:$B$86,2,TRUE)</f>
        <v>Level 2</v>
      </c>
      <c r="AY110">
        <v>5104637</v>
      </c>
      <c r="AZ110">
        <v>595</v>
      </c>
      <c r="BA110" t="s">
        <v>709</v>
      </c>
      <c r="BB110">
        <v>1</v>
      </c>
      <c r="BC110">
        <v>0</v>
      </c>
      <c r="BD110">
        <v>0</v>
      </c>
      <c r="BE110">
        <v>0</v>
      </c>
      <c r="BF110">
        <f t="shared" si="2"/>
        <v>0</v>
      </c>
      <c r="BG110" t="str">
        <f>VLOOKUP(AZ110,'Lookup Tables'!$A$75:$B$86,2,TRUE)</f>
        <v>Level 3</v>
      </c>
      <c r="BH110" t="str">
        <f t="shared" si="3"/>
        <v/>
      </c>
    </row>
    <row r="111" spans="1:60" x14ac:dyDescent="0.3">
      <c r="A111">
        <v>12233905</v>
      </c>
      <c r="B111">
        <v>437</v>
      </c>
      <c r="C111" t="s">
        <v>717</v>
      </c>
      <c r="D111">
        <v>1</v>
      </c>
      <c r="E111">
        <v>0</v>
      </c>
      <c r="F111">
        <v>1</v>
      </c>
      <c r="G111">
        <v>3</v>
      </c>
      <c r="H111" t="str">
        <f>VLOOKUP(B111,'Lookup Tables'!$A$75:$B$86,2,TRUE)</f>
        <v>Level 2</v>
      </c>
      <c r="V111">
        <v>3036876</v>
      </c>
      <c r="W111">
        <v>483</v>
      </c>
      <c r="X111" t="s">
        <v>731</v>
      </c>
      <c r="Y111">
        <v>1</v>
      </c>
      <c r="Z111">
        <v>0</v>
      </c>
      <c r="AA111">
        <v>0</v>
      </c>
      <c r="AB111">
        <v>0</v>
      </c>
      <c r="AC111" t="str">
        <f>VLOOKUP(W111,'Lookup Tables'!$A$75:$B$86,2,TRUE)</f>
        <v>Level 2</v>
      </c>
      <c r="AY111">
        <v>12233905</v>
      </c>
      <c r="AZ111">
        <v>437</v>
      </c>
      <c r="BA111" t="s">
        <v>717</v>
      </c>
      <c r="BB111">
        <v>1</v>
      </c>
      <c r="BC111">
        <v>0</v>
      </c>
      <c r="BD111">
        <v>1</v>
      </c>
      <c r="BE111">
        <v>3</v>
      </c>
      <c r="BF111">
        <f t="shared" si="2"/>
        <v>4</v>
      </c>
      <c r="BG111" t="str">
        <f>VLOOKUP(AZ111,'Lookup Tables'!$A$75:$B$86,2,TRUE)</f>
        <v>Level 2</v>
      </c>
      <c r="BH111" t="str">
        <f t="shared" si="3"/>
        <v>Level 2</v>
      </c>
    </row>
    <row r="112" spans="1:60" x14ac:dyDescent="0.3">
      <c r="A112">
        <v>14201840</v>
      </c>
      <c r="B112">
        <v>289</v>
      </c>
      <c r="C112" t="s">
        <v>726</v>
      </c>
      <c r="D112">
        <v>2</v>
      </c>
      <c r="E112">
        <v>1</v>
      </c>
      <c r="F112">
        <v>3</v>
      </c>
      <c r="G112">
        <v>4</v>
      </c>
      <c r="H112" t="str">
        <f>VLOOKUP(B112,'Lookup Tables'!$A$75:$B$86,2,TRUE)</f>
        <v>Level 2</v>
      </c>
      <c r="V112">
        <v>15085852</v>
      </c>
      <c r="W112">
        <v>11</v>
      </c>
      <c r="X112" t="s">
        <v>742</v>
      </c>
      <c r="Y112">
        <v>1</v>
      </c>
      <c r="Z112">
        <v>0</v>
      </c>
      <c r="AA112">
        <v>0</v>
      </c>
      <c r="AB112">
        <v>0</v>
      </c>
      <c r="AC112" t="str">
        <f>VLOOKUP(W112,'Lookup Tables'!$A$75:$B$86,2,TRUE)</f>
        <v>Level 1</v>
      </c>
      <c r="AY112">
        <v>14201840</v>
      </c>
      <c r="AZ112">
        <v>289</v>
      </c>
      <c r="BA112" t="s">
        <v>726</v>
      </c>
      <c r="BB112">
        <v>2</v>
      </c>
      <c r="BC112">
        <v>1</v>
      </c>
      <c r="BD112">
        <v>3</v>
      </c>
      <c r="BE112">
        <v>4</v>
      </c>
      <c r="BF112">
        <f t="shared" si="2"/>
        <v>8</v>
      </c>
      <c r="BG112" t="str">
        <f>VLOOKUP(AZ112,'Lookup Tables'!$A$75:$B$86,2,TRUE)</f>
        <v>Level 2</v>
      </c>
      <c r="BH112" t="str">
        <f t="shared" si="3"/>
        <v>Level 2</v>
      </c>
    </row>
    <row r="113" spans="1:60" x14ac:dyDescent="0.3">
      <c r="A113">
        <v>3036876</v>
      </c>
      <c r="B113">
        <v>483</v>
      </c>
      <c r="C113" t="s">
        <v>731</v>
      </c>
      <c r="D113">
        <v>1</v>
      </c>
      <c r="E113">
        <v>0</v>
      </c>
      <c r="F113">
        <v>0</v>
      </c>
      <c r="G113">
        <v>0</v>
      </c>
      <c r="H113" t="str">
        <f>VLOOKUP(B113,'Lookup Tables'!$A$75:$B$86,2,TRUE)</f>
        <v>Level 2</v>
      </c>
      <c r="V113">
        <v>11084254</v>
      </c>
      <c r="W113">
        <v>1019</v>
      </c>
      <c r="X113" t="s">
        <v>747</v>
      </c>
      <c r="Y113">
        <v>1</v>
      </c>
      <c r="Z113">
        <v>0</v>
      </c>
      <c r="AA113">
        <v>0</v>
      </c>
      <c r="AB113">
        <v>0</v>
      </c>
      <c r="AC113" t="str">
        <f>VLOOKUP(W113,'Lookup Tables'!$A$75:$B$86,2,TRUE)</f>
        <v>Level 4</v>
      </c>
      <c r="AY113">
        <v>3036876</v>
      </c>
      <c r="AZ113">
        <v>483</v>
      </c>
      <c r="BA113" t="s">
        <v>731</v>
      </c>
      <c r="BB113">
        <v>1</v>
      </c>
      <c r="BC113">
        <v>0</v>
      </c>
      <c r="BD113">
        <v>0</v>
      </c>
      <c r="BE113">
        <v>0</v>
      </c>
      <c r="BF113">
        <f t="shared" si="2"/>
        <v>0</v>
      </c>
      <c r="BG113" t="str">
        <f>VLOOKUP(AZ113,'Lookup Tables'!$A$75:$B$86,2,TRUE)</f>
        <v>Level 2</v>
      </c>
      <c r="BH113" t="str">
        <f t="shared" si="3"/>
        <v/>
      </c>
    </row>
    <row r="114" spans="1:60" x14ac:dyDescent="0.3">
      <c r="A114">
        <v>15085852</v>
      </c>
      <c r="B114">
        <v>11</v>
      </c>
      <c r="C114" t="s">
        <v>742</v>
      </c>
      <c r="D114">
        <v>1</v>
      </c>
      <c r="E114">
        <v>0</v>
      </c>
      <c r="F114">
        <v>0</v>
      </c>
      <c r="G114">
        <v>0</v>
      </c>
      <c r="H114" t="str">
        <f>VLOOKUP(B114,'Lookup Tables'!$A$75:$B$86,2,TRUE)</f>
        <v>Level 1</v>
      </c>
      <c r="V114">
        <v>5766354</v>
      </c>
      <c r="W114">
        <v>133</v>
      </c>
      <c r="X114" t="s">
        <v>753</v>
      </c>
      <c r="Y114">
        <v>1</v>
      </c>
      <c r="Z114">
        <v>0</v>
      </c>
      <c r="AA114">
        <v>1</v>
      </c>
      <c r="AB114">
        <v>0</v>
      </c>
      <c r="AC114" t="str">
        <f>VLOOKUP(W114,'Lookup Tables'!$A$75:$B$86,2,TRUE)</f>
        <v>Level 1</v>
      </c>
      <c r="AY114">
        <v>15085852</v>
      </c>
      <c r="AZ114">
        <v>11</v>
      </c>
      <c r="BA114" t="s">
        <v>742</v>
      </c>
      <c r="BB114">
        <v>1</v>
      </c>
      <c r="BC114">
        <v>0</v>
      </c>
      <c r="BD114">
        <v>0</v>
      </c>
      <c r="BE114">
        <v>0</v>
      </c>
      <c r="BF114">
        <f t="shared" si="2"/>
        <v>0</v>
      </c>
      <c r="BG114" t="str">
        <f>VLOOKUP(AZ114,'Lookup Tables'!$A$75:$B$86,2,TRUE)</f>
        <v>Level 1</v>
      </c>
      <c r="BH114" t="str">
        <f t="shared" si="3"/>
        <v/>
      </c>
    </row>
    <row r="115" spans="1:60" x14ac:dyDescent="0.3">
      <c r="A115">
        <v>11084254</v>
      </c>
      <c r="B115">
        <v>1019</v>
      </c>
      <c r="C115" t="s">
        <v>747</v>
      </c>
      <c r="D115">
        <v>1</v>
      </c>
      <c r="E115">
        <v>0</v>
      </c>
      <c r="F115">
        <v>0</v>
      </c>
      <c r="G115">
        <v>0</v>
      </c>
      <c r="H115" t="str">
        <f>VLOOKUP(B115,'Lookup Tables'!$A$75:$B$86,2,TRUE)</f>
        <v>Level 4</v>
      </c>
      <c r="V115">
        <v>33272</v>
      </c>
      <c r="W115">
        <v>5620</v>
      </c>
      <c r="X115" t="s">
        <v>759</v>
      </c>
      <c r="Y115">
        <v>1</v>
      </c>
      <c r="Z115">
        <v>0</v>
      </c>
      <c r="AA115">
        <v>0</v>
      </c>
      <c r="AB115">
        <v>1</v>
      </c>
      <c r="AC115" t="str">
        <f>VLOOKUP(W115,'Lookup Tables'!$A$75:$B$86,2,TRUE)</f>
        <v>Level 7</v>
      </c>
      <c r="AY115">
        <v>11084254</v>
      </c>
      <c r="AZ115">
        <v>1019</v>
      </c>
      <c r="BA115" t="s">
        <v>747</v>
      </c>
      <c r="BB115">
        <v>1</v>
      </c>
      <c r="BC115">
        <v>0</v>
      </c>
      <c r="BD115">
        <v>0</v>
      </c>
      <c r="BE115">
        <v>0</v>
      </c>
      <c r="BF115">
        <f t="shared" si="2"/>
        <v>0</v>
      </c>
      <c r="BG115" t="str">
        <f>VLOOKUP(AZ115,'Lookup Tables'!$A$75:$B$86,2,TRUE)</f>
        <v>Level 4</v>
      </c>
      <c r="BH115" t="str">
        <f t="shared" si="3"/>
        <v/>
      </c>
    </row>
    <row r="116" spans="1:60" x14ac:dyDescent="0.3">
      <c r="A116">
        <v>5766354</v>
      </c>
      <c r="B116">
        <v>133</v>
      </c>
      <c r="C116" t="s">
        <v>753</v>
      </c>
      <c r="D116">
        <v>1</v>
      </c>
      <c r="E116">
        <v>0</v>
      </c>
      <c r="F116">
        <v>1</v>
      </c>
      <c r="G116">
        <v>0</v>
      </c>
      <c r="H116" t="str">
        <f>VLOOKUP(B116,'Lookup Tables'!$A$75:$B$86,2,TRUE)</f>
        <v>Level 1</v>
      </c>
      <c r="V116">
        <v>2936204</v>
      </c>
      <c r="W116">
        <v>1894</v>
      </c>
      <c r="X116" t="s">
        <v>771</v>
      </c>
      <c r="Y116">
        <v>1</v>
      </c>
      <c r="Z116">
        <v>3</v>
      </c>
      <c r="AA116">
        <v>0</v>
      </c>
      <c r="AB116">
        <v>0</v>
      </c>
      <c r="AC116" t="str">
        <f>VLOOKUP(W116,'Lookup Tables'!$A$75:$B$86,2,TRUE)</f>
        <v>Level 4</v>
      </c>
      <c r="AY116">
        <v>5766354</v>
      </c>
      <c r="AZ116">
        <v>133</v>
      </c>
      <c r="BA116" t="s">
        <v>753</v>
      </c>
      <c r="BB116">
        <v>1</v>
      </c>
      <c r="BC116">
        <v>0</v>
      </c>
      <c r="BD116">
        <v>1</v>
      </c>
      <c r="BE116">
        <v>0</v>
      </c>
      <c r="BF116">
        <f t="shared" si="2"/>
        <v>1</v>
      </c>
      <c r="BG116" t="str">
        <f>VLOOKUP(AZ116,'Lookup Tables'!$A$75:$B$86,2,TRUE)</f>
        <v>Level 1</v>
      </c>
      <c r="BH116" t="str">
        <f t="shared" si="3"/>
        <v>Level 1</v>
      </c>
    </row>
    <row r="117" spans="1:60" x14ac:dyDescent="0.3">
      <c r="A117">
        <v>33272</v>
      </c>
      <c r="B117">
        <v>5620</v>
      </c>
      <c r="C117" t="s">
        <v>759</v>
      </c>
      <c r="D117">
        <v>1</v>
      </c>
      <c r="E117">
        <v>0</v>
      </c>
      <c r="F117">
        <v>0</v>
      </c>
      <c r="G117">
        <v>1</v>
      </c>
      <c r="H117" t="str">
        <f>VLOOKUP(B117,'Lookup Tables'!$A$75:$B$86,2,TRUE)</f>
        <v>Level 7</v>
      </c>
      <c r="V117">
        <v>4355492</v>
      </c>
      <c r="W117">
        <v>21</v>
      </c>
      <c r="X117" t="s">
        <v>777</v>
      </c>
      <c r="Y117">
        <v>1</v>
      </c>
      <c r="Z117">
        <v>0</v>
      </c>
      <c r="AA117">
        <v>1</v>
      </c>
      <c r="AB117">
        <v>4</v>
      </c>
      <c r="AC117" t="str">
        <f>VLOOKUP(W117,'Lookup Tables'!$A$75:$B$86,2,TRUE)</f>
        <v>Level 1</v>
      </c>
      <c r="AY117">
        <v>33272</v>
      </c>
      <c r="AZ117">
        <v>5620</v>
      </c>
      <c r="BA117" t="s">
        <v>759</v>
      </c>
      <c r="BB117">
        <v>1</v>
      </c>
      <c r="BC117">
        <v>0</v>
      </c>
      <c r="BD117">
        <v>0</v>
      </c>
      <c r="BE117">
        <v>1</v>
      </c>
      <c r="BF117">
        <f t="shared" si="2"/>
        <v>1</v>
      </c>
      <c r="BG117" t="str">
        <f>VLOOKUP(AZ117,'Lookup Tables'!$A$75:$B$86,2,TRUE)</f>
        <v>Level 7</v>
      </c>
      <c r="BH117" t="str">
        <f t="shared" si="3"/>
        <v>Level 7</v>
      </c>
    </row>
    <row r="118" spans="1:60" x14ac:dyDescent="0.3">
      <c r="A118">
        <v>2936204</v>
      </c>
      <c r="B118">
        <v>1894</v>
      </c>
      <c r="C118" t="s">
        <v>771</v>
      </c>
      <c r="D118">
        <v>1</v>
      </c>
      <c r="E118">
        <v>3</v>
      </c>
      <c r="F118">
        <v>0</v>
      </c>
      <c r="G118">
        <v>0</v>
      </c>
      <c r="H118" t="str">
        <f>VLOOKUP(B118,'Lookup Tables'!$A$75:$B$86,2,TRUE)</f>
        <v>Level 4</v>
      </c>
      <c r="V118">
        <v>8420125</v>
      </c>
      <c r="W118">
        <v>1</v>
      </c>
      <c r="X118" t="s">
        <v>783</v>
      </c>
      <c r="Y118">
        <v>1</v>
      </c>
      <c r="Z118">
        <v>0</v>
      </c>
      <c r="AA118">
        <v>0</v>
      </c>
      <c r="AB118">
        <v>0</v>
      </c>
      <c r="AC118" t="str">
        <f>VLOOKUP(W118,'Lookup Tables'!$A$75:$B$86,2,TRUE)</f>
        <v>Level 1</v>
      </c>
      <c r="AY118">
        <v>2936204</v>
      </c>
      <c r="AZ118">
        <v>1894</v>
      </c>
      <c r="BA118" t="s">
        <v>771</v>
      </c>
      <c r="BB118">
        <v>1</v>
      </c>
      <c r="BC118">
        <v>3</v>
      </c>
      <c r="BD118">
        <v>0</v>
      </c>
      <c r="BE118">
        <v>0</v>
      </c>
      <c r="BF118">
        <f t="shared" si="2"/>
        <v>3</v>
      </c>
      <c r="BG118" t="str">
        <f>VLOOKUP(AZ118,'Lookup Tables'!$A$75:$B$86,2,TRUE)</f>
        <v>Level 4</v>
      </c>
      <c r="BH118" t="str">
        <f t="shared" si="3"/>
        <v>Level 4</v>
      </c>
    </row>
    <row r="119" spans="1:60" x14ac:dyDescent="0.3">
      <c r="A119">
        <v>4355492</v>
      </c>
      <c r="B119">
        <v>21</v>
      </c>
      <c r="C119" t="s">
        <v>777</v>
      </c>
      <c r="D119">
        <v>1</v>
      </c>
      <c r="E119">
        <v>0</v>
      </c>
      <c r="F119">
        <v>1</v>
      </c>
      <c r="G119">
        <v>4</v>
      </c>
      <c r="H119" t="str">
        <f>VLOOKUP(B119,'Lookup Tables'!$A$75:$B$86,2,TRUE)</f>
        <v>Level 1</v>
      </c>
      <c r="V119">
        <v>5141561</v>
      </c>
      <c r="W119">
        <v>224</v>
      </c>
      <c r="X119" t="s">
        <v>794</v>
      </c>
      <c r="Y119">
        <v>5</v>
      </c>
      <c r="Z119">
        <v>1</v>
      </c>
      <c r="AA119">
        <v>5</v>
      </c>
      <c r="AB119">
        <v>3</v>
      </c>
      <c r="AC119" t="str">
        <f>VLOOKUP(W119,'Lookup Tables'!$A$75:$B$86,2,TRUE)</f>
        <v>Level 2</v>
      </c>
      <c r="AY119">
        <v>4355492</v>
      </c>
      <c r="AZ119">
        <v>21</v>
      </c>
      <c r="BA119" t="s">
        <v>777</v>
      </c>
      <c r="BB119">
        <v>1</v>
      </c>
      <c r="BC119">
        <v>0</v>
      </c>
      <c r="BD119">
        <v>1</v>
      </c>
      <c r="BE119">
        <v>4</v>
      </c>
      <c r="BF119">
        <f t="shared" si="2"/>
        <v>5</v>
      </c>
      <c r="BG119" t="str">
        <f>VLOOKUP(AZ119,'Lookup Tables'!$A$75:$B$86,2,TRUE)</f>
        <v>Level 1</v>
      </c>
      <c r="BH119" t="str">
        <f t="shared" si="3"/>
        <v>Level 1</v>
      </c>
    </row>
    <row r="120" spans="1:60" x14ac:dyDescent="0.3">
      <c r="A120">
        <v>8420125</v>
      </c>
      <c r="B120">
        <v>1</v>
      </c>
      <c r="C120" t="s">
        <v>783</v>
      </c>
      <c r="D120">
        <v>1</v>
      </c>
      <c r="E120">
        <v>0</v>
      </c>
      <c r="F120">
        <v>0</v>
      </c>
      <c r="G120">
        <v>0</v>
      </c>
      <c r="H120" t="str">
        <f>VLOOKUP(B120,'Lookup Tables'!$A$75:$B$86,2,TRUE)</f>
        <v>Level 1</v>
      </c>
      <c r="V120">
        <v>4408465</v>
      </c>
      <c r="W120">
        <v>41</v>
      </c>
      <c r="X120" t="s">
        <v>3144</v>
      </c>
      <c r="Y120">
        <v>1</v>
      </c>
      <c r="Z120">
        <v>1</v>
      </c>
      <c r="AA120">
        <v>4</v>
      </c>
      <c r="AB120">
        <v>0</v>
      </c>
      <c r="AC120" t="str">
        <f>VLOOKUP(W120,'Lookup Tables'!$A$75:$B$86,2,TRUE)</f>
        <v>Level 1</v>
      </c>
      <c r="AY120">
        <v>8420125</v>
      </c>
      <c r="AZ120">
        <v>1</v>
      </c>
      <c r="BA120" t="s">
        <v>783</v>
      </c>
      <c r="BB120">
        <v>1</v>
      </c>
      <c r="BC120">
        <v>0</v>
      </c>
      <c r="BD120">
        <v>0</v>
      </c>
      <c r="BE120">
        <v>0</v>
      </c>
      <c r="BF120">
        <f t="shared" si="2"/>
        <v>0</v>
      </c>
      <c r="BG120" t="str">
        <f>VLOOKUP(AZ120,'Lookup Tables'!$A$75:$B$86,2,TRUE)</f>
        <v>Level 1</v>
      </c>
      <c r="BH120" t="str">
        <f t="shared" si="3"/>
        <v/>
      </c>
    </row>
    <row r="121" spans="1:60" x14ac:dyDescent="0.3">
      <c r="A121">
        <v>5141561</v>
      </c>
      <c r="B121">
        <v>224</v>
      </c>
      <c r="C121" t="s">
        <v>794</v>
      </c>
      <c r="D121">
        <v>5</v>
      </c>
      <c r="E121">
        <v>1</v>
      </c>
      <c r="F121">
        <v>5</v>
      </c>
      <c r="G121">
        <v>3</v>
      </c>
      <c r="H121" t="str">
        <f>VLOOKUP(B121,'Lookup Tables'!$A$75:$B$86,2,TRUE)</f>
        <v>Level 2</v>
      </c>
      <c r="V121">
        <v>14307252</v>
      </c>
      <c r="W121">
        <v>15</v>
      </c>
      <c r="X121" t="s">
        <v>812</v>
      </c>
      <c r="Y121">
        <v>2</v>
      </c>
      <c r="Z121">
        <v>0</v>
      </c>
      <c r="AA121">
        <v>0</v>
      </c>
      <c r="AB121">
        <v>7</v>
      </c>
      <c r="AC121" t="str">
        <f>VLOOKUP(W121,'Lookup Tables'!$A$75:$B$86,2,TRUE)</f>
        <v>Level 1</v>
      </c>
      <c r="AY121">
        <v>5141561</v>
      </c>
      <c r="AZ121">
        <v>224</v>
      </c>
      <c r="BA121" t="s">
        <v>794</v>
      </c>
      <c r="BB121">
        <v>5</v>
      </c>
      <c r="BC121">
        <v>1</v>
      </c>
      <c r="BD121">
        <v>5</v>
      </c>
      <c r="BE121">
        <v>3</v>
      </c>
      <c r="BF121">
        <f t="shared" si="2"/>
        <v>9</v>
      </c>
      <c r="BG121" t="str">
        <f>VLOOKUP(AZ121,'Lookup Tables'!$A$75:$B$86,2,TRUE)</f>
        <v>Level 2</v>
      </c>
      <c r="BH121" t="str">
        <f t="shared" si="3"/>
        <v>Level 2</v>
      </c>
    </row>
    <row r="122" spans="1:60" x14ac:dyDescent="0.3">
      <c r="A122">
        <v>4408465</v>
      </c>
      <c r="B122">
        <v>41</v>
      </c>
      <c r="C122" t="s">
        <v>3144</v>
      </c>
      <c r="D122">
        <v>1</v>
      </c>
      <c r="E122">
        <v>1</v>
      </c>
      <c r="F122">
        <v>4</v>
      </c>
      <c r="G122">
        <v>0</v>
      </c>
      <c r="H122" t="str">
        <f>VLOOKUP(B122,'Lookup Tables'!$A$75:$B$86,2,TRUE)</f>
        <v>Level 1</v>
      </c>
      <c r="V122">
        <v>11879499</v>
      </c>
      <c r="W122">
        <v>23</v>
      </c>
      <c r="X122" t="s">
        <v>818</v>
      </c>
      <c r="Y122">
        <v>1</v>
      </c>
      <c r="Z122">
        <v>0</v>
      </c>
      <c r="AA122">
        <v>2</v>
      </c>
      <c r="AB122">
        <v>0</v>
      </c>
      <c r="AC122" t="str">
        <f>VLOOKUP(W122,'Lookup Tables'!$A$75:$B$86,2,TRUE)</f>
        <v>Level 1</v>
      </c>
      <c r="AY122">
        <v>4408465</v>
      </c>
      <c r="AZ122">
        <v>41</v>
      </c>
      <c r="BA122" t="s">
        <v>3144</v>
      </c>
      <c r="BB122">
        <v>1</v>
      </c>
      <c r="BC122">
        <v>1</v>
      </c>
      <c r="BD122">
        <v>4</v>
      </c>
      <c r="BE122">
        <v>0</v>
      </c>
      <c r="BF122">
        <f t="shared" si="2"/>
        <v>5</v>
      </c>
      <c r="BG122" t="str">
        <f>VLOOKUP(AZ122,'Lookup Tables'!$A$75:$B$86,2,TRUE)</f>
        <v>Level 1</v>
      </c>
      <c r="BH122" t="str">
        <f t="shared" si="3"/>
        <v>Level 1</v>
      </c>
    </row>
    <row r="123" spans="1:60" x14ac:dyDescent="0.3">
      <c r="A123">
        <v>14307252</v>
      </c>
      <c r="B123">
        <v>15</v>
      </c>
      <c r="C123" t="s">
        <v>812</v>
      </c>
      <c r="D123">
        <v>2</v>
      </c>
      <c r="E123">
        <v>0</v>
      </c>
      <c r="F123">
        <v>0</v>
      </c>
      <c r="G123">
        <v>7</v>
      </c>
      <c r="H123" t="str">
        <f>VLOOKUP(B123,'Lookup Tables'!$A$75:$B$86,2,TRUE)</f>
        <v>Level 1</v>
      </c>
      <c r="V123">
        <v>3552217</v>
      </c>
      <c r="W123">
        <v>2142</v>
      </c>
      <c r="X123" t="s">
        <v>824</v>
      </c>
      <c r="Y123">
        <v>1</v>
      </c>
      <c r="Z123">
        <v>0</v>
      </c>
      <c r="AA123">
        <v>0</v>
      </c>
      <c r="AB123">
        <v>2</v>
      </c>
      <c r="AC123" t="str">
        <f>VLOOKUP(W123,'Lookup Tables'!$A$75:$B$86,2,TRUE)</f>
        <v>Level 5</v>
      </c>
      <c r="AY123">
        <v>14307252</v>
      </c>
      <c r="AZ123">
        <v>15</v>
      </c>
      <c r="BA123" t="s">
        <v>812</v>
      </c>
      <c r="BB123">
        <v>2</v>
      </c>
      <c r="BC123">
        <v>0</v>
      </c>
      <c r="BD123">
        <v>0</v>
      </c>
      <c r="BE123">
        <v>7</v>
      </c>
      <c r="BF123">
        <f t="shared" si="2"/>
        <v>7</v>
      </c>
      <c r="BG123" t="str">
        <f>VLOOKUP(AZ123,'Lookup Tables'!$A$75:$B$86,2,TRUE)</f>
        <v>Level 1</v>
      </c>
      <c r="BH123" t="str">
        <f t="shared" si="3"/>
        <v>Level 1</v>
      </c>
    </row>
    <row r="124" spans="1:60" x14ac:dyDescent="0.3">
      <c r="A124">
        <v>11879499</v>
      </c>
      <c r="B124">
        <v>23</v>
      </c>
      <c r="C124" t="s">
        <v>818</v>
      </c>
      <c r="D124">
        <v>1</v>
      </c>
      <c r="E124">
        <v>0</v>
      </c>
      <c r="F124">
        <v>2</v>
      </c>
      <c r="G124">
        <v>0</v>
      </c>
      <c r="H124" t="str">
        <f>VLOOKUP(B124,'Lookup Tables'!$A$75:$B$86,2,TRUE)</f>
        <v>Level 1</v>
      </c>
      <c r="V124">
        <v>2870553</v>
      </c>
      <c r="W124">
        <v>37</v>
      </c>
      <c r="X124" t="s">
        <v>835</v>
      </c>
      <c r="Y124">
        <v>1</v>
      </c>
      <c r="Z124">
        <v>0</v>
      </c>
      <c r="AA124">
        <v>1</v>
      </c>
      <c r="AB124">
        <v>2</v>
      </c>
      <c r="AC124" t="str">
        <f>VLOOKUP(W124,'Lookup Tables'!$A$75:$B$86,2,TRUE)</f>
        <v>Level 1</v>
      </c>
      <c r="AY124">
        <v>11879499</v>
      </c>
      <c r="AZ124">
        <v>23</v>
      </c>
      <c r="BA124" t="s">
        <v>818</v>
      </c>
      <c r="BB124">
        <v>1</v>
      </c>
      <c r="BC124">
        <v>0</v>
      </c>
      <c r="BD124">
        <v>2</v>
      </c>
      <c r="BE124">
        <v>0</v>
      </c>
      <c r="BF124">
        <f t="shared" si="2"/>
        <v>2</v>
      </c>
      <c r="BG124" t="str">
        <f>VLOOKUP(AZ124,'Lookup Tables'!$A$75:$B$86,2,TRUE)</f>
        <v>Level 1</v>
      </c>
      <c r="BH124" t="str">
        <f t="shared" si="3"/>
        <v>Level 1</v>
      </c>
    </row>
    <row r="125" spans="1:60" x14ac:dyDescent="0.3">
      <c r="A125">
        <v>3552217</v>
      </c>
      <c r="B125">
        <v>2142</v>
      </c>
      <c r="C125" t="s">
        <v>824</v>
      </c>
      <c r="D125">
        <v>1</v>
      </c>
      <c r="E125">
        <v>0</v>
      </c>
      <c r="F125">
        <v>0</v>
      </c>
      <c r="G125">
        <v>2</v>
      </c>
      <c r="H125" t="str">
        <f>VLOOKUP(B125,'Lookup Tables'!$A$75:$B$86,2,TRUE)</f>
        <v>Level 5</v>
      </c>
      <c r="V125">
        <v>14275324</v>
      </c>
      <c r="W125">
        <v>5</v>
      </c>
      <c r="X125" t="s">
        <v>841</v>
      </c>
      <c r="Y125">
        <v>1</v>
      </c>
      <c r="Z125">
        <v>0</v>
      </c>
      <c r="AA125">
        <v>1</v>
      </c>
      <c r="AB125">
        <v>2</v>
      </c>
      <c r="AC125" t="str">
        <f>VLOOKUP(W125,'Lookup Tables'!$A$75:$B$86,2,TRUE)</f>
        <v>Level 1</v>
      </c>
      <c r="AY125">
        <v>3552217</v>
      </c>
      <c r="AZ125">
        <v>2142</v>
      </c>
      <c r="BA125" t="s">
        <v>824</v>
      </c>
      <c r="BB125">
        <v>1</v>
      </c>
      <c r="BC125">
        <v>0</v>
      </c>
      <c r="BD125">
        <v>0</v>
      </c>
      <c r="BE125">
        <v>2</v>
      </c>
      <c r="BF125">
        <f t="shared" si="2"/>
        <v>2</v>
      </c>
      <c r="BG125" t="str">
        <f>VLOOKUP(AZ125,'Lookup Tables'!$A$75:$B$86,2,TRUE)</f>
        <v>Level 5</v>
      </c>
      <c r="BH125" t="str">
        <f t="shared" si="3"/>
        <v>Level 5</v>
      </c>
    </row>
    <row r="126" spans="1:60" x14ac:dyDescent="0.3">
      <c r="A126">
        <v>2870553</v>
      </c>
      <c r="B126">
        <v>37</v>
      </c>
      <c r="C126" t="s">
        <v>835</v>
      </c>
      <c r="D126">
        <v>1</v>
      </c>
      <c r="E126">
        <v>0</v>
      </c>
      <c r="F126">
        <v>1</v>
      </c>
      <c r="G126">
        <v>2</v>
      </c>
      <c r="H126" t="str">
        <f>VLOOKUP(B126,'Lookup Tables'!$A$75:$B$86,2,TRUE)</f>
        <v>Level 1</v>
      </c>
      <c r="V126">
        <v>195965</v>
      </c>
      <c r="W126">
        <v>2579</v>
      </c>
      <c r="X126" t="s">
        <v>847</v>
      </c>
      <c r="Y126">
        <v>3</v>
      </c>
      <c r="Z126">
        <v>1</v>
      </c>
      <c r="AA126">
        <v>0</v>
      </c>
      <c r="AB126">
        <v>9</v>
      </c>
      <c r="AC126" t="str">
        <f>VLOOKUP(W126,'Lookup Tables'!$A$75:$B$86,2,TRUE)</f>
        <v>Level 5</v>
      </c>
      <c r="AY126">
        <v>2870553</v>
      </c>
      <c r="AZ126">
        <v>37</v>
      </c>
      <c r="BA126" t="s">
        <v>835</v>
      </c>
      <c r="BB126">
        <v>1</v>
      </c>
      <c r="BC126">
        <v>0</v>
      </c>
      <c r="BD126">
        <v>1</v>
      </c>
      <c r="BE126">
        <v>2</v>
      </c>
      <c r="BF126">
        <f t="shared" si="2"/>
        <v>3</v>
      </c>
      <c r="BG126" t="str">
        <f>VLOOKUP(AZ126,'Lookup Tables'!$A$75:$B$86,2,TRUE)</f>
        <v>Level 1</v>
      </c>
      <c r="BH126" t="str">
        <f t="shared" si="3"/>
        <v>Level 1</v>
      </c>
    </row>
    <row r="127" spans="1:60" x14ac:dyDescent="0.3">
      <c r="A127">
        <v>14275324</v>
      </c>
      <c r="B127">
        <v>5</v>
      </c>
      <c r="C127" t="s">
        <v>841</v>
      </c>
      <c r="D127">
        <v>1</v>
      </c>
      <c r="E127">
        <v>0</v>
      </c>
      <c r="F127">
        <v>1</v>
      </c>
      <c r="G127">
        <v>2</v>
      </c>
      <c r="H127" t="str">
        <f>VLOOKUP(B127,'Lookup Tables'!$A$75:$B$86,2,TRUE)</f>
        <v>Level 1</v>
      </c>
      <c r="V127">
        <v>14357185</v>
      </c>
      <c r="W127">
        <v>1</v>
      </c>
      <c r="X127" t="s">
        <v>858</v>
      </c>
      <c r="Y127">
        <v>1</v>
      </c>
      <c r="Z127">
        <v>0</v>
      </c>
      <c r="AA127">
        <v>3</v>
      </c>
      <c r="AB127">
        <v>0</v>
      </c>
      <c r="AC127" t="str">
        <f>VLOOKUP(W127,'Lookup Tables'!$A$75:$B$86,2,TRUE)</f>
        <v>Level 1</v>
      </c>
      <c r="AY127">
        <v>14275324</v>
      </c>
      <c r="AZ127">
        <v>5</v>
      </c>
      <c r="BA127" t="s">
        <v>841</v>
      </c>
      <c r="BB127">
        <v>1</v>
      </c>
      <c r="BC127">
        <v>0</v>
      </c>
      <c r="BD127">
        <v>1</v>
      </c>
      <c r="BE127">
        <v>2</v>
      </c>
      <c r="BF127">
        <f t="shared" si="2"/>
        <v>3</v>
      </c>
      <c r="BG127" t="str">
        <f>VLOOKUP(AZ127,'Lookup Tables'!$A$75:$B$86,2,TRUE)</f>
        <v>Level 1</v>
      </c>
      <c r="BH127" t="str">
        <f t="shared" si="3"/>
        <v>Level 1</v>
      </c>
    </row>
    <row r="128" spans="1:60" x14ac:dyDescent="0.3">
      <c r="A128">
        <v>195965</v>
      </c>
      <c r="B128">
        <v>2579</v>
      </c>
      <c r="C128" t="s">
        <v>847</v>
      </c>
      <c r="D128">
        <v>3</v>
      </c>
      <c r="E128">
        <v>1</v>
      </c>
      <c r="F128">
        <v>0</v>
      </c>
      <c r="G128">
        <v>9</v>
      </c>
      <c r="H128" t="str">
        <f>VLOOKUP(B128,'Lookup Tables'!$A$75:$B$86,2,TRUE)</f>
        <v>Level 5</v>
      </c>
      <c r="V128">
        <v>7813837</v>
      </c>
      <c r="W128">
        <v>63</v>
      </c>
      <c r="X128" t="s">
        <v>864</v>
      </c>
      <c r="Y128">
        <v>1</v>
      </c>
      <c r="Z128">
        <v>0</v>
      </c>
      <c r="AA128">
        <v>1</v>
      </c>
      <c r="AB128">
        <v>0</v>
      </c>
      <c r="AC128" t="str">
        <f>VLOOKUP(W128,'Lookup Tables'!$A$75:$B$86,2,TRUE)</f>
        <v>Level 1</v>
      </c>
      <c r="AY128">
        <v>195965</v>
      </c>
      <c r="AZ128">
        <v>2579</v>
      </c>
      <c r="BA128" t="s">
        <v>847</v>
      </c>
      <c r="BB128">
        <v>3</v>
      </c>
      <c r="BC128">
        <v>1</v>
      </c>
      <c r="BD128">
        <v>0</v>
      </c>
      <c r="BE128">
        <v>9</v>
      </c>
      <c r="BF128">
        <f t="shared" si="2"/>
        <v>10</v>
      </c>
      <c r="BG128" t="str">
        <f>VLOOKUP(AZ128,'Lookup Tables'!$A$75:$B$86,2,TRUE)</f>
        <v>Level 5</v>
      </c>
      <c r="BH128" t="str">
        <f t="shared" si="3"/>
        <v>Level 5</v>
      </c>
    </row>
    <row r="129" spans="1:60" x14ac:dyDescent="0.3">
      <c r="A129">
        <v>14357185</v>
      </c>
      <c r="B129">
        <v>1</v>
      </c>
      <c r="C129" t="s">
        <v>858</v>
      </c>
      <c r="D129">
        <v>1</v>
      </c>
      <c r="E129">
        <v>0</v>
      </c>
      <c r="F129">
        <v>3</v>
      </c>
      <c r="G129">
        <v>0</v>
      </c>
      <c r="H129" t="str">
        <f>VLOOKUP(B129,'Lookup Tables'!$A$75:$B$86,2,TRUE)</f>
        <v>Level 1</v>
      </c>
      <c r="V129">
        <v>9181182</v>
      </c>
      <c r="W129">
        <v>394</v>
      </c>
      <c r="X129" t="s">
        <v>870</v>
      </c>
      <c r="Y129">
        <v>2</v>
      </c>
      <c r="Z129">
        <v>0</v>
      </c>
      <c r="AA129">
        <v>0</v>
      </c>
      <c r="AB129">
        <v>0</v>
      </c>
      <c r="AC129" t="str">
        <f>VLOOKUP(W129,'Lookup Tables'!$A$75:$B$86,2,TRUE)</f>
        <v>Level 2</v>
      </c>
      <c r="AY129">
        <v>14357185</v>
      </c>
      <c r="AZ129">
        <v>1</v>
      </c>
      <c r="BA129" t="s">
        <v>858</v>
      </c>
      <c r="BB129">
        <v>1</v>
      </c>
      <c r="BC129">
        <v>0</v>
      </c>
      <c r="BD129">
        <v>3</v>
      </c>
      <c r="BE129">
        <v>0</v>
      </c>
      <c r="BF129">
        <f t="shared" si="2"/>
        <v>3</v>
      </c>
      <c r="BG129" t="str">
        <f>VLOOKUP(AZ129,'Lookup Tables'!$A$75:$B$86,2,TRUE)</f>
        <v>Level 1</v>
      </c>
      <c r="BH129" t="str">
        <f t="shared" si="3"/>
        <v>Level 1</v>
      </c>
    </row>
    <row r="130" spans="1:60" x14ac:dyDescent="0.3">
      <c r="A130">
        <v>7813837</v>
      </c>
      <c r="B130">
        <v>63</v>
      </c>
      <c r="C130" t="s">
        <v>864</v>
      </c>
      <c r="D130">
        <v>1</v>
      </c>
      <c r="E130">
        <v>0</v>
      </c>
      <c r="F130">
        <v>1</v>
      </c>
      <c r="G130">
        <v>0</v>
      </c>
      <c r="H130" t="str">
        <f>VLOOKUP(B130,'Lookup Tables'!$A$75:$B$86,2,TRUE)</f>
        <v>Level 1</v>
      </c>
      <c r="V130">
        <v>1464438</v>
      </c>
      <c r="W130">
        <v>503</v>
      </c>
      <c r="X130" t="s">
        <v>876</v>
      </c>
      <c r="Y130">
        <v>2</v>
      </c>
      <c r="Z130">
        <v>1</v>
      </c>
      <c r="AA130">
        <v>1</v>
      </c>
      <c r="AB130">
        <v>0</v>
      </c>
      <c r="AC130" t="str">
        <f>VLOOKUP(W130,'Lookup Tables'!$A$75:$B$86,2,TRUE)</f>
        <v>Level 3</v>
      </c>
      <c r="AY130">
        <v>7813837</v>
      </c>
      <c r="AZ130">
        <v>63</v>
      </c>
      <c r="BA130" t="s">
        <v>864</v>
      </c>
      <c r="BB130">
        <v>1</v>
      </c>
      <c r="BC130">
        <v>0</v>
      </c>
      <c r="BD130">
        <v>1</v>
      </c>
      <c r="BE130">
        <v>0</v>
      </c>
      <c r="BF130">
        <f t="shared" si="2"/>
        <v>1</v>
      </c>
      <c r="BG130" t="str">
        <f>VLOOKUP(AZ130,'Lookup Tables'!$A$75:$B$86,2,TRUE)</f>
        <v>Level 1</v>
      </c>
      <c r="BH130" t="str">
        <f t="shared" si="3"/>
        <v>Level 1</v>
      </c>
    </row>
    <row r="131" spans="1:60" x14ac:dyDescent="0.3">
      <c r="A131">
        <v>9181182</v>
      </c>
      <c r="B131">
        <v>394</v>
      </c>
      <c r="C131" t="s">
        <v>870</v>
      </c>
      <c r="D131">
        <v>2</v>
      </c>
      <c r="E131">
        <v>0</v>
      </c>
      <c r="F131">
        <v>0</v>
      </c>
      <c r="G131">
        <v>0</v>
      </c>
      <c r="H131" t="str">
        <f>VLOOKUP(B131,'Lookup Tables'!$A$75:$B$86,2,TRUE)</f>
        <v>Level 2</v>
      </c>
      <c r="V131">
        <v>1804027</v>
      </c>
      <c r="W131">
        <v>9778</v>
      </c>
      <c r="X131" t="s">
        <v>882</v>
      </c>
      <c r="Y131">
        <v>1</v>
      </c>
      <c r="Z131">
        <v>0</v>
      </c>
      <c r="AA131">
        <v>0</v>
      </c>
      <c r="AB131">
        <v>0</v>
      </c>
      <c r="AC131" t="str">
        <f>VLOOKUP(W131,'Lookup Tables'!$A$75:$B$86,2,TRUE)</f>
        <v>Level 7</v>
      </c>
      <c r="AY131">
        <v>9181182</v>
      </c>
      <c r="AZ131">
        <v>394</v>
      </c>
      <c r="BA131" t="s">
        <v>870</v>
      </c>
      <c r="BB131">
        <v>2</v>
      </c>
      <c r="BC131">
        <v>0</v>
      </c>
      <c r="BD131">
        <v>0</v>
      </c>
      <c r="BE131">
        <v>0</v>
      </c>
      <c r="BF131">
        <f t="shared" ref="BF131:BF194" si="4">SUM(BC131:BE131)</f>
        <v>0</v>
      </c>
      <c r="BG131" t="str">
        <f>VLOOKUP(AZ131,'Lookup Tables'!$A$75:$B$86,2,TRUE)</f>
        <v>Level 2</v>
      </c>
      <c r="BH131" t="str">
        <f t="shared" si="3"/>
        <v/>
      </c>
    </row>
    <row r="132" spans="1:60" x14ac:dyDescent="0.3">
      <c r="A132">
        <v>1464438</v>
      </c>
      <c r="B132">
        <v>503</v>
      </c>
      <c r="C132" t="s">
        <v>876</v>
      </c>
      <c r="D132">
        <v>2</v>
      </c>
      <c r="E132">
        <v>1</v>
      </c>
      <c r="F132">
        <v>1</v>
      </c>
      <c r="G132">
        <v>0</v>
      </c>
      <c r="H132" t="str">
        <f>VLOOKUP(B132,'Lookup Tables'!$A$75:$B$86,2,TRUE)</f>
        <v>Level 3</v>
      </c>
      <c r="V132">
        <v>10371377</v>
      </c>
      <c r="W132">
        <v>143</v>
      </c>
      <c r="X132" t="s">
        <v>888</v>
      </c>
      <c r="Y132">
        <v>2</v>
      </c>
      <c r="Z132">
        <v>0</v>
      </c>
      <c r="AA132">
        <v>6</v>
      </c>
      <c r="AB132">
        <v>3</v>
      </c>
      <c r="AC132" t="str">
        <f>VLOOKUP(W132,'Lookup Tables'!$A$75:$B$86,2,TRUE)</f>
        <v>Level 1</v>
      </c>
      <c r="AY132">
        <v>1464438</v>
      </c>
      <c r="AZ132">
        <v>503</v>
      </c>
      <c r="BA132" t="s">
        <v>876</v>
      </c>
      <c r="BB132">
        <v>2</v>
      </c>
      <c r="BC132">
        <v>1</v>
      </c>
      <c r="BD132">
        <v>1</v>
      </c>
      <c r="BE132">
        <v>0</v>
      </c>
      <c r="BF132">
        <f t="shared" si="4"/>
        <v>2</v>
      </c>
      <c r="BG132" t="str">
        <f>VLOOKUP(AZ132,'Lookup Tables'!$A$75:$B$86,2,TRUE)</f>
        <v>Level 3</v>
      </c>
      <c r="BH132" t="str">
        <f t="shared" ref="BH132:BH195" si="5">IF(BF132&gt;0,BG132,"")</f>
        <v>Level 3</v>
      </c>
    </row>
    <row r="133" spans="1:60" x14ac:dyDescent="0.3">
      <c r="A133">
        <v>1804027</v>
      </c>
      <c r="B133">
        <v>9778</v>
      </c>
      <c r="C133" t="s">
        <v>882</v>
      </c>
      <c r="D133">
        <v>1</v>
      </c>
      <c r="E133">
        <v>0</v>
      </c>
      <c r="F133">
        <v>0</v>
      </c>
      <c r="G133">
        <v>0</v>
      </c>
      <c r="H133" t="str">
        <f>VLOOKUP(B133,'Lookup Tables'!$A$75:$B$86,2,TRUE)</f>
        <v>Level 7</v>
      </c>
      <c r="V133">
        <v>12984060</v>
      </c>
      <c r="W133">
        <v>473</v>
      </c>
      <c r="X133" t="s">
        <v>894</v>
      </c>
      <c r="Y133">
        <v>1</v>
      </c>
      <c r="Z133">
        <v>0</v>
      </c>
      <c r="AA133">
        <v>0</v>
      </c>
      <c r="AB133">
        <v>1</v>
      </c>
      <c r="AC133" t="str">
        <f>VLOOKUP(W133,'Lookup Tables'!$A$75:$B$86,2,TRUE)</f>
        <v>Level 2</v>
      </c>
      <c r="AY133">
        <v>1804027</v>
      </c>
      <c r="AZ133">
        <v>9778</v>
      </c>
      <c r="BA133" t="s">
        <v>882</v>
      </c>
      <c r="BB133">
        <v>1</v>
      </c>
      <c r="BC133">
        <v>0</v>
      </c>
      <c r="BD133">
        <v>0</v>
      </c>
      <c r="BE133">
        <v>0</v>
      </c>
      <c r="BF133">
        <f t="shared" si="4"/>
        <v>0</v>
      </c>
      <c r="BG133" t="str">
        <f>VLOOKUP(AZ133,'Lookup Tables'!$A$75:$B$86,2,TRUE)</f>
        <v>Level 7</v>
      </c>
      <c r="BH133" t="str">
        <f t="shared" si="5"/>
        <v/>
      </c>
    </row>
    <row r="134" spans="1:60" x14ac:dyDescent="0.3">
      <c r="A134">
        <v>10371377</v>
      </c>
      <c r="B134">
        <v>143</v>
      </c>
      <c r="C134" t="s">
        <v>888</v>
      </c>
      <c r="D134">
        <v>2</v>
      </c>
      <c r="E134">
        <v>0</v>
      </c>
      <c r="F134">
        <v>6</v>
      </c>
      <c r="G134">
        <v>3</v>
      </c>
      <c r="H134" t="str">
        <f>VLOOKUP(B134,'Lookup Tables'!$A$75:$B$86,2,TRUE)</f>
        <v>Level 1</v>
      </c>
      <c r="V134">
        <v>1146891</v>
      </c>
      <c r="W134">
        <v>2238</v>
      </c>
      <c r="X134" t="s">
        <v>900</v>
      </c>
      <c r="Y134">
        <v>1</v>
      </c>
      <c r="Z134">
        <v>1</v>
      </c>
      <c r="AA134">
        <v>0</v>
      </c>
      <c r="AB134">
        <v>0</v>
      </c>
      <c r="AC134" t="str">
        <f>VLOOKUP(W134,'Lookup Tables'!$A$75:$B$86,2,TRUE)</f>
        <v>Level 5</v>
      </c>
      <c r="AY134">
        <v>10371377</v>
      </c>
      <c r="AZ134">
        <v>143</v>
      </c>
      <c r="BA134" t="s">
        <v>888</v>
      </c>
      <c r="BB134">
        <v>2</v>
      </c>
      <c r="BC134">
        <v>0</v>
      </c>
      <c r="BD134">
        <v>6</v>
      </c>
      <c r="BE134">
        <v>3</v>
      </c>
      <c r="BF134">
        <f t="shared" si="4"/>
        <v>9</v>
      </c>
      <c r="BG134" t="str">
        <f>VLOOKUP(AZ134,'Lookup Tables'!$A$75:$B$86,2,TRUE)</f>
        <v>Level 1</v>
      </c>
      <c r="BH134" t="str">
        <f t="shared" si="5"/>
        <v>Level 1</v>
      </c>
    </row>
    <row r="135" spans="1:60" x14ac:dyDescent="0.3">
      <c r="A135">
        <v>12984060</v>
      </c>
      <c r="B135">
        <v>473</v>
      </c>
      <c r="C135" t="s">
        <v>894</v>
      </c>
      <c r="D135">
        <v>1</v>
      </c>
      <c r="E135">
        <v>0</v>
      </c>
      <c r="F135">
        <v>0</v>
      </c>
      <c r="G135">
        <v>1</v>
      </c>
      <c r="H135" t="str">
        <f>VLOOKUP(B135,'Lookup Tables'!$A$75:$B$86,2,TRUE)</f>
        <v>Level 2</v>
      </c>
      <c r="V135">
        <v>3505417</v>
      </c>
      <c r="W135">
        <v>13</v>
      </c>
      <c r="X135" t="s">
        <v>906</v>
      </c>
      <c r="Y135">
        <v>1</v>
      </c>
      <c r="Z135">
        <v>0</v>
      </c>
      <c r="AA135">
        <v>0</v>
      </c>
      <c r="AB135">
        <v>0</v>
      </c>
      <c r="AC135" t="str">
        <f>VLOOKUP(W135,'Lookup Tables'!$A$75:$B$86,2,TRUE)</f>
        <v>Level 1</v>
      </c>
      <c r="AY135">
        <v>12984060</v>
      </c>
      <c r="AZ135">
        <v>473</v>
      </c>
      <c r="BA135" t="s">
        <v>894</v>
      </c>
      <c r="BB135">
        <v>1</v>
      </c>
      <c r="BC135">
        <v>0</v>
      </c>
      <c r="BD135">
        <v>0</v>
      </c>
      <c r="BE135">
        <v>1</v>
      </c>
      <c r="BF135">
        <f t="shared" si="4"/>
        <v>1</v>
      </c>
      <c r="BG135" t="str">
        <f>VLOOKUP(AZ135,'Lookup Tables'!$A$75:$B$86,2,TRUE)</f>
        <v>Level 2</v>
      </c>
      <c r="BH135" t="str">
        <f t="shared" si="5"/>
        <v>Level 2</v>
      </c>
    </row>
    <row r="136" spans="1:60" x14ac:dyDescent="0.3">
      <c r="A136">
        <v>1146891</v>
      </c>
      <c r="B136">
        <v>2238</v>
      </c>
      <c r="C136" t="s">
        <v>900</v>
      </c>
      <c r="D136">
        <v>1</v>
      </c>
      <c r="E136">
        <v>1</v>
      </c>
      <c r="F136">
        <v>0</v>
      </c>
      <c r="G136">
        <v>0</v>
      </c>
      <c r="H136" t="str">
        <f>VLOOKUP(B136,'Lookup Tables'!$A$75:$B$86,2,TRUE)</f>
        <v>Level 5</v>
      </c>
      <c r="V136">
        <v>2427359</v>
      </c>
      <c r="W136">
        <v>2935</v>
      </c>
      <c r="X136" t="s">
        <v>912</v>
      </c>
      <c r="Y136">
        <v>3</v>
      </c>
      <c r="Z136">
        <v>1</v>
      </c>
      <c r="AA136">
        <v>2</v>
      </c>
      <c r="AB136">
        <v>5</v>
      </c>
      <c r="AC136" t="str">
        <f>VLOOKUP(W136,'Lookup Tables'!$A$75:$B$86,2,TRUE)</f>
        <v>Level 5</v>
      </c>
      <c r="AY136">
        <v>1146891</v>
      </c>
      <c r="AZ136">
        <v>2238</v>
      </c>
      <c r="BA136" t="s">
        <v>900</v>
      </c>
      <c r="BB136">
        <v>1</v>
      </c>
      <c r="BC136">
        <v>1</v>
      </c>
      <c r="BD136">
        <v>0</v>
      </c>
      <c r="BE136">
        <v>0</v>
      </c>
      <c r="BF136">
        <f t="shared" si="4"/>
        <v>1</v>
      </c>
      <c r="BG136" t="str">
        <f>VLOOKUP(AZ136,'Lookup Tables'!$A$75:$B$86,2,TRUE)</f>
        <v>Level 5</v>
      </c>
      <c r="BH136" t="str">
        <f t="shared" si="5"/>
        <v>Level 5</v>
      </c>
    </row>
    <row r="137" spans="1:60" x14ac:dyDescent="0.3">
      <c r="A137">
        <v>3505417</v>
      </c>
      <c r="B137">
        <v>13</v>
      </c>
      <c r="C137" t="s">
        <v>906</v>
      </c>
      <c r="D137">
        <v>1</v>
      </c>
      <c r="E137">
        <v>0</v>
      </c>
      <c r="F137">
        <v>0</v>
      </c>
      <c r="G137">
        <v>0</v>
      </c>
      <c r="H137" t="str">
        <f>VLOOKUP(B137,'Lookup Tables'!$A$75:$B$86,2,TRUE)</f>
        <v>Level 1</v>
      </c>
      <c r="V137">
        <v>11080892</v>
      </c>
      <c r="W137">
        <v>108</v>
      </c>
      <c r="X137" t="s">
        <v>921</v>
      </c>
      <c r="Y137">
        <v>2</v>
      </c>
      <c r="Z137">
        <v>4</v>
      </c>
      <c r="AA137">
        <v>2</v>
      </c>
      <c r="AB137">
        <v>4</v>
      </c>
      <c r="AC137" t="str">
        <f>VLOOKUP(W137,'Lookup Tables'!$A$75:$B$86,2,TRUE)</f>
        <v>Level 1</v>
      </c>
      <c r="AY137">
        <v>3505417</v>
      </c>
      <c r="AZ137">
        <v>13</v>
      </c>
      <c r="BA137" t="s">
        <v>906</v>
      </c>
      <c r="BB137">
        <v>1</v>
      </c>
      <c r="BC137">
        <v>0</v>
      </c>
      <c r="BD137">
        <v>0</v>
      </c>
      <c r="BE137">
        <v>0</v>
      </c>
      <c r="BF137">
        <f t="shared" si="4"/>
        <v>0</v>
      </c>
      <c r="BG137" t="str">
        <f>VLOOKUP(AZ137,'Lookup Tables'!$A$75:$B$86,2,TRUE)</f>
        <v>Level 1</v>
      </c>
      <c r="BH137" t="str">
        <f t="shared" si="5"/>
        <v/>
      </c>
    </row>
    <row r="138" spans="1:60" x14ac:dyDescent="0.3">
      <c r="A138">
        <v>2427359</v>
      </c>
      <c r="B138">
        <v>2935</v>
      </c>
      <c r="C138" t="s">
        <v>912</v>
      </c>
      <c r="D138">
        <v>3</v>
      </c>
      <c r="E138">
        <v>1</v>
      </c>
      <c r="F138">
        <v>2</v>
      </c>
      <c r="G138">
        <v>5</v>
      </c>
      <c r="H138" t="str">
        <f>VLOOKUP(B138,'Lookup Tables'!$A$75:$B$86,2,TRUE)</f>
        <v>Level 5</v>
      </c>
      <c r="V138">
        <v>1206480</v>
      </c>
      <c r="W138">
        <v>1596</v>
      </c>
      <c r="X138" t="s">
        <v>930</v>
      </c>
      <c r="Y138">
        <v>1</v>
      </c>
      <c r="Z138">
        <v>1</v>
      </c>
      <c r="AA138">
        <v>0</v>
      </c>
      <c r="AB138">
        <v>2</v>
      </c>
      <c r="AC138" t="str">
        <f>VLOOKUP(W138,'Lookup Tables'!$A$75:$B$86,2,TRUE)</f>
        <v>Level 4</v>
      </c>
      <c r="AY138">
        <v>2427359</v>
      </c>
      <c r="AZ138">
        <v>2935</v>
      </c>
      <c r="BA138" t="s">
        <v>912</v>
      </c>
      <c r="BB138">
        <v>3</v>
      </c>
      <c r="BC138">
        <v>1</v>
      </c>
      <c r="BD138">
        <v>2</v>
      </c>
      <c r="BE138">
        <v>5</v>
      </c>
      <c r="BF138">
        <f t="shared" si="4"/>
        <v>8</v>
      </c>
      <c r="BG138" t="str">
        <f>VLOOKUP(AZ138,'Lookup Tables'!$A$75:$B$86,2,TRUE)</f>
        <v>Level 5</v>
      </c>
      <c r="BH138" t="str">
        <f t="shared" si="5"/>
        <v>Level 5</v>
      </c>
    </row>
    <row r="139" spans="1:60" x14ac:dyDescent="0.3">
      <c r="A139">
        <v>11080892</v>
      </c>
      <c r="B139">
        <v>108</v>
      </c>
      <c r="C139" t="s">
        <v>921</v>
      </c>
      <c r="D139">
        <v>2</v>
      </c>
      <c r="E139">
        <v>4</v>
      </c>
      <c r="F139">
        <v>2</v>
      </c>
      <c r="G139">
        <v>4</v>
      </c>
      <c r="H139" t="str">
        <f>VLOOKUP(B139,'Lookup Tables'!$A$75:$B$86,2,TRUE)</f>
        <v>Level 1</v>
      </c>
      <c r="V139">
        <v>5743147</v>
      </c>
      <c r="W139">
        <v>17</v>
      </c>
      <c r="X139" t="s">
        <v>936</v>
      </c>
      <c r="Y139">
        <v>1</v>
      </c>
      <c r="Z139">
        <v>0</v>
      </c>
      <c r="AA139">
        <v>2</v>
      </c>
      <c r="AB139">
        <v>1</v>
      </c>
      <c r="AC139" t="str">
        <f>VLOOKUP(W139,'Lookup Tables'!$A$75:$B$86,2,TRUE)</f>
        <v>Level 1</v>
      </c>
      <c r="AY139">
        <v>11080892</v>
      </c>
      <c r="AZ139">
        <v>108</v>
      </c>
      <c r="BA139" t="s">
        <v>921</v>
      </c>
      <c r="BB139">
        <v>2</v>
      </c>
      <c r="BC139">
        <v>4</v>
      </c>
      <c r="BD139">
        <v>2</v>
      </c>
      <c r="BE139">
        <v>4</v>
      </c>
      <c r="BF139">
        <f t="shared" si="4"/>
        <v>10</v>
      </c>
      <c r="BG139" t="str">
        <f>VLOOKUP(AZ139,'Lookup Tables'!$A$75:$B$86,2,TRUE)</f>
        <v>Level 1</v>
      </c>
      <c r="BH139" t="str">
        <f t="shared" si="5"/>
        <v>Level 1</v>
      </c>
    </row>
    <row r="140" spans="1:60" x14ac:dyDescent="0.3">
      <c r="A140">
        <v>1206480</v>
      </c>
      <c r="B140">
        <v>1596</v>
      </c>
      <c r="C140" t="s">
        <v>930</v>
      </c>
      <c r="D140">
        <v>1</v>
      </c>
      <c r="E140">
        <v>1</v>
      </c>
      <c r="F140">
        <v>0</v>
      </c>
      <c r="G140">
        <v>2</v>
      </c>
      <c r="H140" t="str">
        <f>VLOOKUP(B140,'Lookup Tables'!$A$75:$B$86,2,TRUE)</f>
        <v>Level 4</v>
      </c>
      <c r="V140">
        <v>889829</v>
      </c>
      <c r="W140">
        <v>378</v>
      </c>
      <c r="X140" t="s">
        <v>945</v>
      </c>
      <c r="Y140">
        <v>1</v>
      </c>
      <c r="Z140">
        <v>0</v>
      </c>
      <c r="AA140">
        <v>0</v>
      </c>
      <c r="AB140">
        <v>0</v>
      </c>
      <c r="AC140" t="str">
        <f>VLOOKUP(W140,'Lookup Tables'!$A$75:$B$86,2,TRUE)</f>
        <v>Level 2</v>
      </c>
      <c r="AY140">
        <v>1206480</v>
      </c>
      <c r="AZ140">
        <v>1596</v>
      </c>
      <c r="BA140" t="s">
        <v>930</v>
      </c>
      <c r="BB140">
        <v>1</v>
      </c>
      <c r="BC140">
        <v>1</v>
      </c>
      <c r="BD140">
        <v>0</v>
      </c>
      <c r="BE140">
        <v>2</v>
      </c>
      <c r="BF140">
        <f t="shared" si="4"/>
        <v>3</v>
      </c>
      <c r="BG140" t="str">
        <f>VLOOKUP(AZ140,'Lookup Tables'!$A$75:$B$86,2,TRUE)</f>
        <v>Level 4</v>
      </c>
      <c r="BH140" t="str">
        <f t="shared" si="5"/>
        <v>Level 4</v>
      </c>
    </row>
    <row r="141" spans="1:60" x14ac:dyDescent="0.3">
      <c r="A141">
        <v>5743147</v>
      </c>
      <c r="B141">
        <v>17</v>
      </c>
      <c r="C141" t="s">
        <v>936</v>
      </c>
      <c r="D141">
        <v>1</v>
      </c>
      <c r="E141">
        <v>0</v>
      </c>
      <c r="F141">
        <v>2</v>
      </c>
      <c r="G141">
        <v>1</v>
      </c>
      <c r="H141" t="str">
        <f>VLOOKUP(B141,'Lookup Tables'!$A$75:$B$86,2,TRUE)</f>
        <v>Level 1</v>
      </c>
      <c r="V141">
        <v>1793353</v>
      </c>
      <c r="W141">
        <v>1505</v>
      </c>
      <c r="X141" t="s">
        <v>954</v>
      </c>
      <c r="Y141">
        <v>1</v>
      </c>
      <c r="Z141">
        <v>1</v>
      </c>
      <c r="AA141">
        <v>0</v>
      </c>
      <c r="AB141">
        <v>0</v>
      </c>
      <c r="AC141" t="str">
        <f>VLOOKUP(W141,'Lookup Tables'!$A$75:$B$86,2,TRUE)</f>
        <v>Level 4</v>
      </c>
      <c r="AY141">
        <v>5743147</v>
      </c>
      <c r="AZ141">
        <v>17</v>
      </c>
      <c r="BA141" t="s">
        <v>936</v>
      </c>
      <c r="BB141">
        <v>1</v>
      </c>
      <c r="BC141">
        <v>0</v>
      </c>
      <c r="BD141">
        <v>2</v>
      </c>
      <c r="BE141">
        <v>1</v>
      </c>
      <c r="BF141">
        <f t="shared" si="4"/>
        <v>3</v>
      </c>
      <c r="BG141" t="str">
        <f>VLOOKUP(AZ141,'Lookup Tables'!$A$75:$B$86,2,TRUE)</f>
        <v>Level 1</v>
      </c>
      <c r="BH141" t="str">
        <f t="shared" si="5"/>
        <v>Level 1</v>
      </c>
    </row>
    <row r="142" spans="1:60" x14ac:dyDescent="0.3">
      <c r="A142">
        <v>889829</v>
      </c>
      <c r="B142">
        <v>378</v>
      </c>
      <c r="C142" t="s">
        <v>945</v>
      </c>
      <c r="D142">
        <v>1</v>
      </c>
      <c r="E142">
        <v>0</v>
      </c>
      <c r="F142">
        <v>0</v>
      </c>
      <c r="G142">
        <v>0</v>
      </c>
      <c r="H142" t="str">
        <f>VLOOKUP(B142,'Lookup Tables'!$A$75:$B$86,2,TRUE)</f>
        <v>Level 2</v>
      </c>
      <c r="V142">
        <v>3545438</v>
      </c>
      <c r="W142">
        <v>3087</v>
      </c>
      <c r="X142" t="s">
        <v>960</v>
      </c>
      <c r="Y142">
        <v>1</v>
      </c>
      <c r="Z142">
        <v>0</v>
      </c>
      <c r="AA142">
        <v>0</v>
      </c>
      <c r="AB142">
        <v>1</v>
      </c>
      <c r="AC142" t="str">
        <f>VLOOKUP(W142,'Lookup Tables'!$A$75:$B$86,2,TRUE)</f>
        <v>Level 6</v>
      </c>
      <c r="AY142">
        <v>889829</v>
      </c>
      <c r="AZ142">
        <v>378</v>
      </c>
      <c r="BA142" t="s">
        <v>945</v>
      </c>
      <c r="BB142">
        <v>1</v>
      </c>
      <c r="BC142">
        <v>0</v>
      </c>
      <c r="BD142">
        <v>0</v>
      </c>
      <c r="BE142">
        <v>0</v>
      </c>
      <c r="BF142">
        <f t="shared" si="4"/>
        <v>0</v>
      </c>
      <c r="BG142" t="str">
        <f>VLOOKUP(AZ142,'Lookup Tables'!$A$75:$B$86,2,TRUE)</f>
        <v>Level 2</v>
      </c>
      <c r="BH142" t="str">
        <f t="shared" si="5"/>
        <v/>
      </c>
    </row>
    <row r="143" spans="1:60" x14ac:dyDescent="0.3">
      <c r="A143">
        <v>1793353</v>
      </c>
      <c r="B143">
        <v>1505</v>
      </c>
      <c r="C143" t="s">
        <v>954</v>
      </c>
      <c r="D143">
        <v>1</v>
      </c>
      <c r="E143">
        <v>1</v>
      </c>
      <c r="F143">
        <v>0</v>
      </c>
      <c r="G143">
        <v>0</v>
      </c>
      <c r="H143" t="str">
        <f>VLOOKUP(B143,'Lookup Tables'!$A$75:$B$86,2,TRUE)</f>
        <v>Level 4</v>
      </c>
      <c r="V143">
        <v>7979810</v>
      </c>
      <c r="W143">
        <v>33</v>
      </c>
      <c r="X143" t="s">
        <v>978</v>
      </c>
      <c r="Y143">
        <v>1</v>
      </c>
      <c r="Z143">
        <v>1</v>
      </c>
      <c r="AA143">
        <v>0</v>
      </c>
      <c r="AB143">
        <v>3</v>
      </c>
      <c r="AC143" t="str">
        <f>VLOOKUP(W143,'Lookup Tables'!$A$75:$B$86,2,TRUE)</f>
        <v>Level 1</v>
      </c>
      <c r="AY143">
        <v>1793353</v>
      </c>
      <c r="AZ143">
        <v>1505</v>
      </c>
      <c r="BA143" t="s">
        <v>954</v>
      </c>
      <c r="BB143">
        <v>1</v>
      </c>
      <c r="BC143">
        <v>1</v>
      </c>
      <c r="BD143">
        <v>0</v>
      </c>
      <c r="BE143">
        <v>0</v>
      </c>
      <c r="BF143">
        <f t="shared" si="4"/>
        <v>1</v>
      </c>
      <c r="BG143" t="str">
        <f>VLOOKUP(AZ143,'Lookup Tables'!$A$75:$B$86,2,TRUE)</f>
        <v>Level 4</v>
      </c>
      <c r="BH143" t="str">
        <f t="shared" si="5"/>
        <v>Level 4</v>
      </c>
    </row>
    <row r="144" spans="1:60" x14ac:dyDescent="0.3">
      <c r="A144">
        <v>3545438</v>
      </c>
      <c r="B144">
        <v>3087</v>
      </c>
      <c r="C144" t="s">
        <v>960</v>
      </c>
      <c r="D144">
        <v>1</v>
      </c>
      <c r="E144">
        <v>0</v>
      </c>
      <c r="F144">
        <v>0</v>
      </c>
      <c r="G144">
        <v>1</v>
      </c>
      <c r="H144" t="str">
        <f>VLOOKUP(B144,'Lookup Tables'!$A$75:$B$86,2,TRUE)</f>
        <v>Level 6</v>
      </c>
      <c r="V144">
        <v>1786007</v>
      </c>
      <c r="W144">
        <v>1664</v>
      </c>
      <c r="X144" t="s">
        <v>984</v>
      </c>
      <c r="Y144">
        <v>2</v>
      </c>
      <c r="Z144">
        <v>1</v>
      </c>
      <c r="AA144">
        <v>5</v>
      </c>
      <c r="AB144">
        <v>0</v>
      </c>
      <c r="AC144" t="str">
        <f>VLOOKUP(W144,'Lookup Tables'!$A$75:$B$86,2,TRUE)</f>
        <v>Level 4</v>
      </c>
      <c r="AY144">
        <v>3545438</v>
      </c>
      <c r="AZ144">
        <v>3087</v>
      </c>
      <c r="BA144" t="s">
        <v>960</v>
      </c>
      <c r="BB144">
        <v>1</v>
      </c>
      <c r="BC144">
        <v>0</v>
      </c>
      <c r="BD144">
        <v>0</v>
      </c>
      <c r="BE144">
        <v>1</v>
      </c>
      <c r="BF144">
        <f t="shared" si="4"/>
        <v>1</v>
      </c>
      <c r="BG144" t="str">
        <f>VLOOKUP(AZ144,'Lookup Tables'!$A$75:$B$86,2,TRUE)</f>
        <v>Level 6</v>
      </c>
      <c r="BH144" t="str">
        <f t="shared" si="5"/>
        <v>Level 6</v>
      </c>
    </row>
    <row r="145" spans="1:60" x14ac:dyDescent="0.3">
      <c r="A145">
        <v>7979810</v>
      </c>
      <c r="B145">
        <v>33</v>
      </c>
      <c r="C145" t="s">
        <v>978</v>
      </c>
      <c r="D145">
        <v>1</v>
      </c>
      <c r="E145">
        <v>1</v>
      </c>
      <c r="F145">
        <v>0</v>
      </c>
      <c r="G145">
        <v>3</v>
      </c>
      <c r="H145" t="str">
        <f>VLOOKUP(B145,'Lookup Tables'!$A$75:$B$86,2,TRUE)</f>
        <v>Level 1</v>
      </c>
      <c r="V145">
        <v>40418</v>
      </c>
      <c r="W145">
        <v>77</v>
      </c>
      <c r="X145" t="s">
        <v>996</v>
      </c>
      <c r="Y145">
        <v>1</v>
      </c>
      <c r="Z145">
        <v>0</v>
      </c>
      <c r="AA145">
        <v>0</v>
      </c>
      <c r="AB145">
        <v>0</v>
      </c>
      <c r="AC145" t="str">
        <f>VLOOKUP(W145,'Lookup Tables'!$A$75:$B$86,2,TRUE)</f>
        <v>Level 1</v>
      </c>
      <c r="AY145">
        <v>7979810</v>
      </c>
      <c r="AZ145">
        <v>33</v>
      </c>
      <c r="BA145" t="s">
        <v>978</v>
      </c>
      <c r="BB145">
        <v>1</v>
      </c>
      <c r="BC145">
        <v>1</v>
      </c>
      <c r="BD145">
        <v>0</v>
      </c>
      <c r="BE145">
        <v>3</v>
      </c>
      <c r="BF145">
        <f t="shared" si="4"/>
        <v>4</v>
      </c>
      <c r="BG145" t="str">
        <f>VLOOKUP(AZ145,'Lookup Tables'!$A$75:$B$86,2,TRUE)</f>
        <v>Level 1</v>
      </c>
      <c r="BH145" t="str">
        <f t="shared" si="5"/>
        <v>Level 1</v>
      </c>
    </row>
    <row r="146" spans="1:60" x14ac:dyDescent="0.3">
      <c r="A146">
        <v>1786007</v>
      </c>
      <c r="B146">
        <v>1664</v>
      </c>
      <c r="C146" t="s">
        <v>984</v>
      </c>
      <c r="D146">
        <v>2</v>
      </c>
      <c r="E146">
        <v>1</v>
      </c>
      <c r="F146">
        <v>5</v>
      </c>
      <c r="G146">
        <v>0</v>
      </c>
      <c r="H146" t="str">
        <f>VLOOKUP(B146,'Lookup Tables'!$A$75:$B$86,2,TRUE)</f>
        <v>Level 4</v>
      </c>
      <c r="V146">
        <v>6432344</v>
      </c>
      <c r="W146">
        <v>153</v>
      </c>
      <c r="X146" t="s">
        <v>4131</v>
      </c>
      <c r="Y146">
        <v>1</v>
      </c>
      <c r="Z146">
        <v>0</v>
      </c>
      <c r="AA146">
        <v>0</v>
      </c>
      <c r="AB146">
        <v>2</v>
      </c>
      <c r="AC146" t="str">
        <f>VLOOKUP(W146,'Lookup Tables'!$A$75:$B$86,2,TRUE)</f>
        <v>Level 1</v>
      </c>
      <c r="AY146">
        <v>1786007</v>
      </c>
      <c r="AZ146">
        <v>1664</v>
      </c>
      <c r="BA146" t="s">
        <v>984</v>
      </c>
      <c r="BB146">
        <v>2</v>
      </c>
      <c r="BC146">
        <v>1</v>
      </c>
      <c r="BD146">
        <v>5</v>
      </c>
      <c r="BE146">
        <v>0</v>
      </c>
      <c r="BF146">
        <f t="shared" si="4"/>
        <v>6</v>
      </c>
      <c r="BG146" t="str">
        <f>VLOOKUP(AZ146,'Lookup Tables'!$A$75:$B$86,2,TRUE)</f>
        <v>Level 4</v>
      </c>
      <c r="BH146" t="str">
        <f t="shared" si="5"/>
        <v>Level 4</v>
      </c>
    </row>
    <row r="147" spans="1:60" x14ac:dyDescent="0.3">
      <c r="A147">
        <v>40418</v>
      </c>
      <c r="B147">
        <v>77</v>
      </c>
      <c r="C147" t="s">
        <v>996</v>
      </c>
      <c r="D147">
        <v>1</v>
      </c>
      <c r="E147">
        <v>0</v>
      </c>
      <c r="F147">
        <v>0</v>
      </c>
      <c r="G147">
        <v>0</v>
      </c>
      <c r="H147" t="str">
        <f>VLOOKUP(B147,'Lookup Tables'!$A$75:$B$86,2,TRUE)</f>
        <v>Level 1</v>
      </c>
      <c r="V147">
        <v>3546760</v>
      </c>
      <c r="W147">
        <v>3024</v>
      </c>
      <c r="X147" t="s">
        <v>1008</v>
      </c>
      <c r="Y147">
        <v>1</v>
      </c>
      <c r="Z147">
        <v>0</v>
      </c>
      <c r="AA147">
        <v>3</v>
      </c>
      <c r="AB147">
        <v>0</v>
      </c>
      <c r="AC147" t="str">
        <f>VLOOKUP(W147,'Lookup Tables'!$A$75:$B$86,2,TRUE)</f>
        <v>Level 6</v>
      </c>
      <c r="AY147">
        <v>40418</v>
      </c>
      <c r="AZ147">
        <v>77</v>
      </c>
      <c r="BA147" t="s">
        <v>996</v>
      </c>
      <c r="BB147">
        <v>1</v>
      </c>
      <c r="BC147">
        <v>0</v>
      </c>
      <c r="BD147">
        <v>0</v>
      </c>
      <c r="BE147">
        <v>0</v>
      </c>
      <c r="BF147">
        <f t="shared" si="4"/>
        <v>0</v>
      </c>
      <c r="BG147" t="str">
        <f>VLOOKUP(AZ147,'Lookup Tables'!$A$75:$B$86,2,TRUE)</f>
        <v>Level 1</v>
      </c>
      <c r="BH147" t="str">
        <f t="shared" si="5"/>
        <v/>
      </c>
    </row>
    <row r="148" spans="1:60" x14ac:dyDescent="0.3">
      <c r="A148">
        <v>6432344</v>
      </c>
      <c r="B148">
        <v>153</v>
      </c>
      <c r="C148" t="s">
        <v>4131</v>
      </c>
      <c r="D148">
        <v>1</v>
      </c>
      <c r="E148">
        <v>0</v>
      </c>
      <c r="F148">
        <v>0</v>
      </c>
      <c r="G148">
        <v>2</v>
      </c>
      <c r="H148" t="str">
        <f>VLOOKUP(B148,'Lookup Tables'!$A$75:$B$86,2,TRUE)</f>
        <v>Level 1</v>
      </c>
      <c r="V148">
        <v>13253887</v>
      </c>
      <c r="W148">
        <v>45</v>
      </c>
      <c r="X148" t="s">
        <v>1014</v>
      </c>
      <c r="Y148">
        <v>1</v>
      </c>
      <c r="Z148">
        <v>1</v>
      </c>
      <c r="AA148">
        <v>0</v>
      </c>
      <c r="AB148">
        <v>1</v>
      </c>
      <c r="AC148" t="str">
        <f>VLOOKUP(W148,'Lookup Tables'!$A$75:$B$86,2,TRUE)</f>
        <v>Level 1</v>
      </c>
      <c r="AY148">
        <v>6432344</v>
      </c>
      <c r="AZ148">
        <v>153</v>
      </c>
      <c r="BA148" t="s">
        <v>4131</v>
      </c>
      <c r="BB148">
        <v>1</v>
      </c>
      <c r="BC148">
        <v>0</v>
      </c>
      <c r="BD148">
        <v>0</v>
      </c>
      <c r="BE148">
        <v>2</v>
      </c>
      <c r="BF148">
        <f t="shared" si="4"/>
        <v>2</v>
      </c>
      <c r="BG148" t="str">
        <f>VLOOKUP(AZ148,'Lookup Tables'!$A$75:$B$86,2,TRUE)</f>
        <v>Level 1</v>
      </c>
      <c r="BH148" t="str">
        <f t="shared" si="5"/>
        <v>Level 1</v>
      </c>
    </row>
    <row r="149" spans="1:60" x14ac:dyDescent="0.3">
      <c r="A149">
        <v>3546760</v>
      </c>
      <c r="B149">
        <v>3024</v>
      </c>
      <c r="C149" t="s">
        <v>1008</v>
      </c>
      <c r="D149">
        <v>1</v>
      </c>
      <c r="E149">
        <v>0</v>
      </c>
      <c r="F149">
        <v>3</v>
      </c>
      <c r="G149">
        <v>0</v>
      </c>
      <c r="H149" t="str">
        <f>VLOOKUP(B149,'Lookup Tables'!$A$75:$B$86,2,TRUE)</f>
        <v>Level 6</v>
      </c>
      <c r="V149">
        <v>4362292</v>
      </c>
      <c r="W149">
        <v>801</v>
      </c>
      <c r="X149" t="s">
        <v>1020</v>
      </c>
      <c r="Y149">
        <v>1</v>
      </c>
      <c r="Z149">
        <v>0</v>
      </c>
      <c r="AA149">
        <v>0</v>
      </c>
      <c r="AB149">
        <v>0</v>
      </c>
      <c r="AC149" t="str">
        <f>VLOOKUP(W149,'Lookup Tables'!$A$75:$B$86,2,TRUE)</f>
        <v>Level 3</v>
      </c>
      <c r="AY149">
        <v>3546760</v>
      </c>
      <c r="AZ149">
        <v>3024</v>
      </c>
      <c r="BA149" t="s">
        <v>1008</v>
      </c>
      <c r="BB149">
        <v>1</v>
      </c>
      <c r="BC149">
        <v>0</v>
      </c>
      <c r="BD149">
        <v>3</v>
      </c>
      <c r="BE149">
        <v>0</v>
      </c>
      <c r="BF149">
        <f t="shared" si="4"/>
        <v>3</v>
      </c>
      <c r="BG149" t="str">
        <f>VLOOKUP(AZ149,'Lookup Tables'!$A$75:$B$86,2,TRUE)</f>
        <v>Level 6</v>
      </c>
      <c r="BH149" t="str">
        <f t="shared" si="5"/>
        <v>Level 6</v>
      </c>
    </row>
    <row r="150" spans="1:60" x14ac:dyDescent="0.3">
      <c r="A150">
        <v>13253887</v>
      </c>
      <c r="B150">
        <v>45</v>
      </c>
      <c r="C150" t="s">
        <v>1014</v>
      </c>
      <c r="D150">
        <v>1</v>
      </c>
      <c r="E150">
        <v>1</v>
      </c>
      <c r="F150">
        <v>0</v>
      </c>
      <c r="G150">
        <v>1</v>
      </c>
      <c r="H150" t="str">
        <f>VLOOKUP(B150,'Lookup Tables'!$A$75:$B$86,2,TRUE)</f>
        <v>Level 1</v>
      </c>
      <c r="V150">
        <v>10229906</v>
      </c>
      <c r="W150">
        <v>77</v>
      </c>
      <c r="X150" t="s">
        <v>4132</v>
      </c>
      <c r="Y150">
        <v>1</v>
      </c>
      <c r="Z150">
        <v>1</v>
      </c>
      <c r="AA150">
        <v>5</v>
      </c>
      <c r="AB150">
        <v>0</v>
      </c>
      <c r="AC150" t="str">
        <f>VLOOKUP(W150,'Lookup Tables'!$A$75:$B$86,2,TRUE)</f>
        <v>Level 1</v>
      </c>
      <c r="AY150">
        <v>13253887</v>
      </c>
      <c r="AZ150">
        <v>45</v>
      </c>
      <c r="BA150" t="s">
        <v>1014</v>
      </c>
      <c r="BB150">
        <v>1</v>
      </c>
      <c r="BC150">
        <v>1</v>
      </c>
      <c r="BD150">
        <v>0</v>
      </c>
      <c r="BE150">
        <v>1</v>
      </c>
      <c r="BF150">
        <f t="shared" si="4"/>
        <v>2</v>
      </c>
      <c r="BG150" t="str">
        <f>VLOOKUP(AZ150,'Lookup Tables'!$A$75:$B$86,2,TRUE)</f>
        <v>Level 1</v>
      </c>
      <c r="BH150" t="str">
        <f t="shared" si="5"/>
        <v>Level 1</v>
      </c>
    </row>
    <row r="151" spans="1:60" x14ac:dyDescent="0.3">
      <c r="A151">
        <v>4362292</v>
      </c>
      <c r="B151">
        <v>801</v>
      </c>
      <c r="C151" t="s">
        <v>1020</v>
      </c>
      <c r="D151">
        <v>1</v>
      </c>
      <c r="E151">
        <v>0</v>
      </c>
      <c r="F151">
        <v>0</v>
      </c>
      <c r="G151">
        <v>0</v>
      </c>
      <c r="H151" t="str">
        <f>VLOOKUP(B151,'Lookup Tables'!$A$75:$B$86,2,TRUE)</f>
        <v>Level 3</v>
      </c>
      <c r="V151">
        <v>13146767</v>
      </c>
      <c r="W151">
        <v>3</v>
      </c>
      <c r="X151" t="s">
        <v>1032</v>
      </c>
      <c r="Y151">
        <v>1</v>
      </c>
      <c r="Z151">
        <v>0</v>
      </c>
      <c r="AA151">
        <v>0</v>
      </c>
      <c r="AB151">
        <v>0</v>
      </c>
      <c r="AC151" t="str">
        <f>VLOOKUP(W151,'Lookup Tables'!$A$75:$B$86,2,TRUE)</f>
        <v>Level 1</v>
      </c>
      <c r="AY151">
        <v>4362292</v>
      </c>
      <c r="AZ151">
        <v>801</v>
      </c>
      <c r="BA151" t="s">
        <v>1020</v>
      </c>
      <c r="BB151">
        <v>1</v>
      </c>
      <c r="BC151">
        <v>0</v>
      </c>
      <c r="BD151">
        <v>0</v>
      </c>
      <c r="BE151">
        <v>0</v>
      </c>
      <c r="BF151">
        <f t="shared" si="4"/>
        <v>0</v>
      </c>
      <c r="BG151" t="str">
        <f>VLOOKUP(AZ151,'Lookup Tables'!$A$75:$B$86,2,TRUE)</f>
        <v>Level 3</v>
      </c>
      <c r="BH151" t="str">
        <f t="shared" si="5"/>
        <v/>
      </c>
    </row>
    <row r="152" spans="1:60" x14ac:dyDescent="0.3">
      <c r="A152">
        <v>10229906</v>
      </c>
      <c r="B152">
        <v>77</v>
      </c>
      <c r="C152" t="s">
        <v>4132</v>
      </c>
      <c r="D152">
        <v>1</v>
      </c>
      <c r="E152">
        <v>1</v>
      </c>
      <c r="F152">
        <v>5</v>
      </c>
      <c r="G152">
        <v>0</v>
      </c>
      <c r="H152" t="str">
        <f>VLOOKUP(B152,'Lookup Tables'!$A$75:$B$86,2,TRUE)</f>
        <v>Level 1</v>
      </c>
      <c r="V152">
        <v>1121245</v>
      </c>
      <c r="W152">
        <v>1950</v>
      </c>
      <c r="X152" t="s">
        <v>800</v>
      </c>
      <c r="Y152">
        <v>1</v>
      </c>
      <c r="Z152">
        <v>1</v>
      </c>
      <c r="AA152">
        <v>2</v>
      </c>
      <c r="AB152">
        <v>0</v>
      </c>
      <c r="AC152" t="str">
        <f>VLOOKUP(W152,'Lookup Tables'!$A$75:$B$86,2,TRUE)</f>
        <v>Level 4</v>
      </c>
      <c r="AY152">
        <v>10229906</v>
      </c>
      <c r="AZ152">
        <v>77</v>
      </c>
      <c r="BA152" t="s">
        <v>4132</v>
      </c>
      <c r="BB152">
        <v>1</v>
      </c>
      <c r="BC152">
        <v>1</v>
      </c>
      <c r="BD152">
        <v>5</v>
      </c>
      <c r="BE152">
        <v>0</v>
      </c>
      <c r="BF152">
        <f t="shared" si="4"/>
        <v>6</v>
      </c>
      <c r="BG152" t="str">
        <f>VLOOKUP(AZ152,'Lookup Tables'!$A$75:$B$86,2,TRUE)</f>
        <v>Level 1</v>
      </c>
      <c r="BH152" t="str">
        <f t="shared" si="5"/>
        <v>Level 1</v>
      </c>
    </row>
    <row r="153" spans="1:60" x14ac:dyDescent="0.3">
      <c r="A153">
        <v>13146767</v>
      </c>
      <c r="B153">
        <v>3</v>
      </c>
      <c r="C153" t="s">
        <v>1032</v>
      </c>
      <c r="D153">
        <v>1</v>
      </c>
      <c r="E153">
        <v>0</v>
      </c>
      <c r="F153">
        <v>0</v>
      </c>
      <c r="G153">
        <v>0</v>
      </c>
      <c r="H153" t="str">
        <f>VLOOKUP(B153,'Lookup Tables'!$A$75:$B$86,2,TRUE)</f>
        <v>Level 1</v>
      </c>
      <c r="V153">
        <v>6830857</v>
      </c>
      <c r="W153">
        <v>96</v>
      </c>
      <c r="X153" t="s">
        <v>1041</v>
      </c>
      <c r="Y153">
        <v>1</v>
      </c>
      <c r="Z153">
        <v>1</v>
      </c>
      <c r="AA153">
        <v>0</v>
      </c>
      <c r="AB153">
        <v>3</v>
      </c>
      <c r="AC153" t="str">
        <f>VLOOKUP(W153,'Lookup Tables'!$A$75:$B$86,2,TRUE)</f>
        <v>Level 1</v>
      </c>
      <c r="AY153">
        <v>13146767</v>
      </c>
      <c r="AZ153">
        <v>3</v>
      </c>
      <c r="BA153" t="s">
        <v>1032</v>
      </c>
      <c r="BB153">
        <v>1</v>
      </c>
      <c r="BC153">
        <v>0</v>
      </c>
      <c r="BD153">
        <v>0</v>
      </c>
      <c r="BE153">
        <v>0</v>
      </c>
      <c r="BF153">
        <f t="shared" si="4"/>
        <v>0</v>
      </c>
      <c r="BG153" t="str">
        <f>VLOOKUP(AZ153,'Lookup Tables'!$A$75:$B$86,2,TRUE)</f>
        <v>Level 1</v>
      </c>
      <c r="BH153" t="str">
        <f t="shared" si="5"/>
        <v/>
      </c>
    </row>
    <row r="154" spans="1:60" x14ac:dyDescent="0.3">
      <c r="A154">
        <v>1121245</v>
      </c>
      <c r="B154">
        <v>1950</v>
      </c>
      <c r="C154" t="s">
        <v>800</v>
      </c>
      <c r="D154">
        <v>1</v>
      </c>
      <c r="E154">
        <v>1</v>
      </c>
      <c r="F154">
        <v>2</v>
      </c>
      <c r="G154">
        <v>0</v>
      </c>
      <c r="H154" t="str">
        <f>VLOOKUP(B154,'Lookup Tables'!$A$75:$B$86,2,TRUE)</f>
        <v>Level 4</v>
      </c>
      <c r="V154">
        <v>11205109</v>
      </c>
      <c r="W154">
        <v>154</v>
      </c>
      <c r="X154" t="s">
        <v>1046</v>
      </c>
      <c r="Y154">
        <v>1</v>
      </c>
      <c r="Z154">
        <v>0</v>
      </c>
      <c r="AA154">
        <v>3</v>
      </c>
      <c r="AB154">
        <v>0</v>
      </c>
      <c r="AC154" t="str">
        <f>VLOOKUP(W154,'Lookup Tables'!$A$75:$B$86,2,TRUE)</f>
        <v>Level 1</v>
      </c>
      <c r="AY154">
        <v>1121245</v>
      </c>
      <c r="AZ154">
        <v>1950</v>
      </c>
      <c r="BA154" t="s">
        <v>800</v>
      </c>
      <c r="BB154">
        <v>1</v>
      </c>
      <c r="BC154">
        <v>1</v>
      </c>
      <c r="BD154">
        <v>2</v>
      </c>
      <c r="BE154">
        <v>0</v>
      </c>
      <c r="BF154">
        <f t="shared" si="4"/>
        <v>3</v>
      </c>
      <c r="BG154" t="str">
        <f>VLOOKUP(AZ154,'Lookup Tables'!$A$75:$B$86,2,TRUE)</f>
        <v>Level 4</v>
      </c>
      <c r="BH154" t="str">
        <f t="shared" si="5"/>
        <v>Level 4</v>
      </c>
    </row>
    <row r="155" spans="1:60" x14ac:dyDescent="0.3">
      <c r="A155">
        <v>6830857</v>
      </c>
      <c r="B155">
        <v>96</v>
      </c>
      <c r="C155" t="s">
        <v>1041</v>
      </c>
      <c r="D155">
        <v>1</v>
      </c>
      <c r="E155">
        <v>1</v>
      </c>
      <c r="F155">
        <v>0</v>
      </c>
      <c r="G155">
        <v>3</v>
      </c>
      <c r="H155" t="str">
        <f>VLOOKUP(B155,'Lookup Tables'!$A$75:$B$86,2,TRUE)</f>
        <v>Level 1</v>
      </c>
      <c r="V155">
        <v>13157126</v>
      </c>
      <c r="W155">
        <v>1</v>
      </c>
      <c r="X155" t="s">
        <v>1052</v>
      </c>
      <c r="Y155">
        <v>1</v>
      </c>
      <c r="Z155">
        <v>1</v>
      </c>
      <c r="AA155">
        <v>1</v>
      </c>
      <c r="AB155">
        <v>0</v>
      </c>
      <c r="AC155" t="str">
        <f>VLOOKUP(W155,'Lookup Tables'!$A$75:$B$86,2,TRUE)</f>
        <v>Level 1</v>
      </c>
      <c r="AY155">
        <v>6830857</v>
      </c>
      <c r="AZ155">
        <v>96</v>
      </c>
      <c r="BA155" t="s">
        <v>1041</v>
      </c>
      <c r="BB155">
        <v>1</v>
      </c>
      <c r="BC155">
        <v>1</v>
      </c>
      <c r="BD155">
        <v>0</v>
      </c>
      <c r="BE155">
        <v>3</v>
      </c>
      <c r="BF155">
        <f t="shared" si="4"/>
        <v>4</v>
      </c>
      <c r="BG155" t="str">
        <f>VLOOKUP(AZ155,'Lookup Tables'!$A$75:$B$86,2,TRUE)</f>
        <v>Level 1</v>
      </c>
      <c r="BH155" t="str">
        <f t="shared" si="5"/>
        <v>Level 1</v>
      </c>
    </row>
    <row r="156" spans="1:60" x14ac:dyDescent="0.3">
      <c r="A156">
        <v>11205109</v>
      </c>
      <c r="B156">
        <v>154</v>
      </c>
      <c r="C156" t="s">
        <v>1046</v>
      </c>
      <c r="D156">
        <v>1</v>
      </c>
      <c r="E156">
        <v>0</v>
      </c>
      <c r="F156">
        <v>3</v>
      </c>
      <c r="G156">
        <v>0</v>
      </c>
      <c r="H156" t="str">
        <f>VLOOKUP(B156,'Lookup Tables'!$A$75:$B$86,2,TRUE)</f>
        <v>Level 1</v>
      </c>
      <c r="V156">
        <v>4873542</v>
      </c>
      <c r="W156">
        <v>765</v>
      </c>
      <c r="X156" t="s">
        <v>1058</v>
      </c>
      <c r="Y156">
        <v>1</v>
      </c>
      <c r="Z156">
        <v>1</v>
      </c>
      <c r="AA156">
        <v>9</v>
      </c>
      <c r="AB156">
        <v>1</v>
      </c>
      <c r="AC156" t="str">
        <f>VLOOKUP(W156,'Lookup Tables'!$A$75:$B$86,2,TRUE)</f>
        <v>Level 3</v>
      </c>
      <c r="AY156">
        <v>11205109</v>
      </c>
      <c r="AZ156">
        <v>154</v>
      </c>
      <c r="BA156" t="s">
        <v>1046</v>
      </c>
      <c r="BB156">
        <v>1</v>
      </c>
      <c r="BC156">
        <v>0</v>
      </c>
      <c r="BD156">
        <v>3</v>
      </c>
      <c r="BE156">
        <v>0</v>
      </c>
      <c r="BF156">
        <f t="shared" si="4"/>
        <v>3</v>
      </c>
      <c r="BG156" t="str">
        <f>VLOOKUP(AZ156,'Lookup Tables'!$A$75:$B$86,2,TRUE)</f>
        <v>Level 1</v>
      </c>
      <c r="BH156" t="str">
        <f t="shared" si="5"/>
        <v>Level 1</v>
      </c>
    </row>
    <row r="157" spans="1:60" x14ac:dyDescent="0.3">
      <c r="A157">
        <v>13157126</v>
      </c>
      <c r="B157">
        <v>1</v>
      </c>
      <c r="C157" t="s">
        <v>1052</v>
      </c>
      <c r="D157">
        <v>1</v>
      </c>
      <c r="E157">
        <v>1</v>
      </c>
      <c r="F157">
        <v>1</v>
      </c>
      <c r="G157">
        <v>0</v>
      </c>
      <c r="H157" t="str">
        <f>VLOOKUP(B157,'Lookup Tables'!$A$75:$B$86,2,TRUE)</f>
        <v>Level 1</v>
      </c>
      <c r="V157">
        <v>2116114</v>
      </c>
      <c r="W157">
        <v>776</v>
      </c>
      <c r="X157" t="s">
        <v>1073</v>
      </c>
      <c r="Y157">
        <v>1</v>
      </c>
      <c r="Z157">
        <v>0</v>
      </c>
      <c r="AA157">
        <v>0</v>
      </c>
      <c r="AB157">
        <v>1</v>
      </c>
      <c r="AC157" t="str">
        <f>VLOOKUP(W157,'Lookup Tables'!$A$75:$B$86,2,TRUE)</f>
        <v>Level 3</v>
      </c>
      <c r="AY157">
        <v>13157126</v>
      </c>
      <c r="AZ157">
        <v>1</v>
      </c>
      <c r="BA157" t="s">
        <v>1052</v>
      </c>
      <c r="BB157">
        <v>1</v>
      </c>
      <c r="BC157">
        <v>1</v>
      </c>
      <c r="BD157">
        <v>1</v>
      </c>
      <c r="BE157">
        <v>0</v>
      </c>
      <c r="BF157">
        <f t="shared" si="4"/>
        <v>2</v>
      </c>
      <c r="BG157" t="str">
        <f>VLOOKUP(AZ157,'Lookup Tables'!$A$75:$B$86,2,TRUE)</f>
        <v>Level 1</v>
      </c>
      <c r="BH157" t="str">
        <f t="shared" si="5"/>
        <v>Level 1</v>
      </c>
    </row>
    <row r="158" spans="1:60" x14ac:dyDescent="0.3">
      <c r="A158">
        <v>4873542</v>
      </c>
      <c r="B158">
        <v>765</v>
      </c>
      <c r="C158" t="s">
        <v>1058</v>
      </c>
      <c r="D158">
        <v>1</v>
      </c>
      <c r="E158">
        <v>1</v>
      </c>
      <c r="F158">
        <v>9</v>
      </c>
      <c r="G158">
        <v>1</v>
      </c>
      <c r="H158" t="str">
        <f>VLOOKUP(B158,'Lookup Tables'!$A$75:$B$86,2,TRUE)</f>
        <v>Level 3</v>
      </c>
      <c r="V158">
        <v>826402</v>
      </c>
      <c r="W158">
        <v>1701</v>
      </c>
      <c r="X158" t="s">
        <v>1079</v>
      </c>
      <c r="Y158">
        <v>1</v>
      </c>
      <c r="Z158">
        <v>0</v>
      </c>
      <c r="AA158">
        <v>0</v>
      </c>
      <c r="AB158">
        <v>1</v>
      </c>
      <c r="AC158" t="str">
        <f>VLOOKUP(W158,'Lookup Tables'!$A$75:$B$86,2,TRUE)</f>
        <v>Level 4</v>
      </c>
      <c r="AY158">
        <v>4873542</v>
      </c>
      <c r="AZ158">
        <v>765</v>
      </c>
      <c r="BA158" t="s">
        <v>1058</v>
      </c>
      <c r="BB158">
        <v>1</v>
      </c>
      <c r="BC158">
        <v>1</v>
      </c>
      <c r="BD158">
        <v>9</v>
      </c>
      <c r="BE158">
        <v>1</v>
      </c>
      <c r="BF158">
        <f t="shared" si="4"/>
        <v>11</v>
      </c>
      <c r="BG158" t="str">
        <f>VLOOKUP(AZ158,'Lookup Tables'!$A$75:$B$86,2,TRUE)</f>
        <v>Level 3</v>
      </c>
      <c r="BH158" t="str">
        <f t="shared" si="5"/>
        <v>Level 3</v>
      </c>
    </row>
    <row r="159" spans="1:60" x14ac:dyDescent="0.3">
      <c r="A159">
        <v>2116114</v>
      </c>
      <c r="B159">
        <v>776</v>
      </c>
      <c r="C159" t="s">
        <v>1073</v>
      </c>
      <c r="D159">
        <v>1</v>
      </c>
      <c r="E159">
        <v>0</v>
      </c>
      <c r="F159">
        <v>0</v>
      </c>
      <c r="G159">
        <v>1</v>
      </c>
      <c r="H159" t="str">
        <f>VLOOKUP(B159,'Lookup Tables'!$A$75:$B$86,2,TRUE)</f>
        <v>Level 3</v>
      </c>
      <c r="V159">
        <v>1615596</v>
      </c>
      <c r="W159">
        <v>337</v>
      </c>
      <c r="X159" t="s">
        <v>1085</v>
      </c>
      <c r="Y159">
        <v>1</v>
      </c>
      <c r="Z159">
        <v>0</v>
      </c>
      <c r="AA159">
        <v>0</v>
      </c>
      <c r="AB159">
        <v>0</v>
      </c>
      <c r="AC159" t="str">
        <f>VLOOKUP(W159,'Lookup Tables'!$A$75:$B$86,2,TRUE)</f>
        <v>Level 2</v>
      </c>
      <c r="AY159">
        <v>2116114</v>
      </c>
      <c r="AZ159">
        <v>776</v>
      </c>
      <c r="BA159" t="s">
        <v>1073</v>
      </c>
      <c r="BB159">
        <v>1</v>
      </c>
      <c r="BC159">
        <v>0</v>
      </c>
      <c r="BD159">
        <v>0</v>
      </c>
      <c r="BE159">
        <v>1</v>
      </c>
      <c r="BF159">
        <f t="shared" si="4"/>
        <v>1</v>
      </c>
      <c r="BG159" t="str">
        <f>VLOOKUP(AZ159,'Lookup Tables'!$A$75:$B$86,2,TRUE)</f>
        <v>Level 3</v>
      </c>
      <c r="BH159" t="str">
        <f t="shared" si="5"/>
        <v>Level 3</v>
      </c>
    </row>
    <row r="160" spans="1:60" x14ac:dyDescent="0.3">
      <c r="A160">
        <v>826402</v>
      </c>
      <c r="B160">
        <v>1701</v>
      </c>
      <c r="C160" t="s">
        <v>1079</v>
      </c>
      <c r="D160">
        <v>1</v>
      </c>
      <c r="E160">
        <v>0</v>
      </c>
      <c r="F160">
        <v>0</v>
      </c>
      <c r="G160">
        <v>1</v>
      </c>
      <c r="H160" t="str">
        <f>VLOOKUP(B160,'Lookup Tables'!$A$75:$B$86,2,TRUE)</f>
        <v>Level 4</v>
      </c>
      <c r="V160">
        <v>13129431</v>
      </c>
      <c r="W160">
        <v>73</v>
      </c>
      <c r="X160" t="s">
        <v>1094</v>
      </c>
      <c r="Y160">
        <v>2</v>
      </c>
      <c r="Z160">
        <v>1</v>
      </c>
      <c r="AA160">
        <v>0</v>
      </c>
      <c r="AB160">
        <v>3</v>
      </c>
      <c r="AC160" t="str">
        <f>VLOOKUP(W160,'Lookup Tables'!$A$75:$B$86,2,TRUE)</f>
        <v>Level 1</v>
      </c>
      <c r="AY160">
        <v>826402</v>
      </c>
      <c r="AZ160">
        <v>1701</v>
      </c>
      <c r="BA160" t="s">
        <v>1079</v>
      </c>
      <c r="BB160">
        <v>1</v>
      </c>
      <c r="BC160">
        <v>0</v>
      </c>
      <c r="BD160">
        <v>0</v>
      </c>
      <c r="BE160">
        <v>1</v>
      </c>
      <c r="BF160">
        <f t="shared" si="4"/>
        <v>1</v>
      </c>
      <c r="BG160" t="str">
        <f>VLOOKUP(AZ160,'Lookup Tables'!$A$75:$B$86,2,TRUE)</f>
        <v>Level 4</v>
      </c>
      <c r="BH160" t="str">
        <f t="shared" si="5"/>
        <v>Level 4</v>
      </c>
    </row>
    <row r="161" spans="1:60" x14ac:dyDescent="0.3">
      <c r="A161">
        <v>1615596</v>
      </c>
      <c r="B161">
        <v>337</v>
      </c>
      <c r="C161" t="s">
        <v>1085</v>
      </c>
      <c r="D161">
        <v>1</v>
      </c>
      <c r="E161">
        <v>0</v>
      </c>
      <c r="F161">
        <v>0</v>
      </c>
      <c r="G161">
        <v>0</v>
      </c>
      <c r="H161" t="str">
        <f>VLOOKUP(B161,'Lookup Tables'!$A$75:$B$86,2,TRUE)</f>
        <v>Level 2</v>
      </c>
      <c r="V161">
        <v>11881375</v>
      </c>
      <c r="W161">
        <v>13</v>
      </c>
      <c r="X161" t="s">
        <v>1100</v>
      </c>
      <c r="Y161">
        <v>1</v>
      </c>
      <c r="Z161">
        <v>0</v>
      </c>
      <c r="AA161">
        <v>2</v>
      </c>
      <c r="AB161">
        <v>1</v>
      </c>
      <c r="AC161" t="str">
        <f>VLOOKUP(W161,'Lookup Tables'!$A$75:$B$86,2,TRUE)</f>
        <v>Level 1</v>
      </c>
      <c r="AY161">
        <v>1615596</v>
      </c>
      <c r="AZ161">
        <v>337</v>
      </c>
      <c r="BA161" t="s">
        <v>1085</v>
      </c>
      <c r="BB161">
        <v>1</v>
      </c>
      <c r="BC161">
        <v>0</v>
      </c>
      <c r="BD161">
        <v>0</v>
      </c>
      <c r="BE161">
        <v>0</v>
      </c>
      <c r="BF161">
        <f t="shared" si="4"/>
        <v>0</v>
      </c>
      <c r="BG161" t="str">
        <f>VLOOKUP(AZ161,'Lookup Tables'!$A$75:$B$86,2,TRUE)</f>
        <v>Level 2</v>
      </c>
      <c r="BH161" t="str">
        <f t="shared" si="5"/>
        <v/>
      </c>
    </row>
    <row r="162" spans="1:60" x14ac:dyDescent="0.3">
      <c r="A162">
        <v>13129431</v>
      </c>
      <c r="B162">
        <v>73</v>
      </c>
      <c r="C162" t="s">
        <v>1094</v>
      </c>
      <c r="D162">
        <v>2</v>
      </c>
      <c r="E162">
        <v>1</v>
      </c>
      <c r="F162">
        <v>0</v>
      </c>
      <c r="G162">
        <v>3</v>
      </c>
      <c r="H162" t="str">
        <f>VLOOKUP(B162,'Lookup Tables'!$A$75:$B$86,2,TRUE)</f>
        <v>Level 1</v>
      </c>
      <c r="V162">
        <v>14308072</v>
      </c>
      <c r="W162">
        <v>85</v>
      </c>
      <c r="X162" t="s">
        <v>1109</v>
      </c>
      <c r="Y162">
        <v>1</v>
      </c>
      <c r="Z162">
        <v>0</v>
      </c>
      <c r="AA162">
        <v>2</v>
      </c>
      <c r="AB162">
        <v>0</v>
      </c>
      <c r="AC162" t="str">
        <f>VLOOKUP(W162,'Lookup Tables'!$A$75:$B$86,2,TRUE)</f>
        <v>Level 1</v>
      </c>
      <c r="AY162">
        <v>13129431</v>
      </c>
      <c r="AZ162">
        <v>73</v>
      </c>
      <c r="BA162" t="s">
        <v>1094</v>
      </c>
      <c r="BB162">
        <v>2</v>
      </c>
      <c r="BC162">
        <v>1</v>
      </c>
      <c r="BD162">
        <v>0</v>
      </c>
      <c r="BE162">
        <v>3</v>
      </c>
      <c r="BF162">
        <f t="shared" si="4"/>
        <v>4</v>
      </c>
      <c r="BG162" t="str">
        <f>VLOOKUP(AZ162,'Lookup Tables'!$A$75:$B$86,2,TRUE)</f>
        <v>Level 1</v>
      </c>
      <c r="BH162" t="str">
        <f t="shared" si="5"/>
        <v>Level 1</v>
      </c>
    </row>
    <row r="163" spans="1:60" x14ac:dyDescent="0.3">
      <c r="A163">
        <v>11881375</v>
      </c>
      <c r="B163">
        <v>13</v>
      </c>
      <c r="C163" t="s">
        <v>1100</v>
      </c>
      <c r="D163">
        <v>1</v>
      </c>
      <c r="E163">
        <v>0</v>
      </c>
      <c r="F163">
        <v>2</v>
      </c>
      <c r="G163">
        <v>1</v>
      </c>
      <c r="H163" t="str">
        <f>VLOOKUP(B163,'Lookup Tables'!$A$75:$B$86,2,TRUE)</f>
        <v>Level 1</v>
      </c>
      <c r="V163">
        <v>675203</v>
      </c>
      <c r="W163">
        <v>1255</v>
      </c>
      <c r="X163" t="s">
        <v>1114</v>
      </c>
      <c r="Y163">
        <v>2</v>
      </c>
      <c r="Z163">
        <v>0</v>
      </c>
      <c r="AA163">
        <v>0</v>
      </c>
      <c r="AB163">
        <v>0</v>
      </c>
      <c r="AC163" t="str">
        <f>VLOOKUP(W163,'Lookup Tables'!$A$75:$B$86,2,TRUE)</f>
        <v>Level 4</v>
      </c>
      <c r="AY163">
        <v>11881375</v>
      </c>
      <c r="AZ163">
        <v>13</v>
      </c>
      <c r="BA163" t="s">
        <v>1100</v>
      </c>
      <c r="BB163">
        <v>1</v>
      </c>
      <c r="BC163">
        <v>0</v>
      </c>
      <c r="BD163">
        <v>2</v>
      </c>
      <c r="BE163">
        <v>1</v>
      </c>
      <c r="BF163">
        <f t="shared" si="4"/>
        <v>3</v>
      </c>
      <c r="BG163" t="str">
        <f>VLOOKUP(AZ163,'Lookup Tables'!$A$75:$B$86,2,TRUE)</f>
        <v>Level 1</v>
      </c>
      <c r="BH163" t="str">
        <f t="shared" si="5"/>
        <v>Level 1</v>
      </c>
    </row>
    <row r="164" spans="1:60" x14ac:dyDescent="0.3">
      <c r="A164">
        <v>14308072</v>
      </c>
      <c r="B164">
        <v>85</v>
      </c>
      <c r="C164" t="s">
        <v>1109</v>
      </c>
      <c r="D164">
        <v>1</v>
      </c>
      <c r="E164">
        <v>0</v>
      </c>
      <c r="F164">
        <v>2</v>
      </c>
      <c r="G164">
        <v>0</v>
      </c>
      <c r="H164" t="str">
        <f>VLOOKUP(B164,'Lookup Tables'!$A$75:$B$86,2,TRUE)</f>
        <v>Level 1</v>
      </c>
      <c r="V164">
        <v>93356</v>
      </c>
      <c r="W164">
        <v>15374</v>
      </c>
      <c r="X164" t="s">
        <v>1123</v>
      </c>
      <c r="Y164">
        <v>1</v>
      </c>
      <c r="Z164">
        <v>0</v>
      </c>
      <c r="AA164">
        <v>9</v>
      </c>
      <c r="AB164">
        <v>2</v>
      </c>
      <c r="AC164" t="str">
        <f>VLOOKUP(W164,'Lookup Tables'!$A$75:$B$86,2,TRUE)</f>
        <v>Level 8</v>
      </c>
      <c r="AY164">
        <v>14308072</v>
      </c>
      <c r="AZ164">
        <v>85</v>
      </c>
      <c r="BA164" t="s">
        <v>1109</v>
      </c>
      <c r="BB164">
        <v>1</v>
      </c>
      <c r="BC164">
        <v>0</v>
      </c>
      <c r="BD164">
        <v>2</v>
      </c>
      <c r="BE164">
        <v>0</v>
      </c>
      <c r="BF164">
        <f t="shared" si="4"/>
        <v>2</v>
      </c>
      <c r="BG164" t="str">
        <f>VLOOKUP(AZ164,'Lookup Tables'!$A$75:$B$86,2,TRUE)</f>
        <v>Level 1</v>
      </c>
      <c r="BH164" t="str">
        <f t="shared" si="5"/>
        <v>Level 1</v>
      </c>
    </row>
    <row r="165" spans="1:60" x14ac:dyDescent="0.3">
      <c r="A165">
        <v>675203</v>
      </c>
      <c r="B165">
        <v>1255</v>
      </c>
      <c r="C165" t="s">
        <v>1114</v>
      </c>
      <c r="D165">
        <v>2</v>
      </c>
      <c r="E165">
        <v>0</v>
      </c>
      <c r="F165">
        <v>0</v>
      </c>
      <c r="G165">
        <v>0</v>
      </c>
      <c r="H165" t="str">
        <f>VLOOKUP(B165,'Lookup Tables'!$A$75:$B$86,2,TRUE)</f>
        <v>Level 4</v>
      </c>
      <c r="V165">
        <v>14842076</v>
      </c>
      <c r="W165">
        <v>11</v>
      </c>
      <c r="X165" t="s">
        <v>1129</v>
      </c>
      <c r="Y165">
        <v>1</v>
      </c>
      <c r="Z165">
        <v>1</v>
      </c>
      <c r="AA165">
        <v>0</v>
      </c>
      <c r="AB165">
        <v>3</v>
      </c>
      <c r="AC165" t="str">
        <f>VLOOKUP(W165,'Lookup Tables'!$A$75:$B$86,2,TRUE)</f>
        <v>Level 1</v>
      </c>
      <c r="AY165">
        <v>675203</v>
      </c>
      <c r="AZ165">
        <v>1255</v>
      </c>
      <c r="BA165" t="s">
        <v>1114</v>
      </c>
      <c r="BB165">
        <v>2</v>
      </c>
      <c r="BC165">
        <v>0</v>
      </c>
      <c r="BD165">
        <v>0</v>
      </c>
      <c r="BE165">
        <v>0</v>
      </c>
      <c r="BF165">
        <f t="shared" si="4"/>
        <v>0</v>
      </c>
      <c r="BG165" t="str">
        <f>VLOOKUP(AZ165,'Lookup Tables'!$A$75:$B$86,2,TRUE)</f>
        <v>Level 4</v>
      </c>
      <c r="BH165" t="str">
        <f t="shared" si="5"/>
        <v/>
      </c>
    </row>
    <row r="166" spans="1:60" x14ac:dyDescent="0.3">
      <c r="A166">
        <v>93356</v>
      </c>
      <c r="B166">
        <v>15374</v>
      </c>
      <c r="C166" t="s">
        <v>1123</v>
      </c>
      <c r="D166">
        <v>1</v>
      </c>
      <c r="E166">
        <v>0</v>
      </c>
      <c r="F166">
        <v>9</v>
      </c>
      <c r="G166">
        <v>2</v>
      </c>
      <c r="H166" t="str">
        <f>VLOOKUP(B166,'Lookup Tables'!$A$75:$B$86,2,TRUE)</f>
        <v>Level 8</v>
      </c>
      <c r="V166">
        <v>2922795</v>
      </c>
      <c r="W166">
        <v>171</v>
      </c>
      <c r="X166" t="s">
        <v>1135</v>
      </c>
      <c r="Y166">
        <v>1</v>
      </c>
      <c r="Z166">
        <v>0</v>
      </c>
      <c r="AA166">
        <v>0</v>
      </c>
      <c r="AB166">
        <v>0</v>
      </c>
      <c r="AC166" t="str">
        <f>VLOOKUP(W166,'Lookup Tables'!$A$75:$B$86,2,TRUE)</f>
        <v>Level 1</v>
      </c>
      <c r="AY166">
        <v>93356</v>
      </c>
      <c r="AZ166">
        <v>15374</v>
      </c>
      <c r="BA166" t="s">
        <v>1123</v>
      </c>
      <c r="BB166">
        <v>1</v>
      </c>
      <c r="BC166">
        <v>0</v>
      </c>
      <c r="BD166">
        <v>9</v>
      </c>
      <c r="BE166">
        <v>2</v>
      </c>
      <c r="BF166">
        <f t="shared" si="4"/>
        <v>11</v>
      </c>
      <c r="BG166" t="str">
        <f>VLOOKUP(AZ166,'Lookup Tables'!$A$75:$B$86,2,TRUE)</f>
        <v>Level 8</v>
      </c>
      <c r="BH166" t="str">
        <f t="shared" si="5"/>
        <v>Level 8</v>
      </c>
    </row>
    <row r="167" spans="1:60" x14ac:dyDescent="0.3">
      <c r="A167">
        <v>14842076</v>
      </c>
      <c r="B167">
        <v>11</v>
      </c>
      <c r="C167" t="s">
        <v>1129</v>
      </c>
      <c r="D167">
        <v>1</v>
      </c>
      <c r="E167">
        <v>1</v>
      </c>
      <c r="F167">
        <v>0</v>
      </c>
      <c r="G167">
        <v>3</v>
      </c>
      <c r="H167" t="str">
        <f>VLOOKUP(B167,'Lookup Tables'!$A$75:$B$86,2,TRUE)</f>
        <v>Level 1</v>
      </c>
      <c r="V167">
        <v>1527603</v>
      </c>
      <c r="W167">
        <v>205</v>
      </c>
      <c r="X167" t="s">
        <v>1141</v>
      </c>
      <c r="Y167">
        <v>1</v>
      </c>
      <c r="Z167">
        <v>0</v>
      </c>
      <c r="AA167">
        <v>0</v>
      </c>
      <c r="AB167">
        <v>0</v>
      </c>
      <c r="AC167" t="str">
        <f>VLOOKUP(W167,'Lookup Tables'!$A$75:$B$86,2,TRUE)</f>
        <v>Level 2</v>
      </c>
      <c r="AY167">
        <v>14842076</v>
      </c>
      <c r="AZ167">
        <v>11</v>
      </c>
      <c r="BA167" t="s">
        <v>1129</v>
      </c>
      <c r="BB167">
        <v>1</v>
      </c>
      <c r="BC167">
        <v>1</v>
      </c>
      <c r="BD167">
        <v>0</v>
      </c>
      <c r="BE167">
        <v>3</v>
      </c>
      <c r="BF167">
        <f t="shared" si="4"/>
        <v>4</v>
      </c>
      <c r="BG167" t="str">
        <f>VLOOKUP(AZ167,'Lookup Tables'!$A$75:$B$86,2,TRUE)</f>
        <v>Level 1</v>
      </c>
      <c r="BH167" t="str">
        <f t="shared" si="5"/>
        <v>Level 1</v>
      </c>
    </row>
    <row r="168" spans="1:60" x14ac:dyDescent="0.3">
      <c r="A168">
        <v>2922795</v>
      </c>
      <c r="B168">
        <v>171</v>
      </c>
      <c r="C168" t="s">
        <v>1135</v>
      </c>
      <c r="D168">
        <v>1</v>
      </c>
      <c r="E168">
        <v>0</v>
      </c>
      <c r="F168">
        <v>0</v>
      </c>
      <c r="G168">
        <v>0</v>
      </c>
      <c r="H168" t="str">
        <f>VLOOKUP(B168,'Lookup Tables'!$A$75:$B$86,2,TRUE)</f>
        <v>Level 1</v>
      </c>
      <c r="V168">
        <v>7199890</v>
      </c>
      <c r="W168">
        <v>11</v>
      </c>
      <c r="X168" t="s">
        <v>1153</v>
      </c>
      <c r="Y168">
        <v>1</v>
      </c>
      <c r="Z168">
        <v>1</v>
      </c>
      <c r="AA168">
        <v>0</v>
      </c>
      <c r="AB168">
        <v>0</v>
      </c>
      <c r="AC168" t="str">
        <f>VLOOKUP(W168,'Lookup Tables'!$A$75:$B$86,2,TRUE)</f>
        <v>Level 1</v>
      </c>
      <c r="AY168">
        <v>2922795</v>
      </c>
      <c r="AZ168">
        <v>171</v>
      </c>
      <c r="BA168" t="s">
        <v>1135</v>
      </c>
      <c r="BB168">
        <v>1</v>
      </c>
      <c r="BC168">
        <v>0</v>
      </c>
      <c r="BD168">
        <v>0</v>
      </c>
      <c r="BE168">
        <v>0</v>
      </c>
      <c r="BF168">
        <f t="shared" si="4"/>
        <v>0</v>
      </c>
      <c r="BG168" t="str">
        <f>VLOOKUP(AZ168,'Lookup Tables'!$A$75:$B$86,2,TRUE)</f>
        <v>Level 1</v>
      </c>
      <c r="BH168" t="str">
        <f t="shared" si="5"/>
        <v/>
      </c>
    </row>
    <row r="169" spans="1:60" x14ac:dyDescent="0.3">
      <c r="A169">
        <v>1527603</v>
      </c>
      <c r="B169">
        <v>205</v>
      </c>
      <c r="C169" t="s">
        <v>1141</v>
      </c>
      <c r="D169">
        <v>1</v>
      </c>
      <c r="E169">
        <v>0</v>
      </c>
      <c r="F169">
        <v>0</v>
      </c>
      <c r="G169">
        <v>0</v>
      </c>
      <c r="H169" t="str">
        <f>VLOOKUP(B169,'Lookup Tables'!$A$75:$B$86,2,TRUE)</f>
        <v>Level 2</v>
      </c>
      <c r="V169">
        <v>12254868</v>
      </c>
      <c r="W169">
        <v>3</v>
      </c>
      <c r="X169" t="s">
        <v>1159</v>
      </c>
      <c r="Y169">
        <v>1</v>
      </c>
      <c r="Z169">
        <v>0</v>
      </c>
      <c r="AA169">
        <v>1</v>
      </c>
      <c r="AB169">
        <v>1</v>
      </c>
      <c r="AC169" t="str">
        <f>VLOOKUP(W169,'Lookup Tables'!$A$75:$B$86,2,TRUE)</f>
        <v>Level 1</v>
      </c>
      <c r="AY169">
        <v>1527603</v>
      </c>
      <c r="AZ169">
        <v>205</v>
      </c>
      <c r="BA169" t="s">
        <v>1141</v>
      </c>
      <c r="BB169">
        <v>1</v>
      </c>
      <c r="BC169">
        <v>0</v>
      </c>
      <c r="BD169">
        <v>0</v>
      </c>
      <c r="BE169">
        <v>0</v>
      </c>
      <c r="BF169">
        <f t="shared" si="4"/>
        <v>0</v>
      </c>
      <c r="BG169" t="str">
        <f>VLOOKUP(AZ169,'Lookup Tables'!$A$75:$B$86,2,TRUE)</f>
        <v>Level 2</v>
      </c>
      <c r="BH169" t="str">
        <f t="shared" si="5"/>
        <v/>
      </c>
    </row>
    <row r="170" spans="1:60" x14ac:dyDescent="0.3">
      <c r="A170">
        <v>7199890</v>
      </c>
      <c r="B170">
        <v>11</v>
      </c>
      <c r="C170" t="s">
        <v>1153</v>
      </c>
      <c r="D170">
        <v>1</v>
      </c>
      <c r="E170">
        <v>1</v>
      </c>
      <c r="F170">
        <v>0</v>
      </c>
      <c r="G170">
        <v>0</v>
      </c>
      <c r="H170" t="str">
        <f>VLOOKUP(B170,'Lookup Tables'!$A$75:$B$86,2,TRUE)</f>
        <v>Level 1</v>
      </c>
      <c r="V170">
        <v>4663185</v>
      </c>
      <c r="W170">
        <v>610</v>
      </c>
      <c r="X170" t="s">
        <v>1173</v>
      </c>
      <c r="Y170">
        <v>1</v>
      </c>
      <c r="Z170">
        <v>0</v>
      </c>
      <c r="AA170">
        <v>0</v>
      </c>
      <c r="AB170">
        <v>1</v>
      </c>
      <c r="AC170" t="str">
        <f>VLOOKUP(W170,'Lookup Tables'!$A$75:$B$86,2,TRUE)</f>
        <v>Level 3</v>
      </c>
      <c r="AY170">
        <v>7199890</v>
      </c>
      <c r="AZ170">
        <v>11</v>
      </c>
      <c r="BA170" t="s">
        <v>1153</v>
      </c>
      <c r="BB170">
        <v>1</v>
      </c>
      <c r="BC170">
        <v>1</v>
      </c>
      <c r="BD170">
        <v>0</v>
      </c>
      <c r="BE170">
        <v>0</v>
      </c>
      <c r="BF170">
        <f t="shared" si="4"/>
        <v>1</v>
      </c>
      <c r="BG170" t="str">
        <f>VLOOKUP(AZ170,'Lookup Tables'!$A$75:$B$86,2,TRUE)</f>
        <v>Level 1</v>
      </c>
      <c r="BH170" t="str">
        <f t="shared" si="5"/>
        <v>Level 1</v>
      </c>
    </row>
    <row r="171" spans="1:60" x14ac:dyDescent="0.3">
      <c r="A171">
        <v>12254868</v>
      </c>
      <c r="B171">
        <v>3</v>
      </c>
      <c r="C171" t="s">
        <v>1159</v>
      </c>
      <c r="D171">
        <v>1</v>
      </c>
      <c r="E171">
        <v>0</v>
      </c>
      <c r="F171">
        <v>1</v>
      </c>
      <c r="G171">
        <v>1</v>
      </c>
      <c r="H171" t="str">
        <f>VLOOKUP(B171,'Lookup Tables'!$A$75:$B$86,2,TRUE)</f>
        <v>Level 1</v>
      </c>
      <c r="V171">
        <v>1333795</v>
      </c>
      <c r="W171">
        <v>106</v>
      </c>
      <c r="X171" t="s">
        <v>3013</v>
      </c>
      <c r="Y171">
        <v>1</v>
      </c>
      <c r="Z171">
        <v>0</v>
      </c>
      <c r="AA171">
        <v>0</v>
      </c>
      <c r="AB171">
        <v>1</v>
      </c>
      <c r="AC171" t="str">
        <f>VLOOKUP(W171,'Lookup Tables'!$A$75:$B$86,2,TRUE)</f>
        <v>Level 1</v>
      </c>
      <c r="AY171">
        <v>12254868</v>
      </c>
      <c r="AZ171">
        <v>3</v>
      </c>
      <c r="BA171" t="s">
        <v>1159</v>
      </c>
      <c r="BB171">
        <v>1</v>
      </c>
      <c r="BC171">
        <v>0</v>
      </c>
      <c r="BD171">
        <v>1</v>
      </c>
      <c r="BE171">
        <v>1</v>
      </c>
      <c r="BF171">
        <f t="shared" si="4"/>
        <v>2</v>
      </c>
      <c r="BG171" t="str">
        <f>VLOOKUP(AZ171,'Lookup Tables'!$A$75:$B$86,2,TRUE)</f>
        <v>Level 1</v>
      </c>
      <c r="BH171" t="str">
        <f t="shared" si="5"/>
        <v>Level 1</v>
      </c>
    </row>
    <row r="172" spans="1:60" x14ac:dyDescent="0.3">
      <c r="A172">
        <v>4663185</v>
      </c>
      <c r="B172">
        <v>610</v>
      </c>
      <c r="C172" t="s">
        <v>1173</v>
      </c>
      <c r="D172">
        <v>1</v>
      </c>
      <c r="E172">
        <v>0</v>
      </c>
      <c r="F172">
        <v>0</v>
      </c>
      <c r="G172">
        <v>1</v>
      </c>
      <c r="H172" t="str">
        <f>VLOOKUP(B172,'Lookup Tables'!$A$75:$B$86,2,TRUE)</f>
        <v>Level 3</v>
      </c>
      <c r="V172">
        <v>1193140</v>
      </c>
      <c r="W172">
        <v>1256</v>
      </c>
      <c r="X172" t="s">
        <v>1201</v>
      </c>
      <c r="Y172">
        <v>1</v>
      </c>
      <c r="Z172">
        <v>0</v>
      </c>
      <c r="AA172">
        <v>0</v>
      </c>
      <c r="AB172">
        <v>0</v>
      </c>
      <c r="AC172" t="str">
        <f>VLOOKUP(W172,'Lookup Tables'!$A$75:$B$86,2,TRUE)</f>
        <v>Level 4</v>
      </c>
      <c r="AY172">
        <v>4663185</v>
      </c>
      <c r="AZ172">
        <v>610</v>
      </c>
      <c r="BA172" t="s">
        <v>1173</v>
      </c>
      <c r="BB172">
        <v>1</v>
      </c>
      <c r="BC172">
        <v>0</v>
      </c>
      <c r="BD172">
        <v>0</v>
      </c>
      <c r="BE172">
        <v>1</v>
      </c>
      <c r="BF172">
        <f t="shared" si="4"/>
        <v>1</v>
      </c>
      <c r="BG172" t="str">
        <f>VLOOKUP(AZ172,'Lookup Tables'!$A$75:$B$86,2,TRUE)</f>
        <v>Level 3</v>
      </c>
      <c r="BH172" t="str">
        <f t="shared" si="5"/>
        <v>Level 3</v>
      </c>
    </row>
    <row r="173" spans="1:60" x14ac:dyDescent="0.3">
      <c r="A173">
        <v>1333795</v>
      </c>
      <c r="B173">
        <v>106</v>
      </c>
      <c r="C173" t="s">
        <v>3013</v>
      </c>
      <c r="D173">
        <v>1</v>
      </c>
      <c r="E173">
        <v>0</v>
      </c>
      <c r="F173">
        <v>0</v>
      </c>
      <c r="G173">
        <v>1</v>
      </c>
      <c r="H173" t="str">
        <f>VLOOKUP(B173,'Lookup Tables'!$A$75:$B$86,2,TRUE)</f>
        <v>Level 1</v>
      </c>
      <c r="V173">
        <v>710275</v>
      </c>
      <c r="W173">
        <v>2615</v>
      </c>
      <c r="X173" t="s">
        <v>1207</v>
      </c>
      <c r="Y173">
        <v>1</v>
      </c>
      <c r="Z173">
        <v>0</v>
      </c>
      <c r="AA173">
        <v>5</v>
      </c>
      <c r="AB173">
        <v>0</v>
      </c>
      <c r="AC173" t="str">
        <f>VLOOKUP(W173,'Lookup Tables'!$A$75:$B$86,2,TRUE)</f>
        <v>Level 5</v>
      </c>
      <c r="AY173">
        <v>1333795</v>
      </c>
      <c r="AZ173">
        <v>106</v>
      </c>
      <c r="BA173" t="s">
        <v>3013</v>
      </c>
      <c r="BB173">
        <v>1</v>
      </c>
      <c r="BC173">
        <v>0</v>
      </c>
      <c r="BD173">
        <v>0</v>
      </c>
      <c r="BE173">
        <v>1</v>
      </c>
      <c r="BF173">
        <f t="shared" si="4"/>
        <v>1</v>
      </c>
      <c r="BG173" t="str">
        <f>VLOOKUP(AZ173,'Lookup Tables'!$A$75:$B$86,2,TRUE)</f>
        <v>Level 1</v>
      </c>
      <c r="BH173" t="str">
        <f t="shared" si="5"/>
        <v>Level 1</v>
      </c>
    </row>
    <row r="174" spans="1:60" x14ac:dyDescent="0.3">
      <c r="A174">
        <v>1193140</v>
      </c>
      <c r="B174">
        <v>1256</v>
      </c>
      <c r="C174" t="s">
        <v>1201</v>
      </c>
      <c r="D174">
        <v>1</v>
      </c>
      <c r="E174">
        <v>0</v>
      </c>
      <c r="F174">
        <v>0</v>
      </c>
      <c r="G174">
        <v>0</v>
      </c>
      <c r="H174" t="str">
        <f>VLOOKUP(B174,'Lookup Tables'!$A$75:$B$86,2,TRUE)</f>
        <v>Level 4</v>
      </c>
      <c r="V174">
        <v>8254151</v>
      </c>
      <c r="W174">
        <v>70</v>
      </c>
      <c r="X174" t="s">
        <v>1219</v>
      </c>
      <c r="Y174">
        <v>1</v>
      </c>
      <c r="Z174">
        <v>0</v>
      </c>
      <c r="AA174">
        <v>0</v>
      </c>
      <c r="AB174">
        <v>2</v>
      </c>
      <c r="AC174" t="str">
        <f>VLOOKUP(W174,'Lookup Tables'!$A$75:$B$86,2,TRUE)</f>
        <v>Level 1</v>
      </c>
      <c r="AY174">
        <v>1193140</v>
      </c>
      <c r="AZ174">
        <v>1256</v>
      </c>
      <c r="BA174" t="s">
        <v>1201</v>
      </c>
      <c r="BB174">
        <v>1</v>
      </c>
      <c r="BC174">
        <v>0</v>
      </c>
      <c r="BD174">
        <v>0</v>
      </c>
      <c r="BE174">
        <v>0</v>
      </c>
      <c r="BF174">
        <f t="shared" si="4"/>
        <v>0</v>
      </c>
      <c r="BG174" t="str">
        <f>VLOOKUP(AZ174,'Lookup Tables'!$A$75:$B$86,2,TRUE)</f>
        <v>Level 4</v>
      </c>
      <c r="BH174" t="str">
        <f t="shared" si="5"/>
        <v/>
      </c>
    </row>
    <row r="175" spans="1:60" x14ac:dyDescent="0.3">
      <c r="A175">
        <v>710275</v>
      </c>
      <c r="B175">
        <v>2615</v>
      </c>
      <c r="C175" t="s">
        <v>1207</v>
      </c>
      <c r="D175">
        <v>1</v>
      </c>
      <c r="E175">
        <v>0</v>
      </c>
      <c r="F175">
        <v>5</v>
      </c>
      <c r="G175">
        <v>0</v>
      </c>
      <c r="H175" t="str">
        <f>VLOOKUP(B175,'Lookup Tables'!$A$75:$B$86,2,TRUE)</f>
        <v>Level 5</v>
      </c>
      <c r="V175">
        <v>3178347</v>
      </c>
      <c r="W175">
        <v>339</v>
      </c>
      <c r="X175" t="s">
        <v>1248</v>
      </c>
      <c r="Y175">
        <v>1</v>
      </c>
      <c r="Z175">
        <v>0</v>
      </c>
      <c r="AA175">
        <v>0</v>
      </c>
      <c r="AB175">
        <v>0</v>
      </c>
      <c r="AC175" t="str">
        <f>VLOOKUP(W175,'Lookup Tables'!$A$75:$B$86,2,TRUE)</f>
        <v>Level 2</v>
      </c>
      <c r="AY175">
        <v>710275</v>
      </c>
      <c r="AZ175">
        <v>2615</v>
      </c>
      <c r="BA175" t="s">
        <v>1207</v>
      </c>
      <c r="BB175">
        <v>1</v>
      </c>
      <c r="BC175">
        <v>0</v>
      </c>
      <c r="BD175">
        <v>5</v>
      </c>
      <c r="BE175">
        <v>0</v>
      </c>
      <c r="BF175">
        <f t="shared" si="4"/>
        <v>5</v>
      </c>
      <c r="BG175" t="str">
        <f>VLOOKUP(AZ175,'Lookup Tables'!$A$75:$B$86,2,TRUE)</f>
        <v>Level 5</v>
      </c>
      <c r="BH175" t="str">
        <f t="shared" si="5"/>
        <v>Level 5</v>
      </c>
    </row>
    <row r="176" spans="1:60" x14ac:dyDescent="0.3">
      <c r="A176">
        <v>8254151</v>
      </c>
      <c r="B176">
        <v>70</v>
      </c>
      <c r="C176" t="s">
        <v>1219</v>
      </c>
      <c r="D176">
        <v>1</v>
      </c>
      <c r="E176">
        <v>0</v>
      </c>
      <c r="F176">
        <v>0</v>
      </c>
      <c r="G176">
        <v>2</v>
      </c>
      <c r="H176" t="str">
        <f>VLOOKUP(B176,'Lookup Tables'!$A$75:$B$86,2,TRUE)</f>
        <v>Level 1</v>
      </c>
      <c r="V176">
        <v>7781794</v>
      </c>
      <c r="W176">
        <v>1</v>
      </c>
      <c r="X176" t="s">
        <v>1254</v>
      </c>
      <c r="Y176">
        <v>1</v>
      </c>
      <c r="Z176">
        <v>0</v>
      </c>
      <c r="AA176">
        <v>0</v>
      </c>
      <c r="AB176">
        <v>0</v>
      </c>
      <c r="AC176" t="str">
        <f>VLOOKUP(W176,'Lookup Tables'!$A$75:$B$86,2,TRUE)</f>
        <v>Level 1</v>
      </c>
      <c r="AY176">
        <v>8254151</v>
      </c>
      <c r="AZ176">
        <v>70</v>
      </c>
      <c r="BA176" t="s">
        <v>1219</v>
      </c>
      <c r="BB176">
        <v>1</v>
      </c>
      <c r="BC176">
        <v>0</v>
      </c>
      <c r="BD176">
        <v>0</v>
      </c>
      <c r="BE176">
        <v>2</v>
      </c>
      <c r="BF176">
        <f t="shared" si="4"/>
        <v>2</v>
      </c>
      <c r="BG176" t="str">
        <f>VLOOKUP(AZ176,'Lookup Tables'!$A$75:$B$86,2,TRUE)</f>
        <v>Level 1</v>
      </c>
      <c r="BH176" t="str">
        <f t="shared" si="5"/>
        <v>Level 1</v>
      </c>
    </row>
    <row r="177" spans="1:60" x14ac:dyDescent="0.3">
      <c r="A177">
        <v>3178347</v>
      </c>
      <c r="B177">
        <v>339</v>
      </c>
      <c r="C177" t="s">
        <v>1248</v>
      </c>
      <c r="D177">
        <v>1</v>
      </c>
      <c r="E177">
        <v>0</v>
      </c>
      <c r="F177">
        <v>0</v>
      </c>
      <c r="G177">
        <v>0</v>
      </c>
      <c r="H177" t="str">
        <f>VLOOKUP(B177,'Lookup Tables'!$A$75:$B$86,2,TRUE)</f>
        <v>Level 2</v>
      </c>
      <c r="V177">
        <v>13808181</v>
      </c>
      <c r="W177">
        <v>21</v>
      </c>
      <c r="X177" t="s">
        <v>1260</v>
      </c>
      <c r="Y177">
        <v>1</v>
      </c>
      <c r="Z177">
        <v>1</v>
      </c>
      <c r="AA177">
        <v>1</v>
      </c>
      <c r="AB177">
        <v>0</v>
      </c>
      <c r="AC177" t="str">
        <f>VLOOKUP(W177,'Lookup Tables'!$A$75:$B$86,2,TRUE)</f>
        <v>Level 1</v>
      </c>
      <c r="AY177">
        <v>3178347</v>
      </c>
      <c r="AZ177">
        <v>339</v>
      </c>
      <c r="BA177" t="s">
        <v>1248</v>
      </c>
      <c r="BB177">
        <v>1</v>
      </c>
      <c r="BC177">
        <v>0</v>
      </c>
      <c r="BD177">
        <v>0</v>
      </c>
      <c r="BE177">
        <v>0</v>
      </c>
      <c r="BF177">
        <f t="shared" si="4"/>
        <v>0</v>
      </c>
      <c r="BG177" t="str">
        <f>VLOOKUP(AZ177,'Lookup Tables'!$A$75:$B$86,2,TRUE)</f>
        <v>Level 2</v>
      </c>
      <c r="BH177" t="str">
        <f t="shared" si="5"/>
        <v/>
      </c>
    </row>
    <row r="178" spans="1:60" x14ac:dyDescent="0.3">
      <c r="A178">
        <v>7781794</v>
      </c>
      <c r="B178">
        <v>1</v>
      </c>
      <c r="C178" t="s">
        <v>1254</v>
      </c>
      <c r="D178">
        <v>1</v>
      </c>
      <c r="E178">
        <v>0</v>
      </c>
      <c r="F178">
        <v>0</v>
      </c>
      <c r="G178">
        <v>0</v>
      </c>
      <c r="H178" t="str">
        <f>VLOOKUP(B178,'Lookup Tables'!$A$75:$B$86,2,TRUE)</f>
        <v>Level 1</v>
      </c>
      <c r="V178">
        <v>13790981</v>
      </c>
      <c r="W178">
        <v>11</v>
      </c>
      <c r="X178" t="s">
        <v>1272</v>
      </c>
      <c r="Y178">
        <v>1</v>
      </c>
      <c r="Z178">
        <v>0</v>
      </c>
      <c r="AA178">
        <v>0</v>
      </c>
      <c r="AB178">
        <v>0</v>
      </c>
      <c r="AC178" t="str">
        <f>VLOOKUP(W178,'Lookup Tables'!$A$75:$B$86,2,TRUE)</f>
        <v>Level 1</v>
      </c>
      <c r="AY178">
        <v>7781794</v>
      </c>
      <c r="AZ178">
        <v>1</v>
      </c>
      <c r="BA178" t="s">
        <v>1254</v>
      </c>
      <c r="BB178">
        <v>1</v>
      </c>
      <c r="BC178">
        <v>0</v>
      </c>
      <c r="BD178">
        <v>0</v>
      </c>
      <c r="BE178">
        <v>0</v>
      </c>
      <c r="BF178">
        <f t="shared" si="4"/>
        <v>0</v>
      </c>
      <c r="BG178" t="str">
        <f>VLOOKUP(AZ178,'Lookup Tables'!$A$75:$B$86,2,TRUE)</f>
        <v>Level 1</v>
      </c>
      <c r="BH178" t="str">
        <f t="shared" si="5"/>
        <v/>
      </c>
    </row>
    <row r="179" spans="1:60" x14ac:dyDescent="0.3">
      <c r="A179">
        <v>13808181</v>
      </c>
      <c r="B179">
        <v>21</v>
      </c>
      <c r="C179" t="s">
        <v>1260</v>
      </c>
      <c r="D179">
        <v>1</v>
      </c>
      <c r="E179">
        <v>1</v>
      </c>
      <c r="F179">
        <v>1</v>
      </c>
      <c r="G179">
        <v>0</v>
      </c>
      <c r="H179" t="str">
        <f>VLOOKUP(B179,'Lookup Tables'!$A$75:$B$86,2,TRUE)</f>
        <v>Level 1</v>
      </c>
      <c r="V179">
        <v>10291195</v>
      </c>
      <c r="W179">
        <v>43</v>
      </c>
      <c r="X179" t="s">
        <v>1283</v>
      </c>
      <c r="Y179">
        <v>1</v>
      </c>
      <c r="Z179">
        <v>0</v>
      </c>
      <c r="AA179">
        <v>2</v>
      </c>
      <c r="AB179">
        <v>0</v>
      </c>
      <c r="AC179" t="str">
        <f>VLOOKUP(W179,'Lookup Tables'!$A$75:$B$86,2,TRUE)</f>
        <v>Level 1</v>
      </c>
      <c r="AY179">
        <v>13808181</v>
      </c>
      <c r="AZ179">
        <v>21</v>
      </c>
      <c r="BA179" t="s">
        <v>1260</v>
      </c>
      <c r="BB179">
        <v>1</v>
      </c>
      <c r="BC179">
        <v>1</v>
      </c>
      <c r="BD179">
        <v>1</v>
      </c>
      <c r="BE179">
        <v>0</v>
      </c>
      <c r="BF179">
        <f t="shared" si="4"/>
        <v>2</v>
      </c>
      <c r="BG179" t="str">
        <f>VLOOKUP(AZ179,'Lookup Tables'!$A$75:$B$86,2,TRUE)</f>
        <v>Level 1</v>
      </c>
      <c r="BH179" t="str">
        <f t="shared" si="5"/>
        <v>Level 1</v>
      </c>
    </row>
    <row r="180" spans="1:60" x14ac:dyDescent="0.3">
      <c r="A180">
        <v>13790981</v>
      </c>
      <c r="B180">
        <v>11</v>
      </c>
      <c r="C180" t="s">
        <v>1272</v>
      </c>
      <c r="D180">
        <v>1</v>
      </c>
      <c r="E180">
        <v>0</v>
      </c>
      <c r="F180">
        <v>0</v>
      </c>
      <c r="G180">
        <v>0</v>
      </c>
      <c r="H180" t="str">
        <f>VLOOKUP(B180,'Lookup Tables'!$A$75:$B$86,2,TRUE)</f>
        <v>Level 1</v>
      </c>
      <c r="V180">
        <v>9642370</v>
      </c>
      <c r="W180">
        <v>1</v>
      </c>
      <c r="X180" t="s">
        <v>1308</v>
      </c>
      <c r="Y180">
        <v>1</v>
      </c>
      <c r="Z180">
        <v>0</v>
      </c>
      <c r="AA180">
        <v>0</v>
      </c>
      <c r="AB180">
        <v>0</v>
      </c>
      <c r="AC180" t="str">
        <f>VLOOKUP(W180,'Lookup Tables'!$A$75:$B$86,2,TRUE)</f>
        <v>Level 1</v>
      </c>
      <c r="AY180">
        <v>13790981</v>
      </c>
      <c r="AZ180">
        <v>11</v>
      </c>
      <c r="BA180" t="s">
        <v>1272</v>
      </c>
      <c r="BB180">
        <v>1</v>
      </c>
      <c r="BC180">
        <v>0</v>
      </c>
      <c r="BD180">
        <v>0</v>
      </c>
      <c r="BE180">
        <v>0</v>
      </c>
      <c r="BF180">
        <f t="shared" si="4"/>
        <v>0</v>
      </c>
      <c r="BG180" t="str">
        <f>VLOOKUP(AZ180,'Lookup Tables'!$A$75:$B$86,2,TRUE)</f>
        <v>Level 1</v>
      </c>
      <c r="BH180" t="str">
        <f t="shared" si="5"/>
        <v/>
      </c>
    </row>
    <row r="181" spans="1:60" x14ac:dyDescent="0.3">
      <c r="A181">
        <v>10291195</v>
      </c>
      <c r="B181">
        <v>43</v>
      </c>
      <c r="C181" t="s">
        <v>1283</v>
      </c>
      <c r="D181">
        <v>1</v>
      </c>
      <c r="E181">
        <v>0</v>
      </c>
      <c r="F181">
        <v>2</v>
      </c>
      <c r="G181">
        <v>0</v>
      </c>
      <c r="H181" t="str">
        <f>VLOOKUP(B181,'Lookup Tables'!$A$75:$B$86,2,TRUE)</f>
        <v>Level 1</v>
      </c>
      <c r="V181">
        <v>5276297</v>
      </c>
      <c r="W181">
        <v>1737</v>
      </c>
      <c r="X181" t="s">
        <v>1323</v>
      </c>
      <c r="Y181">
        <v>1</v>
      </c>
      <c r="Z181">
        <v>0</v>
      </c>
      <c r="AA181">
        <v>1</v>
      </c>
      <c r="AB181">
        <v>0</v>
      </c>
      <c r="AC181" t="str">
        <f>VLOOKUP(W181,'Lookup Tables'!$A$75:$B$86,2,TRUE)</f>
        <v>Level 4</v>
      </c>
      <c r="AY181">
        <v>10291195</v>
      </c>
      <c r="AZ181">
        <v>43</v>
      </c>
      <c r="BA181" t="s">
        <v>1283</v>
      </c>
      <c r="BB181">
        <v>1</v>
      </c>
      <c r="BC181">
        <v>0</v>
      </c>
      <c r="BD181">
        <v>2</v>
      </c>
      <c r="BE181">
        <v>0</v>
      </c>
      <c r="BF181">
        <f t="shared" si="4"/>
        <v>2</v>
      </c>
      <c r="BG181" t="str">
        <f>VLOOKUP(AZ181,'Lookup Tables'!$A$75:$B$86,2,TRUE)</f>
        <v>Level 1</v>
      </c>
      <c r="BH181" t="str">
        <f t="shared" si="5"/>
        <v>Level 1</v>
      </c>
    </row>
    <row r="182" spans="1:60" x14ac:dyDescent="0.3">
      <c r="A182">
        <v>9642370</v>
      </c>
      <c r="B182">
        <v>1</v>
      </c>
      <c r="C182" t="s">
        <v>1308</v>
      </c>
      <c r="D182">
        <v>1</v>
      </c>
      <c r="E182">
        <v>0</v>
      </c>
      <c r="F182">
        <v>0</v>
      </c>
      <c r="G182">
        <v>0</v>
      </c>
      <c r="H182" t="str">
        <f>VLOOKUP(B182,'Lookup Tables'!$A$75:$B$86,2,TRUE)</f>
        <v>Level 1</v>
      </c>
      <c r="V182">
        <v>211160</v>
      </c>
      <c r="W182">
        <v>31168</v>
      </c>
      <c r="X182" t="s">
        <v>1359</v>
      </c>
      <c r="Y182">
        <v>1</v>
      </c>
      <c r="Z182">
        <v>0</v>
      </c>
      <c r="AA182">
        <v>1</v>
      </c>
      <c r="AB182">
        <v>2</v>
      </c>
      <c r="AC182" t="str">
        <f>VLOOKUP(W182,'Lookup Tables'!$A$75:$B$86,2,TRUE)</f>
        <v>Level 9</v>
      </c>
      <c r="AY182">
        <v>9642370</v>
      </c>
      <c r="AZ182">
        <v>1</v>
      </c>
      <c r="BA182" t="s">
        <v>1308</v>
      </c>
      <c r="BB182">
        <v>1</v>
      </c>
      <c r="BC182">
        <v>0</v>
      </c>
      <c r="BD182">
        <v>0</v>
      </c>
      <c r="BE182">
        <v>0</v>
      </c>
      <c r="BF182">
        <f t="shared" si="4"/>
        <v>0</v>
      </c>
      <c r="BG182" t="str">
        <f>VLOOKUP(AZ182,'Lookup Tables'!$A$75:$B$86,2,TRUE)</f>
        <v>Level 1</v>
      </c>
      <c r="BH182" t="str">
        <f t="shared" si="5"/>
        <v/>
      </c>
    </row>
    <row r="183" spans="1:60" x14ac:dyDescent="0.3">
      <c r="A183">
        <v>5276297</v>
      </c>
      <c r="B183">
        <v>1737</v>
      </c>
      <c r="C183" t="s">
        <v>1323</v>
      </c>
      <c r="D183">
        <v>1</v>
      </c>
      <c r="E183">
        <v>0</v>
      </c>
      <c r="F183">
        <v>1</v>
      </c>
      <c r="G183">
        <v>0</v>
      </c>
      <c r="H183" t="str">
        <f>VLOOKUP(B183,'Lookup Tables'!$A$75:$B$86,2,TRUE)</f>
        <v>Level 4</v>
      </c>
      <c r="V183">
        <v>15199008</v>
      </c>
      <c r="W183">
        <v>11</v>
      </c>
      <c r="X183" t="s">
        <v>1408</v>
      </c>
      <c r="Y183">
        <v>1</v>
      </c>
      <c r="Z183">
        <v>2</v>
      </c>
      <c r="AA183">
        <v>0</v>
      </c>
      <c r="AB183">
        <v>0</v>
      </c>
      <c r="AC183" t="str">
        <f>VLOOKUP(W183,'Lookup Tables'!$A$75:$B$86,2,TRUE)</f>
        <v>Level 1</v>
      </c>
      <c r="AY183">
        <v>5276297</v>
      </c>
      <c r="AZ183">
        <v>1737</v>
      </c>
      <c r="BA183" t="s">
        <v>1323</v>
      </c>
      <c r="BB183">
        <v>1</v>
      </c>
      <c r="BC183">
        <v>0</v>
      </c>
      <c r="BD183">
        <v>1</v>
      </c>
      <c r="BE183">
        <v>0</v>
      </c>
      <c r="BF183">
        <f t="shared" si="4"/>
        <v>1</v>
      </c>
      <c r="BG183" t="str">
        <f>VLOOKUP(AZ183,'Lookup Tables'!$A$75:$B$86,2,TRUE)</f>
        <v>Level 4</v>
      </c>
      <c r="BH183" t="str">
        <f t="shared" si="5"/>
        <v>Level 4</v>
      </c>
    </row>
    <row r="184" spans="1:60" x14ac:dyDescent="0.3">
      <c r="A184">
        <v>211160</v>
      </c>
      <c r="B184">
        <v>31168</v>
      </c>
      <c r="C184" t="s">
        <v>1359</v>
      </c>
      <c r="D184">
        <v>1</v>
      </c>
      <c r="E184">
        <v>0</v>
      </c>
      <c r="F184">
        <v>1</v>
      </c>
      <c r="G184">
        <v>2</v>
      </c>
      <c r="H184" t="str">
        <f>VLOOKUP(B184,'Lookup Tables'!$A$75:$B$86,2,TRUE)</f>
        <v>Level 9</v>
      </c>
      <c r="V184">
        <v>11942268</v>
      </c>
      <c r="W184">
        <v>4509</v>
      </c>
      <c r="X184" t="s">
        <v>1414</v>
      </c>
      <c r="Y184">
        <v>1</v>
      </c>
      <c r="Z184">
        <v>0</v>
      </c>
      <c r="AA184">
        <v>3</v>
      </c>
      <c r="AB184">
        <v>0</v>
      </c>
      <c r="AC184" t="str">
        <f>VLOOKUP(W184,'Lookup Tables'!$A$75:$B$86,2,TRUE)</f>
        <v>Level 6</v>
      </c>
      <c r="AY184">
        <v>211160</v>
      </c>
      <c r="AZ184">
        <v>31168</v>
      </c>
      <c r="BA184" t="s">
        <v>1359</v>
      </c>
      <c r="BB184">
        <v>1</v>
      </c>
      <c r="BC184">
        <v>0</v>
      </c>
      <c r="BD184">
        <v>1</v>
      </c>
      <c r="BE184">
        <v>2</v>
      </c>
      <c r="BF184">
        <f t="shared" si="4"/>
        <v>3</v>
      </c>
      <c r="BG184" t="str">
        <f>VLOOKUP(AZ184,'Lookup Tables'!$A$75:$B$86,2,TRUE)</f>
        <v>Level 9</v>
      </c>
      <c r="BH184" t="str">
        <f t="shared" si="5"/>
        <v>Level 9</v>
      </c>
    </row>
    <row r="185" spans="1:60" x14ac:dyDescent="0.3">
      <c r="A185">
        <v>15199008</v>
      </c>
      <c r="B185">
        <v>11</v>
      </c>
      <c r="C185" t="s">
        <v>1408</v>
      </c>
      <c r="D185">
        <v>1</v>
      </c>
      <c r="E185">
        <v>2</v>
      </c>
      <c r="F185">
        <v>0</v>
      </c>
      <c r="G185">
        <v>0</v>
      </c>
      <c r="H185" t="str">
        <f>VLOOKUP(B185,'Lookup Tables'!$A$75:$B$86,2,TRUE)</f>
        <v>Level 1</v>
      </c>
      <c r="V185">
        <v>1475874</v>
      </c>
      <c r="W185">
        <v>1122</v>
      </c>
      <c r="X185" t="s">
        <v>1435</v>
      </c>
      <c r="Y185">
        <v>1</v>
      </c>
      <c r="Z185">
        <v>0</v>
      </c>
      <c r="AA185">
        <v>0</v>
      </c>
      <c r="AB185">
        <v>0</v>
      </c>
      <c r="AC185" t="str">
        <f>VLOOKUP(W185,'Lookup Tables'!$A$75:$B$86,2,TRUE)</f>
        <v>Level 4</v>
      </c>
      <c r="AY185">
        <v>15199008</v>
      </c>
      <c r="AZ185">
        <v>11</v>
      </c>
      <c r="BA185" t="s">
        <v>1408</v>
      </c>
      <c r="BB185">
        <v>1</v>
      </c>
      <c r="BC185">
        <v>2</v>
      </c>
      <c r="BD185">
        <v>0</v>
      </c>
      <c r="BE185">
        <v>0</v>
      </c>
      <c r="BF185">
        <f t="shared" si="4"/>
        <v>2</v>
      </c>
      <c r="BG185" t="str">
        <f>VLOOKUP(AZ185,'Lookup Tables'!$A$75:$B$86,2,TRUE)</f>
        <v>Level 1</v>
      </c>
      <c r="BH185" t="str">
        <f t="shared" si="5"/>
        <v>Level 1</v>
      </c>
    </row>
    <row r="186" spans="1:60" x14ac:dyDescent="0.3">
      <c r="A186">
        <v>11942268</v>
      </c>
      <c r="B186">
        <v>4509</v>
      </c>
      <c r="C186" t="s">
        <v>1414</v>
      </c>
      <c r="D186">
        <v>1</v>
      </c>
      <c r="E186">
        <v>0</v>
      </c>
      <c r="F186">
        <v>3</v>
      </c>
      <c r="G186">
        <v>0</v>
      </c>
      <c r="H186" t="str">
        <f>VLOOKUP(B186,'Lookup Tables'!$A$75:$B$86,2,TRUE)</f>
        <v>Level 6</v>
      </c>
      <c r="V186">
        <v>770632</v>
      </c>
      <c r="W186">
        <v>179</v>
      </c>
      <c r="X186" t="s">
        <v>1441</v>
      </c>
      <c r="Y186">
        <v>1</v>
      </c>
      <c r="Z186">
        <v>0</v>
      </c>
      <c r="AA186">
        <v>0</v>
      </c>
      <c r="AB186">
        <v>0</v>
      </c>
      <c r="AC186" t="str">
        <f>VLOOKUP(W186,'Lookup Tables'!$A$75:$B$86,2,TRUE)</f>
        <v>Level 1</v>
      </c>
      <c r="AY186">
        <v>11942268</v>
      </c>
      <c r="AZ186">
        <v>4509</v>
      </c>
      <c r="BA186" t="s">
        <v>1414</v>
      </c>
      <c r="BB186">
        <v>1</v>
      </c>
      <c r="BC186">
        <v>0</v>
      </c>
      <c r="BD186">
        <v>3</v>
      </c>
      <c r="BE186">
        <v>0</v>
      </c>
      <c r="BF186">
        <f t="shared" si="4"/>
        <v>3</v>
      </c>
      <c r="BG186" t="str">
        <f>VLOOKUP(AZ186,'Lookup Tables'!$A$75:$B$86,2,TRUE)</f>
        <v>Level 6</v>
      </c>
      <c r="BH186" t="str">
        <f t="shared" si="5"/>
        <v>Level 6</v>
      </c>
    </row>
    <row r="187" spans="1:60" x14ac:dyDescent="0.3">
      <c r="A187">
        <v>1475874</v>
      </c>
      <c r="B187">
        <v>1122</v>
      </c>
      <c r="C187" t="s">
        <v>1435</v>
      </c>
      <c r="D187">
        <v>1</v>
      </c>
      <c r="E187">
        <v>0</v>
      </c>
      <c r="F187">
        <v>0</v>
      </c>
      <c r="G187">
        <v>0</v>
      </c>
      <c r="H187" t="str">
        <f>VLOOKUP(B187,'Lookup Tables'!$A$75:$B$86,2,TRUE)</f>
        <v>Level 4</v>
      </c>
      <c r="V187">
        <v>11023699</v>
      </c>
      <c r="W187">
        <v>411</v>
      </c>
      <c r="X187" t="s">
        <v>1456</v>
      </c>
      <c r="Y187">
        <v>1</v>
      </c>
      <c r="Z187">
        <v>0</v>
      </c>
      <c r="AA187">
        <v>0</v>
      </c>
      <c r="AB187">
        <v>1</v>
      </c>
      <c r="AC187" t="str">
        <f>VLOOKUP(W187,'Lookup Tables'!$A$75:$B$86,2,TRUE)</f>
        <v>Level 2</v>
      </c>
      <c r="AY187">
        <v>1475874</v>
      </c>
      <c r="AZ187">
        <v>1122</v>
      </c>
      <c r="BA187" t="s">
        <v>1435</v>
      </c>
      <c r="BB187">
        <v>1</v>
      </c>
      <c r="BC187">
        <v>0</v>
      </c>
      <c r="BD187">
        <v>0</v>
      </c>
      <c r="BE187">
        <v>0</v>
      </c>
      <c r="BF187">
        <f t="shared" si="4"/>
        <v>0</v>
      </c>
      <c r="BG187" t="str">
        <f>VLOOKUP(AZ187,'Lookup Tables'!$A$75:$B$86,2,TRUE)</f>
        <v>Level 4</v>
      </c>
      <c r="BH187" t="str">
        <f t="shared" si="5"/>
        <v/>
      </c>
    </row>
    <row r="188" spans="1:60" x14ac:dyDescent="0.3">
      <c r="A188">
        <v>770632</v>
      </c>
      <c r="B188">
        <v>179</v>
      </c>
      <c r="C188" t="s">
        <v>1441</v>
      </c>
      <c r="D188">
        <v>1</v>
      </c>
      <c r="E188">
        <v>0</v>
      </c>
      <c r="F188">
        <v>0</v>
      </c>
      <c r="G188">
        <v>0</v>
      </c>
      <c r="H188" t="str">
        <f>VLOOKUP(B188,'Lookup Tables'!$A$75:$B$86,2,TRUE)</f>
        <v>Level 1</v>
      </c>
      <c r="V188">
        <v>3246541</v>
      </c>
      <c r="W188">
        <v>339</v>
      </c>
      <c r="X188" t="s">
        <v>1462</v>
      </c>
      <c r="Y188">
        <v>1</v>
      </c>
      <c r="Z188">
        <v>1</v>
      </c>
      <c r="AA188">
        <v>0</v>
      </c>
      <c r="AB188">
        <v>0</v>
      </c>
      <c r="AC188" t="str">
        <f>VLOOKUP(W188,'Lookup Tables'!$A$75:$B$86,2,TRUE)</f>
        <v>Level 2</v>
      </c>
      <c r="AY188">
        <v>770632</v>
      </c>
      <c r="AZ188">
        <v>179</v>
      </c>
      <c r="BA188" t="s">
        <v>1441</v>
      </c>
      <c r="BB188">
        <v>1</v>
      </c>
      <c r="BC188">
        <v>0</v>
      </c>
      <c r="BD188">
        <v>0</v>
      </c>
      <c r="BE188">
        <v>0</v>
      </c>
      <c r="BF188">
        <f t="shared" si="4"/>
        <v>0</v>
      </c>
      <c r="BG188" t="str">
        <f>VLOOKUP(AZ188,'Lookup Tables'!$A$75:$B$86,2,TRUE)</f>
        <v>Level 1</v>
      </c>
      <c r="BH188" t="str">
        <f t="shared" si="5"/>
        <v/>
      </c>
    </row>
    <row r="189" spans="1:60" x14ac:dyDescent="0.3">
      <c r="A189">
        <v>11023699</v>
      </c>
      <c r="B189">
        <v>411</v>
      </c>
      <c r="C189" t="s">
        <v>1456</v>
      </c>
      <c r="D189">
        <v>1</v>
      </c>
      <c r="E189">
        <v>0</v>
      </c>
      <c r="F189">
        <v>0</v>
      </c>
      <c r="G189">
        <v>1</v>
      </c>
      <c r="H189" t="str">
        <f>VLOOKUP(B189,'Lookup Tables'!$A$75:$B$86,2,TRUE)</f>
        <v>Level 2</v>
      </c>
      <c r="V189">
        <v>267124</v>
      </c>
      <c r="W189">
        <v>197</v>
      </c>
      <c r="X189" t="s">
        <v>1474</v>
      </c>
      <c r="Y189">
        <v>1</v>
      </c>
      <c r="Z189">
        <v>1</v>
      </c>
      <c r="AA189">
        <v>0</v>
      </c>
      <c r="AB189">
        <v>0</v>
      </c>
      <c r="AC189" t="str">
        <f>VLOOKUP(W189,'Lookup Tables'!$A$75:$B$86,2,TRUE)</f>
        <v>Level 1</v>
      </c>
      <c r="AY189">
        <v>11023699</v>
      </c>
      <c r="AZ189">
        <v>411</v>
      </c>
      <c r="BA189" t="s">
        <v>1456</v>
      </c>
      <c r="BB189">
        <v>1</v>
      </c>
      <c r="BC189">
        <v>0</v>
      </c>
      <c r="BD189">
        <v>0</v>
      </c>
      <c r="BE189">
        <v>1</v>
      </c>
      <c r="BF189">
        <f t="shared" si="4"/>
        <v>1</v>
      </c>
      <c r="BG189" t="str">
        <f>VLOOKUP(AZ189,'Lookup Tables'!$A$75:$B$86,2,TRUE)</f>
        <v>Level 2</v>
      </c>
      <c r="BH189" t="str">
        <f t="shared" si="5"/>
        <v>Level 2</v>
      </c>
    </row>
    <row r="190" spans="1:60" x14ac:dyDescent="0.3">
      <c r="A190">
        <v>3246541</v>
      </c>
      <c r="B190">
        <v>339</v>
      </c>
      <c r="C190" t="s">
        <v>1462</v>
      </c>
      <c r="D190">
        <v>1</v>
      </c>
      <c r="E190">
        <v>1</v>
      </c>
      <c r="F190">
        <v>0</v>
      </c>
      <c r="G190">
        <v>0</v>
      </c>
      <c r="H190" t="str">
        <f>VLOOKUP(B190,'Lookup Tables'!$A$75:$B$86,2,TRUE)</f>
        <v>Level 2</v>
      </c>
      <c r="V190">
        <v>2209634</v>
      </c>
      <c r="W190">
        <v>403</v>
      </c>
      <c r="X190" t="s">
        <v>1480</v>
      </c>
      <c r="Y190">
        <v>1</v>
      </c>
      <c r="Z190">
        <v>1</v>
      </c>
      <c r="AA190">
        <v>1</v>
      </c>
      <c r="AB190">
        <v>0</v>
      </c>
      <c r="AC190" t="str">
        <f>VLOOKUP(W190,'Lookup Tables'!$A$75:$B$86,2,TRUE)</f>
        <v>Level 2</v>
      </c>
      <c r="AY190">
        <v>3246541</v>
      </c>
      <c r="AZ190">
        <v>339</v>
      </c>
      <c r="BA190" t="s">
        <v>1462</v>
      </c>
      <c r="BB190">
        <v>1</v>
      </c>
      <c r="BC190">
        <v>1</v>
      </c>
      <c r="BD190">
        <v>0</v>
      </c>
      <c r="BE190">
        <v>0</v>
      </c>
      <c r="BF190">
        <f t="shared" si="4"/>
        <v>1</v>
      </c>
      <c r="BG190" t="str">
        <f>VLOOKUP(AZ190,'Lookup Tables'!$A$75:$B$86,2,TRUE)</f>
        <v>Level 2</v>
      </c>
      <c r="BH190" t="str">
        <f t="shared" si="5"/>
        <v>Level 2</v>
      </c>
    </row>
    <row r="191" spans="1:60" x14ac:dyDescent="0.3">
      <c r="A191">
        <v>267124</v>
      </c>
      <c r="B191">
        <v>197</v>
      </c>
      <c r="C191" t="s">
        <v>1474</v>
      </c>
      <c r="D191">
        <v>1</v>
      </c>
      <c r="E191">
        <v>1</v>
      </c>
      <c r="F191">
        <v>0</v>
      </c>
      <c r="G191">
        <v>0</v>
      </c>
      <c r="H191" t="str">
        <f>VLOOKUP(B191,'Lookup Tables'!$A$75:$B$86,2,TRUE)</f>
        <v>Level 1</v>
      </c>
      <c r="V191">
        <v>9182405</v>
      </c>
      <c r="W191">
        <v>53</v>
      </c>
      <c r="X191" t="s">
        <v>1486</v>
      </c>
      <c r="Y191">
        <v>2</v>
      </c>
      <c r="Z191">
        <v>1</v>
      </c>
      <c r="AA191">
        <v>5</v>
      </c>
      <c r="AB191">
        <v>2</v>
      </c>
      <c r="AC191" t="str">
        <f>VLOOKUP(W191,'Lookup Tables'!$A$75:$B$86,2,TRUE)</f>
        <v>Level 1</v>
      </c>
      <c r="AY191">
        <v>267124</v>
      </c>
      <c r="AZ191">
        <v>197</v>
      </c>
      <c r="BA191" t="s">
        <v>1474</v>
      </c>
      <c r="BB191">
        <v>1</v>
      </c>
      <c r="BC191">
        <v>1</v>
      </c>
      <c r="BD191">
        <v>0</v>
      </c>
      <c r="BE191">
        <v>0</v>
      </c>
      <c r="BF191">
        <f t="shared" si="4"/>
        <v>1</v>
      </c>
      <c r="BG191" t="str">
        <f>VLOOKUP(AZ191,'Lookup Tables'!$A$75:$B$86,2,TRUE)</f>
        <v>Level 1</v>
      </c>
      <c r="BH191" t="str">
        <f t="shared" si="5"/>
        <v>Level 1</v>
      </c>
    </row>
    <row r="192" spans="1:60" x14ac:dyDescent="0.3">
      <c r="A192">
        <v>2209634</v>
      </c>
      <c r="B192">
        <v>403</v>
      </c>
      <c r="C192" t="s">
        <v>1480</v>
      </c>
      <c r="D192">
        <v>1</v>
      </c>
      <c r="E192">
        <v>1</v>
      </c>
      <c r="F192">
        <v>1</v>
      </c>
      <c r="G192">
        <v>0</v>
      </c>
      <c r="H192" t="str">
        <f>VLOOKUP(B192,'Lookup Tables'!$A$75:$B$86,2,TRUE)</f>
        <v>Level 2</v>
      </c>
      <c r="V192">
        <v>11305308</v>
      </c>
      <c r="W192">
        <v>191</v>
      </c>
      <c r="X192" t="s">
        <v>1492</v>
      </c>
      <c r="Y192">
        <v>1</v>
      </c>
      <c r="Z192">
        <v>1</v>
      </c>
      <c r="AA192">
        <v>2</v>
      </c>
      <c r="AB192">
        <v>0</v>
      </c>
      <c r="AC192" t="str">
        <f>VLOOKUP(W192,'Lookup Tables'!$A$75:$B$86,2,TRUE)</f>
        <v>Level 1</v>
      </c>
      <c r="AY192">
        <v>2209634</v>
      </c>
      <c r="AZ192">
        <v>403</v>
      </c>
      <c r="BA192" t="s">
        <v>1480</v>
      </c>
      <c r="BB192">
        <v>1</v>
      </c>
      <c r="BC192">
        <v>1</v>
      </c>
      <c r="BD192">
        <v>1</v>
      </c>
      <c r="BE192">
        <v>0</v>
      </c>
      <c r="BF192">
        <f t="shared" si="4"/>
        <v>2</v>
      </c>
      <c r="BG192" t="str">
        <f>VLOOKUP(AZ192,'Lookup Tables'!$A$75:$B$86,2,TRUE)</f>
        <v>Level 2</v>
      </c>
      <c r="BH192" t="str">
        <f t="shared" si="5"/>
        <v>Level 2</v>
      </c>
    </row>
    <row r="193" spans="1:60" x14ac:dyDescent="0.3">
      <c r="A193">
        <v>9182405</v>
      </c>
      <c r="B193">
        <v>53</v>
      </c>
      <c r="C193" t="s">
        <v>1486</v>
      </c>
      <c r="D193">
        <v>2</v>
      </c>
      <c r="E193">
        <v>1</v>
      </c>
      <c r="F193">
        <v>5</v>
      </c>
      <c r="G193">
        <v>2</v>
      </c>
      <c r="H193" t="str">
        <f>VLOOKUP(B193,'Lookup Tables'!$A$75:$B$86,2,TRUE)</f>
        <v>Level 1</v>
      </c>
      <c r="V193">
        <v>3728901</v>
      </c>
      <c r="W193">
        <v>32323</v>
      </c>
      <c r="X193" t="s">
        <v>1501</v>
      </c>
      <c r="Y193">
        <v>1</v>
      </c>
      <c r="Z193">
        <v>0</v>
      </c>
      <c r="AA193">
        <v>1</v>
      </c>
      <c r="AB193">
        <v>0</v>
      </c>
      <c r="AC193" t="str">
        <f>VLOOKUP(W193,'Lookup Tables'!$A$75:$B$86,2,TRUE)</f>
        <v>Level 9</v>
      </c>
      <c r="AY193">
        <v>9182405</v>
      </c>
      <c r="AZ193">
        <v>53</v>
      </c>
      <c r="BA193" t="s">
        <v>1486</v>
      </c>
      <c r="BB193">
        <v>2</v>
      </c>
      <c r="BC193">
        <v>1</v>
      </c>
      <c r="BD193">
        <v>5</v>
      </c>
      <c r="BE193">
        <v>2</v>
      </c>
      <c r="BF193">
        <f t="shared" si="4"/>
        <v>8</v>
      </c>
      <c r="BG193" t="str">
        <f>VLOOKUP(AZ193,'Lookup Tables'!$A$75:$B$86,2,TRUE)</f>
        <v>Level 1</v>
      </c>
      <c r="BH193" t="str">
        <f t="shared" si="5"/>
        <v>Level 1</v>
      </c>
    </row>
    <row r="194" spans="1:60" x14ac:dyDescent="0.3">
      <c r="A194">
        <v>11305308</v>
      </c>
      <c r="B194">
        <v>191</v>
      </c>
      <c r="C194" t="s">
        <v>1492</v>
      </c>
      <c r="D194">
        <v>1</v>
      </c>
      <c r="E194">
        <v>1</v>
      </c>
      <c r="F194">
        <v>2</v>
      </c>
      <c r="G194">
        <v>0</v>
      </c>
      <c r="H194" t="str">
        <f>VLOOKUP(B194,'Lookup Tables'!$A$75:$B$86,2,TRUE)</f>
        <v>Level 1</v>
      </c>
      <c r="V194">
        <v>2816057</v>
      </c>
      <c r="W194">
        <v>2024</v>
      </c>
      <c r="X194" t="s">
        <v>1507</v>
      </c>
      <c r="Y194">
        <v>1</v>
      </c>
      <c r="Z194">
        <v>1</v>
      </c>
      <c r="AA194">
        <v>0</v>
      </c>
      <c r="AB194">
        <v>0</v>
      </c>
      <c r="AC194" t="str">
        <f>VLOOKUP(W194,'Lookup Tables'!$A$75:$B$86,2,TRUE)</f>
        <v>Level 5</v>
      </c>
      <c r="AY194">
        <v>11305308</v>
      </c>
      <c r="AZ194">
        <v>191</v>
      </c>
      <c r="BA194" t="s">
        <v>1492</v>
      </c>
      <c r="BB194">
        <v>1</v>
      </c>
      <c r="BC194">
        <v>1</v>
      </c>
      <c r="BD194">
        <v>2</v>
      </c>
      <c r="BE194">
        <v>0</v>
      </c>
      <c r="BF194">
        <f t="shared" si="4"/>
        <v>3</v>
      </c>
      <c r="BG194" t="str">
        <f>VLOOKUP(AZ194,'Lookup Tables'!$A$75:$B$86,2,TRUE)</f>
        <v>Level 1</v>
      </c>
      <c r="BH194" t="str">
        <f t="shared" si="5"/>
        <v>Level 1</v>
      </c>
    </row>
    <row r="195" spans="1:60" x14ac:dyDescent="0.3">
      <c r="A195">
        <v>3728901</v>
      </c>
      <c r="B195">
        <v>32323</v>
      </c>
      <c r="C195" t="s">
        <v>1501</v>
      </c>
      <c r="D195">
        <v>1</v>
      </c>
      <c r="E195">
        <v>0</v>
      </c>
      <c r="F195">
        <v>1</v>
      </c>
      <c r="G195">
        <v>0</v>
      </c>
      <c r="H195" t="str">
        <f>VLOOKUP(B195,'Lookup Tables'!$A$75:$B$86,2,TRUE)</f>
        <v>Level 9</v>
      </c>
      <c r="V195">
        <v>2044096</v>
      </c>
      <c r="W195">
        <v>141</v>
      </c>
      <c r="X195" t="s">
        <v>1513</v>
      </c>
      <c r="Y195">
        <v>1</v>
      </c>
      <c r="Z195">
        <v>0</v>
      </c>
      <c r="AA195">
        <v>0</v>
      </c>
      <c r="AB195">
        <v>0</v>
      </c>
      <c r="AC195" t="str">
        <f>VLOOKUP(W195,'Lookup Tables'!$A$75:$B$86,2,TRUE)</f>
        <v>Level 1</v>
      </c>
      <c r="AY195">
        <v>3728901</v>
      </c>
      <c r="AZ195">
        <v>32323</v>
      </c>
      <c r="BA195" t="s">
        <v>1501</v>
      </c>
      <c r="BB195">
        <v>1</v>
      </c>
      <c r="BC195">
        <v>0</v>
      </c>
      <c r="BD195">
        <v>1</v>
      </c>
      <c r="BE195">
        <v>0</v>
      </c>
      <c r="BF195">
        <f t="shared" ref="BF195:BF258" si="6">SUM(BC195:BE195)</f>
        <v>1</v>
      </c>
      <c r="BG195" t="str">
        <f>VLOOKUP(AZ195,'Lookup Tables'!$A$75:$B$86,2,TRUE)</f>
        <v>Level 9</v>
      </c>
      <c r="BH195" t="str">
        <f t="shared" si="5"/>
        <v>Level 9</v>
      </c>
    </row>
    <row r="196" spans="1:60" x14ac:dyDescent="0.3">
      <c r="A196">
        <v>2816057</v>
      </c>
      <c r="B196">
        <v>2024</v>
      </c>
      <c r="C196" t="s">
        <v>1507</v>
      </c>
      <c r="D196">
        <v>1</v>
      </c>
      <c r="E196">
        <v>1</v>
      </c>
      <c r="F196">
        <v>0</v>
      </c>
      <c r="G196">
        <v>0</v>
      </c>
      <c r="H196" t="str">
        <f>VLOOKUP(B196,'Lookup Tables'!$A$75:$B$86,2,TRUE)</f>
        <v>Level 5</v>
      </c>
      <c r="V196">
        <v>11571138</v>
      </c>
      <c r="W196">
        <v>67</v>
      </c>
      <c r="X196" t="s">
        <v>1519</v>
      </c>
      <c r="Y196">
        <v>1</v>
      </c>
      <c r="Z196">
        <v>0</v>
      </c>
      <c r="AA196">
        <v>0</v>
      </c>
      <c r="AB196">
        <v>0</v>
      </c>
      <c r="AC196" t="str">
        <f>VLOOKUP(W196,'Lookup Tables'!$A$75:$B$86,2,TRUE)</f>
        <v>Level 1</v>
      </c>
      <c r="AY196">
        <v>2816057</v>
      </c>
      <c r="AZ196">
        <v>2024</v>
      </c>
      <c r="BA196" t="s">
        <v>1507</v>
      </c>
      <c r="BB196">
        <v>1</v>
      </c>
      <c r="BC196">
        <v>1</v>
      </c>
      <c r="BD196">
        <v>0</v>
      </c>
      <c r="BE196">
        <v>0</v>
      </c>
      <c r="BF196">
        <f t="shared" si="6"/>
        <v>1</v>
      </c>
      <c r="BG196" t="str">
        <f>VLOOKUP(AZ196,'Lookup Tables'!$A$75:$B$86,2,TRUE)</f>
        <v>Level 5</v>
      </c>
      <c r="BH196" t="str">
        <f t="shared" ref="BH196:BH259" si="7">IF(BF196&gt;0,BG196,"")</f>
        <v>Level 5</v>
      </c>
    </row>
    <row r="197" spans="1:60" x14ac:dyDescent="0.3">
      <c r="A197">
        <v>2044096</v>
      </c>
      <c r="B197">
        <v>141</v>
      </c>
      <c r="C197" t="s">
        <v>1513</v>
      </c>
      <c r="D197">
        <v>1</v>
      </c>
      <c r="E197">
        <v>0</v>
      </c>
      <c r="F197">
        <v>0</v>
      </c>
      <c r="G197">
        <v>0</v>
      </c>
      <c r="H197" t="str">
        <f>VLOOKUP(B197,'Lookup Tables'!$A$75:$B$86,2,TRUE)</f>
        <v>Level 1</v>
      </c>
      <c r="V197">
        <v>14794191</v>
      </c>
      <c r="W197">
        <v>1</v>
      </c>
      <c r="X197" t="s">
        <v>1534</v>
      </c>
      <c r="Y197">
        <v>1</v>
      </c>
      <c r="Z197">
        <v>1</v>
      </c>
      <c r="AA197">
        <v>0</v>
      </c>
      <c r="AB197">
        <v>0</v>
      </c>
      <c r="AC197" t="str">
        <f>VLOOKUP(W197,'Lookup Tables'!$A$75:$B$86,2,TRUE)</f>
        <v>Level 1</v>
      </c>
      <c r="AY197">
        <v>2044096</v>
      </c>
      <c r="AZ197">
        <v>141</v>
      </c>
      <c r="BA197" t="s">
        <v>1513</v>
      </c>
      <c r="BB197">
        <v>1</v>
      </c>
      <c r="BC197">
        <v>0</v>
      </c>
      <c r="BD197">
        <v>0</v>
      </c>
      <c r="BE197">
        <v>0</v>
      </c>
      <c r="BF197">
        <f t="shared" si="6"/>
        <v>0</v>
      </c>
      <c r="BG197" t="str">
        <f>VLOOKUP(AZ197,'Lookup Tables'!$A$75:$B$86,2,TRUE)</f>
        <v>Level 1</v>
      </c>
      <c r="BH197" t="str">
        <f t="shared" si="7"/>
        <v/>
      </c>
    </row>
    <row r="198" spans="1:60" x14ac:dyDescent="0.3">
      <c r="A198">
        <v>11571138</v>
      </c>
      <c r="B198">
        <v>67</v>
      </c>
      <c r="C198" t="s">
        <v>1519</v>
      </c>
      <c r="D198">
        <v>1</v>
      </c>
      <c r="E198">
        <v>0</v>
      </c>
      <c r="F198">
        <v>0</v>
      </c>
      <c r="G198">
        <v>0</v>
      </c>
      <c r="H198" t="str">
        <f>VLOOKUP(B198,'Lookup Tables'!$A$75:$B$86,2,TRUE)</f>
        <v>Level 1</v>
      </c>
      <c r="V198">
        <v>3790293</v>
      </c>
      <c r="W198">
        <v>53</v>
      </c>
      <c r="X198" t="s">
        <v>1543</v>
      </c>
      <c r="Y198">
        <v>1</v>
      </c>
      <c r="Z198">
        <v>0</v>
      </c>
      <c r="AA198">
        <v>0</v>
      </c>
      <c r="AB198">
        <v>0</v>
      </c>
      <c r="AC198" t="str">
        <f>VLOOKUP(W198,'Lookup Tables'!$A$75:$B$86,2,TRUE)</f>
        <v>Level 1</v>
      </c>
      <c r="AY198">
        <v>11571138</v>
      </c>
      <c r="AZ198">
        <v>67</v>
      </c>
      <c r="BA198" t="s">
        <v>1519</v>
      </c>
      <c r="BB198">
        <v>1</v>
      </c>
      <c r="BC198">
        <v>0</v>
      </c>
      <c r="BD198">
        <v>0</v>
      </c>
      <c r="BE198">
        <v>0</v>
      </c>
      <c r="BF198">
        <f t="shared" si="6"/>
        <v>0</v>
      </c>
      <c r="BG198" t="str">
        <f>VLOOKUP(AZ198,'Lookup Tables'!$A$75:$B$86,2,TRUE)</f>
        <v>Level 1</v>
      </c>
      <c r="BH198" t="str">
        <f t="shared" si="7"/>
        <v/>
      </c>
    </row>
    <row r="199" spans="1:60" x14ac:dyDescent="0.3">
      <c r="A199">
        <v>14794191</v>
      </c>
      <c r="B199">
        <v>1</v>
      </c>
      <c r="C199" t="s">
        <v>1534</v>
      </c>
      <c r="D199">
        <v>1</v>
      </c>
      <c r="E199">
        <v>1</v>
      </c>
      <c r="F199">
        <v>0</v>
      </c>
      <c r="G199">
        <v>0</v>
      </c>
      <c r="H199" t="str">
        <f>VLOOKUP(B199,'Lookup Tables'!$A$75:$B$86,2,TRUE)</f>
        <v>Level 1</v>
      </c>
      <c r="V199">
        <v>13681455</v>
      </c>
      <c r="W199">
        <v>13</v>
      </c>
      <c r="X199" t="s">
        <v>1549</v>
      </c>
      <c r="Y199">
        <v>3</v>
      </c>
      <c r="Z199">
        <v>0</v>
      </c>
      <c r="AA199">
        <v>4</v>
      </c>
      <c r="AB199">
        <v>1</v>
      </c>
      <c r="AC199" t="str">
        <f>VLOOKUP(W199,'Lookup Tables'!$A$75:$B$86,2,TRUE)</f>
        <v>Level 1</v>
      </c>
      <c r="AY199">
        <v>14794191</v>
      </c>
      <c r="AZ199">
        <v>1</v>
      </c>
      <c r="BA199" t="s">
        <v>1534</v>
      </c>
      <c r="BB199">
        <v>1</v>
      </c>
      <c r="BC199">
        <v>1</v>
      </c>
      <c r="BD199">
        <v>0</v>
      </c>
      <c r="BE199">
        <v>0</v>
      </c>
      <c r="BF199">
        <f t="shared" si="6"/>
        <v>1</v>
      </c>
      <c r="BG199" t="str">
        <f>VLOOKUP(AZ199,'Lookup Tables'!$A$75:$B$86,2,TRUE)</f>
        <v>Level 1</v>
      </c>
      <c r="BH199" t="str">
        <f t="shared" si="7"/>
        <v>Level 1</v>
      </c>
    </row>
    <row r="200" spans="1:60" x14ac:dyDescent="0.3">
      <c r="A200">
        <v>3790293</v>
      </c>
      <c r="B200">
        <v>53</v>
      </c>
      <c r="C200" t="s">
        <v>1543</v>
      </c>
      <c r="D200">
        <v>1</v>
      </c>
      <c r="E200">
        <v>0</v>
      </c>
      <c r="F200">
        <v>0</v>
      </c>
      <c r="G200">
        <v>0</v>
      </c>
      <c r="H200" t="str">
        <f>VLOOKUP(B200,'Lookup Tables'!$A$75:$B$86,2,TRUE)</f>
        <v>Level 1</v>
      </c>
      <c r="V200">
        <v>3419211</v>
      </c>
      <c r="W200">
        <v>509</v>
      </c>
      <c r="X200" t="s">
        <v>765</v>
      </c>
      <c r="Y200">
        <v>1</v>
      </c>
      <c r="Z200">
        <v>0</v>
      </c>
      <c r="AA200">
        <v>2</v>
      </c>
      <c r="AB200">
        <v>0</v>
      </c>
      <c r="AC200" t="str">
        <f>VLOOKUP(W200,'Lookup Tables'!$A$75:$B$86,2,TRUE)</f>
        <v>Level 3</v>
      </c>
      <c r="AY200">
        <v>3790293</v>
      </c>
      <c r="AZ200">
        <v>53</v>
      </c>
      <c r="BA200" t="s">
        <v>1543</v>
      </c>
      <c r="BB200">
        <v>1</v>
      </c>
      <c r="BC200">
        <v>0</v>
      </c>
      <c r="BD200">
        <v>0</v>
      </c>
      <c r="BE200">
        <v>0</v>
      </c>
      <c r="BF200">
        <f t="shared" si="6"/>
        <v>0</v>
      </c>
      <c r="BG200" t="str">
        <f>VLOOKUP(AZ200,'Lookup Tables'!$A$75:$B$86,2,TRUE)</f>
        <v>Level 1</v>
      </c>
      <c r="BH200" t="str">
        <f t="shared" si="7"/>
        <v/>
      </c>
    </row>
    <row r="201" spans="1:60" x14ac:dyDescent="0.3">
      <c r="A201">
        <v>13681455</v>
      </c>
      <c r="B201">
        <v>13</v>
      </c>
      <c r="C201" t="s">
        <v>1549</v>
      </c>
      <c r="D201">
        <v>3</v>
      </c>
      <c r="E201">
        <v>0</v>
      </c>
      <c r="F201">
        <v>4</v>
      </c>
      <c r="G201">
        <v>1</v>
      </c>
      <c r="H201" t="str">
        <f>VLOOKUP(B201,'Lookup Tables'!$A$75:$B$86,2,TRUE)</f>
        <v>Level 1</v>
      </c>
      <c r="V201">
        <v>1080633</v>
      </c>
      <c r="W201">
        <v>2342</v>
      </c>
      <c r="X201" t="s">
        <v>1558</v>
      </c>
      <c r="Y201">
        <v>1</v>
      </c>
      <c r="Z201">
        <v>0</v>
      </c>
      <c r="AA201">
        <v>0</v>
      </c>
      <c r="AB201">
        <v>0</v>
      </c>
      <c r="AC201" t="str">
        <f>VLOOKUP(W201,'Lookup Tables'!$A$75:$B$86,2,TRUE)</f>
        <v>Level 5</v>
      </c>
      <c r="AY201">
        <v>13681455</v>
      </c>
      <c r="AZ201">
        <v>13</v>
      </c>
      <c r="BA201" t="s">
        <v>1549</v>
      </c>
      <c r="BB201">
        <v>3</v>
      </c>
      <c r="BC201">
        <v>0</v>
      </c>
      <c r="BD201">
        <v>4</v>
      </c>
      <c r="BE201">
        <v>1</v>
      </c>
      <c r="BF201">
        <f t="shared" si="6"/>
        <v>5</v>
      </c>
      <c r="BG201" t="str">
        <f>VLOOKUP(AZ201,'Lookup Tables'!$A$75:$B$86,2,TRUE)</f>
        <v>Level 1</v>
      </c>
      <c r="BH201" t="str">
        <f t="shared" si="7"/>
        <v>Level 1</v>
      </c>
    </row>
    <row r="202" spans="1:60" x14ac:dyDescent="0.3">
      <c r="A202">
        <v>3419211</v>
      </c>
      <c r="B202">
        <v>509</v>
      </c>
      <c r="C202" t="s">
        <v>765</v>
      </c>
      <c r="D202">
        <v>1</v>
      </c>
      <c r="E202">
        <v>0</v>
      </c>
      <c r="F202">
        <v>2</v>
      </c>
      <c r="G202">
        <v>0</v>
      </c>
      <c r="H202" t="str">
        <f>VLOOKUP(B202,'Lookup Tables'!$A$75:$B$86,2,TRUE)</f>
        <v>Level 3</v>
      </c>
      <c r="V202">
        <v>7762046</v>
      </c>
      <c r="W202">
        <v>1</v>
      </c>
      <c r="X202" t="s">
        <v>1564</v>
      </c>
      <c r="Y202">
        <v>1</v>
      </c>
      <c r="Z202">
        <v>0</v>
      </c>
      <c r="AA202">
        <v>1</v>
      </c>
      <c r="AB202">
        <v>0</v>
      </c>
      <c r="AC202" t="str">
        <f>VLOOKUP(W202,'Lookup Tables'!$A$75:$B$86,2,TRUE)</f>
        <v>Level 1</v>
      </c>
      <c r="AY202">
        <v>3419211</v>
      </c>
      <c r="AZ202">
        <v>509</v>
      </c>
      <c r="BA202" t="s">
        <v>765</v>
      </c>
      <c r="BB202">
        <v>1</v>
      </c>
      <c r="BC202">
        <v>0</v>
      </c>
      <c r="BD202">
        <v>2</v>
      </c>
      <c r="BE202">
        <v>0</v>
      </c>
      <c r="BF202">
        <f t="shared" si="6"/>
        <v>2</v>
      </c>
      <c r="BG202" t="str">
        <f>VLOOKUP(AZ202,'Lookup Tables'!$A$75:$B$86,2,TRUE)</f>
        <v>Level 3</v>
      </c>
      <c r="BH202" t="str">
        <f t="shared" si="7"/>
        <v>Level 3</v>
      </c>
    </row>
    <row r="203" spans="1:60" x14ac:dyDescent="0.3">
      <c r="A203">
        <v>1080633</v>
      </c>
      <c r="B203">
        <v>2342</v>
      </c>
      <c r="C203" t="s">
        <v>1558</v>
      </c>
      <c r="D203">
        <v>1</v>
      </c>
      <c r="E203">
        <v>0</v>
      </c>
      <c r="F203">
        <v>0</v>
      </c>
      <c r="G203">
        <v>0</v>
      </c>
      <c r="H203" t="str">
        <f>VLOOKUP(B203,'Lookup Tables'!$A$75:$B$86,2,TRUE)</f>
        <v>Level 5</v>
      </c>
      <c r="V203">
        <v>5493993</v>
      </c>
      <c r="W203">
        <v>93</v>
      </c>
      <c r="X203" t="s">
        <v>1573</v>
      </c>
      <c r="Y203">
        <v>1</v>
      </c>
      <c r="Z203">
        <v>0</v>
      </c>
      <c r="AA203">
        <v>0</v>
      </c>
      <c r="AB203">
        <v>0</v>
      </c>
      <c r="AC203" t="str">
        <f>VLOOKUP(W203,'Lookup Tables'!$A$75:$B$86,2,TRUE)</f>
        <v>Level 1</v>
      </c>
      <c r="AY203">
        <v>1080633</v>
      </c>
      <c r="AZ203">
        <v>2342</v>
      </c>
      <c r="BA203" t="s">
        <v>1558</v>
      </c>
      <c r="BB203">
        <v>1</v>
      </c>
      <c r="BC203">
        <v>0</v>
      </c>
      <c r="BD203">
        <v>0</v>
      </c>
      <c r="BE203">
        <v>0</v>
      </c>
      <c r="BF203">
        <f t="shared" si="6"/>
        <v>0</v>
      </c>
      <c r="BG203" t="str">
        <f>VLOOKUP(AZ203,'Lookup Tables'!$A$75:$B$86,2,TRUE)</f>
        <v>Level 5</v>
      </c>
      <c r="BH203" t="str">
        <f t="shared" si="7"/>
        <v/>
      </c>
    </row>
    <row r="204" spans="1:60" x14ac:dyDescent="0.3">
      <c r="A204">
        <v>7762046</v>
      </c>
      <c r="B204">
        <v>1</v>
      </c>
      <c r="C204" t="s">
        <v>1564</v>
      </c>
      <c r="D204">
        <v>1</v>
      </c>
      <c r="E204">
        <v>0</v>
      </c>
      <c r="F204">
        <v>1</v>
      </c>
      <c r="G204">
        <v>0</v>
      </c>
      <c r="H204" t="str">
        <f>VLOOKUP(B204,'Lookup Tables'!$A$75:$B$86,2,TRUE)</f>
        <v>Level 1</v>
      </c>
      <c r="V204">
        <v>3443770</v>
      </c>
      <c r="W204">
        <v>179</v>
      </c>
      <c r="X204" t="s">
        <v>1579</v>
      </c>
      <c r="Y204">
        <v>1</v>
      </c>
      <c r="Z204">
        <v>0</v>
      </c>
      <c r="AA204">
        <v>0</v>
      </c>
      <c r="AB204">
        <v>0</v>
      </c>
      <c r="AC204" t="str">
        <f>VLOOKUP(W204,'Lookup Tables'!$A$75:$B$86,2,TRUE)</f>
        <v>Level 1</v>
      </c>
      <c r="AY204">
        <v>7762046</v>
      </c>
      <c r="AZ204">
        <v>1</v>
      </c>
      <c r="BA204" t="s">
        <v>1564</v>
      </c>
      <c r="BB204">
        <v>1</v>
      </c>
      <c r="BC204">
        <v>0</v>
      </c>
      <c r="BD204">
        <v>1</v>
      </c>
      <c r="BE204">
        <v>0</v>
      </c>
      <c r="BF204">
        <f t="shared" si="6"/>
        <v>1</v>
      </c>
      <c r="BG204" t="str">
        <f>VLOOKUP(AZ204,'Lookup Tables'!$A$75:$B$86,2,TRUE)</f>
        <v>Level 1</v>
      </c>
      <c r="BH204" t="str">
        <f t="shared" si="7"/>
        <v>Level 1</v>
      </c>
    </row>
    <row r="205" spans="1:60" x14ac:dyDescent="0.3">
      <c r="A205">
        <v>5493993</v>
      </c>
      <c r="B205">
        <v>93</v>
      </c>
      <c r="C205" t="s">
        <v>1573</v>
      </c>
      <c r="D205">
        <v>1</v>
      </c>
      <c r="E205">
        <v>0</v>
      </c>
      <c r="F205">
        <v>0</v>
      </c>
      <c r="G205">
        <v>0</v>
      </c>
      <c r="H205" t="str">
        <f>VLOOKUP(B205,'Lookup Tables'!$A$75:$B$86,2,TRUE)</f>
        <v>Level 1</v>
      </c>
      <c r="V205">
        <v>5820408</v>
      </c>
      <c r="W205">
        <v>185</v>
      </c>
      <c r="X205" t="s">
        <v>1585</v>
      </c>
      <c r="Y205">
        <v>1</v>
      </c>
      <c r="Z205">
        <v>0</v>
      </c>
      <c r="AA205">
        <v>0</v>
      </c>
      <c r="AB205">
        <v>0</v>
      </c>
      <c r="AC205" t="str">
        <f>VLOOKUP(W205,'Lookup Tables'!$A$75:$B$86,2,TRUE)</f>
        <v>Level 1</v>
      </c>
      <c r="AY205">
        <v>5493993</v>
      </c>
      <c r="AZ205">
        <v>93</v>
      </c>
      <c r="BA205" t="s">
        <v>1573</v>
      </c>
      <c r="BB205">
        <v>1</v>
      </c>
      <c r="BC205">
        <v>0</v>
      </c>
      <c r="BD205">
        <v>0</v>
      </c>
      <c r="BE205">
        <v>0</v>
      </c>
      <c r="BF205">
        <f t="shared" si="6"/>
        <v>0</v>
      </c>
      <c r="BG205" t="str">
        <f>VLOOKUP(AZ205,'Lookup Tables'!$A$75:$B$86,2,TRUE)</f>
        <v>Level 1</v>
      </c>
      <c r="BH205" t="str">
        <f t="shared" si="7"/>
        <v/>
      </c>
    </row>
    <row r="206" spans="1:60" x14ac:dyDescent="0.3">
      <c r="A206">
        <v>3443770</v>
      </c>
      <c r="B206">
        <v>179</v>
      </c>
      <c r="C206" t="s">
        <v>1579</v>
      </c>
      <c r="D206">
        <v>1</v>
      </c>
      <c r="E206">
        <v>0</v>
      </c>
      <c r="F206">
        <v>0</v>
      </c>
      <c r="G206">
        <v>0</v>
      </c>
      <c r="H206" t="str">
        <f>VLOOKUP(B206,'Lookup Tables'!$A$75:$B$86,2,TRUE)</f>
        <v>Level 1</v>
      </c>
      <c r="V206">
        <v>7453</v>
      </c>
      <c r="W206">
        <v>6900</v>
      </c>
      <c r="X206" t="s">
        <v>1242</v>
      </c>
      <c r="Y206">
        <v>2</v>
      </c>
      <c r="Z206">
        <v>0</v>
      </c>
      <c r="AA206">
        <v>0</v>
      </c>
      <c r="AB206">
        <v>2</v>
      </c>
      <c r="AC206" t="str">
        <f>VLOOKUP(W206,'Lookup Tables'!$A$75:$B$86,2,TRUE)</f>
        <v>Level 7</v>
      </c>
      <c r="AY206">
        <v>3443770</v>
      </c>
      <c r="AZ206">
        <v>179</v>
      </c>
      <c r="BA206" t="s">
        <v>1579</v>
      </c>
      <c r="BB206">
        <v>1</v>
      </c>
      <c r="BC206">
        <v>0</v>
      </c>
      <c r="BD206">
        <v>0</v>
      </c>
      <c r="BE206">
        <v>0</v>
      </c>
      <c r="BF206">
        <f t="shared" si="6"/>
        <v>0</v>
      </c>
      <c r="BG206" t="str">
        <f>VLOOKUP(AZ206,'Lookup Tables'!$A$75:$B$86,2,TRUE)</f>
        <v>Level 1</v>
      </c>
      <c r="BH206" t="str">
        <f t="shared" si="7"/>
        <v/>
      </c>
    </row>
    <row r="207" spans="1:60" x14ac:dyDescent="0.3">
      <c r="A207">
        <v>5820408</v>
      </c>
      <c r="B207">
        <v>185</v>
      </c>
      <c r="C207" t="s">
        <v>1585</v>
      </c>
      <c r="D207">
        <v>1</v>
      </c>
      <c r="E207">
        <v>0</v>
      </c>
      <c r="F207">
        <v>0</v>
      </c>
      <c r="G207">
        <v>0</v>
      </c>
      <c r="H207" t="str">
        <f>VLOOKUP(B207,'Lookup Tables'!$A$75:$B$86,2,TRUE)</f>
        <v>Level 1</v>
      </c>
      <c r="V207">
        <v>14286329</v>
      </c>
      <c r="W207">
        <v>1</v>
      </c>
      <c r="X207" t="s">
        <v>3014</v>
      </c>
      <c r="Y207">
        <v>1</v>
      </c>
      <c r="Z207">
        <v>0</v>
      </c>
      <c r="AA207">
        <v>0</v>
      </c>
      <c r="AB207">
        <v>1</v>
      </c>
      <c r="AC207" t="str">
        <f>VLOOKUP(W207,'Lookup Tables'!$A$75:$B$86,2,TRUE)</f>
        <v>Level 1</v>
      </c>
      <c r="AY207">
        <v>5820408</v>
      </c>
      <c r="AZ207">
        <v>185</v>
      </c>
      <c r="BA207" t="s">
        <v>1585</v>
      </c>
      <c r="BB207">
        <v>1</v>
      </c>
      <c r="BC207">
        <v>0</v>
      </c>
      <c r="BD207">
        <v>0</v>
      </c>
      <c r="BE207">
        <v>0</v>
      </c>
      <c r="BF207">
        <f t="shared" si="6"/>
        <v>0</v>
      </c>
      <c r="BG207" t="str">
        <f>VLOOKUP(AZ207,'Lookup Tables'!$A$75:$B$86,2,TRUE)</f>
        <v>Level 1</v>
      </c>
      <c r="BH207" t="str">
        <f t="shared" si="7"/>
        <v/>
      </c>
    </row>
    <row r="208" spans="1:60" x14ac:dyDescent="0.3">
      <c r="A208">
        <v>7453</v>
      </c>
      <c r="B208">
        <v>6900</v>
      </c>
      <c r="C208" t="s">
        <v>1242</v>
      </c>
      <c r="D208">
        <v>2</v>
      </c>
      <c r="E208">
        <v>0</v>
      </c>
      <c r="F208">
        <v>0</v>
      </c>
      <c r="G208">
        <v>2</v>
      </c>
      <c r="H208" t="str">
        <f>VLOOKUP(B208,'Lookup Tables'!$A$75:$B$86,2,TRUE)</f>
        <v>Level 7</v>
      </c>
      <c r="V208">
        <v>9733925</v>
      </c>
      <c r="W208">
        <v>155</v>
      </c>
      <c r="X208" t="s">
        <v>1606</v>
      </c>
      <c r="Y208">
        <v>1</v>
      </c>
      <c r="Z208">
        <v>1</v>
      </c>
      <c r="AA208">
        <v>0</v>
      </c>
      <c r="AB208">
        <v>2</v>
      </c>
      <c r="AC208" t="str">
        <f>VLOOKUP(W208,'Lookup Tables'!$A$75:$B$86,2,TRUE)</f>
        <v>Level 1</v>
      </c>
      <c r="AY208">
        <v>7453</v>
      </c>
      <c r="AZ208">
        <v>6900</v>
      </c>
      <c r="BA208" t="s">
        <v>1242</v>
      </c>
      <c r="BB208">
        <v>2</v>
      </c>
      <c r="BC208">
        <v>0</v>
      </c>
      <c r="BD208">
        <v>0</v>
      </c>
      <c r="BE208">
        <v>2</v>
      </c>
      <c r="BF208">
        <f t="shared" si="6"/>
        <v>2</v>
      </c>
      <c r="BG208" t="str">
        <f>VLOOKUP(AZ208,'Lookup Tables'!$A$75:$B$86,2,TRUE)</f>
        <v>Level 7</v>
      </c>
      <c r="BH208" t="str">
        <f t="shared" si="7"/>
        <v>Level 7</v>
      </c>
    </row>
    <row r="209" spans="1:60" x14ac:dyDescent="0.3">
      <c r="A209">
        <v>14286329</v>
      </c>
      <c r="B209">
        <v>1</v>
      </c>
      <c r="C209" t="s">
        <v>3014</v>
      </c>
      <c r="D209">
        <v>1</v>
      </c>
      <c r="E209">
        <v>0</v>
      </c>
      <c r="F209">
        <v>0</v>
      </c>
      <c r="G209">
        <v>1</v>
      </c>
      <c r="H209" t="str">
        <f>VLOOKUP(B209,'Lookup Tables'!$A$75:$B$86,2,TRUE)</f>
        <v>Level 1</v>
      </c>
      <c r="V209">
        <v>2202866</v>
      </c>
      <c r="W209">
        <v>279</v>
      </c>
      <c r="X209" t="s">
        <v>1615</v>
      </c>
      <c r="Y209">
        <v>2</v>
      </c>
      <c r="Z209">
        <v>0</v>
      </c>
      <c r="AA209">
        <v>0</v>
      </c>
      <c r="AB209">
        <v>0</v>
      </c>
      <c r="AC209" t="str">
        <f>VLOOKUP(W209,'Lookup Tables'!$A$75:$B$86,2,TRUE)</f>
        <v>Level 2</v>
      </c>
      <c r="AY209">
        <v>14286329</v>
      </c>
      <c r="AZ209">
        <v>1</v>
      </c>
      <c r="BA209" t="s">
        <v>3014</v>
      </c>
      <c r="BB209">
        <v>1</v>
      </c>
      <c r="BC209">
        <v>0</v>
      </c>
      <c r="BD209">
        <v>0</v>
      </c>
      <c r="BE209">
        <v>1</v>
      </c>
      <c r="BF209">
        <f t="shared" si="6"/>
        <v>1</v>
      </c>
      <c r="BG209" t="str">
        <f>VLOOKUP(AZ209,'Lookup Tables'!$A$75:$B$86,2,TRUE)</f>
        <v>Level 1</v>
      </c>
      <c r="BH209" t="str">
        <f t="shared" si="7"/>
        <v>Level 1</v>
      </c>
    </row>
    <row r="210" spans="1:60" x14ac:dyDescent="0.3">
      <c r="A210">
        <v>9733925</v>
      </c>
      <c r="B210">
        <v>155</v>
      </c>
      <c r="C210" t="s">
        <v>1606</v>
      </c>
      <c r="D210">
        <v>1</v>
      </c>
      <c r="E210">
        <v>1</v>
      </c>
      <c r="F210">
        <v>0</v>
      </c>
      <c r="G210">
        <v>2</v>
      </c>
      <c r="H210" t="str">
        <f>VLOOKUP(B210,'Lookup Tables'!$A$75:$B$86,2,TRUE)</f>
        <v>Level 1</v>
      </c>
      <c r="V210">
        <v>656822</v>
      </c>
      <c r="W210">
        <v>1047</v>
      </c>
      <c r="X210" t="s">
        <v>1623</v>
      </c>
      <c r="Y210">
        <v>1</v>
      </c>
      <c r="Z210">
        <v>0</v>
      </c>
      <c r="AA210">
        <v>0</v>
      </c>
      <c r="AB210">
        <v>2</v>
      </c>
      <c r="AC210" t="str">
        <f>VLOOKUP(W210,'Lookup Tables'!$A$75:$B$86,2,TRUE)</f>
        <v>Level 4</v>
      </c>
      <c r="AY210">
        <v>9733925</v>
      </c>
      <c r="AZ210">
        <v>155</v>
      </c>
      <c r="BA210" t="s">
        <v>1606</v>
      </c>
      <c r="BB210">
        <v>1</v>
      </c>
      <c r="BC210">
        <v>1</v>
      </c>
      <c r="BD210">
        <v>0</v>
      </c>
      <c r="BE210">
        <v>2</v>
      </c>
      <c r="BF210">
        <f t="shared" si="6"/>
        <v>3</v>
      </c>
      <c r="BG210" t="str">
        <f>VLOOKUP(AZ210,'Lookup Tables'!$A$75:$B$86,2,TRUE)</f>
        <v>Level 1</v>
      </c>
      <c r="BH210" t="str">
        <f t="shared" si="7"/>
        <v>Level 1</v>
      </c>
    </row>
    <row r="211" spans="1:60" x14ac:dyDescent="0.3">
      <c r="A211">
        <v>2202866</v>
      </c>
      <c r="B211">
        <v>279</v>
      </c>
      <c r="C211" t="s">
        <v>1615</v>
      </c>
      <c r="D211">
        <v>2</v>
      </c>
      <c r="E211">
        <v>0</v>
      </c>
      <c r="F211">
        <v>0</v>
      </c>
      <c r="G211">
        <v>0</v>
      </c>
      <c r="H211" t="str">
        <f>VLOOKUP(B211,'Lookup Tables'!$A$75:$B$86,2,TRUE)</f>
        <v>Level 2</v>
      </c>
      <c r="V211">
        <v>210456</v>
      </c>
      <c r="W211">
        <v>4458</v>
      </c>
      <c r="X211" t="s">
        <v>1629</v>
      </c>
      <c r="Y211">
        <v>1</v>
      </c>
      <c r="Z211">
        <v>0</v>
      </c>
      <c r="AA211">
        <v>0</v>
      </c>
      <c r="AB211">
        <v>3</v>
      </c>
      <c r="AC211" t="str">
        <f>VLOOKUP(W211,'Lookup Tables'!$A$75:$B$86,2,TRUE)</f>
        <v>Level 6</v>
      </c>
      <c r="AY211">
        <v>2202866</v>
      </c>
      <c r="AZ211">
        <v>279</v>
      </c>
      <c r="BA211" t="s">
        <v>1615</v>
      </c>
      <c r="BB211">
        <v>2</v>
      </c>
      <c r="BC211">
        <v>0</v>
      </c>
      <c r="BD211">
        <v>0</v>
      </c>
      <c r="BE211">
        <v>0</v>
      </c>
      <c r="BF211">
        <f t="shared" si="6"/>
        <v>0</v>
      </c>
      <c r="BG211" t="str">
        <f>VLOOKUP(AZ211,'Lookup Tables'!$A$75:$B$86,2,TRUE)</f>
        <v>Level 2</v>
      </c>
      <c r="BH211" t="str">
        <f t="shared" si="7"/>
        <v/>
      </c>
    </row>
    <row r="212" spans="1:60" x14ac:dyDescent="0.3">
      <c r="A212">
        <v>656822</v>
      </c>
      <c r="B212">
        <v>1047</v>
      </c>
      <c r="C212" t="s">
        <v>1623</v>
      </c>
      <c r="D212">
        <v>1</v>
      </c>
      <c r="E212">
        <v>0</v>
      </c>
      <c r="F212">
        <v>0</v>
      </c>
      <c r="G212">
        <v>2</v>
      </c>
      <c r="H212" t="str">
        <f>VLOOKUP(B212,'Lookup Tables'!$A$75:$B$86,2,TRUE)</f>
        <v>Level 4</v>
      </c>
      <c r="V212">
        <v>13995444</v>
      </c>
      <c r="W212">
        <v>1</v>
      </c>
      <c r="X212" t="s">
        <v>1638</v>
      </c>
      <c r="Y212">
        <v>1</v>
      </c>
      <c r="Z212">
        <v>0</v>
      </c>
      <c r="AA212">
        <v>0</v>
      </c>
      <c r="AB212">
        <v>0</v>
      </c>
      <c r="AC212" t="str">
        <f>VLOOKUP(W212,'Lookup Tables'!$A$75:$B$86,2,TRUE)</f>
        <v>Level 1</v>
      </c>
      <c r="AY212">
        <v>656822</v>
      </c>
      <c r="AZ212">
        <v>1047</v>
      </c>
      <c r="BA212" t="s">
        <v>1623</v>
      </c>
      <c r="BB212">
        <v>1</v>
      </c>
      <c r="BC212">
        <v>0</v>
      </c>
      <c r="BD212">
        <v>0</v>
      </c>
      <c r="BE212">
        <v>2</v>
      </c>
      <c r="BF212">
        <f t="shared" si="6"/>
        <v>2</v>
      </c>
      <c r="BG212" t="str">
        <f>VLOOKUP(AZ212,'Lookup Tables'!$A$75:$B$86,2,TRUE)</f>
        <v>Level 4</v>
      </c>
      <c r="BH212" t="str">
        <f t="shared" si="7"/>
        <v>Level 4</v>
      </c>
    </row>
    <row r="213" spans="1:60" x14ac:dyDescent="0.3">
      <c r="A213">
        <v>210456</v>
      </c>
      <c r="B213">
        <v>4458</v>
      </c>
      <c r="C213" t="s">
        <v>1629</v>
      </c>
      <c r="D213">
        <v>1</v>
      </c>
      <c r="E213">
        <v>0</v>
      </c>
      <c r="F213">
        <v>0</v>
      </c>
      <c r="G213">
        <v>3</v>
      </c>
      <c r="H213" t="str">
        <f>VLOOKUP(B213,'Lookup Tables'!$A$75:$B$86,2,TRUE)</f>
        <v>Level 6</v>
      </c>
      <c r="V213">
        <v>8721240</v>
      </c>
      <c r="W213">
        <v>1</v>
      </c>
      <c r="X213" t="s">
        <v>1653</v>
      </c>
      <c r="Y213">
        <v>1</v>
      </c>
      <c r="Z213">
        <v>0</v>
      </c>
      <c r="AA213">
        <v>0</v>
      </c>
      <c r="AB213">
        <v>0</v>
      </c>
      <c r="AC213" t="str">
        <f>VLOOKUP(W213,'Lookup Tables'!$A$75:$B$86,2,TRUE)</f>
        <v>Level 1</v>
      </c>
      <c r="AY213">
        <v>210456</v>
      </c>
      <c r="AZ213">
        <v>4458</v>
      </c>
      <c r="BA213" t="s">
        <v>1629</v>
      </c>
      <c r="BB213">
        <v>1</v>
      </c>
      <c r="BC213">
        <v>0</v>
      </c>
      <c r="BD213">
        <v>0</v>
      </c>
      <c r="BE213">
        <v>3</v>
      </c>
      <c r="BF213">
        <f t="shared" si="6"/>
        <v>3</v>
      </c>
      <c r="BG213" t="str">
        <f>VLOOKUP(AZ213,'Lookup Tables'!$A$75:$B$86,2,TRUE)</f>
        <v>Level 6</v>
      </c>
      <c r="BH213" t="str">
        <f t="shared" si="7"/>
        <v>Level 6</v>
      </c>
    </row>
    <row r="214" spans="1:60" x14ac:dyDescent="0.3">
      <c r="A214">
        <v>13995444</v>
      </c>
      <c r="B214">
        <v>1</v>
      </c>
      <c r="C214" t="s">
        <v>1638</v>
      </c>
      <c r="D214">
        <v>1</v>
      </c>
      <c r="E214">
        <v>0</v>
      </c>
      <c r="F214">
        <v>0</v>
      </c>
      <c r="G214">
        <v>0</v>
      </c>
      <c r="H214" t="str">
        <f>VLOOKUP(B214,'Lookup Tables'!$A$75:$B$86,2,TRUE)</f>
        <v>Level 1</v>
      </c>
      <c r="V214">
        <v>5306333</v>
      </c>
      <c r="W214">
        <v>2360</v>
      </c>
      <c r="X214" t="s">
        <v>1658</v>
      </c>
      <c r="Y214">
        <v>1</v>
      </c>
      <c r="Z214">
        <v>0</v>
      </c>
      <c r="AA214">
        <v>0</v>
      </c>
      <c r="AB214">
        <v>0</v>
      </c>
      <c r="AC214" t="str">
        <f>VLOOKUP(W214,'Lookup Tables'!$A$75:$B$86,2,TRUE)</f>
        <v>Level 5</v>
      </c>
      <c r="AY214">
        <v>13995444</v>
      </c>
      <c r="AZ214">
        <v>1</v>
      </c>
      <c r="BA214" t="s">
        <v>1638</v>
      </c>
      <c r="BB214">
        <v>1</v>
      </c>
      <c r="BC214">
        <v>0</v>
      </c>
      <c r="BD214">
        <v>0</v>
      </c>
      <c r="BE214">
        <v>0</v>
      </c>
      <c r="BF214">
        <f t="shared" si="6"/>
        <v>0</v>
      </c>
      <c r="BG214" t="str">
        <f>VLOOKUP(AZ214,'Lookup Tables'!$A$75:$B$86,2,TRUE)</f>
        <v>Level 1</v>
      </c>
      <c r="BH214" t="str">
        <f t="shared" si="7"/>
        <v/>
      </c>
    </row>
    <row r="215" spans="1:60" x14ac:dyDescent="0.3">
      <c r="A215">
        <v>8721240</v>
      </c>
      <c r="B215">
        <v>1</v>
      </c>
      <c r="C215" t="s">
        <v>1653</v>
      </c>
      <c r="D215">
        <v>1</v>
      </c>
      <c r="E215">
        <v>0</v>
      </c>
      <c r="F215">
        <v>0</v>
      </c>
      <c r="G215">
        <v>0</v>
      </c>
      <c r="H215" t="str">
        <f>VLOOKUP(B215,'Lookup Tables'!$A$75:$B$86,2,TRUE)</f>
        <v>Level 1</v>
      </c>
      <c r="V215">
        <v>13259718</v>
      </c>
      <c r="W215">
        <v>1</v>
      </c>
      <c r="X215" t="s">
        <v>1672</v>
      </c>
      <c r="Y215">
        <v>1</v>
      </c>
      <c r="Z215">
        <v>1</v>
      </c>
      <c r="AA215">
        <v>2</v>
      </c>
      <c r="AB215">
        <v>1</v>
      </c>
      <c r="AC215" t="str">
        <f>VLOOKUP(W215,'Lookup Tables'!$A$75:$B$86,2,TRUE)</f>
        <v>Level 1</v>
      </c>
      <c r="AY215">
        <v>8721240</v>
      </c>
      <c r="AZ215">
        <v>1</v>
      </c>
      <c r="BA215" t="s">
        <v>1653</v>
      </c>
      <c r="BB215">
        <v>1</v>
      </c>
      <c r="BC215">
        <v>0</v>
      </c>
      <c r="BD215">
        <v>0</v>
      </c>
      <c r="BE215">
        <v>0</v>
      </c>
      <c r="BF215">
        <f t="shared" si="6"/>
        <v>0</v>
      </c>
      <c r="BG215" t="str">
        <f>VLOOKUP(AZ215,'Lookup Tables'!$A$75:$B$86,2,TRUE)</f>
        <v>Level 1</v>
      </c>
      <c r="BH215" t="str">
        <f t="shared" si="7"/>
        <v/>
      </c>
    </row>
    <row r="216" spans="1:60" x14ac:dyDescent="0.3">
      <c r="A216">
        <v>5306333</v>
      </c>
      <c r="B216">
        <v>2360</v>
      </c>
      <c r="C216" t="s">
        <v>1658</v>
      </c>
      <c r="D216">
        <v>1</v>
      </c>
      <c r="E216">
        <v>0</v>
      </c>
      <c r="F216">
        <v>0</v>
      </c>
      <c r="G216">
        <v>0</v>
      </c>
      <c r="H216" t="str">
        <f>VLOOKUP(B216,'Lookup Tables'!$A$75:$B$86,2,TRUE)</f>
        <v>Level 5</v>
      </c>
      <c r="V216">
        <v>2112796</v>
      </c>
      <c r="W216">
        <v>33</v>
      </c>
      <c r="X216" t="s">
        <v>1678</v>
      </c>
      <c r="Y216">
        <v>1</v>
      </c>
      <c r="Z216">
        <v>0</v>
      </c>
      <c r="AA216">
        <v>0</v>
      </c>
      <c r="AB216">
        <v>2</v>
      </c>
      <c r="AC216" t="str">
        <f>VLOOKUP(W216,'Lookup Tables'!$A$75:$B$86,2,TRUE)</f>
        <v>Level 1</v>
      </c>
      <c r="AY216">
        <v>5306333</v>
      </c>
      <c r="AZ216">
        <v>2360</v>
      </c>
      <c r="BA216" t="s">
        <v>1658</v>
      </c>
      <c r="BB216">
        <v>1</v>
      </c>
      <c r="BC216">
        <v>0</v>
      </c>
      <c r="BD216">
        <v>0</v>
      </c>
      <c r="BE216">
        <v>0</v>
      </c>
      <c r="BF216">
        <f t="shared" si="6"/>
        <v>0</v>
      </c>
      <c r="BG216" t="str">
        <f>VLOOKUP(AZ216,'Lookup Tables'!$A$75:$B$86,2,TRUE)</f>
        <v>Level 5</v>
      </c>
      <c r="BH216" t="str">
        <f t="shared" si="7"/>
        <v/>
      </c>
    </row>
    <row r="217" spans="1:60" x14ac:dyDescent="0.3">
      <c r="A217">
        <v>13259718</v>
      </c>
      <c r="B217">
        <v>1</v>
      </c>
      <c r="C217" t="s">
        <v>1672</v>
      </c>
      <c r="D217">
        <v>1</v>
      </c>
      <c r="E217">
        <v>1</v>
      </c>
      <c r="F217">
        <v>2</v>
      </c>
      <c r="G217">
        <v>1</v>
      </c>
      <c r="H217" t="str">
        <f>VLOOKUP(B217,'Lookup Tables'!$A$75:$B$86,2,TRUE)</f>
        <v>Level 1</v>
      </c>
      <c r="V217">
        <v>3242154</v>
      </c>
      <c r="W217">
        <v>1817</v>
      </c>
      <c r="X217" t="s">
        <v>1684</v>
      </c>
      <c r="Y217">
        <v>1</v>
      </c>
      <c r="Z217">
        <v>0</v>
      </c>
      <c r="AA217">
        <v>1</v>
      </c>
      <c r="AB217">
        <v>0</v>
      </c>
      <c r="AC217" t="str">
        <f>VLOOKUP(W217,'Lookup Tables'!$A$75:$B$86,2,TRUE)</f>
        <v>Level 4</v>
      </c>
      <c r="AY217">
        <v>13259718</v>
      </c>
      <c r="AZ217">
        <v>1</v>
      </c>
      <c r="BA217" t="s">
        <v>1672</v>
      </c>
      <c r="BB217">
        <v>1</v>
      </c>
      <c r="BC217">
        <v>1</v>
      </c>
      <c r="BD217">
        <v>2</v>
      </c>
      <c r="BE217">
        <v>1</v>
      </c>
      <c r="BF217">
        <f t="shared" si="6"/>
        <v>4</v>
      </c>
      <c r="BG217" t="str">
        <f>VLOOKUP(AZ217,'Lookup Tables'!$A$75:$B$86,2,TRUE)</f>
        <v>Level 1</v>
      </c>
      <c r="BH217" t="str">
        <f t="shared" si="7"/>
        <v>Level 1</v>
      </c>
    </row>
    <row r="218" spans="1:60" x14ac:dyDescent="0.3">
      <c r="A218">
        <v>2112796</v>
      </c>
      <c r="B218">
        <v>33</v>
      </c>
      <c r="C218" t="s">
        <v>1678</v>
      </c>
      <c r="D218">
        <v>1</v>
      </c>
      <c r="E218">
        <v>0</v>
      </c>
      <c r="F218">
        <v>0</v>
      </c>
      <c r="G218">
        <v>2</v>
      </c>
      <c r="H218" t="str">
        <f>VLOOKUP(B218,'Lookup Tables'!$A$75:$B$86,2,TRUE)</f>
        <v>Level 1</v>
      </c>
      <c r="V218">
        <v>1721898</v>
      </c>
      <c r="W218">
        <v>2459</v>
      </c>
      <c r="X218" t="s">
        <v>1693</v>
      </c>
      <c r="Y218">
        <v>1</v>
      </c>
      <c r="Z218">
        <v>0</v>
      </c>
      <c r="AA218">
        <v>0</v>
      </c>
      <c r="AB218">
        <v>1</v>
      </c>
      <c r="AC218" t="str">
        <f>VLOOKUP(W218,'Lookup Tables'!$A$75:$B$86,2,TRUE)</f>
        <v>Level 5</v>
      </c>
      <c r="AY218">
        <v>2112796</v>
      </c>
      <c r="AZ218">
        <v>33</v>
      </c>
      <c r="BA218" t="s">
        <v>1678</v>
      </c>
      <c r="BB218">
        <v>1</v>
      </c>
      <c r="BC218">
        <v>0</v>
      </c>
      <c r="BD218">
        <v>0</v>
      </c>
      <c r="BE218">
        <v>2</v>
      </c>
      <c r="BF218">
        <f t="shared" si="6"/>
        <v>2</v>
      </c>
      <c r="BG218" t="str">
        <f>VLOOKUP(AZ218,'Lookup Tables'!$A$75:$B$86,2,TRUE)</f>
        <v>Level 1</v>
      </c>
      <c r="BH218" t="str">
        <f t="shared" si="7"/>
        <v>Level 1</v>
      </c>
    </row>
    <row r="219" spans="1:60" x14ac:dyDescent="0.3">
      <c r="A219">
        <v>3242154</v>
      </c>
      <c r="B219">
        <v>1817</v>
      </c>
      <c r="C219" t="s">
        <v>1684</v>
      </c>
      <c r="D219">
        <v>1</v>
      </c>
      <c r="E219">
        <v>0</v>
      </c>
      <c r="F219">
        <v>1</v>
      </c>
      <c r="G219">
        <v>0</v>
      </c>
      <c r="H219" t="str">
        <f>VLOOKUP(B219,'Lookup Tables'!$A$75:$B$86,2,TRUE)</f>
        <v>Level 4</v>
      </c>
      <c r="V219">
        <v>2304686</v>
      </c>
      <c r="W219">
        <v>147</v>
      </c>
      <c r="X219" t="s">
        <v>1699</v>
      </c>
      <c r="Y219">
        <v>1</v>
      </c>
      <c r="Z219">
        <v>0</v>
      </c>
      <c r="AA219">
        <v>0</v>
      </c>
      <c r="AB219">
        <v>0</v>
      </c>
      <c r="AC219" t="str">
        <f>VLOOKUP(W219,'Lookup Tables'!$A$75:$B$86,2,TRUE)</f>
        <v>Level 1</v>
      </c>
      <c r="AY219">
        <v>3242154</v>
      </c>
      <c r="AZ219">
        <v>1817</v>
      </c>
      <c r="BA219" t="s">
        <v>1684</v>
      </c>
      <c r="BB219">
        <v>1</v>
      </c>
      <c r="BC219">
        <v>0</v>
      </c>
      <c r="BD219">
        <v>1</v>
      </c>
      <c r="BE219">
        <v>0</v>
      </c>
      <c r="BF219">
        <f t="shared" si="6"/>
        <v>1</v>
      </c>
      <c r="BG219" t="str">
        <f>VLOOKUP(AZ219,'Lookup Tables'!$A$75:$B$86,2,TRUE)</f>
        <v>Level 4</v>
      </c>
      <c r="BH219" t="str">
        <f t="shared" si="7"/>
        <v>Level 4</v>
      </c>
    </row>
    <row r="220" spans="1:60" x14ac:dyDescent="0.3">
      <c r="A220">
        <v>1721898</v>
      </c>
      <c r="B220">
        <v>2459</v>
      </c>
      <c r="C220" t="s">
        <v>1693</v>
      </c>
      <c r="D220">
        <v>1</v>
      </c>
      <c r="E220">
        <v>0</v>
      </c>
      <c r="F220">
        <v>0</v>
      </c>
      <c r="G220">
        <v>1</v>
      </c>
      <c r="H220" t="str">
        <f>VLOOKUP(B220,'Lookup Tables'!$A$75:$B$86,2,TRUE)</f>
        <v>Level 5</v>
      </c>
      <c r="V220">
        <v>12816347</v>
      </c>
      <c r="W220">
        <v>21</v>
      </c>
      <c r="X220" t="s">
        <v>1705</v>
      </c>
      <c r="Y220">
        <v>1</v>
      </c>
      <c r="Z220">
        <v>0</v>
      </c>
      <c r="AA220">
        <v>0</v>
      </c>
      <c r="AB220">
        <v>3</v>
      </c>
      <c r="AC220" t="str">
        <f>VLOOKUP(W220,'Lookup Tables'!$A$75:$B$86,2,TRUE)</f>
        <v>Level 1</v>
      </c>
      <c r="AY220">
        <v>1721898</v>
      </c>
      <c r="AZ220">
        <v>2459</v>
      </c>
      <c r="BA220" t="s">
        <v>1693</v>
      </c>
      <c r="BB220">
        <v>1</v>
      </c>
      <c r="BC220">
        <v>0</v>
      </c>
      <c r="BD220">
        <v>0</v>
      </c>
      <c r="BE220">
        <v>1</v>
      </c>
      <c r="BF220">
        <f t="shared" si="6"/>
        <v>1</v>
      </c>
      <c r="BG220" t="str">
        <f>VLOOKUP(AZ220,'Lookup Tables'!$A$75:$B$86,2,TRUE)</f>
        <v>Level 5</v>
      </c>
      <c r="BH220" t="str">
        <f t="shared" si="7"/>
        <v>Level 5</v>
      </c>
    </row>
    <row r="221" spans="1:60" x14ac:dyDescent="0.3">
      <c r="A221">
        <v>2304686</v>
      </c>
      <c r="B221">
        <v>147</v>
      </c>
      <c r="C221" t="s">
        <v>1699</v>
      </c>
      <c r="D221">
        <v>1</v>
      </c>
      <c r="E221">
        <v>0</v>
      </c>
      <c r="F221">
        <v>0</v>
      </c>
      <c r="G221">
        <v>0</v>
      </c>
      <c r="H221" t="str">
        <f>VLOOKUP(B221,'Lookup Tables'!$A$75:$B$86,2,TRUE)</f>
        <v>Level 1</v>
      </c>
      <c r="V221">
        <v>6029872</v>
      </c>
      <c r="W221">
        <v>23</v>
      </c>
      <c r="X221" t="s">
        <v>1711</v>
      </c>
      <c r="Y221">
        <v>1</v>
      </c>
      <c r="Z221">
        <v>0</v>
      </c>
      <c r="AA221">
        <v>0</v>
      </c>
      <c r="AB221">
        <v>2</v>
      </c>
      <c r="AC221" t="str">
        <f>VLOOKUP(W221,'Lookup Tables'!$A$75:$B$86,2,TRUE)</f>
        <v>Level 1</v>
      </c>
      <c r="AY221">
        <v>2304686</v>
      </c>
      <c r="AZ221">
        <v>147</v>
      </c>
      <c r="BA221" t="s">
        <v>1699</v>
      </c>
      <c r="BB221">
        <v>1</v>
      </c>
      <c r="BC221">
        <v>0</v>
      </c>
      <c r="BD221">
        <v>0</v>
      </c>
      <c r="BE221">
        <v>0</v>
      </c>
      <c r="BF221">
        <f t="shared" si="6"/>
        <v>0</v>
      </c>
      <c r="BG221" t="str">
        <f>VLOOKUP(AZ221,'Lookup Tables'!$A$75:$B$86,2,TRUE)</f>
        <v>Level 1</v>
      </c>
      <c r="BH221" t="str">
        <f t="shared" si="7"/>
        <v/>
      </c>
    </row>
    <row r="222" spans="1:60" x14ac:dyDescent="0.3">
      <c r="A222">
        <v>12816347</v>
      </c>
      <c r="B222">
        <v>21</v>
      </c>
      <c r="C222" t="s">
        <v>1705</v>
      </c>
      <c r="D222">
        <v>1</v>
      </c>
      <c r="E222">
        <v>0</v>
      </c>
      <c r="F222">
        <v>0</v>
      </c>
      <c r="G222">
        <v>3</v>
      </c>
      <c r="H222" t="str">
        <f>VLOOKUP(B222,'Lookup Tables'!$A$75:$B$86,2,TRUE)</f>
        <v>Level 1</v>
      </c>
      <c r="V222">
        <v>391918</v>
      </c>
      <c r="W222">
        <v>3074</v>
      </c>
      <c r="X222" t="s">
        <v>1733</v>
      </c>
      <c r="Y222">
        <v>2</v>
      </c>
      <c r="Z222">
        <v>0</v>
      </c>
      <c r="AA222">
        <v>0</v>
      </c>
      <c r="AB222">
        <v>0</v>
      </c>
      <c r="AC222" t="str">
        <f>VLOOKUP(W222,'Lookup Tables'!$A$75:$B$86,2,TRUE)</f>
        <v>Level 6</v>
      </c>
      <c r="AY222">
        <v>12816347</v>
      </c>
      <c r="AZ222">
        <v>21</v>
      </c>
      <c r="BA222" t="s">
        <v>1705</v>
      </c>
      <c r="BB222">
        <v>1</v>
      </c>
      <c r="BC222">
        <v>0</v>
      </c>
      <c r="BD222">
        <v>0</v>
      </c>
      <c r="BE222">
        <v>3</v>
      </c>
      <c r="BF222">
        <f t="shared" si="6"/>
        <v>3</v>
      </c>
      <c r="BG222" t="str">
        <f>VLOOKUP(AZ222,'Lookup Tables'!$A$75:$B$86,2,TRUE)</f>
        <v>Level 1</v>
      </c>
      <c r="BH222" t="str">
        <f t="shared" si="7"/>
        <v>Level 1</v>
      </c>
    </row>
    <row r="223" spans="1:60" x14ac:dyDescent="0.3">
      <c r="A223">
        <v>6029872</v>
      </c>
      <c r="B223">
        <v>23</v>
      </c>
      <c r="C223" t="s">
        <v>1711</v>
      </c>
      <c r="D223">
        <v>1</v>
      </c>
      <c r="E223">
        <v>0</v>
      </c>
      <c r="F223">
        <v>0</v>
      </c>
      <c r="G223">
        <v>2</v>
      </c>
      <c r="H223" t="str">
        <f>VLOOKUP(B223,'Lookup Tables'!$A$75:$B$86,2,TRUE)</f>
        <v>Level 1</v>
      </c>
      <c r="V223">
        <v>13740734</v>
      </c>
      <c r="W223">
        <v>31</v>
      </c>
      <c r="X223" t="s">
        <v>1742</v>
      </c>
      <c r="Y223">
        <v>1</v>
      </c>
      <c r="Z223">
        <v>0</v>
      </c>
      <c r="AA223">
        <v>1</v>
      </c>
      <c r="AB223">
        <v>0</v>
      </c>
      <c r="AC223" t="str">
        <f>VLOOKUP(W223,'Lookup Tables'!$A$75:$B$86,2,TRUE)</f>
        <v>Level 1</v>
      </c>
      <c r="AY223">
        <v>6029872</v>
      </c>
      <c r="AZ223">
        <v>23</v>
      </c>
      <c r="BA223" t="s">
        <v>1711</v>
      </c>
      <c r="BB223">
        <v>1</v>
      </c>
      <c r="BC223">
        <v>0</v>
      </c>
      <c r="BD223">
        <v>0</v>
      </c>
      <c r="BE223">
        <v>2</v>
      </c>
      <c r="BF223">
        <f t="shared" si="6"/>
        <v>2</v>
      </c>
      <c r="BG223" t="str">
        <f>VLOOKUP(AZ223,'Lookup Tables'!$A$75:$B$86,2,TRUE)</f>
        <v>Level 1</v>
      </c>
      <c r="BH223" t="str">
        <f t="shared" si="7"/>
        <v>Level 1</v>
      </c>
    </row>
    <row r="224" spans="1:60" x14ac:dyDescent="0.3">
      <c r="A224">
        <v>391918</v>
      </c>
      <c r="B224">
        <v>3074</v>
      </c>
      <c r="C224" t="s">
        <v>1733</v>
      </c>
      <c r="D224">
        <v>2</v>
      </c>
      <c r="E224">
        <v>0</v>
      </c>
      <c r="F224">
        <v>0</v>
      </c>
      <c r="G224">
        <v>0</v>
      </c>
      <c r="H224" t="str">
        <f>VLOOKUP(B224,'Lookup Tables'!$A$75:$B$86,2,TRUE)</f>
        <v>Level 6</v>
      </c>
      <c r="V224">
        <v>10902111</v>
      </c>
      <c r="W224">
        <v>1</v>
      </c>
      <c r="X224" t="s">
        <v>1748</v>
      </c>
      <c r="Y224">
        <v>1</v>
      </c>
      <c r="Z224">
        <v>0</v>
      </c>
      <c r="AA224">
        <v>0</v>
      </c>
      <c r="AB224">
        <v>0</v>
      </c>
      <c r="AC224" t="str">
        <f>VLOOKUP(W224,'Lookup Tables'!$A$75:$B$86,2,TRUE)</f>
        <v>Level 1</v>
      </c>
      <c r="AY224">
        <v>391918</v>
      </c>
      <c r="AZ224">
        <v>3074</v>
      </c>
      <c r="BA224" t="s">
        <v>1733</v>
      </c>
      <c r="BB224">
        <v>2</v>
      </c>
      <c r="BC224">
        <v>0</v>
      </c>
      <c r="BD224">
        <v>0</v>
      </c>
      <c r="BE224">
        <v>0</v>
      </c>
      <c r="BF224">
        <f t="shared" si="6"/>
        <v>0</v>
      </c>
      <c r="BG224" t="str">
        <f>VLOOKUP(AZ224,'Lookup Tables'!$A$75:$B$86,2,TRUE)</f>
        <v>Level 6</v>
      </c>
      <c r="BH224" t="str">
        <f t="shared" si="7"/>
        <v/>
      </c>
    </row>
    <row r="225" spans="1:60" x14ac:dyDescent="0.3">
      <c r="A225">
        <v>13740734</v>
      </c>
      <c r="B225">
        <v>31</v>
      </c>
      <c r="C225" t="s">
        <v>1742</v>
      </c>
      <c r="D225">
        <v>1</v>
      </c>
      <c r="E225">
        <v>0</v>
      </c>
      <c r="F225">
        <v>1</v>
      </c>
      <c r="G225">
        <v>0</v>
      </c>
      <c r="H225" t="str">
        <f>VLOOKUP(B225,'Lookup Tables'!$A$75:$B$86,2,TRUE)</f>
        <v>Level 1</v>
      </c>
      <c r="V225">
        <v>1419658</v>
      </c>
      <c r="W225">
        <v>1866</v>
      </c>
      <c r="X225" t="s">
        <v>1756</v>
      </c>
      <c r="Y225">
        <v>1</v>
      </c>
      <c r="Z225">
        <v>1</v>
      </c>
      <c r="AA225">
        <v>0</v>
      </c>
      <c r="AB225">
        <v>0</v>
      </c>
      <c r="AC225" t="str">
        <f>VLOOKUP(W225,'Lookup Tables'!$A$75:$B$86,2,TRUE)</f>
        <v>Level 4</v>
      </c>
      <c r="AY225">
        <v>13740734</v>
      </c>
      <c r="AZ225">
        <v>31</v>
      </c>
      <c r="BA225" t="s">
        <v>1742</v>
      </c>
      <c r="BB225">
        <v>1</v>
      </c>
      <c r="BC225">
        <v>0</v>
      </c>
      <c r="BD225">
        <v>1</v>
      </c>
      <c r="BE225">
        <v>0</v>
      </c>
      <c r="BF225">
        <f t="shared" si="6"/>
        <v>1</v>
      </c>
      <c r="BG225" t="str">
        <f>VLOOKUP(AZ225,'Lookup Tables'!$A$75:$B$86,2,TRUE)</f>
        <v>Level 1</v>
      </c>
      <c r="BH225" t="str">
        <f t="shared" si="7"/>
        <v>Level 1</v>
      </c>
    </row>
    <row r="226" spans="1:60" x14ac:dyDescent="0.3">
      <c r="A226">
        <v>10902111</v>
      </c>
      <c r="B226">
        <v>1</v>
      </c>
      <c r="C226" t="s">
        <v>1748</v>
      </c>
      <c r="D226">
        <v>1</v>
      </c>
      <c r="E226">
        <v>0</v>
      </c>
      <c r="F226">
        <v>0</v>
      </c>
      <c r="G226">
        <v>0</v>
      </c>
      <c r="H226" t="str">
        <f>VLOOKUP(B226,'Lookup Tables'!$A$75:$B$86,2,TRUE)</f>
        <v>Level 1</v>
      </c>
      <c r="V226">
        <v>2035254</v>
      </c>
      <c r="W226">
        <v>47</v>
      </c>
      <c r="X226" t="s">
        <v>1762</v>
      </c>
      <c r="Y226">
        <v>1</v>
      </c>
      <c r="Z226">
        <v>0</v>
      </c>
      <c r="AA226">
        <v>0</v>
      </c>
      <c r="AB226">
        <v>1</v>
      </c>
      <c r="AC226" t="str">
        <f>VLOOKUP(W226,'Lookup Tables'!$A$75:$B$86,2,TRUE)</f>
        <v>Level 1</v>
      </c>
      <c r="AY226">
        <v>10902111</v>
      </c>
      <c r="AZ226">
        <v>1</v>
      </c>
      <c r="BA226" t="s">
        <v>1748</v>
      </c>
      <c r="BB226">
        <v>1</v>
      </c>
      <c r="BC226">
        <v>0</v>
      </c>
      <c r="BD226">
        <v>0</v>
      </c>
      <c r="BE226">
        <v>0</v>
      </c>
      <c r="BF226">
        <f t="shared" si="6"/>
        <v>0</v>
      </c>
      <c r="BG226" t="str">
        <f>VLOOKUP(AZ226,'Lookup Tables'!$A$75:$B$86,2,TRUE)</f>
        <v>Level 1</v>
      </c>
      <c r="BH226" t="str">
        <f t="shared" si="7"/>
        <v/>
      </c>
    </row>
    <row r="227" spans="1:60" x14ac:dyDescent="0.3">
      <c r="A227">
        <v>1419658</v>
      </c>
      <c r="B227">
        <v>1866</v>
      </c>
      <c r="C227" t="s">
        <v>1756</v>
      </c>
      <c r="D227">
        <v>1</v>
      </c>
      <c r="E227">
        <v>1</v>
      </c>
      <c r="F227">
        <v>0</v>
      </c>
      <c r="G227">
        <v>0</v>
      </c>
      <c r="H227" t="str">
        <f>VLOOKUP(B227,'Lookup Tables'!$A$75:$B$86,2,TRUE)</f>
        <v>Level 4</v>
      </c>
      <c r="V227">
        <v>15039170</v>
      </c>
      <c r="W227">
        <v>1</v>
      </c>
      <c r="X227" t="s">
        <v>1768</v>
      </c>
      <c r="Y227">
        <v>1</v>
      </c>
      <c r="Z227">
        <v>0</v>
      </c>
      <c r="AA227">
        <v>0</v>
      </c>
      <c r="AB227">
        <v>0</v>
      </c>
      <c r="AC227" t="str">
        <f>VLOOKUP(W227,'Lookup Tables'!$A$75:$B$86,2,TRUE)</f>
        <v>Level 1</v>
      </c>
      <c r="AY227">
        <v>1419658</v>
      </c>
      <c r="AZ227">
        <v>1866</v>
      </c>
      <c r="BA227" t="s">
        <v>1756</v>
      </c>
      <c r="BB227">
        <v>1</v>
      </c>
      <c r="BC227">
        <v>1</v>
      </c>
      <c r="BD227">
        <v>0</v>
      </c>
      <c r="BE227">
        <v>0</v>
      </c>
      <c r="BF227">
        <f t="shared" si="6"/>
        <v>1</v>
      </c>
      <c r="BG227" t="str">
        <f>VLOOKUP(AZ227,'Lookup Tables'!$A$75:$B$86,2,TRUE)</f>
        <v>Level 4</v>
      </c>
      <c r="BH227" t="str">
        <f t="shared" si="7"/>
        <v>Level 4</v>
      </c>
    </row>
    <row r="228" spans="1:60" x14ac:dyDescent="0.3">
      <c r="A228">
        <v>2035254</v>
      </c>
      <c r="B228">
        <v>47</v>
      </c>
      <c r="C228" t="s">
        <v>1762</v>
      </c>
      <c r="D228">
        <v>1</v>
      </c>
      <c r="E228">
        <v>0</v>
      </c>
      <c r="F228">
        <v>0</v>
      </c>
      <c r="G228">
        <v>1</v>
      </c>
      <c r="H228" t="str">
        <f>VLOOKUP(B228,'Lookup Tables'!$A$75:$B$86,2,TRUE)</f>
        <v>Level 1</v>
      </c>
      <c r="V228">
        <v>14629230</v>
      </c>
      <c r="W228">
        <v>33</v>
      </c>
      <c r="X228" t="s">
        <v>1774</v>
      </c>
      <c r="Y228">
        <v>1</v>
      </c>
      <c r="Z228">
        <v>0</v>
      </c>
      <c r="AA228">
        <v>1</v>
      </c>
      <c r="AB228">
        <v>0</v>
      </c>
      <c r="AC228" t="str">
        <f>VLOOKUP(W228,'Lookup Tables'!$A$75:$B$86,2,TRUE)</f>
        <v>Level 1</v>
      </c>
      <c r="AY228">
        <v>2035254</v>
      </c>
      <c r="AZ228">
        <v>47</v>
      </c>
      <c r="BA228" t="s">
        <v>1762</v>
      </c>
      <c r="BB228">
        <v>1</v>
      </c>
      <c r="BC228">
        <v>0</v>
      </c>
      <c r="BD228">
        <v>0</v>
      </c>
      <c r="BE228">
        <v>1</v>
      </c>
      <c r="BF228">
        <f t="shared" si="6"/>
        <v>1</v>
      </c>
      <c r="BG228" t="str">
        <f>VLOOKUP(AZ228,'Lookup Tables'!$A$75:$B$86,2,TRUE)</f>
        <v>Level 1</v>
      </c>
      <c r="BH228" t="str">
        <f t="shared" si="7"/>
        <v>Level 1</v>
      </c>
    </row>
    <row r="229" spans="1:60" x14ac:dyDescent="0.3">
      <c r="A229">
        <v>15039170</v>
      </c>
      <c r="B229">
        <v>1</v>
      </c>
      <c r="C229" t="s">
        <v>1768</v>
      </c>
      <c r="D229">
        <v>1</v>
      </c>
      <c r="E229">
        <v>0</v>
      </c>
      <c r="F229">
        <v>0</v>
      </c>
      <c r="G229">
        <v>0</v>
      </c>
      <c r="H229" t="str">
        <f>VLOOKUP(B229,'Lookup Tables'!$A$75:$B$86,2,TRUE)</f>
        <v>Level 1</v>
      </c>
      <c r="V229">
        <v>12311336</v>
      </c>
      <c r="W229">
        <v>1</v>
      </c>
      <c r="X229" t="s">
        <v>1780</v>
      </c>
      <c r="Y229">
        <v>1</v>
      </c>
      <c r="Z229">
        <v>0</v>
      </c>
      <c r="AA229">
        <v>0</v>
      </c>
      <c r="AB229">
        <v>0</v>
      </c>
      <c r="AC229" t="str">
        <f>VLOOKUP(W229,'Lookup Tables'!$A$75:$B$86,2,TRUE)</f>
        <v>Level 1</v>
      </c>
      <c r="AY229">
        <v>15039170</v>
      </c>
      <c r="AZ229">
        <v>1</v>
      </c>
      <c r="BA229" t="s">
        <v>1768</v>
      </c>
      <c r="BB229">
        <v>1</v>
      </c>
      <c r="BC229">
        <v>0</v>
      </c>
      <c r="BD229">
        <v>0</v>
      </c>
      <c r="BE229">
        <v>0</v>
      </c>
      <c r="BF229">
        <f t="shared" si="6"/>
        <v>0</v>
      </c>
      <c r="BG229" t="str">
        <f>VLOOKUP(AZ229,'Lookup Tables'!$A$75:$B$86,2,TRUE)</f>
        <v>Level 1</v>
      </c>
      <c r="BH229" t="str">
        <f t="shared" si="7"/>
        <v/>
      </c>
    </row>
    <row r="230" spans="1:60" x14ac:dyDescent="0.3">
      <c r="A230">
        <v>14629230</v>
      </c>
      <c r="B230">
        <v>33</v>
      </c>
      <c r="C230" t="s">
        <v>1774</v>
      </c>
      <c r="D230">
        <v>1</v>
      </c>
      <c r="E230">
        <v>0</v>
      </c>
      <c r="F230">
        <v>1</v>
      </c>
      <c r="G230">
        <v>0</v>
      </c>
      <c r="H230" t="str">
        <f>VLOOKUP(B230,'Lookup Tables'!$A$75:$B$86,2,TRUE)</f>
        <v>Level 1</v>
      </c>
      <c r="V230">
        <v>10905290</v>
      </c>
      <c r="W230">
        <v>281</v>
      </c>
      <c r="X230" t="s">
        <v>1786</v>
      </c>
      <c r="Y230">
        <v>1</v>
      </c>
      <c r="Z230">
        <v>0</v>
      </c>
      <c r="AA230">
        <v>0</v>
      </c>
      <c r="AB230">
        <v>5</v>
      </c>
      <c r="AC230" t="str">
        <f>VLOOKUP(W230,'Lookup Tables'!$A$75:$B$86,2,TRUE)</f>
        <v>Level 2</v>
      </c>
      <c r="AY230">
        <v>14629230</v>
      </c>
      <c r="AZ230">
        <v>33</v>
      </c>
      <c r="BA230" t="s">
        <v>1774</v>
      </c>
      <c r="BB230">
        <v>1</v>
      </c>
      <c r="BC230">
        <v>0</v>
      </c>
      <c r="BD230">
        <v>1</v>
      </c>
      <c r="BE230">
        <v>0</v>
      </c>
      <c r="BF230">
        <f t="shared" si="6"/>
        <v>1</v>
      </c>
      <c r="BG230" t="str">
        <f>VLOOKUP(AZ230,'Lookup Tables'!$A$75:$B$86,2,TRUE)</f>
        <v>Level 1</v>
      </c>
      <c r="BH230" t="str">
        <f t="shared" si="7"/>
        <v>Level 1</v>
      </c>
    </row>
    <row r="231" spans="1:60" x14ac:dyDescent="0.3">
      <c r="A231">
        <v>12311336</v>
      </c>
      <c r="B231">
        <v>1</v>
      </c>
      <c r="C231" t="s">
        <v>1780</v>
      </c>
      <c r="D231">
        <v>1</v>
      </c>
      <c r="E231">
        <v>0</v>
      </c>
      <c r="F231">
        <v>0</v>
      </c>
      <c r="G231">
        <v>0</v>
      </c>
      <c r="H231" t="str">
        <f>VLOOKUP(B231,'Lookup Tables'!$A$75:$B$86,2,TRUE)</f>
        <v>Level 1</v>
      </c>
      <c r="V231">
        <v>12393792</v>
      </c>
      <c r="W231">
        <v>261</v>
      </c>
      <c r="X231" t="s">
        <v>1792</v>
      </c>
      <c r="Y231">
        <v>1</v>
      </c>
      <c r="Z231">
        <v>0</v>
      </c>
      <c r="AA231">
        <v>0</v>
      </c>
      <c r="AB231">
        <v>1</v>
      </c>
      <c r="AC231" t="str">
        <f>VLOOKUP(W231,'Lookup Tables'!$A$75:$B$86,2,TRUE)</f>
        <v>Level 2</v>
      </c>
      <c r="AY231">
        <v>12311336</v>
      </c>
      <c r="AZ231">
        <v>1</v>
      </c>
      <c r="BA231" t="s">
        <v>1780</v>
      </c>
      <c r="BB231">
        <v>1</v>
      </c>
      <c r="BC231">
        <v>0</v>
      </c>
      <c r="BD231">
        <v>0</v>
      </c>
      <c r="BE231">
        <v>0</v>
      </c>
      <c r="BF231">
        <f t="shared" si="6"/>
        <v>0</v>
      </c>
      <c r="BG231" t="str">
        <f>VLOOKUP(AZ231,'Lookup Tables'!$A$75:$B$86,2,TRUE)</f>
        <v>Level 1</v>
      </c>
      <c r="BH231" t="str">
        <f t="shared" si="7"/>
        <v/>
      </c>
    </row>
    <row r="232" spans="1:60" x14ac:dyDescent="0.3">
      <c r="A232">
        <v>10905290</v>
      </c>
      <c r="B232">
        <v>281</v>
      </c>
      <c r="C232" t="s">
        <v>1786</v>
      </c>
      <c r="D232">
        <v>1</v>
      </c>
      <c r="E232">
        <v>0</v>
      </c>
      <c r="F232">
        <v>0</v>
      </c>
      <c r="G232">
        <v>5</v>
      </c>
      <c r="H232" t="str">
        <f>VLOOKUP(B232,'Lookup Tables'!$A$75:$B$86,2,TRUE)</f>
        <v>Level 2</v>
      </c>
      <c r="V232">
        <v>8524938</v>
      </c>
      <c r="W232">
        <v>11</v>
      </c>
      <c r="X232" t="s">
        <v>1798</v>
      </c>
      <c r="Y232">
        <v>1</v>
      </c>
      <c r="Z232">
        <v>0</v>
      </c>
      <c r="AA232">
        <v>0</v>
      </c>
      <c r="AB232">
        <v>0</v>
      </c>
      <c r="AC232" t="str">
        <f>VLOOKUP(W232,'Lookup Tables'!$A$75:$B$86,2,TRUE)</f>
        <v>Level 1</v>
      </c>
      <c r="AY232">
        <v>10905290</v>
      </c>
      <c r="AZ232">
        <v>281</v>
      </c>
      <c r="BA232" t="s">
        <v>1786</v>
      </c>
      <c r="BB232">
        <v>1</v>
      </c>
      <c r="BC232">
        <v>0</v>
      </c>
      <c r="BD232">
        <v>0</v>
      </c>
      <c r="BE232">
        <v>5</v>
      </c>
      <c r="BF232">
        <f t="shared" si="6"/>
        <v>5</v>
      </c>
      <c r="BG232" t="str">
        <f>VLOOKUP(AZ232,'Lookup Tables'!$A$75:$B$86,2,TRUE)</f>
        <v>Level 2</v>
      </c>
      <c r="BH232" t="str">
        <f t="shared" si="7"/>
        <v>Level 2</v>
      </c>
    </row>
    <row r="233" spans="1:60" x14ac:dyDescent="0.3">
      <c r="A233">
        <v>12393792</v>
      </c>
      <c r="B233">
        <v>261</v>
      </c>
      <c r="C233" t="s">
        <v>1792</v>
      </c>
      <c r="D233">
        <v>1</v>
      </c>
      <c r="E233">
        <v>0</v>
      </c>
      <c r="F233">
        <v>0</v>
      </c>
      <c r="G233">
        <v>1</v>
      </c>
      <c r="H233" t="str">
        <f>VLOOKUP(B233,'Lookup Tables'!$A$75:$B$86,2,TRUE)</f>
        <v>Level 2</v>
      </c>
      <c r="V233">
        <v>14016210</v>
      </c>
      <c r="W233">
        <v>33</v>
      </c>
      <c r="X233" t="s">
        <v>1806</v>
      </c>
      <c r="Y233">
        <v>1</v>
      </c>
      <c r="Z233">
        <v>1</v>
      </c>
      <c r="AA233">
        <v>0</v>
      </c>
      <c r="AB233">
        <v>0</v>
      </c>
      <c r="AC233" t="str">
        <f>VLOOKUP(W233,'Lookup Tables'!$A$75:$B$86,2,TRUE)</f>
        <v>Level 1</v>
      </c>
      <c r="AY233">
        <v>12393792</v>
      </c>
      <c r="AZ233">
        <v>261</v>
      </c>
      <c r="BA233" t="s">
        <v>1792</v>
      </c>
      <c r="BB233">
        <v>1</v>
      </c>
      <c r="BC233">
        <v>0</v>
      </c>
      <c r="BD233">
        <v>0</v>
      </c>
      <c r="BE233">
        <v>1</v>
      </c>
      <c r="BF233">
        <f t="shared" si="6"/>
        <v>1</v>
      </c>
      <c r="BG233" t="str">
        <f>VLOOKUP(AZ233,'Lookup Tables'!$A$75:$B$86,2,TRUE)</f>
        <v>Level 2</v>
      </c>
      <c r="BH233" t="str">
        <f t="shared" si="7"/>
        <v>Level 2</v>
      </c>
    </row>
    <row r="234" spans="1:60" x14ac:dyDescent="0.3">
      <c r="A234">
        <v>8524938</v>
      </c>
      <c r="B234">
        <v>11</v>
      </c>
      <c r="C234" t="s">
        <v>1798</v>
      </c>
      <c r="D234">
        <v>1</v>
      </c>
      <c r="E234">
        <v>0</v>
      </c>
      <c r="F234">
        <v>0</v>
      </c>
      <c r="G234">
        <v>0</v>
      </c>
      <c r="H234" t="str">
        <f>VLOOKUP(B234,'Lookup Tables'!$A$75:$B$86,2,TRUE)</f>
        <v>Level 1</v>
      </c>
      <c r="V234">
        <v>7293785</v>
      </c>
      <c r="W234">
        <v>1</v>
      </c>
      <c r="X234" t="s">
        <v>1814</v>
      </c>
      <c r="Y234">
        <v>1</v>
      </c>
      <c r="Z234">
        <v>0</v>
      </c>
      <c r="AA234">
        <v>0</v>
      </c>
      <c r="AB234">
        <v>1</v>
      </c>
      <c r="AC234" t="str">
        <f>VLOOKUP(W234,'Lookup Tables'!$A$75:$B$86,2,TRUE)</f>
        <v>Level 1</v>
      </c>
      <c r="AY234">
        <v>8524938</v>
      </c>
      <c r="AZ234">
        <v>11</v>
      </c>
      <c r="BA234" t="s">
        <v>1798</v>
      </c>
      <c r="BB234">
        <v>1</v>
      </c>
      <c r="BC234">
        <v>0</v>
      </c>
      <c r="BD234">
        <v>0</v>
      </c>
      <c r="BE234">
        <v>0</v>
      </c>
      <c r="BF234">
        <f t="shared" si="6"/>
        <v>0</v>
      </c>
      <c r="BG234" t="str">
        <f>VLOOKUP(AZ234,'Lookup Tables'!$A$75:$B$86,2,TRUE)</f>
        <v>Level 1</v>
      </c>
      <c r="BH234" t="str">
        <f t="shared" si="7"/>
        <v/>
      </c>
    </row>
    <row r="235" spans="1:60" x14ac:dyDescent="0.3">
      <c r="A235">
        <v>14016210</v>
      </c>
      <c r="B235">
        <v>33</v>
      </c>
      <c r="C235" t="s">
        <v>1806</v>
      </c>
      <c r="D235">
        <v>1</v>
      </c>
      <c r="E235">
        <v>1</v>
      </c>
      <c r="F235">
        <v>0</v>
      </c>
      <c r="G235">
        <v>0</v>
      </c>
      <c r="H235" t="str">
        <f>VLOOKUP(B235,'Lookup Tables'!$A$75:$B$86,2,TRUE)</f>
        <v>Level 1</v>
      </c>
      <c r="V235">
        <v>9047246</v>
      </c>
      <c r="W235">
        <v>33</v>
      </c>
      <c r="X235" t="s">
        <v>1826</v>
      </c>
      <c r="Y235">
        <v>1</v>
      </c>
      <c r="Z235">
        <v>0</v>
      </c>
      <c r="AA235">
        <v>1</v>
      </c>
      <c r="AB235">
        <v>0</v>
      </c>
      <c r="AC235" t="str">
        <f>VLOOKUP(W235,'Lookup Tables'!$A$75:$B$86,2,TRUE)</f>
        <v>Level 1</v>
      </c>
      <c r="AY235">
        <v>14016210</v>
      </c>
      <c r="AZ235">
        <v>33</v>
      </c>
      <c r="BA235" t="s">
        <v>1806</v>
      </c>
      <c r="BB235">
        <v>1</v>
      </c>
      <c r="BC235">
        <v>1</v>
      </c>
      <c r="BD235">
        <v>0</v>
      </c>
      <c r="BE235">
        <v>0</v>
      </c>
      <c r="BF235">
        <f t="shared" si="6"/>
        <v>1</v>
      </c>
      <c r="BG235" t="str">
        <f>VLOOKUP(AZ235,'Lookup Tables'!$A$75:$B$86,2,TRUE)</f>
        <v>Level 1</v>
      </c>
      <c r="BH235" t="str">
        <f t="shared" si="7"/>
        <v>Level 1</v>
      </c>
    </row>
    <row r="236" spans="1:60" x14ac:dyDescent="0.3">
      <c r="A236">
        <v>7293785</v>
      </c>
      <c r="B236">
        <v>1</v>
      </c>
      <c r="C236" t="s">
        <v>1814</v>
      </c>
      <c r="D236">
        <v>1</v>
      </c>
      <c r="E236">
        <v>0</v>
      </c>
      <c r="F236">
        <v>0</v>
      </c>
      <c r="G236">
        <v>1</v>
      </c>
      <c r="H236" t="str">
        <f>VLOOKUP(B236,'Lookup Tables'!$A$75:$B$86,2,TRUE)</f>
        <v>Level 1</v>
      </c>
      <c r="V236">
        <v>9063173</v>
      </c>
      <c r="W236">
        <v>25</v>
      </c>
      <c r="X236" t="s">
        <v>1832</v>
      </c>
      <c r="Y236">
        <v>1</v>
      </c>
      <c r="Z236">
        <v>0</v>
      </c>
      <c r="AA236">
        <v>0</v>
      </c>
      <c r="AB236">
        <v>0</v>
      </c>
      <c r="AC236" t="str">
        <f>VLOOKUP(W236,'Lookup Tables'!$A$75:$B$86,2,TRUE)</f>
        <v>Level 1</v>
      </c>
      <c r="AY236">
        <v>7293785</v>
      </c>
      <c r="AZ236">
        <v>1</v>
      </c>
      <c r="BA236" t="s">
        <v>1814</v>
      </c>
      <c r="BB236">
        <v>1</v>
      </c>
      <c r="BC236">
        <v>0</v>
      </c>
      <c r="BD236">
        <v>0</v>
      </c>
      <c r="BE236">
        <v>1</v>
      </c>
      <c r="BF236">
        <f t="shared" si="6"/>
        <v>1</v>
      </c>
      <c r="BG236" t="str">
        <f>VLOOKUP(AZ236,'Lookup Tables'!$A$75:$B$86,2,TRUE)</f>
        <v>Level 1</v>
      </c>
      <c r="BH236" t="str">
        <f t="shared" si="7"/>
        <v>Level 1</v>
      </c>
    </row>
    <row r="237" spans="1:60" x14ac:dyDescent="0.3">
      <c r="A237">
        <v>9047246</v>
      </c>
      <c r="B237">
        <v>33</v>
      </c>
      <c r="C237" t="s">
        <v>1826</v>
      </c>
      <c r="D237">
        <v>1</v>
      </c>
      <c r="E237">
        <v>0</v>
      </c>
      <c r="F237">
        <v>1</v>
      </c>
      <c r="G237">
        <v>0</v>
      </c>
      <c r="H237" t="str">
        <f>VLOOKUP(B237,'Lookup Tables'!$A$75:$B$86,2,TRUE)</f>
        <v>Level 1</v>
      </c>
      <c r="V237">
        <v>1458617</v>
      </c>
      <c r="W237">
        <v>10968</v>
      </c>
      <c r="X237" t="s">
        <v>1838</v>
      </c>
      <c r="Y237">
        <v>1</v>
      </c>
      <c r="Z237">
        <v>0</v>
      </c>
      <c r="AA237">
        <v>0</v>
      </c>
      <c r="AB237">
        <v>0</v>
      </c>
      <c r="AC237" t="str">
        <f>VLOOKUP(W237,'Lookup Tables'!$A$75:$B$86,2,TRUE)</f>
        <v>Level 8</v>
      </c>
      <c r="AY237">
        <v>9047246</v>
      </c>
      <c r="AZ237">
        <v>33</v>
      </c>
      <c r="BA237" t="s">
        <v>1826</v>
      </c>
      <c r="BB237">
        <v>1</v>
      </c>
      <c r="BC237">
        <v>0</v>
      </c>
      <c r="BD237">
        <v>1</v>
      </c>
      <c r="BE237">
        <v>0</v>
      </c>
      <c r="BF237">
        <f t="shared" si="6"/>
        <v>1</v>
      </c>
      <c r="BG237" t="str">
        <f>VLOOKUP(AZ237,'Lookup Tables'!$A$75:$B$86,2,TRUE)</f>
        <v>Level 1</v>
      </c>
      <c r="BH237" t="str">
        <f t="shared" si="7"/>
        <v>Level 1</v>
      </c>
    </row>
    <row r="238" spans="1:60" x14ac:dyDescent="0.3">
      <c r="A238">
        <v>9063173</v>
      </c>
      <c r="B238">
        <v>25</v>
      </c>
      <c r="C238" t="s">
        <v>1832</v>
      </c>
      <c r="D238">
        <v>1</v>
      </c>
      <c r="E238">
        <v>0</v>
      </c>
      <c r="F238">
        <v>0</v>
      </c>
      <c r="G238">
        <v>0</v>
      </c>
      <c r="H238" t="str">
        <f>VLOOKUP(B238,'Lookup Tables'!$A$75:$B$86,2,TRUE)</f>
        <v>Level 1</v>
      </c>
      <c r="V238">
        <v>1104820</v>
      </c>
      <c r="W238">
        <v>4308</v>
      </c>
      <c r="X238" t="s">
        <v>3015</v>
      </c>
      <c r="Y238">
        <v>1</v>
      </c>
      <c r="Z238">
        <v>0</v>
      </c>
      <c r="AA238">
        <v>2</v>
      </c>
      <c r="AB238">
        <v>1</v>
      </c>
      <c r="AC238" t="str">
        <f>VLOOKUP(W238,'Lookup Tables'!$A$75:$B$86,2,TRUE)</f>
        <v>Level 6</v>
      </c>
      <c r="AY238">
        <v>9063173</v>
      </c>
      <c r="AZ238">
        <v>25</v>
      </c>
      <c r="BA238" t="s">
        <v>1832</v>
      </c>
      <c r="BB238">
        <v>1</v>
      </c>
      <c r="BC238">
        <v>0</v>
      </c>
      <c r="BD238">
        <v>0</v>
      </c>
      <c r="BE238">
        <v>0</v>
      </c>
      <c r="BF238">
        <f t="shared" si="6"/>
        <v>0</v>
      </c>
      <c r="BG238" t="str">
        <f>VLOOKUP(AZ238,'Lookup Tables'!$A$75:$B$86,2,TRUE)</f>
        <v>Level 1</v>
      </c>
      <c r="BH238" t="str">
        <f t="shared" si="7"/>
        <v/>
      </c>
    </row>
    <row r="239" spans="1:60" x14ac:dyDescent="0.3">
      <c r="A239">
        <v>1458617</v>
      </c>
      <c r="B239">
        <v>10968</v>
      </c>
      <c r="C239" t="s">
        <v>1838</v>
      </c>
      <c r="D239">
        <v>1</v>
      </c>
      <c r="E239">
        <v>0</v>
      </c>
      <c r="F239">
        <v>0</v>
      </c>
      <c r="G239">
        <v>0</v>
      </c>
      <c r="H239" t="str">
        <f>VLOOKUP(B239,'Lookup Tables'!$A$75:$B$86,2,TRUE)</f>
        <v>Level 8</v>
      </c>
      <c r="V239">
        <v>2587822</v>
      </c>
      <c r="W239">
        <v>107</v>
      </c>
      <c r="X239" t="s">
        <v>1850</v>
      </c>
      <c r="Y239">
        <v>1</v>
      </c>
      <c r="Z239">
        <v>0</v>
      </c>
      <c r="AA239">
        <v>0</v>
      </c>
      <c r="AB239">
        <v>1</v>
      </c>
      <c r="AC239" t="str">
        <f>VLOOKUP(W239,'Lookup Tables'!$A$75:$B$86,2,TRUE)</f>
        <v>Level 1</v>
      </c>
      <c r="AY239">
        <v>1458617</v>
      </c>
      <c r="AZ239">
        <v>10968</v>
      </c>
      <c r="BA239" t="s">
        <v>1838</v>
      </c>
      <c r="BB239">
        <v>1</v>
      </c>
      <c r="BC239">
        <v>0</v>
      </c>
      <c r="BD239">
        <v>0</v>
      </c>
      <c r="BE239">
        <v>0</v>
      </c>
      <c r="BF239">
        <f t="shared" si="6"/>
        <v>0</v>
      </c>
      <c r="BG239" t="str">
        <f>VLOOKUP(AZ239,'Lookup Tables'!$A$75:$B$86,2,TRUE)</f>
        <v>Level 8</v>
      </c>
      <c r="BH239" t="str">
        <f t="shared" si="7"/>
        <v/>
      </c>
    </row>
    <row r="240" spans="1:60" x14ac:dyDescent="0.3">
      <c r="A240">
        <v>1104820</v>
      </c>
      <c r="B240">
        <v>4308</v>
      </c>
      <c r="C240" t="s">
        <v>3015</v>
      </c>
      <c r="D240">
        <v>1</v>
      </c>
      <c r="E240">
        <v>0</v>
      </c>
      <c r="F240">
        <v>2</v>
      </c>
      <c r="G240">
        <v>1</v>
      </c>
      <c r="H240" t="str">
        <f>VLOOKUP(B240,'Lookup Tables'!$A$75:$B$86,2,TRUE)</f>
        <v>Level 6</v>
      </c>
      <c r="V240">
        <v>10540286</v>
      </c>
      <c r="W240">
        <v>336</v>
      </c>
      <c r="X240" t="s">
        <v>1859</v>
      </c>
      <c r="Y240">
        <v>1</v>
      </c>
      <c r="Z240">
        <v>1</v>
      </c>
      <c r="AA240">
        <v>0</v>
      </c>
      <c r="AB240">
        <v>0</v>
      </c>
      <c r="AC240" t="str">
        <f>VLOOKUP(W240,'Lookup Tables'!$A$75:$B$86,2,TRUE)</f>
        <v>Level 2</v>
      </c>
      <c r="AY240">
        <v>1104820</v>
      </c>
      <c r="AZ240">
        <v>4308</v>
      </c>
      <c r="BA240" t="s">
        <v>3015</v>
      </c>
      <c r="BB240">
        <v>1</v>
      </c>
      <c r="BC240">
        <v>0</v>
      </c>
      <c r="BD240">
        <v>2</v>
      </c>
      <c r="BE240">
        <v>1</v>
      </c>
      <c r="BF240">
        <f t="shared" si="6"/>
        <v>3</v>
      </c>
      <c r="BG240" t="str">
        <f>VLOOKUP(AZ240,'Lookup Tables'!$A$75:$B$86,2,TRUE)</f>
        <v>Level 6</v>
      </c>
      <c r="BH240" t="str">
        <f t="shared" si="7"/>
        <v>Level 6</v>
      </c>
    </row>
    <row r="241" spans="1:60" x14ac:dyDescent="0.3">
      <c r="A241">
        <v>2587822</v>
      </c>
      <c r="B241">
        <v>107</v>
      </c>
      <c r="C241" t="s">
        <v>1850</v>
      </c>
      <c r="D241">
        <v>1</v>
      </c>
      <c r="E241">
        <v>0</v>
      </c>
      <c r="F241">
        <v>0</v>
      </c>
      <c r="G241">
        <v>1</v>
      </c>
      <c r="H241" t="str">
        <f>VLOOKUP(B241,'Lookup Tables'!$A$75:$B$86,2,TRUE)</f>
        <v>Level 1</v>
      </c>
      <c r="V241">
        <v>7677042</v>
      </c>
      <c r="W241">
        <v>452</v>
      </c>
      <c r="X241" t="s">
        <v>1871</v>
      </c>
      <c r="Y241">
        <v>1</v>
      </c>
      <c r="Z241">
        <v>0</v>
      </c>
      <c r="AA241">
        <v>2</v>
      </c>
      <c r="AB241">
        <v>0</v>
      </c>
      <c r="AC241" t="str">
        <f>VLOOKUP(W241,'Lookup Tables'!$A$75:$B$86,2,TRUE)</f>
        <v>Level 2</v>
      </c>
      <c r="AY241">
        <v>2587822</v>
      </c>
      <c r="AZ241">
        <v>107</v>
      </c>
      <c r="BA241" t="s">
        <v>1850</v>
      </c>
      <c r="BB241">
        <v>1</v>
      </c>
      <c r="BC241">
        <v>0</v>
      </c>
      <c r="BD241">
        <v>0</v>
      </c>
      <c r="BE241">
        <v>1</v>
      </c>
      <c r="BF241">
        <f t="shared" si="6"/>
        <v>1</v>
      </c>
      <c r="BG241" t="str">
        <f>VLOOKUP(AZ241,'Lookup Tables'!$A$75:$B$86,2,TRUE)</f>
        <v>Level 1</v>
      </c>
      <c r="BH241" t="str">
        <f t="shared" si="7"/>
        <v>Level 1</v>
      </c>
    </row>
    <row r="242" spans="1:60" x14ac:dyDescent="0.3">
      <c r="A242">
        <v>10540286</v>
      </c>
      <c r="B242">
        <v>336</v>
      </c>
      <c r="C242" t="s">
        <v>1859</v>
      </c>
      <c r="D242">
        <v>1</v>
      </c>
      <c r="E242">
        <v>1</v>
      </c>
      <c r="F242">
        <v>0</v>
      </c>
      <c r="G242">
        <v>0</v>
      </c>
      <c r="H242" t="str">
        <f>VLOOKUP(B242,'Lookup Tables'!$A$75:$B$86,2,TRUE)</f>
        <v>Level 2</v>
      </c>
      <c r="V242">
        <v>3326762</v>
      </c>
      <c r="W242">
        <v>89</v>
      </c>
      <c r="X242" t="s">
        <v>1877</v>
      </c>
      <c r="Y242">
        <v>1</v>
      </c>
      <c r="Z242">
        <v>0</v>
      </c>
      <c r="AA242">
        <v>1</v>
      </c>
      <c r="AB242">
        <v>0</v>
      </c>
      <c r="AC242" t="str">
        <f>VLOOKUP(W242,'Lookup Tables'!$A$75:$B$86,2,TRUE)</f>
        <v>Level 1</v>
      </c>
      <c r="AY242">
        <v>10540286</v>
      </c>
      <c r="AZ242">
        <v>336</v>
      </c>
      <c r="BA242" t="s">
        <v>1859</v>
      </c>
      <c r="BB242">
        <v>1</v>
      </c>
      <c r="BC242">
        <v>1</v>
      </c>
      <c r="BD242">
        <v>0</v>
      </c>
      <c r="BE242">
        <v>0</v>
      </c>
      <c r="BF242">
        <f t="shared" si="6"/>
        <v>1</v>
      </c>
      <c r="BG242" t="str">
        <f>VLOOKUP(AZ242,'Lookup Tables'!$A$75:$B$86,2,TRUE)</f>
        <v>Level 2</v>
      </c>
      <c r="BH242" t="str">
        <f t="shared" si="7"/>
        <v>Level 2</v>
      </c>
    </row>
    <row r="243" spans="1:60" x14ac:dyDescent="0.3">
      <c r="A243">
        <v>7677042</v>
      </c>
      <c r="B243">
        <v>452</v>
      </c>
      <c r="C243" t="s">
        <v>1871</v>
      </c>
      <c r="D243">
        <v>1</v>
      </c>
      <c r="E243">
        <v>0</v>
      </c>
      <c r="F243">
        <v>2</v>
      </c>
      <c r="G243">
        <v>0</v>
      </c>
      <c r="H243" t="str">
        <f>VLOOKUP(B243,'Lookup Tables'!$A$75:$B$86,2,TRUE)</f>
        <v>Level 2</v>
      </c>
      <c r="V243">
        <v>871821</v>
      </c>
      <c r="W243">
        <v>494</v>
      </c>
      <c r="X243" t="s">
        <v>1883</v>
      </c>
      <c r="Y243">
        <v>1</v>
      </c>
      <c r="Z243">
        <v>0</v>
      </c>
      <c r="AA243">
        <v>1</v>
      </c>
      <c r="AB243">
        <v>1</v>
      </c>
      <c r="AC243" t="str">
        <f>VLOOKUP(W243,'Lookup Tables'!$A$75:$B$86,2,TRUE)</f>
        <v>Level 2</v>
      </c>
      <c r="AY243">
        <v>7677042</v>
      </c>
      <c r="AZ243">
        <v>452</v>
      </c>
      <c r="BA243" t="s">
        <v>1871</v>
      </c>
      <c r="BB243">
        <v>1</v>
      </c>
      <c r="BC243">
        <v>0</v>
      </c>
      <c r="BD243">
        <v>2</v>
      </c>
      <c r="BE243">
        <v>0</v>
      </c>
      <c r="BF243">
        <f t="shared" si="6"/>
        <v>2</v>
      </c>
      <c r="BG243" t="str">
        <f>VLOOKUP(AZ243,'Lookup Tables'!$A$75:$B$86,2,TRUE)</f>
        <v>Level 2</v>
      </c>
      <c r="BH243" t="str">
        <f t="shared" si="7"/>
        <v>Level 2</v>
      </c>
    </row>
    <row r="244" spans="1:60" x14ac:dyDescent="0.3">
      <c r="A244">
        <v>3326762</v>
      </c>
      <c r="B244">
        <v>89</v>
      </c>
      <c r="C244" t="s">
        <v>1877</v>
      </c>
      <c r="D244">
        <v>1</v>
      </c>
      <c r="E244">
        <v>0</v>
      </c>
      <c r="F244">
        <v>1</v>
      </c>
      <c r="G244">
        <v>0</v>
      </c>
      <c r="H244" t="str">
        <f>VLOOKUP(B244,'Lookup Tables'!$A$75:$B$86,2,TRUE)</f>
        <v>Level 1</v>
      </c>
      <c r="V244">
        <v>10475567</v>
      </c>
      <c r="W244">
        <v>53</v>
      </c>
      <c r="X244" t="s">
        <v>1895</v>
      </c>
      <c r="Y244">
        <v>1</v>
      </c>
      <c r="Z244">
        <v>0</v>
      </c>
      <c r="AA244">
        <v>0</v>
      </c>
      <c r="AB244">
        <v>0</v>
      </c>
      <c r="AC244" t="str">
        <f>VLOOKUP(W244,'Lookup Tables'!$A$75:$B$86,2,TRUE)</f>
        <v>Level 1</v>
      </c>
      <c r="AY244">
        <v>3326762</v>
      </c>
      <c r="AZ244">
        <v>89</v>
      </c>
      <c r="BA244" t="s">
        <v>1877</v>
      </c>
      <c r="BB244">
        <v>1</v>
      </c>
      <c r="BC244">
        <v>0</v>
      </c>
      <c r="BD244">
        <v>1</v>
      </c>
      <c r="BE244">
        <v>0</v>
      </c>
      <c r="BF244">
        <f t="shared" si="6"/>
        <v>1</v>
      </c>
      <c r="BG244" t="str">
        <f>VLOOKUP(AZ244,'Lookup Tables'!$A$75:$B$86,2,TRUE)</f>
        <v>Level 1</v>
      </c>
      <c r="BH244" t="str">
        <f t="shared" si="7"/>
        <v>Level 1</v>
      </c>
    </row>
    <row r="245" spans="1:60" x14ac:dyDescent="0.3">
      <c r="A245">
        <v>871821</v>
      </c>
      <c r="B245">
        <v>494</v>
      </c>
      <c r="C245" t="s">
        <v>1883</v>
      </c>
      <c r="D245">
        <v>1</v>
      </c>
      <c r="E245">
        <v>0</v>
      </c>
      <c r="F245">
        <v>1</v>
      </c>
      <c r="G245">
        <v>1</v>
      </c>
      <c r="H245" t="str">
        <f>VLOOKUP(B245,'Lookup Tables'!$A$75:$B$86,2,TRUE)</f>
        <v>Level 2</v>
      </c>
      <c r="V245">
        <v>7019826</v>
      </c>
      <c r="W245">
        <v>23</v>
      </c>
      <c r="X245" t="s">
        <v>1901</v>
      </c>
      <c r="Y245">
        <v>1</v>
      </c>
      <c r="Z245">
        <v>0</v>
      </c>
      <c r="AA245">
        <v>0</v>
      </c>
      <c r="AB245">
        <v>1</v>
      </c>
      <c r="AC245" t="str">
        <f>VLOOKUP(W245,'Lookup Tables'!$A$75:$B$86,2,TRUE)</f>
        <v>Level 1</v>
      </c>
      <c r="AY245">
        <v>871821</v>
      </c>
      <c r="AZ245">
        <v>494</v>
      </c>
      <c r="BA245" t="s">
        <v>1883</v>
      </c>
      <c r="BB245">
        <v>1</v>
      </c>
      <c r="BC245">
        <v>0</v>
      </c>
      <c r="BD245">
        <v>1</v>
      </c>
      <c r="BE245">
        <v>1</v>
      </c>
      <c r="BF245">
        <f t="shared" si="6"/>
        <v>2</v>
      </c>
      <c r="BG245" t="str">
        <f>VLOOKUP(AZ245,'Lookup Tables'!$A$75:$B$86,2,TRUE)</f>
        <v>Level 2</v>
      </c>
      <c r="BH245" t="str">
        <f t="shared" si="7"/>
        <v>Level 2</v>
      </c>
    </row>
    <row r="246" spans="1:60" x14ac:dyDescent="0.3">
      <c r="A246">
        <v>10475567</v>
      </c>
      <c r="B246">
        <v>53</v>
      </c>
      <c r="C246" t="s">
        <v>1895</v>
      </c>
      <c r="D246">
        <v>1</v>
      </c>
      <c r="E246">
        <v>0</v>
      </c>
      <c r="F246">
        <v>0</v>
      </c>
      <c r="G246">
        <v>0</v>
      </c>
      <c r="H246" t="str">
        <f>VLOOKUP(B246,'Lookup Tables'!$A$75:$B$86,2,TRUE)</f>
        <v>Level 1</v>
      </c>
      <c r="V246">
        <v>1764116</v>
      </c>
      <c r="W246">
        <v>1347</v>
      </c>
      <c r="X246" t="s">
        <v>1907</v>
      </c>
      <c r="Y246">
        <v>1</v>
      </c>
      <c r="Z246">
        <v>0</v>
      </c>
      <c r="AA246">
        <v>2</v>
      </c>
      <c r="AB246">
        <v>1</v>
      </c>
      <c r="AC246" t="str">
        <f>VLOOKUP(W246,'Lookup Tables'!$A$75:$B$86,2,TRUE)</f>
        <v>Level 4</v>
      </c>
      <c r="AY246">
        <v>10475567</v>
      </c>
      <c r="AZ246">
        <v>53</v>
      </c>
      <c r="BA246" t="s">
        <v>1895</v>
      </c>
      <c r="BB246">
        <v>1</v>
      </c>
      <c r="BC246">
        <v>0</v>
      </c>
      <c r="BD246">
        <v>0</v>
      </c>
      <c r="BE246">
        <v>0</v>
      </c>
      <c r="BF246">
        <f t="shared" si="6"/>
        <v>0</v>
      </c>
      <c r="BG246" t="str">
        <f>VLOOKUP(AZ246,'Lookup Tables'!$A$75:$B$86,2,TRUE)</f>
        <v>Level 1</v>
      </c>
      <c r="BH246" t="str">
        <f t="shared" si="7"/>
        <v/>
      </c>
    </row>
    <row r="247" spans="1:60" x14ac:dyDescent="0.3">
      <c r="A247">
        <v>7019826</v>
      </c>
      <c r="B247">
        <v>23</v>
      </c>
      <c r="C247" t="s">
        <v>1901</v>
      </c>
      <c r="D247">
        <v>1</v>
      </c>
      <c r="E247">
        <v>0</v>
      </c>
      <c r="F247">
        <v>0</v>
      </c>
      <c r="G247">
        <v>1</v>
      </c>
      <c r="H247" t="str">
        <f>VLOOKUP(B247,'Lookup Tables'!$A$75:$B$86,2,TRUE)</f>
        <v>Level 1</v>
      </c>
      <c r="V247">
        <v>736518</v>
      </c>
      <c r="W247">
        <v>14881</v>
      </c>
      <c r="X247" t="s">
        <v>1913</v>
      </c>
      <c r="Y247">
        <v>1</v>
      </c>
      <c r="Z247">
        <v>0</v>
      </c>
      <c r="AA247">
        <v>2</v>
      </c>
      <c r="AB247">
        <v>0</v>
      </c>
      <c r="AC247" t="str">
        <f>VLOOKUP(W247,'Lookup Tables'!$A$75:$B$86,2,TRUE)</f>
        <v>Level 8</v>
      </c>
      <c r="AY247">
        <v>7019826</v>
      </c>
      <c r="AZ247">
        <v>23</v>
      </c>
      <c r="BA247" t="s">
        <v>1901</v>
      </c>
      <c r="BB247">
        <v>1</v>
      </c>
      <c r="BC247">
        <v>0</v>
      </c>
      <c r="BD247">
        <v>0</v>
      </c>
      <c r="BE247">
        <v>1</v>
      </c>
      <c r="BF247">
        <f t="shared" si="6"/>
        <v>1</v>
      </c>
      <c r="BG247" t="str">
        <f>VLOOKUP(AZ247,'Lookup Tables'!$A$75:$B$86,2,TRUE)</f>
        <v>Level 1</v>
      </c>
      <c r="BH247" t="str">
        <f t="shared" si="7"/>
        <v>Level 1</v>
      </c>
    </row>
    <row r="248" spans="1:60" x14ac:dyDescent="0.3">
      <c r="A248">
        <v>1764116</v>
      </c>
      <c r="B248">
        <v>1347</v>
      </c>
      <c r="C248" t="s">
        <v>1907</v>
      </c>
      <c r="D248">
        <v>1</v>
      </c>
      <c r="E248">
        <v>0</v>
      </c>
      <c r="F248">
        <v>2</v>
      </c>
      <c r="G248">
        <v>1</v>
      </c>
      <c r="H248" t="str">
        <f>VLOOKUP(B248,'Lookup Tables'!$A$75:$B$86,2,TRUE)</f>
        <v>Level 4</v>
      </c>
      <c r="V248">
        <v>1725931</v>
      </c>
      <c r="W248">
        <v>865</v>
      </c>
      <c r="X248" t="s">
        <v>1919</v>
      </c>
      <c r="Y248">
        <v>1</v>
      </c>
      <c r="Z248">
        <v>0</v>
      </c>
      <c r="AA248">
        <v>2</v>
      </c>
      <c r="AB248">
        <v>0</v>
      </c>
      <c r="AC248" t="str">
        <f>VLOOKUP(W248,'Lookup Tables'!$A$75:$B$86,2,TRUE)</f>
        <v>Level 3</v>
      </c>
      <c r="AY248">
        <v>1764116</v>
      </c>
      <c r="AZ248">
        <v>1347</v>
      </c>
      <c r="BA248" t="s">
        <v>1907</v>
      </c>
      <c r="BB248">
        <v>1</v>
      </c>
      <c r="BC248">
        <v>0</v>
      </c>
      <c r="BD248">
        <v>2</v>
      </c>
      <c r="BE248">
        <v>1</v>
      </c>
      <c r="BF248">
        <f t="shared" si="6"/>
        <v>3</v>
      </c>
      <c r="BG248" t="str">
        <f>VLOOKUP(AZ248,'Lookup Tables'!$A$75:$B$86,2,TRUE)</f>
        <v>Level 4</v>
      </c>
      <c r="BH248" t="str">
        <f t="shared" si="7"/>
        <v>Level 4</v>
      </c>
    </row>
    <row r="249" spans="1:60" x14ac:dyDescent="0.3">
      <c r="A249">
        <v>736518</v>
      </c>
      <c r="B249">
        <v>14881</v>
      </c>
      <c r="C249" t="s">
        <v>1913</v>
      </c>
      <c r="D249">
        <v>1</v>
      </c>
      <c r="E249">
        <v>0</v>
      </c>
      <c r="F249">
        <v>2</v>
      </c>
      <c r="G249">
        <v>0</v>
      </c>
      <c r="H249" t="str">
        <f>VLOOKUP(B249,'Lookup Tables'!$A$75:$B$86,2,TRUE)</f>
        <v>Level 8</v>
      </c>
      <c r="V249">
        <v>14512906</v>
      </c>
      <c r="W249">
        <v>11</v>
      </c>
      <c r="X249" t="s">
        <v>1925</v>
      </c>
      <c r="Y249">
        <v>1</v>
      </c>
      <c r="Z249">
        <v>1</v>
      </c>
      <c r="AA249">
        <v>3</v>
      </c>
      <c r="AB249">
        <v>0</v>
      </c>
      <c r="AC249" t="str">
        <f>VLOOKUP(W249,'Lookup Tables'!$A$75:$B$86,2,TRUE)</f>
        <v>Level 1</v>
      </c>
      <c r="AY249">
        <v>736518</v>
      </c>
      <c r="AZ249">
        <v>14881</v>
      </c>
      <c r="BA249" t="s">
        <v>1913</v>
      </c>
      <c r="BB249">
        <v>1</v>
      </c>
      <c r="BC249">
        <v>0</v>
      </c>
      <c r="BD249">
        <v>2</v>
      </c>
      <c r="BE249">
        <v>0</v>
      </c>
      <c r="BF249">
        <f t="shared" si="6"/>
        <v>2</v>
      </c>
      <c r="BG249" t="str">
        <f>VLOOKUP(AZ249,'Lookup Tables'!$A$75:$B$86,2,TRUE)</f>
        <v>Level 8</v>
      </c>
      <c r="BH249" t="str">
        <f t="shared" si="7"/>
        <v>Level 8</v>
      </c>
    </row>
    <row r="250" spans="1:60" x14ac:dyDescent="0.3">
      <c r="A250">
        <v>1725931</v>
      </c>
      <c r="B250">
        <v>865</v>
      </c>
      <c r="C250" t="s">
        <v>1919</v>
      </c>
      <c r="D250">
        <v>1</v>
      </c>
      <c r="E250">
        <v>0</v>
      </c>
      <c r="F250">
        <v>2</v>
      </c>
      <c r="G250">
        <v>0</v>
      </c>
      <c r="H250" t="str">
        <f>VLOOKUP(B250,'Lookup Tables'!$A$75:$B$86,2,TRUE)</f>
        <v>Level 3</v>
      </c>
      <c r="V250">
        <v>14379922</v>
      </c>
      <c r="W250">
        <v>1</v>
      </c>
      <c r="X250" t="s">
        <v>1931</v>
      </c>
      <c r="Y250">
        <v>1</v>
      </c>
      <c r="Z250">
        <v>0</v>
      </c>
      <c r="AA250">
        <v>3</v>
      </c>
      <c r="AB250">
        <v>0</v>
      </c>
      <c r="AC250" t="str">
        <f>VLOOKUP(W250,'Lookup Tables'!$A$75:$B$86,2,TRUE)</f>
        <v>Level 1</v>
      </c>
      <c r="AY250">
        <v>1725931</v>
      </c>
      <c r="AZ250">
        <v>865</v>
      </c>
      <c r="BA250" t="s">
        <v>1919</v>
      </c>
      <c r="BB250">
        <v>1</v>
      </c>
      <c r="BC250">
        <v>0</v>
      </c>
      <c r="BD250">
        <v>2</v>
      </c>
      <c r="BE250">
        <v>0</v>
      </c>
      <c r="BF250">
        <f t="shared" si="6"/>
        <v>2</v>
      </c>
      <c r="BG250" t="str">
        <f>VLOOKUP(AZ250,'Lookup Tables'!$A$75:$B$86,2,TRUE)</f>
        <v>Level 3</v>
      </c>
      <c r="BH250" t="str">
        <f t="shared" si="7"/>
        <v>Level 3</v>
      </c>
    </row>
    <row r="251" spans="1:60" x14ac:dyDescent="0.3">
      <c r="A251">
        <v>14512906</v>
      </c>
      <c r="B251">
        <v>11</v>
      </c>
      <c r="C251" t="s">
        <v>1925</v>
      </c>
      <c r="D251">
        <v>1</v>
      </c>
      <c r="E251">
        <v>1</v>
      </c>
      <c r="F251">
        <v>3</v>
      </c>
      <c r="G251">
        <v>0</v>
      </c>
      <c r="H251" t="str">
        <f>VLOOKUP(B251,'Lookup Tables'!$A$75:$B$86,2,TRUE)</f>
        <v>Level 1</v>
      </c>
      <c r="V251">
        <v>1816260</v>
      </c>
      <c r="W251">
        <v>1792</v>
      </c>
      <c r="X251" t="s">
        <v>1937</v>
      </c>
      <c r="Y251">
        <v>1</v>
      </c>
      <c r="Z251">
        <v>0</v>
      </c>
      <c r="AA251">
        <v>2</v>
      </c>
      <c r="AB251">
        <v>3</v>
      </c>
      <c r="AC251" t="str">
        <f>VLOOKUP(W251,'Lookup Tables'!$A$75:$B$86,2,TRUE)</f>
        <v>Level 4</v>
      </c>
      <c r="AY251">
        <v>14512906</v>
      </c>
      <c r="AZ251">
        <v>11</v>
      </c>
      <c r="BA251" t="s">
        <v>1925</v>
      </c>
      <c r="BB251">
        <v>1</v>
      </c>
      <c r="BC251">
        <v>1</v>
      </c>
      <c r="BD251">
        <v>3</v>
      </c>
      <c r="BE251">
        <v>0</v>
      </c>
      <c r="BF251">
        <f t="shared" si="6"/>
        <v>4</v>
      </c>
      <c r="BG251" t="str">
        <f>VLOOKUP(AZ251,'Lookup Tables'!$A$75:$B$86,2,TRUE)</f>
        <v>Level 1</v>
      </c>
      <c r="BH251" t="str">
        <f t="shared" si="7"/>
        <v>Level 1</v>
      </c>
    </row>
    <row r="252" spans="1:60" x14ac:dyDescent="0.3">
      <c r="A252">
        <v>14379922</v>
      </c>
      <c r="B252">
        <v>1</v>
      </c>
      <c r="C252" t="s">
        <v>1931</v>
      </c>
      <c r="D252">
        <v>1</v>
      </c>
      <c r="E252">
        <v>0</v>
      </c>
      <c r="F252">
        <v>3</v>
      </c>
      <c r="G252">
        <v>0</v>
      </c>
      <c r="H252" t="str">
        <f>VLOOKUP(B252,'Lookup Tables'!$A$75:$B$86,2,TRUE)</f>
        <v>Level 1</v>
      </c>
      <c r="V252">
        <v>5147834</v>
      </c>
      <c r="W252">
        <v>292</v>
      </c>
      <c r="X252" t="s">
        <v>1943</v>
      </c>
      <c r="Y252">
        <v>1</v>
      </c>
      <c r="Z252">
        <v>0</v>
      </c>
      <c r="AA252">
        <v>0</v>
      </c>
      <c r="AB252">
        <v>1</v>
      </c>
      <c r="AC252" t="str">
        <f>VLOOKUP(W252,'Lookup Tables'!$A$75:$B$86,2,TRUE)</f>
        <v>Level 2</v>
      </c>
      <c r="AY252">
        <v>14379922</v>
      </c>
      <c r="AZ252">
        <v>1</v>
      </c>
      <c r="BA252" t="s">
        <v>1931</v>
      </c>
      <c r="BB252">
        <v>1</v>
      </c>
      <c r="BC252">
        <v>0</v>
      </c>
      <c r="BD252">
        <v>3</v>
      </c>
      <c r="BE252">
        <v>0</v>
      </c>
      <c r="BF252">
        <f t="shared" si="6"/>
        <v>3</v>
      </c>
      <c r="BG252" t="str">
        <f>VLOOKUP(AZ252,'Lookup Tables'!$A$75:$B$86,2,TRUE)</f>
        <v>Level 1</v>
      </c>
      <c r="BH252" t="str">
        <f t="shared" si="7"/>
        <v>Level 1</v>
      </c>
    </row>
    <row r="253" spans="1:60" x14ac:dyDescent="0.3">
      <c r="A253">
        <v>1816260</v>
      </c>
      <c r="B253">
        <v>1792</v>
      </c>
      <c r="C253" t="s">
        <v>1937</v>
      </c>
      <c r="D253">
        <v>1</v>
      </c>
      <c r="E253">
        <v>0</v>
      </c>
      <c r="F253">
        <v>2</v>
      </c>
      <c r="G253">
        <v>3</v>
      </c>
      <c r="H253" t="str">
        <f>VLOOKUP(B253,'Lookup Tables'!$A$75:$B$86,2,TRUE)</f>
        <v>Level 4</v>
      </c>
      <c r="V253">
        <v>457586</v>
      </c>
      <c r="W253">
        <v>2003</v>
      </c>
      <c r="X253" t="s">
        <v>1949</v>
      </c>
      <c r="Y253">
        <v>1</v>
      </c>
      <c r="Z253">
        <v>0</v>
      </c>
      <c r="AA253">
        <v>0</v>
      </c>
      <c r="AB253">
        <v>0</v>
      </c>
      <c r="AC253" t="str">
        <f>VLOOKUP(W253,'Lookup Tables'!$A$75:$B$86,2,TRUE)</f>
        <v>Level 5</v>
      </c>
      <c r="AY253">
        <v>1816260</v>
      </c>
      <c r="AZ253">
        <v>1792</v>
      </c>
      <c r="BA253" t="s">
        <v>1937</v>
      </c>
      <c r="BB253">
        <v>1</v>
      </c>
      <c r="BC253">
        <v>0</v>
      </c>
      <c r="BD253">
        <v>2</v>
      </c>
      <c r="BE253">
        <v>3</v>
      </c>
      <c r="BF253">
        <f t="shared" si="6"/>
        <v>5</v>
      </c>
      <c r="BG253" t="str">
        <f>VLOOKUP(AZ253,'Lookup Tables'!$A$75:$B$86,2,TRUE)</f>
        <v>Level 4</v>
      </c>
      <c r="BH253" t="str">
        <f t="shared" si="7"/>
        <v>Level 4</v>
      </c>
    </row>
    <row r="254" spans="1:60" x14ac:dyDescent="0.3">
      <c r="A254">
        <v>5147834</v>
      </c>
      <c r="B254">
        <v>292</v>
      </c>
      <c r="C254" t="s">
        <v>1943</v>
      </c>
      <c r="D254">
        <v>1</v>
      </c>
      <c r="E254">
        <v>0</v>
      </c>
      <c r="F254">
        <v>0</v>
      </c>
      <c r="G254">
        <v>1</v>
      </c>
      <c r="H254" t="str">
        <f>VLOOKUP(B254,'Lookup Tables'!$A$75:$B$86,2,TRUE)</f>
        <v>Level 2</v>
      </c>
      <c r="V254">
        <v>3683187</v>
      </c>
      <c r="W254">
        <v>1908</v>
      </c>
      <c r="X254" t="s">
        <v>1955</v>
      </c>
      <c r="Y254">
        <v>1</v>
      </c>
      <c r="Z254">
        <v>1</v>
      </c>
      <c r="AA254">
        <v>0</v>
      </c>
      <c r="AB254">
        <v>0</v>
      </c>
      <c r="AC254" t="str">
        <f>VLOOKUP(W254,'Lookup Tables'!$A$75:$B$86,2,TRUE)</f>
        <v>Level 4</v>
      </c>
      <c r="AY254">
        <v>5147834</v>
      </c>
      <c r="AZ254">
        <v>292</v>
      </c>
      <c r="BA254" t="s">
        <v>1943</v>
      </c>
      <c r="BB254">
        <v>1</v>
      </c>
      <c r="BC254">
        <v>0</v>
      </c>
      <c r="BD254">
        <v>0</v>
      </c>
      <c r="BE254">
        <v>1</v>
      </c>
      <c r="BF254">
        <f t="shared" si="6"/>
        <v>1</v>
      </c>
      <c r="BG254" t="str">
        <f>VLOOKUP(AZ254,'Lookup Tables'!$A$75:$B$86,2,TRUE)</f>
        <v>Level 2</v>
      </c>
      <c r="BH254" t="str">
        <f t="shared" si="7"/>
        <v>Level 2</v>
      </c>
    </row>
    <row r="255" spans="1:60" x14ac:dyDescent="0.3">
      <c r="A255">
        <v>457586</v>
      </c>
      <c r="B255">
        <v>2003</v>
      </c>
      <c r="C255" t="s">
        <v>1949</v>
      </c>
      <c r="D255">
        <v>1</v>
      </c>
      <c r="E255">
        <v>0</v>
      </c>
      <c r="F255">
        <v>0</v>
      </c>
      <c r="G255">
        <v>0</v>
      </c>
      <c r="H255" t="str">
        <f>VLOOKUP(B255,'Lookup Tables'!$A$75:$B$86,2,TRUE)</f>
        <v>Level 5</v>
      </c>
      <c r="V255">
        <v>3925120</v>
      </c>
      <c r="W255">
        <v>2887</v>
      </c>
      <c r="X255" t="s">
        <v>1961</v>
      </c>
      <c r="Y255">
        <v>1</v>
      </c>
      <c r="Z255">
        <v>0</v>
      </c>
      <c r="AA255">
        <v>0</v>
      </c>
      <c r="AB255">
        <v>0</v>
      </c>
      <c r="AC255" t="str">
        <f>VLOOKUP(W255,'Lookup Tables'!$A$75:$B$86,2,TRUE)</f>
        <v>Level 5</v>
      </c>
      <c r="AY255">
        <v>457586</v>
      </c>
      <c r="AZ255">
        <v>2003</v>
      </c>
      <c r="BA255" t="s">
        <v>1949</v>
      </c>
      <c r="BB255">
        <v>1</v>
      </c>
      <c r="BC255">
        <v>0</v>
      </c>
      <c r="BD255">
        <v>0</v>
      </c>
      <c r="BE255">
        <v>0</v>
      </c>
      <c r="BF255">
        <f t="shared" si="6"/>
        <v>0</v>
      </c>
      <c r="BG255" t="str">
        <f>VLOOKUP(AZ255,'Lookup Tables'!$A$75:$B$86,2,TRUE)</f>
        <v>Level 5</v>
      </c>
      <c r="BH255" t="str">
        <f t="shared" si="7"/>
        <v/>
      </c>
    </row>
    <row r="256" spans="1:60" x14ac:dyDescent="0.3">
      <c r="A256">
        <v>3683187</v>
      </c>
      <c r="B256">
        <v>1908</v>
      </c>
      <c r="C256" t="s">
        <v>1955</v>
      </c>
      <c r="D256">
        <v>1</v>
      </c>
      <c r="E256">
        <v>1</v>
      </c>
      <c r="F256">
        <v>0</v>
      </c>
      <c r="G256">
        <v>0</v>
      </c>
      <c r="H256" t="str">
        <f>VLOOKUP(B256,'Lookup Tables'!$A$75:$B$86,2,TRUE)</f>
        <v>Level 4</v>
      </c>
      <c r="V256">
        <v>5574962</v>
      </c>
      <c r="W256">
        <v>244</v>
      </c>
      <c r="X256" t="s">
        <v>1967</v>
      </c>
      <c r="Y256">
        <v>1</v>
      </c>
      <c r="Z256">
        <v>2</v>
      </c>
      <c r="AA256">
        <v>3</v>
      </c>
      <c r="AB256">
        <v>3</v>
      </c>
      <c r="AC256" t="str">
        <f>VLOOKUP(W256,'Lookup Tables'!$A$75:$B$86,2,TRUE)</f>
        <v>Level 2</v>
      </c>
      <c r="AY256">
        <v>3683187</v>
      </c>
      <c r="AZ256">
        <v>1908</v>
      </c>
      <c r="BA256" t="s">
        <v>1955</v>
      </c>
      <c r="BB256">
        <v>1</v>
      </c>
      <c r="BC256">
        <v>1</v>
      </c>
      <c r="BD256">
        <v>0</v>
      </c>
      <c r="BE256">
        <v>0</v>
      </c>
      <c r="BF256">
        <f t="shared" si="6"/>
        <v>1</v>
      </c>
      <c r="BG256" t="str">
        <f>VLOOKUP(AZ256,'Lookup Tables'!$A$75:$B$86,2,TRUE)</f>
        <v>Level 4</v>
      </c>
      <c r="BH256" t="str">
        <f t="shared" si="7"/>
        <v>Level 4</v>
      </c>
    </row>
    <row r="257" spans="1:60" x14ac:dyDescent="0.3">
      <c r="A257">
        <v>3925120</v>
      </c>
      <c r="B257">
        <v>2887</v>
      </c>
      <c r="C257" t="s">
        <v>1961</v>
      </c>
      <c r="D257">
        <v>1</v>
      </c>
      <c r="E257">
        <v>0</v>
      </c>
      <c r="F257">
        <v>0</v>
      </c>
      <c r="G257">
        <v>0</v>
      </c>
      <c r="H257" t="str">
        <f>VLOOKUP(B257,'Lookup Tables'!$A$75:$B$86,2,TRUE)</f>
        <v>Level 5</v>
      </c>
      <c r="V257">
        <v>3581643</v>
      </c>
      <c r="W257">
        <v>1815</v>
      </c>
      <c r="X257" t="s">
        <v>1973</v>
      </c>
      <c r="Y257">
        <v>1</v>
      </c>
      <c r="Z257">
        <v>0</v>
      </c>
      <c r="AA257">
        <v>1</v>
      </c>
      <c r="AB257">
        <v>0</v>
      </c>
      <c r="AC257" t="str">
        <f>VLOOKUP(W257,'Lookup Tables'!$A$75:$B$86,2,TRUE)</f>
        <v>Level 4</v>
      </c>
      <c r="AY257">
        <v>3925120</v>
      </c>
      <c r="AZ257">
        <v>2887</v>
      </c>
      <c r="BA257" t="s">
        <v>1961</v>
      </c>
      <c r="BB257">
        <v>1</v>
      </c>
      <c r="BC257">
        <v>0</v>
      </c>
      <c r="BD257">
        <v>0</v>
      </c>
      <c r="BE257">
        <v>0</v>
      </c>
      <c r="BF257">
        <f t="shared" si="6"/>
        <v>0</v>
      </c>
      <c r="BG257" t="str">
        <f>VLOOKUP(AZ257,'Lookup Tables'!$A$75:$B$86,2,TRUE)</f>
        <v>Level 5</v>
      </c>
      <c r="BH257" t="str">
        <f t="shared" si="7"/>
        <v/>
      </c>
    </row>
    <row r="258" spans="1:60" x14ac:dyDescent="0.3">
      <c r="A258">
        <v>5574962</v>
      </c>
      <c r="B258">
        <v>244</v>
      </c>
      <c r="C258" t="s">
        <v>1967</v>
      </c>
      <c r="D258">
        <v>1</v>
      </c>
      <c r="E258">
        <v>2</v>
      </c>
      <c r="F258">
        <v>3</v>
      </c>
      <c r="G258">
        <v>3</v>
      </c>
      <c r="H258" t="str">
        <f>VLOOKUP(B258,'Lookup Tables'!$A$75:$B$86,2,TRUE)</f>
        <v>Level 2</v>
      </c>
      <c r="V258">
        <v>1584725</v>
      </c>
      <c r="W258">
        <v>386</v>
      </c>
      <c r="X258" t="s">
        <v>1979</v>
      </c>
      <c r="Y258">
        <v>2</v>
      </c>
      <c r="Z258">
        <v>2</v>
      </c>
      <c r="AA258">
        <v>5</v>
      </c>
      <c r="AB258">
        <v>4</v>
      </c>
      <c r="AC258" t="str">
        <f>VLOOKUP(W258,'Lookup Tables'!$A$75:$B$86,2,TRUE)</f>
        <v>Level 2</v>
      </c>
      <c r="AY258">
        <v>5574962</v>
      </c>
      <c r="AZ258">
        <v>244</v>
      </c>
      <c r="BA258" t="s">
        <v>1967</v>
      </c>
      <c r="BB258">
        <v>1</v>
      </c>
      <c r="BC258">
        <v>2</v>
      </c>
      <c r="BD258">
        <v>3</v>
      </c>
      <c r="BE258">
        <v>3</v>
      </c>
      <c r="BF258">
        <f t="shared" si="6"/>
        <v>8</v>
      </c>
      <c r="BG258" t="str">
        <f>VLOOKUP(AZ258,'Lookup Tables'!$A$75:$B$86,2,TRUE)</f>
        <v>Level 2</v>
      </c>
      <c r="BH258" t="str">
        <f t="shared" si="7"/>
        <v>Level 2</v>
      </c>
    </row>
    <row r="259" spans="1:60" x14ac:dyDescent="0.3">
      <c r="A259">
        <v>3581643</v>
      </c>
      <c r="B259">
        <v>1815</v>
      </c>
      <c r="C259" t="s">
        <v>1973</v>
      </c>
      <c r="D259">
        <v>1</v>
      </c>
      <c r="E259">
        <v>0</v>
      </c>
      <c r="F259">
        <v>1</v>
      </c>
      <c r="G259">
        <v>0</v>
      </c>
      <c r="H259" t="str">
        <f>VLOOKUP(B259,'Lookup Tables'!$A$75:$B$86,2,TRUE)</f>
        <v>Level 4</v>
      </c>
      <c r="V259">
        <v>1283836</v>
      </c>
      <c r="W259">
        <v>1245</v>
      </c>
      <c r="X259" t="s">
        <v>1985</v>
      </c>
      <c r="Y259">
        <v>1</v>
      </c>
      <c r="Z259">
        <v>0</v>
      </c>
      <c r="AA259">
        <v>0</v>
      </c>
      <c r="AB259">
        <v>1</v>
      </c>
      <c r="AC259" t="str">
        <f>VLOOKUP(W259,'Lookup Tables'!$A$75:$B$86,2,TRUE)</f>
        <v>Level 4</v>
      </c>
      <c r="AY259">
        <v>3581643</v>
      </c>
      <c r="AZ259">
        <v>1815</v>
      </c>
      <c r="BA259" t="s">
        <v>1973</v>
      </c>
      <c r="BB259">
        <v>1</v>
      </c>
      <c r="BC259">
        <v>0</v>
      </c>
      <c r="BD259">
        <v>1</v>
      </c>
      <c r="BE259">
        <v>0</v>
      </c>
      <c r="BF259">
        <f t="shared" ref="BF259:BF322" si="8">SUM(BC259:BE259)</f>
        <v>1</v>
      </c>
      <c r="BG259" t="str">
        <f>VLOOKUP(AZ259,'Lookup Tables'!$A$75:$B$86,2,TRUE)</f>
        <v>Level 4</v>
      </c>
      <c r="BH259" t="str">
        <f t="shared" si="7"/>
        <v>Level 4</v>
      </c>
    </row>
    <row r="260" spans="1:60" x14ac:dyDescent="0.3">
      <c r="A260">
        <v>1584725</v>
      </c>
      <c r="B260">
        <v>386</v>
      </c>
      <c r="C260" t="s">
        <v>1979</v>
      </c>
      <c r="D260">
        <v>2</v>
      </c>
      <c r="E260">
        <v>2</v>
      </c>
      <c r="F260">
        <v>5</v>
      </c>
      <c r="G260">
        <v>4</v>
      </c>
      <c r="H260" t="str">
        <f>VLOOKUP(B260,'Lookup Tables'!$A$75:$B$86,2,TRUE)</f>
        <v>Level 2</v>
      </c>
      <c r="V260">
        <v>9855089</v>
      </c>
      <c r="W260">
        <v>285</v>
      </c>
      <c r="X260" t="s">
        <v>1990</v>
      </c>
      <c r="Y260">
        <v>1</v>
      </c>
      <c r="Z260">
        <v>2</v>
      </c>
      <c r="AA260">
        <v>2</v>
      </c>
      <c r="AB260">
        <v>0</v>
      </c>
      <c r="AC260" t="str">
        <f>VLOOKUP(W260,'Lookup Tables'!$A$75:$B$86,2,TRUE)</f>
        <v>Level 2</v>
      </c>
      <c r="AY260">
        <v>1584725</v>
      </c>
      <c r="AZ260">
        <v>386</v>
      </c>
      <c r="BA260" t="s">
        <v>1979</v>
      </c>
      <c r="BB260">
        <v>2</v>
      </c>
      <c r="BC260">
        <v>2</v>
      </c>
      <c r="BD260">
        <v>5</v>
      </c>
      <c r="BE260">
        <v>4</v>
      </c>
      <c r="BF260">
        <f t="shared" si="8"/>
        <v>11</v>
      </c>
      <c r="BG260" t="str">
        <f>VLOOKUP(AZ260,'Lookup Tables'!$A$75:$B$86,2,TRUE)</f>
        <v>Level 2</v>
      </c>
      <c r="BH260" t="str">
        <f t="shared" ref="BH260:BH323" si="9">IF(BF260&gt;0,BG260,"")</f>
        <v>Level 2</v>
      </c>
    </row>
    <row r="261" spans="1:60" x14ac:dyDescent="0.3">
      <c r="A261">
        <v>1283836</v>
      </c>
      <c r="B261">
        <v>1245</v>
      </c>
      <c r="C261" t="s">
        <v>1985</v>
      </c>
      <c r="D261">
        <v>1</v>
      </c>
      <c r="E261">
        <v>0</v>
      </c>
      <c r="F261">
        <v>0</v>
      </c>
      <c r="G261">
        <v>1</v>
      </c>
      <c r="H261" t="str">
        <f>VLOOKUP(B261,'Lookup Tables'!$A$75:$B$86,2,TRUE)</f>
        <v>Level 4</v>
      </c>
      <c r="V261">
        <v>13658234</v>
      </c>
      <c r="W261">
        <v>26</v>
      </c>
      <c r="X261" t="s">
        <v>4133</v>
      </c>
      <c r="Y261">
        <v>1</v>
      </c>
      <c r="Z261">
        <v>0</v>
      </c>
      <c r="AA261">
        <v>2</v>
      </c>
      <c r="AB261">
        <v>0</v>
      </c>
      <c r="AC261" t="str">
        <f>VLOOKUP(W261,'Lookup Tables'!$A$75:$B$86,2,TRUE)</f>
        <v>Level 1</v>
      </c>
      <c r="AY261">
        <v>1283836</v>
      </c>
      <c r="AZ261">
        <v>1245</v>
      </c>
      <c r="BA261" t="s">
        <v>1985</v>
      </c>
      <c r="BB261">
        <v>1</v>
      </c>
      <c r="BC261">
        <v>0</v>
      </c>
      <c r="BD261">
        <v>0</v>
      </c>
      <c r="BE261">
        <v>1</v>
      </c>
      <c r="BF261">
        <f t="shared" si="8"/>
        <v>1</v>
      </c>
      <c r="BG261" t="str">
        <f>VLOOKUP(AZ261,'Lookup Tables'!$A$75:$B$86,2,TRUE)</f>
        <v>Level 4</v>
      </c>
      <c r="BH261" t="str">
        <f t="shared" si="9"/>
        <v>Level 4</v>
      </c>
    </row>
    <row r="262" spans="1:60" x14ac:dyDescent="0.3">
      <c r="A262">
        <v>9855089</v>
      </c>
      <c r="B262">
        <v>285</v>
      </c>
      <c r="C262" t="s">
        <v>1990</v>
      </c>
      <c r="D262">
        <v>1</v>
      </c>
      <c r="E262">
        <v>2</v>
      </c>
      <c r="F262">
        <v>2</v>
      </c>
      <c r="G262">
        <v>0</v>
      </c>
      <c r="H262" t="str">
        <f>VLOOKUP(B262,'Lookup Tables'!$A$75:$B$86,2,TRUE)</f>
        <v>Level 2</v>
      </c>
      <c r="V262">
        <v>638311</v>
      </c>
      <c r="W262">
        <v>2603</v>
      </c>
      <c r="X262" t="s">
        <v>1295</v>
      </c>
      <c r="Y262">
        <v>1</v>
      </c>
      <c r="Z262">
        <v>0</v>
      </c>
      <c r="AA262">
        <v>2</v>
      </c>
      <c r="AB262">
        <v>0</v>
      </c>
      <c r="AC262" t="str">
        <f>VLOOKUP(W262,'Lookup Tables'!$A$75:$B$86,2,TRUE)</f>
        <v>Level 5</v>
      </c>
      <c r="AY262">
        <v>9855089</v>
      </c>
      <c r="AZ262">
        <v>285</v>
      </c>
      <c r="BA262" t="s">
        <v>1990</v>
      </c>
      <c r="BB262">
        <v>1</v>
      </c>
      <c r="BC262">
        <v>2</v>
      </c>
      <c r="BD262">
        <v>2</v>
      </c>
      <c r="BE262">
        <v>0</v>
      </c>
      <c r="BF262">
        <f t="shared" si="8"/>
        <v>4</v>
      </c>
      <c r="BG262" t="str">
        <f>VLOOKUP(AZ262,'Lookup Tables'!$A$75:$B$86,2,TRUE)</f>
        <v>Level 2</v>
      </c>
      <c r="BH262" t="str">
        <f t="shared" si="9"/>
        <v>Level 2</v>
      </c>
    </row>
    <row r="263" spans="1:60" x14ac:dyDescent="0.3">
      <c r="A263">
        <v>13658234</v>
      </c>
      <c r="B263">
        <v>26</v>
      </c>
      <c r="C263" t="s">
        <v>4133</v>
      </c>
      <c r="D263">
        <v>1</v>
      </c>
      <c r="E263">
        <v>0</v>
      </c>
      <c r="F263">
        <v>2</v>
      </c>
      <c r="G263">
        <v>0</v>
      </c>
      <c r="H263" t="str">
        <f>VLOOKUP(B263,'Lookup Tables'!$A$75:$B$86,2,TRUE)</f>
        <v>Level 1</v>
      </c>
      <c r="V263">
        <v>12484570</v>
      </c>
      <c r="W263">
        <v>1</v>
      </c>
      <c r="X263" t="s">
        <v>2014</v>
      </c>
      <c r="Y263">
        <v>1</v>
      </c>
      <c r="Z263">
        <v>0</v>
      </c>
      <c r="AA263">
        <v>1</v>
      </c>
      <c r="AB263">
        <v>0</v>
      </c>
      <c r="AC263" t="str">
        <f>VLOOKUP(W263,'Lookup Tables'!$A$75:$B$86,2,TRUE)</f>
        <v>Level 1</v>
      </c>
      <c r="AY263">
        <v>13658234</v>
      </c>
      <c r="AZ263">
        <v>26</v>
      </c>
      <c r="BA263" t="s">
        <v>4133</v>
      </c>
      <c r="BB263">
        <v>1</v>
      </c>
      <c r="BC263">
        <v>0</v>
      </c>
      <c r="BD263">
        <v>2</v>
      </c>
      <c r="BE263">
        <v>0</v>
      </c>
      <c r="BF263">
        <f t="shared" si="8"/>
        <v>2</v>
      </c>
      <c r="BG263" t="str">
        <f>VLOOKUP(AZ263,'Lookup Tables'!$A$75:$B$86,2,TRUE)</f>
        <v>Level 1</v>
      </c>
      <c r="BH263" t="str">
        <f t="shared" si="9"/>
        <v>Level 1</v>
      </c>
    </row>
    <row r="264" spans="1:60" x14ac:dyDescent="0.3">
      <c r="A264">
        <v>638311</v>
      </c>
      <c r="B264">
        <v>2603</v>
      </c>
      <c r="C264" t="s">
        <v>1295</v>
      </c>
      <c r="D264">
        <v>1</v>
      </c>
      <c r="E264">
        <v>0</v>
      </c>
      <c r="F264">
        <v>2</v>
      </c>
      <c r="G264">
        <v>0</v>
      </c>
      <c r="H264" t="str">
        <f>VLOOKUP(B264,'Lookup Tables'!$A$75:$B$86,2,TRUE)</f>
        <v>Level 5</v>
      </c>
      <c r="V264">
        <v>12491408</v>
      </c>
      <c r="W264">
        <v>13</v>
      </c>
      <c r="X264" t="s">
        <v>2026</v>
      </c>
      <c r="Y264">
        <v>1</v>
      </c>
      <c r="Z264">
        <v>0</v>
      </c>
      <c r="AA264">
        <v>1</v>
      </c>
      <c r="AB264">
        <v>0</v>
      </c>
      <c r="AC264" t="str">
        <f>VLOOKUP(W264,'Lookup Tables'!$A$75:$B$86,2,TRUE)</f>
        <v>Level 1</v>
      </c>
      <c r="AY264">
        <v>638311</v>
      </c>
      <c r="AZ264">
        <v>2603</v>
      </c>
      <c r="BA264" t="s">
        <v>1295</v>
      </c>
      <c r="BB264">
        <v>1</v>
      </c>
      <c r="BC264">
        <v>0</v>
      </c>
      <c r="BD264">
        <v>2</v>
      </c>
      <c r="BE264">
        <v>0</v>
      </c>
      <c r="BF264">
        <f t="shared" si="8"/>
        <v>2</v>
      </c>
      <c r="BG264" t="str">
        <f>VLOOKUP(AZ264,'Lookup Tables'!$A$75:$B$86,2,TRUE)</f>
        <v>Level 5</v>
      </c>
      <c r="BH264" t="str">
        <f t="shared" si="9"/>
        <v>Level 5</v>
      </c>
    </row>
    <row r="265" spans="1:60" x14ac:dyDescent="0.3">
      <c r="A265">
        <v>12484570</v>
      </c>
      <c r="B265">
        <v>1</v>
      </c>
      <c r="C265" t="s">
        <v>2014</v>
      </c>
      <c r="D265">
        <v>1</v>
      </c>
      <c r="E265">
        <v>0</v>
      </c>
      <c r="F265">
        <v>1</v>
      </c>
      <c r="G265">
        <v>0</v>
      </c>
      <c r="H265" t="str">
        <f>VLOOKUP(B265,'Lookup Tables'!$A$75:$B$86,2,TRUE)</f>
        <v>Level 1</v>
      </c>
      <c r="V265">
        <v>868159</v>
      </c>
      <c r="W265">
        <v>1823</v>
      </c>
      <c r="X265" t="s">
        <v>2032</v>
      </c>
      <c r="Y265">
        <v>1</v>
      </c>
      <c r="Z265">
        <v>0</v>
      </c>
      <c r="AA265">
        <v>2</v>
      </c>
      <c r="AB265">
        <v>0</v>
      </c>
      <c r="AC265" t="str">
        <f>VLOOKUP(W265,'Lookup Tables'!$A$75:$B$86,2,TRUE)</f>
        <v>Level 4</v>
      </c>
      <c r="AY265">
        <v>12484570</v>
      </c>
      <c r="AZ265">
        <v>1</v>
      </c>
      <c r="BA265" t="s">
        <v>2014</v>
      </c>
      <c r="BB265">
        <v>1</v>
      </c>
      <c r="BC265">
        <v>0</v>
      </c>
      <c r="BD265">
        <v>1</v>
      </c>
      <c r="BE265">
        <v>0</v>
      </c>
      <c r="BF265">
        <f t="shared" si="8"/>
        <v>1</v>
      </c>
      <c r="BG265" t="str">
        <f>VLOOKUP(AZ265,'Lookup Tables'!$A$75:$B$86,2,TRUE)</f>
        <v>Level 1</v>
      </c>
      <c r="BH265" t="str">
        <f t="shared" si="9"/>
        <v>Level 1</v>
      </c>
    </row>
    <row r="266" spans="1:60" x14ac:dyDescent="0.3">
      <c r="A266">
        <v>12491408</v>
      </c>
      <c r="B266">
        <v>13</v>
      </c>
      <c r="C266" t="s">
        <v>2026</v>
      </c>
      <c r="D266">
        <v>1</v>
      </c>
      <c r="E266">
        <v>0</v>
      </c>
      <c r="F266">
        <v>1</v>
      </c>
      <c r="G266">
        <v>0</v>
      </c>
      <c r="H266" t="str">
        <f>VLOOKUP(B266,'Lookup Tables'!$A$75:$B$86,2,TRUE)</f>
        <v>Level 1</v>
      </c>
      <c r="V266">
        <v>1304247</v>
      </c>
      <c r="W266">
        <v>959</v>
      </c>
      <c r="X266" t="s">
        <v>2038</v>
      </c>
      <c r="Y266">
        <v>1</v>
      </c>
      <c r="Z266">
        <v>0</v>
      </c>
      <c r="AA266">
        <v>0</v>
      </c>
      <c r="AB266">
        <v>0</v>
      </c>
      <c r="AC266" t="str">
        <f>VLOOKUP(W266,'Lookup Tables'!$A$75:$B$86,2,TRUE)</f>
        <v>Level 3</v>
      </c>
      <c r="AY266">
        <v>12491408</v>
      </c>
      <c r="AZ266">
        <v>13</v>
      </c>
      <c r="BA266" t="s">
        <v>2026</v>
      </c>
      <c r="BB266">
        <v>1</v>
      </c>
      <c r="BC266">
        <v>0</v>
      </c>
      <c r="BD266">
        <v>1</v>
      </c>
      <c r="BE266">
        <v>0</v>
      </c>
      <c r="BF266">
        <f t="shared" si="8"/>
        <v>1</v>
      </c>
      <c r="BG266" t="str">
        <f>VLOOKUP(AZ266,'Lookup Tables'!$A$75:$B$86,2,TRUE)</f>
        <v>Level 1</v>
      </c>
      <c r="BH266" t="str">
        <f t="shared" si="9"/>
        <v>Level 1</v>
      </c>
    </row>
    <row r="267" spans="1:60" x14ac:dyDescent="0.3">
      <c r="A267">
        <v>868159</v>
      </c>
      <c r="B267">
        <v>1823</v>
      </c>
      <c r="C267" t="s">
        <v>2032</v>
      </c>
      <c r="D267">
        <v>1</v>
      </c>
      <c r="E267">
        <v>0</v>
      </c>
      <c r="F267">
        <v>2</v>
      </c>
      <c r="G267">
        <v>0</v>
      </c>
      <c r="H267" t="str">
        <f>VLOOKUP(B267,'Lookup Tables'!$A$75:$B$86,2,TRUE)</f>
        <v>Level 4</v>
      </c>
      <c r="V267">
        <v>1154898</v>
      </c>
      <c r="W267">
        <v>75</v>
      </c>
      <c r="X267" t="s">
        <v>2047</v>
      </c>
      <c r="Y267">
        <v>1</v>
      </c>
      <c r="Z267">
        <v>0</v>
      </c>
      <c r="AA267">
        <v>0</v>
      </c>
      <c r="AB267">
        <v>0</v>
      </c>
      <c r="AC267" t="str">
        <f>VLOOKUP(W267,'Lookup Tables'!$A$75:$B$86,2,TRUE)</f>
        <v>Level 1</v>
      </c>
      <c r="AY267">
        <v>868159</v>
      </c>
      <c r="AZ267">
        <v>1823</v>
      </c>
      <c r="BA267" t="s">
        <v>2032</v>
      </c>
      <c r="BB267">
        <v>1</v>
      </c>
      <c r="BC267">
        <v>0</v>
      </c>
      <c r="BD267">
        <v>2</v>
      </c>
      <c r="BE267">
        <v>0</v>
      </c>
      <c r="BF267">
        <f t="shared" si="8"/>
        <v>2</v>
      </c>
      <c r="BG267" t="str">
        <f>VLOOKUP(AZ267,'Lookup Tables'!$A$75:$B$86,2,TRUE)</f>
        <v>Level 4</v>
      </c>
      <c r="BH267" t="str">
        <f t="shared" si="9"/>
        <v>Level 4</v>
      </c>
    </row>
    <row r="268" spans="1:60" x14ac:dyDescent="0.3">
      <c r="A268">
        <v>1304247</v>
      </c>
      <c r="B268">
        <v>959</v>
      </c>
      <c r="C268" t="s">
        <v>2038</v>
      </c>
      <c r="D268">
        <v>1</v>
      </c>
      <c r="E268">
        <v>0</v>
      </c>
      <c r="F268">
        <v>0</v>
      </c>
      <c r="G268">
        <v>0</v>
      </c>
      <c r="H268" t="str">
        <f>VLOOKUP(B268,'Lookup Tables'!$A$75:$B$86,2,TRUE)</f>
        <v>Level 3</v>
      </c>
      <c r="V268">
        <v>1706963</v>
      </c>
      <c r="W268">
        <v>910</v>
      </c>
      <c r="X268" t="s">
        <v>2056</v>
      </c>
      <c r="Y268">
        <v>1</v>
      </c>
      <c r="Z268">
        <v>1</v>
      </c>
      <c r="AA268">
        <v>0</v>
      </c>
      <c r="AB268">
        <v>1</v>
      </c>
      <c r="AC268" t="str">
        <f>VLOOKUP(W268,'Lookup Tables'!$A$75:$B$86,2,TRUE)</f>
        <v>Level 3</v>
      </c>
      <c r="AY268">
        <v>1304247</v>
      </c>
      <c r="AZ268">
        <v>959</v>
      </c>
      <c r="BA268" t="s">
        <v>2038</v>
      </c>
      <c r="BB268">
        <v>1</v>
      </c>
      <c r="BC268">
        <v>0</v>
      </c>
      <c r="BD268">
        <v>0</v>
      </c>
      <c r="BE268">
        <v>0</v>
      </c>
      <c r="BF268">
        <f t="shared" si="8"/>
        <v>0</v>
      </c>
      <c r="BG268" t="str">
        <f>VLOOKUP(AZ268,'Lookup Tables'!$A$75:$B$86,2,TRUE)</f>
        <v>Level 3</v>
      </c>
      <c r="BH268" t="str">
        <f t="shared" si="9"/>
        <v/>
      </c>
    </row>
    <row r="269" spans="1:60" x14ac:dyDescent="0.3">
      <c r="A269">
        <v>1154898</v>
      </c>
      <c r="B269">
        <v>75</v>
      </c>
      <c r="C269" t="s">
        <v>2047</v>
      </c>
      <c r="D269">
        <v>1</v>
      </c>
      <c r="E269">
        <v>0</v>
      </c>
      <c r="F269">
        <v>0</v>
      </c>
      <c r="G269">
        <v>0</v>
      </c>
      <c r="H269" t="str">
        <f>VLOOKUP(B269,'Lookup Tables'!$A$75:$B$86,2,TRUE)</f>
        <v>Level 1</v>
      </c>
      <c r="V269">
        <v>6152891</v>
      </c>
      <c r="W269">
        <v>25297</v>
      </c>
      <c r="X269" t="s">
        <v>2075</v>
      </c>
      <c r="Y269">
        <v>1</v>
      </c>
      <c r="Z269">
        <v>20</v>
      </c>
      <c r="AA269">
        <v>17</v>
      </c>
      <c r="AB269">
        <v>18</v>
      </c>
      <c r="AC269" t="str">
        <f>VLOOKUP(W269,'Lookup Tables'!$A$75:$B$86,2,TRUE)</f>
        <v>Level 9</v>
      </c>
      <c r="AY269">
        <v>1154898</v>
      </c>
      <c r="AZ269">
        <v>75</v>
      </c>
      <c r="BA269" t="s">
        <v>2047</v>
      </c>
      <c r="BB269">
        <v>1</v>
      </c>
      <c r="BC269">
        <v>0</v>
      </c>
      <c r="BD269">
        <v>0</v>
      </c>
      <c r="BE269">
        <v>0</v>
      </c>
      <c r="BF269">
        <f t="shared" si="8"/>
        <v>0</v>
      </c>
      <c r="BG269" t="str">
        <f>VLOOKUP(AZ269,'Lookup Tables'!$A$75:$B$86,2,TRUE)</f>
        <v>Level 1</v>
      </c>
      <c r="BH269" t="str">
        <f t="shared" si="9"/>
        <v/>
      </c>
    </row>
    <row r="270" spans="1:60" x14ac:dyDescent="0.3">
      <c r="A270">
        <v>1706963</v>
      </c>
      <c r="B270">
        <v>910</v>
      </c>
      <c r="C270" t="s">
        <v>2056</v>
      </c>
      <c r="D270">
        <v>1</v>
      </c>
      <c r="E270">
        <v>1</v>
      </c>
      <c r="F270">
        <v>0</v>
      </c>
      <c r="G270">
        <v>1</v>
      </c>
      <c r="H270" t="str">
        <f>VLOOKUP(B270,'Lookup Tables'!$A$75:$B$86,2,TRUE)</f>
        <v>Level 3</v>
      </c>
      <c r="V270">
        <v>3910034</v>
      </c>
      <c r="W270">
        <v>11</v>
      </c>
      <c r="X270" t="s">
        <v>1164</v>
      </c>
      <c r="Y270">
        <v>1</v>
      </c>
      <c r="Z270">
        <v>1</v>
      </c>
      <c r="AA270">
        <v>0</v>
      </c>
      <c r="AB270">
        <v>0</v>
      </c>
      <c r="AC270" t="str">
        <f>VLOOKUP(W270,'Lookup Tables'!$A$75:$B$86,2,TRUE)</f>
        <v>Level 1</v>
      </c>
      <c r="AY270">
        <v>1706963</v>
      </c>
      <c r="AZ270">
        <v>910</v>
      </c>
      <c r="BA270" t="s">
        <v>2056</v>
      </c>
      <c r="BB270">
        <v>1</v>
      </c>
      <c r="BC270">
        <v>1</v>
      </c>
      <c r="BD270">
        <v>0</v>
      </c>
      <c r="BE270">
        <v>1</v>
      </c>
      <c r="BF270">
        <f t="shared" si="8"/>
        <v>2</v>
      </c>
      <c r="BG270" t="str">
        <f>VLOOKUP(AZ270,'Lookup Tables'!$A$75:$B$86,2,TRUE)</f>
        <v>Level 3</v>
      </c>
      <c r="BH270" t="str">
        <f t="shared" si="9"/>
        <v>Level 3</v>
      </c>
    </row>
    <row r="271" spans="1:60" x14ac:dyDescent="0.3">
      <c r="A271">
        <v>6152891</v>
      </c>
      <c r="B271">
        <v>25297</v>
      </c>
      <c r="C271" t="s">
        <v>2075</v>
      </c>
      <c r="D271">
        <v>1</v>
      </c>
      <c r="E271">
        <v>20</v>
      </c>
      <c r="F271">
        <v>17</v>
      </c>
      <c r="G271">
        <v>18</v>
      </c>
      <c r="H271" t="str">
        <f>VLOOKUP(B271,'Lookup Tables'!$A$75:$B$86,2,TRUE)</f>
        <v>Level 9</v>
      </c>
      <c r="V271">
        <v>3526037</v>
      </c>
      <c r="W271">
        <v>53</v>
      </c>
      <c r="X271" t="s">
        <v>2087</v>
      </c>
      <c r="Y271">
        <v>1</v>
      </c>
      <c r="Z271">
        <v>0</v>
      </c>
      <c r="AA271">
        <v>0</v>
      </c>
      <c r="AB271">
        <v>0</v>
      </c>
      <c r="AC271" t="str">
        <f>VLOOKUP(W271,'Lookup Tables'!$A$75:$B$86,2,TRUE)</f>
        <v>Level 1</v>
      </c>
      <c r="AY271">
        <v>6152891</v>
      </c>
      <c r="AZ271">
        <v>25297</v>
      </c>
      <c r="BA271" t="s">
        <v>2075</v>
      </c>
      <c r="BB271">
        <v>1</v>
      </c>
      <c r="BC271">
        <v>20</v>
      </c>
      <c r="BD271">
        <v>17</v>
      </c>
      <c r="BE271">
        <v>18</v>
      </c>
      <c r="BF271">
        <f t="shared" si="8"/>
        <v>55</v>
      </c>
      <c r="BG271" t="str">
        <f>VLOOKUP(AZ271,'Lookup Tables'!$A$75:$B$86,2,TRUE)</f>
        <v>Level 9</v>
      </c>
      <c r="BH271" t="str">
        <f t="shared" si="9"/>
        <v>Level 9</v>
      </c>
    </row>
    <row r="272" spans="1:60" x14ac:dyDescent="0.3">
      <c r="A272">
        <v>3910034</v>
      </c>
      <c r="B272">
        <v>11</v>
      </c>
      <c r="C272" t="s">
        <v>1164</v>
      </c>
      <c r="D272">
        <v>1</v>
      </c>
      <c r="E272">
        <v>1</v>
      </c>
      <c r="F272">
        <v>0</v>
      </c>
      <c r="G272">
        <v>0</v>
      </c>
      <c r="H272" t="str">
        <f>VLOOKUP(B272,'Lookup Tables'!$A$75:$B$86,2,TRUE)</f>
        <v>Level 1</v>
      </c>
      <c r="V272">
        <v>2969412</v>
      </c>
      <c r="W272">
        <v>1040</v>
      </c>
      <c r="X272" t="s">
        <v>2113</v>
      </c>
      <c r="Y272">
        <v>1</v>
      </c>
      <c r="Z272">
        <v>1</v>
      </c>
      <c r="AA272">
        <v>3</v>
      </c>
      <c r="AB272">
        <v>0</v>
      </c>
      <c r="AC272" t="str">
        <f>VLOOKUP(W272,'Lookup Tables'!$A$75:$B$86,2,TRUE)</f>
        <v>Level 4</v>
      </c>
      <c r="AY272">
        <v>3910034</v>
      </c>
      <c r="AZ272">
        <v>11</v>
      </c>
      <c r="BA272" t="s">
        <v>1164</v>
      </c>
      <c r="BB272">
        <v>1</v>
      </c>
      <c r="BC272">
        <v>1</v>
      </c>
      <c r="BD272">
        <v>0</v>
      </c>
      <c r="BE272">
        <v>0</v>
      </c>
      <c r="BF272">
        <f t="shared" si="8"/>
        <v>1</v>
      </c>
      <c r="BG272" t="str">
        <f>VLOOKUP(AZ272,'Lookup Tables'!$A$75:$B$86,2,TRUE)</f>
        <v>Level 1</v>
      </c>
      <c r="BH272" t="str">
        <f t="shared" si="9"/>
        <v>Level 1</v>
      </c>
    </row>
    <row r="273" spans="1:60" x14ac:dyDescent="0.3">
      <c r="A273">
        <v>3526037</v>
      </c>
      <c r="B273">
        <v>53</v>
      </c>
      <c r="C273" t="s">
        <v>2087</v>
      </c>
      <c r="D273">
        <v>1</v>
      </c>
      <c r="E273">
        <v>0</v>
      </c>
      <c r="F273">
        <v>0</v>
      </c>
      <c r="G273">
        <v>0</v>
      </c>
      <c r="H273" t="str">
        <f>VLOOKUP(B273,'Lookup Tables'!$A$75:$B$86,2,TRUE)</f>
        <v>Level 1</v>
      </c>
      <c r="V273">
        <v>215263</v>
      </c>
      <c r="W273">
        <v>384</v>
      </c>
      <c r="X273" t="s">
        <v>2119</v>
      </c>
      <c r="Y273">
        <v>1</v>
      </c>
      <c r="Z273">
        <v>0</v>
      </c>
      <c r="AA273">
        <v>1</v>
      </c>
      <c r="AB273">
        <v>1</v>
      </c>
      <c r="AC273" t="str">
        <f>VLOOKUP(W273,'Lookup Tables'!$A$75:$B$86,2,TRUE)</f>
        <v>Level 2</v>
      </c>
      <c r="AY273">
        <v>3526037</v>
      </c>
      <c r="AZ273">
        <v>53</v>
      </c>
      <c r="BA273" t="s">
        <v>2087</v>
      </c>
      <c r="BB273">
        <v>1</v>
      </c>
      <c r="BC273">
        <v>0</v>
      </c>
      <c r="BD273">
        <v>0</v>
      </c>
      <c r="BE273">
        <v>0</v>
      </c>
      <c r="BF273">
        <f t="shared" si="8"/>
        <v>0</v>
      </c>
      <c r="BG273" t="str">
        <f>VLOOKUP(AZ273,'Lookup Tables'!$A$75:$B$86,2,TRUE)</f>
        <v>Level 1</v>
      </c>
      <c r="BH273" t="str">
        <f t="shared" si="9"/>
        <v/>
      </c>
    </row>
    <row r="274" spans="1:60" x14ac:dyDescent="0.3">
      <c r="A274">
        <v>2969412</v>
      </c>
      <c r="B274">
        <v>1040</v>
      </c>
      <c r="C274" t="s">
        <v>2113</v>
      </c>
      <c r="D274">
        <v>1</v>
      </c>
      <c r="E274">
        <v>1</v>
      </c>
      <c r="F274">
        <v>3</v>
      </c>
      <c r="G274">
        <v>0</v>
      </c>
      <c r="H274" t="str">
        <f>VLOOKUP(B274,'Lookup Tables'!$A$75:$B$86,2,TRUE)</f>
        <v>Level 4</v>
      </c>
      <c r="V274">
        <v>311343</v>
      </c>
      <c r="W274">
        <v>8186</v>
      </c>
      <c r="X274" t="s">
        <v>2125</v>
      </c>
      <c r="Y274">
        <v>1</v>
      </c>
      <c r="Z274">
        <v>0</v>
      </c>
      <c r="AA274">
        <v>0</v>
      </c>
      <c r="AB274">
        <v>4</v>
      </c>
      <c r="AC274" t="str">
        <f>VLOOKUP(W274,'Lookup Tables'!$A$75:$B$86,2,TRUE)</f>
        <v>Level 7</v>
      </c>
      <c r="AY274">
        <v>2969412</v>
      </c>
      <c r="AZ274">
        <v>1040</v>
      </c>
      <c r="BA274" t="s">
        <v>2113</v>
      </c>
      <c r="BB274">
        <v>1</v>
      </c>
      <c r="BC274">
        <v>1</v>
      </c>
      <c r="BD274">
        <v>3</v>
      </c>
      <c r="BE274">
        <v>0</v>
      </c>
      <c r="BF274">
        <f t="shared" si="8"/>
        <v>4</v>
      </c>
      <c r="BG274" t="str">
        <f>VLOOKUP(AZ274,'Lookup Tables'!$A$75:$B$86,2,TRUE)</f>
        <v>Level 4</v>
      </c>
      <c r="BH274" t="str">
        <f t="shared" si="9"/>
        <v>Level 4</v>
      </c>
    </row>
    <row r="275" spans="1:60" x14ac:dyDescent="0.3">
      <c r="A275">
        <v>215263</v>
      </c>
      <c r="B275">
        <v>384</v>
      </c>
      <c r="C275" t="s">
        <v>2119</v>
      </c>
      <c r="D275">
        <v>1</v>
      </c>
      <c r="E275">
        <v>0</v>
      </c>
      <c r="F275">
        <v>1</v>
      </c>
      <c r="G275">
        <v>1</v>
      </c>
      <c r="H275" t="str">
        <f>VLOOKUP(B275,'Lookup Tables'!$A$75:$B$86,2,TRUE)</f>
        <v>Level 2</v>
      </c>
      <c r="V275">
        <v>3924272</v>
      </c>
      <c r="W275">
        <v>518</v>
      </c>
      <c r="X275" t="s">
        <v>2158</v>
      </c>
      <c r="Y275">
        <v>1</v>
      </c>
      <c r="Z275">
        <v>0</v>
      </c>
      <c r="AA275">
        <v>2</v>
      </c>
      <c r="AB275">
        <v>0</v>
      </c>
      <c r="AC275" t="str">
        <f>VLOOKUP(W275,'Lookup Tables'!$A$75:$B$86,2,TRUE)</f>
        <v>Level 3</v>
      </c>
      <c r="AY275">
        <v>215263</v>
      </c>
      <c r="AZ275">
        <v>384</v>
      </c>
      <c r="BA275" t="s">
        <v>2119</v>
      </c>
      <c r="BB275">
        <v>1</v>
      </c>
      <c r="BC275">
        <v>0</v>
      </c>
      <c r="BD275">
        <v>1</v>
      </c>
      <c r="BE275">
        <v>1</v>
      </c>
      <c r="BF275">
        <f t="shared" si="8"/>
        <v>2</v>
      </c>
      <c r="BG275" t="str">
        <f>VLOOKUP(AZ275,'Lookup Tables'!$A$75:$B$86,2,TRUE)</f>
        <v>Level 2</v>
      </c>
      <c r="BH275" t="str">
        <f t="shared" si="9"/>
        <v>Level 2</v>
      </c>
    </row>
    <row r="276" spans="1:60" x14ac:dyDescent="0.3">
      <c r="A276">
        <v>311343</v>
      </c>
      <c r="B276">
        <v>8186</v>
      </c>
      <c r="C276" t="s">
        <v>2125</v>
      </c>
      <c r="D276">
        <v>1</v>
      </c>
      <c r="E276">
        <v>0</v>
      </c>
      <c r="F276">
        <v>0</v>
      </c>
      <c r="G276">
        <v>4</v>
      </c>
      <c r="H276" t="str">
        <f>VLOOKUP(B276,'Lookup Tables'!$A$75:$B$86,2,TRUE)</f>
        <v>Level 7</v>
      </c>
      <c r="V276">
        <v>3345552</v>
      </c>
      <c r="W276">
        <v>143</v>
      </c>
      <c r="X276" t="s">
        <v>2174</v>
      </c>
      <c r="Y276">
        <v>1</v>
      </c>
      <c r="Z276">
        <v>0</v>
      </c>
      <c r="AA276">
        <v>0</v>
      </c>
      <c r="AB276">
        <v>1</v>
      </c>
      <c r="AC276" t="str">
        <f>VLOOKUP(W276,'Lookup Tables'!$A$75:$B$86,2,TRUE)</f>
        <v>Level 1</v>
      </c>
      <c r="AY276">
        <v>311343</v>
      </c>
      <c r="AZ276">
        <v>8186</v>
      </c>
      <c r="BA276" t="s">
        <v>2125</v>
      </c>
      <c r="BB276">
        <v>1</v>
      </c>
      <c r="BC276">
        <v>0</v>
      </c>
      <c r="BD276">
        <v>0</v>
      </c>
      <c r="BE276">
        <v>4</v>
      </c>
      <c r="BF276">
        <f t="shared" si="8"/>
        <v>4</v>
      </c>
      <c r="BG276" t="str">
        <f>VLOOKUP(AZ276,'Lookup Tables'!$A$75:$B$86,2,TRUE)</f>
        <v>Level 7</v>
      </c>
      <c r="BH276" t="str">
        <f t="shared" si="9"/>
        <v>Level 7</v>
      </c>
    </row>
    <row r="277" spans="1:60" x14ac:dyDescent="0.3">
      <c r="A277">
        <v>3924272</v>
      </c>
      <c r="B277">
        <v>518</v>
      </c>
      <c r="C277" t="s">
        <v>2158</v>
      </c>
      <c r="D277">
        <v>1</v>
      </c>
      <c r="E277">
        <v>0</v>
      </c>
      <c r="F277">
        <v>2</v>
      </c>
      <c r="G277">
        <v>0</v>
      </c>
      <c r="H277" t="str">
        <f>VLOOKUP(B277,'Lookup Tables'!$A$75:$B$86,2,TRUE)</f>
        <v>Level 3</v>
      </c>
      <c r="V277">
        <v>6393732</v>
      </c>
      <c r="W277">
        <v>317</v>
      </c>
      <c r="X277" t="s">
        <v>2180</v>
      </c>
      <c r="Y277">
        <v>1</v>
      </c>
      <c r="Z277">
        <v>0</v>
      </c>
      <c r="AA277">
        <v>0</v>
      </c>
      <c r="AB277">
        <v>0</v>
      </c>
      <c r="AC277" t="str">
        <f>VLOOKUP(W277,'Lookup Tables'!$A$75:$B$86,2,TRUE)</f>
        <v>Level 2</v>
      </c>
      <c r="AY277">
        <v>3924272</v>
      </c>
      <c r="AZ277">
        <v>518</v>
      </c>
      <c r="BA277" t="s">
        <v>2158</v>
      </c>
      <c r="BB277">
        <v>1</v>
      </c>
      <c r="BC277">
        <v>0</v>
      </c>
      <c r="BD277">
        <v>2</v>
      </c>
      <c r="BE277">
        <v>0</v>
      </c>
      <c r="BF277">
        <f t="shared" si="8"/>
        <v>2</v>
      </c>
      <c r="BG277" t="str">
        <f>VLOOKUP(AZ277,'Lookup Tables'!$A$75:$B$86,2,TRUE)</f>
        <v>Level 3</v>
      </c>
      <c r="BH277" t="str">
        <f t="shared" si="9"/>
        <v>Level 3</v>
      </c>
    </row>
    <row r="278" spans="1:60" x14ac:dyDescent="0.3">
      <c r="A278">
        <v>3345552</v>
      </c>
      <c r="B278">
        <v>143</v>
      </c>
      <c r="C278" t="s">
        <v>2174</v>
      </c>
      <c r="D278">
        <v>1</v>
      </c>
      <c r="E278">
        <v>0</v>
      </c>
      <c r="F278">
        <v>0</v>
      </c>
      <c r="G278">
        <v>1</v>
      </c>
      <c r="H278" t="str">
        <f>VLOOKUP(B278,'Lookup Tables'!$A$75:$B$86,2,TRUE)</f>
        <v>Level 1</v>
      </c>
      <c r="V278">
        <v>12084336</v>
      </c>
      <c r="W278">
        <v>51</v>
      </c>
      <c r="X278" t="s">
        <v>3016</v>
      </c>
      <c r="Y278">
        <v>1</v>
      </c>
      <c r="Z278">
        <v>0</v>
      </c>
      <c r="AA278">
        <v>1</v>
      </c>
      <c r="AB278">
        <v>0</v>
      </c>
      <c r="AC278" t="str">
        <f>VLOOKUP(W278,'Lookup Tables'!$A$75:$B$86,2,TRUE)</f>
        <v>Level 1</v>
      </c>
      <c r="AY278">
        <v>3345552</v>
      </c>
      <c r="AZ278">
        <v>143</v>
      </c>
      <c r="BA278" t="s">
        <v>2174</v>
      </c>
      <c r="BB278">
        <v>1</v>
      </c>
      <c r="BC278">
        <v>0</v>
      </c>
      <c r="BD278">
        <v>0</v>
      </c>
      <c r="BE278">
        <v>1</v>
      </c>
      <c r="BF278">
        <f t="shared" si="8"/>
        <v>1</v>
      </c>
      <c r="BG278" t="str">
        <f>VLOOKUP(AZ278,'Lookup Tables'!$A$75:$B$86,2,TRUE)</f>
        <v>Level 1</v>
      </c>
      <c r="BH278" t="str">
        <f t="shared" si="9"/>
        <v>Level 1</v>
      </c>
    </row>
    <row r="279" spans="1:60" x14ac:dyDescent="0.3">
      <c r="A279">
        <v>6393732</v>
      </c>
      <c r="B279">
        <v>317</v>
      </c>
      <c r="C279" t="s">
        <v>2180</v>
      </c>
      <c r="D279">
        <v>1</v>
      </c>
      <c r="E279">
        <v>0</v>
      </c>
      <c r="F279">
        <v>0</v>
      </c>
      <c r="G279">
        <v>0</v>
      </c>
      <c r="H279" t="str">
        <f>VLOOKUP(B279,'Lookup Tables'!$A$75:$B$86,2,TRUE)</f>
        <v>Level 2</v>
      </c>
      <c r="V279">
        <v>931409</v>
      </c>
      <c r="W279">
        <v>2100</v>
      </c>
      <c r="X279" t="s">
        <v>2204</v>
      </c>
      <c r="Y279">
        <v>1</v>
      </c>
      <c r="Z279">
        <v>1</v>
      </c>
      <c r="AA279">
        <v>2</v>
      </c>
      <c r="AB279">
        <v>9</v>
      </c>
      <c r="AC279" t="str">
        <f>VLOOKUP(W279,'Lookup Tables'!$A$75:$B$86,2,TRUE)</f>
        <v>Level 5</v>
      </c>
      <c r="AY279">
        <v>6393732</v>
      </c>
      <c r="AZ279">
        <v>317</v>
      </c>
      <c r="BA279" t="s">
        <v>2180</v>
      </c>
      <c r="BB279">
        <v>1</v>
      </c>
      <c r="BC279">
        <v>0</v>
      </c>
      <c r="BD279">
        <v>0</v>
      </c>
      <c r="BE279">
        <v>0</v>
      </c>
      <c r="BF279">
        <f t="shared" si="8"/>
        <v>0</v>
      </c>
      <c r="BG279" t="str">
        <f>VLOOKUP(AZ279,'Lookup Tables'!$A$75:$B$86,2,TRUE)</f>
        <v>Level 2</v>
      </c>
      <c r="BH279" t="str">
        <f t="shared" si="9"/>
        <v/>
      </c>
    </row>
    <row r="280" spans="1:60" x14ac:dyDescent="0.3">
      <c r="A280">
        <v>12084336</v>
      </c>
      <c r="B280">
        <v>51</v>
      </c>
      <c r="C280" t="s">
        <v>3016</v>
      </c>
      <c r="D280">
        <v>1</v>
      </c>
      <c r="E280">
        <v>0</v>
      </c>
      <c r="F280">
        <v>1</v>
      </c>
      <c r="G280">
        <v>0</v>
      </c>
      <c r="H280" t="str">
        <f>VLOOKUP(B280,'Lookup Tables'!$A$75:$B$86,2,TRUE)</f>
        <v>Level 1</v>
      </c>
      <c r="V280">
        <v>842117</v>
      </c>
      <c r="W280">
        <v>129</v>
      </c>
      <c r="X280" t="s">
        <v>2210</v>
      </c>
      <c r="Y280">
        <v>1</v>
      </c>
      <c r="Z280">
        <v>0</v>
      </c>
      <c r="AA280">
        <v>0</v>
      </c>
      <c r="AB280">
        <v>0</v>
      </c>
      <c r="AC280" t="str">
        <f>VLOOKUP(W280,'Lookup Tables'!$A$75:$B$86,2,TRUE)</f>
        <v>Level 1</v>
      </c>
      <c r="AY280">
        <v>12084336</v>
      </c>
      <c r="AZ280">
        <v>51</v>
      </c>
      <c r="BA280" t="s">
        <v>3016</v>
      </c>
      <c r="BB280">
        <v>1</v>
      </c>
      <c r="BC280">
        <v>0</v>
      </c>
      <c r="BD280">
        <v>1</v>
      </c>
      <c r="BE280">
        <v>0</v>
      </c>
      <c r="BF280">
        <f t="shared" si="8"/>
        <v>1</v>
      </c>
      <c r="BG280" t="str">
        <f>VLOOKUP(AZ280,'Lookup Tables'!$A$75:$B$86,2,TRUE)</f>
        <v>Level 1</v>
      </c>
      <c r="BH280" t="str">
        <f t="shared" si="9"/>
        <v>Level 1</v>
      </c>
    </row>
    <row r="281" spans="1:60" x14ac:dyDescent="0.3">
      <c r="A281">
        <v>931409</v>
      </c>
      <c r="B281">
        <v>2100</v>
      </c>
      <c r="C281" t="s">
        <v>2204</v>
      </c>
      <c r="D281">
        <v>1</v>
      </c>
      <c r="E281">
        <v>1</v>
      </c>
      <c r="F281">
        <v>2</v>
      </c>
      <c r="G281">
        <v>9</v>
      </c>
      <c r="H281" t="str">
        <f>VLOOKUP(B281,'Lookup Tables'!$A$75:$B$86,2,TRUE)</f>
        <v>Level 5</v>
      </c>
      <c r="V281">
        <v>10851213</v>
      </c>
      <c r="W281">
        <v>2409</v>
      </c>
      <c r="X281" t="s">
        <v>1447</v>
      </c>
      <c r="Y281">
        <v>1</v>
      </c>
      <c r="Z281">
        <v>0</v>
      </c>
      <c r="AA281">
        <v>0</v>
      </c>
      <c r="AB281">
        <v>0</v>
      </c>
      <c r="AC281" t="str">
        <f>VLOOKUP(W281,'Lookup Tables'!$A$75:$B$86,2,TRUE)</f>
        <v>Level 5</v>
      </c>
      <c r="AY281">
        <v>931409</v>
      </c>
      <c r="AZ281">
        <v>2100</v>
      </c>
      <c r="BA281" t="s">
        <v>2204</v>
      </c>
      <c r="BB281">
        <v>1</v>
      </c>
      <c r="BC281">
        <v>1</v>
      </c>
      <c r="BD281">
        <v>2</v>
      </c>
      <c r="BE281">
        <v>9</v>
      </c>
      <c r="BF281">
        <f t="shared" si="8"/>
        <v>12</v>
      </c>
      <c r="BG281" t="str">
        <f>VLOOKUP(AZ281,'Lookup Tables'!$A$75:$B$86,2,TRUE)</f>
        <v>Level 5</v>
      </c>
      <c r="BH281" t="str">
        <f t="shared" si="9"/>
        <v>Level 5</v>
      </c>
    </row>
    <row r="282" spans="1:60" x14ac:dyDescent="0.3">
      <c r="A282">
        <v>842117</v>
      </c>
      <c r="B282">
        <v>129</v>
      </c>
      <c r="C282" t="s">
        <v>2210</v>
      </c>
      <c r="D282">
        <v>1</v>
      </c>
      <c r="E282">
        <v>0</v>
      </c>
      <c r="F282">
        <v>0</v>
      </c>
      <c r="G282">
        <v>0</v>
      </c>
      <c r="H282" t="str">
        <f>VLOOKUP(B282,'Lookup Tables'!$A$75:$B$86,2,TRUE)</f>
        <v>Level 1</v>
      </c>
      <c r="V282">
        <v>6348841</v>
      </c>
      <c r="W282">
        <v>184</v>
      </c>
      <c r="X282" t="s">
        <v>2232</v>
      </c>
      <c r="Y282">
        <v>1</v>
      </c>
      <c r="Z282">
        <v>0</v>
      </c>
      <c r="AA282">
        <v>0</v>
      </c>
      <c r="AB282">
        <v>1</v>
      </c>
      <c r="AC282" t="str">
        <f>VLOOKUP(W282,'Lookup Tables'!$A$75:$B$86,2,TRUE)</f>
        <v>Level 1</v>
      </c>
      <c r="AY282">
        <v>842117</v>
      </c>
      <c r="AZ282">
        <v>129</v>
      </c>
      <c r="BA282" t="s">
        <v>2210</v>
      </c>
      <c r="BB282">
        <v>1</v>
      </c>
      <c r="BC282">
        <v>0</v>
      </c>
      <c r="BD282">
        <v>0</v>
      </c>
      <c r="BE282">
        <v>0</v>
      </c>
      <c r="BF282">
        <f t="shared" si="8"/>
        <v>0</v>
      </c>
      <c r="BG282" t="str">
        <f>VLOOKUP(AZ282,'Lookup Tables'!$A$75:$B$86,2,TRUE)</f>
        <v>Level 1</v>
      </c>
      <c r="BH282" t="str">
        <f t="shared" si="9"/>
        <v/>
      </c>
    </row>
    <row r="283" spans="1:60" x14ac:dyDescent="0.3">
      <c r="A283">
        <v>10851213</v>
      </c>
      <c r="B283">
        <v>2409</v>
      </c>
      <c r="C283" t="s">
        <v>1447</v>
      </c>
      <c r="D283">
        <v>1</v>
      </c>
      <c r="E283">
        <v>0</v>
      </c>
      <c r="F283">
        <v>0</v>
      </c>
      <c r="G283">
        <v>0</v>
      </c>
      <c r="H283" t="str">
        <f>VLOOKUP(B283,'Lookup Tables'!$A$75:$B$86,2,TRUE)</f>
        <v>Level 5</v>
      </c>
      <c r="V283">
        <v>1109741</v>
      </c>
      <c r="W283">
        <v>184</v>
      </c>
      <c r="X283" t="s">
        <v>2238</v>
      </c>
      <c r="Y283">
        <v>1</v>
      </c>
      <c r="Z283">
        <v>0</v>
      </c>
      <c r="AA283">
        <v>2</v>
      </c>
      <c r="AB283">
        <v>0</v>
      </c>
      <c r="AC283" t="str">
        <f>VLOOKUP(W283,'Lookup Tables'!$A$75:$B$86,2,TRUE)</f>
        <v>Level 1</v>
      </c>
      <c r="AY283">
        <v>10851213</v>
      </c>
      <c r="AZ283">
        <v>2409</v>
      </c>
      <c r="BA283" t="s">
        <v>1447</v>
      </c>
      <c r="BB283">
        <v>1</v>
      </c>
      <c r="BC283">
        <v>0</v>
      </c>
      <c r="BD283">
        <v>0</v>
      </c>
      <c r="BE283">
        <v>0</v>
      </c>
      <c r="BF283">
        <f t="shared" si="8"/>
        <v>0</v>
      </c>
      <c r="BG283" t="str">
        <f>VLOOKUP(AZ283,'Lookup Tables'!$A$75:$B$86,2,TRUE)</f>
        <v>Level 5</v>
      </c>
      <c r="BH283" t="str">
        <f t="shared" si="9"/>
        <v/>
      </c>
    </row>
    <row r="284" spans="1:60" x14ac:dyDescent="0.3">
      <c r="A284">
        <v>6348841</v>
      </c>
      <c r="B284">
        <v>184</v>
      </c>
      <c r="C284" t="s">
        <v>2232</v>
      </c>
      <c r="D284">
        <v>1</v>
      </c>
      <c r="E284">
        <v>0</v>
      </c>
      <c r="F284">
        <v>0</v>
      </c>
      <c r="G284">
        <v>1</v>
      </c>
      <c r="H284" t="str">
        <f>VLOOKUP(B284,'Lookup Tables'!$A$75:$B$86,2,TRUE)</f>
        <v>Level 1</v>
      </c>
      <c r="V284">
        <v>13805084</v>
      </c>
      <c r="W284">
        <v>21</v>
      </c>
      <c r="X284" t="s">
        <v>2249</v>
      </c>
      <c r="Y284">
        <v>1</v>
      </c>
      <c r="Z284">
        <v>0</v>
      </c>
      <c r="AA284">
        <v>1</v>
      </c>
      <c r="AB284">
        <v>0</v>
      </c>
      <c r="AC284" t="str">
        <f>VLOOKUP(W284,'Lookup Tables'!$A$75:$B$86,2,TRUE)</f>
        <v>Level 1</v>
      </c>
      <c r="AY284">
        <v>6348841</v>
      </c>
      <c r="AZ284">
        <v>184</v>
      </c>
      <c r="BA284" t="s">
        <v>2232</v>
      </c>
      <c r="BB284">
        <v>1</v>
      </c>
      <c r="BC284">
        <v>0</v>
      </c>
      <c r="BD284">
        <v>0</v>
      </c>
      <c r="BE284">
        <v>1</v>
      </c>
      <c r="BF284">
        <f t="shared" si="8"/>
        <v>1</v>
      </c>
      <c r="BG284" t="str">
        <f>VLOOKUP(AZ284,'Lookup Tables'!$A$75:$B$86,2,TRUE)</f>
        <v>Level 1</v>
      </c>
      <c r="BH284" t="str">
        <f t="shared" si="9"/>
        <v>Level 1</v>
      </c>
    </row>
    <row r="285" spans="1:60" x14ac:dyDescent="0.3">
      <c r="A285">
        <v>1109741</v>
      </c>
      <c r="B285">
        <v>184</v>
      </c>
      <c r="C285" t="s">
        <v>2238</v>
      </c>
      <c r="D285">
        <v>1</v>
      </c>
      <c r="E285">
        <v>0</v>
      </c>
      <c r="F285">
        <v>2</v>
      </c>
      <c r="G285">
        <v>0</v>
      </c>
      <c r="H285" t="str">
        <f>VLOOKUP(B285,'Lookup Tables'!$A$75:$B$86,2,TRUE)</f>
        <v>Level 1</v>
      </c>
      <c r="V285">
        <v>9537752</v>
      </c>
      <c r="W285">
        <v>165</v>
      </c>
      <c r="X285" t="s">
        <v>2253</v>
      </c>
      <c r="Y285">
        <v>1</v>
      </c>
      <c r="Z285">
        <v>0</v>
      </c>
      <c r="AA285">
        <v>1</v>
      </c>
      <c r="AB285">
        <v>4</v>
      </c>
      <c r="AC285" t="str">
        <f>VLOOKUP(W285,'Lookup Tables'!$A$75:$B$86,2,TRUE)</f>
        <v>Level 1</v>
      </c>
      <c r="AY285">
        <v>1109741</v>
      </c>
      <c r="AZ285">
        <v>184</v>
      </c>
      <c r="BA285" t="s">
        <v>2238</v>
      </c>
      <c r="BB285">
        <v>1</v>
      </c>
      <c r="BC285">
        <v>0</v>
      </c>
      <c r="BD285">
        <v>2</v>
      </c>
      <c r="BE285">
        <v>0</v>
      </c>
      <c r="BF285">
        <f t="shared" si="8"/>
        <v>2</v>
      </c>
      <c r="BG285" t="str">
        <f>VLOOKUP(AZ285,'Lookup Tables'!$A$75:$B$86,2,TRUE)</f>
        <v>Level 1</v>
      </c>
      <c r="BH285" t="str">
        <f t="shared" si="9"/>
        <v>Level 1</v>
      </c>
    </row>
    <row r="286" spans="1:60" x14ac:dyDescent="0.3">
      <c r="A286">
        <v>13805084</v>
      </c>
      <c r="B286">
        <v>21</v>
      </c>
      <c r="C286" t="s">
        <v>2249</v>
      </c>
      <c r="D286">
        <v>1</v>
      </c>
      <c r="E286">
        <v>0</v>
      </c>
      <c r="F286">
        <v>1</v>
      </c>
      <c r="G286">
        <v>0</v>
      </c>
      <c r="H286" t="str">
        <f>VLOOKUP(B286,'Lookup Tables'!$A$75:$B$86,2,TRUE)</f>
        <v>Level 1</v>
      </c>
      <c r="V286">
        <v>131930</v>
      </c>
      <c r="W286">
        <v>56360</v>
      </c>
      <c r="X286" t="s">
        <v>2259</v>
      </c>
      <c r="Y286">
        <v>1</v>
      </c>
      <c r="Z286">
        <v>0</v>
      </c>
      <c r="AA286">
        <v>2</v>
      </c>
      <c r="AB286">
        <v>0</v>
      </c>
      <c r="AC286" t="str">
        <f>VLOOKUP(W286,'Lookup Tables'!$A$75:$B$86,2,TRUE)</f>
        <v>Level 10</v>
      </c>
      <c r="AY286">
        <v>13805084</v>
      </c>
      <c r="AZ286">
        <v>21</v>
      </c>
      <c r="BA286" t="s">
        <v>2249</v>
      </c>
      <c r="BB286">
        <v>1</v>
      </c>
      <c r="BC286">
        <v>0</v>
      </c>
      <c r="BD286">
        <v>1</v>
      </c>
      <c r="BE286">
        <v>0</v>
      </c>
      <c r="BF286">
        <f t="shared" si="8"/>
        <v>1</v>
      </c>
      <c r="BG286" t="str">
        <f>VLOOKUP(AZ286,'Lookup Tables'!$A$75:$B$86,2,TRUE)</f>
        <v>Level 1</v>
      </c>
      <c r="BH286" t="str">
        <f t="shared" si="9"/>
        <v>Level 1</v>
      </c>
    </row>
    <row r="287" spans="1:60" x14ac:dyDescent="0.3">
      <c r="A287">
        <v>9537752</v>
      </c>
      <c r="B287">
        <v>165</v>
      </c>
      <c r="C287" t="s">
        <v>2253</v>
      </c>
      <c r="D287">
        <v>1</v>
      </c>
      <c r="E287">
        <v>0</v>
      </c>
      <c r="F287">
        <v>1</v>
      </c>
      <c r="G287">
        <v>4</v>
      </c>
      <c r="H287" t="str">
        <f>VLOOKUP(B287,'Lookup Tables'!$A$75:$B$86,2,TRUE)</f>
        <v>Level 1</v>
      </c>
      <c r="V287">
        <v>1483512</v>
      </c>
      <c r="W287">
        <v>327</v>
      </c>
      <c r="X287" t="s">
        <v>2275</v>
      </c>
      <c r="Y287">
        <v>1</v>
      </c>
      <c r="Z287">
        <v>0</v>
      </c>
      <c r="AA287">
        <v>0</v>
      </c>
      <c r="AB287">
        <v>0</v>
      </c>
      <c r="AC287" t="str">
        <f>VLOOKUP(W287,'Lookup Tables'!$A$75:$B$86,2,TRUE)</f>
        <v>Level 2</v>
      </c>
      <c r="AY287">
        <v>9537752</v>
      </c>
      <c r="AZ287">
        <v>165</v>
      </c>
      <c r="BA287" t="s">
        <v>2253</v>
      </c>
      <c r="BB287">
        <v>1</v>
      </c>
      <c r="BC287">
        <v>0</v>
      </c>
      <c r="BD287">
        <v>1</v>
      </c>
      <c r="BE287">
        <v>4</v>
      </c>
      <c r="BF287">
        <f t="shared" si="8"/>
        <v>5</v>
      </c>
      <c r="BG287" t="str">
        <f>VLOOKUP(AZ287,'Lookup Tables'!$A$75:$B$86,2,TRUE)</f>
        <v>Level 1</v>
      </c>
      <c r="BH287" t="str">
        <f t="shared" si="9"/>
        <v>Level 1</v>
      </c>
    </row>
    <row r="288" spans="1:60" x14ac:dyDescent="0.3">
      <c r="A288">
        <v>131930</v>
      </c>
      <c r="B288">
        <v>56360</v>
      </c>
      <c r="C288" t="s">
        <v>2259</v>
      </c>
      <c r="D288">
        <v>1</v>
      </c>
      <c r="E288">
        <v>0</v>
      </c>
      <c r="F288">
        <v>2</v>
      </c>
      <c r="G288">
        <v>0</v>
      </c>
      <c r="H288" t="str">
        <f>VLOOKUP(B288,'Lookup Tables'!$A$75:$B$86,2,TRUE)</f>
        <v>Level 10</v>
      </c>
      <c r="V288">
        <v>2741831</v>
      </c>
      <c r="W288">
        <v>1678</v>
      </c>
      <c r="X288" t="s">
        <v>2287</v>
      </c>
      <c r="Y288">
        <v>1</v>
      </c>
      <c r="Z288">
        <v>0</v>
      </c>
      <c r="AA288">
        <v>0</v>
      </c>
      <c r="AB288">
        <v>0</v>
      </c>
      <c r="AC288" t="str">
        <f>VLOOKUP(W288,'Lookup Tables'!$A$75:$B$86,2,TRUE)</f>
        <v>Level 4</v>
      </c>
      <c r="AY288">
        <v>131930</v>
      </c>
      <c r="AZ288">
        <v>56360</v>
      </c>
      <c r="BA288" t="s">
        <v>2259</v>
      </c>
      <c r="BB288">
        <v>1</v>
      </c>
      <c r="BC288">
        <v>0</v>
      </c>
      <c r="BD288">
        <v>2</v>
      </c>
      <c r="BE288">
        <v>0</v>
      </c>
      <c r="BF288">
        <f t="shared" si="8"/>
        <v>2</v>
      </c>
      <c r="BG288" t="str">
        <f>VLOOKUP(AZ288,'Lookup Tables'!$A$75:$B$86,2,TRUE)</f>
        <v>Level 10</v>
      </c>
      <c r="BH288" t="str">
        <f t="shared" si="9"/>
        <v>Level 10</v>
      </c>
    </row>
    <row r="289" spans="1:60" x14ac:dyDescent="0.3">
      <c r="A289">
        <v>1483512</v>
      </c>
      <c r="B289">
        <v>327</v>
      </c>
      <c r="C289" t="s">
        <v>2275</v>
      </c>
      <c r="D289">
        <v>1</v>
      </c>
      <c r="E289">
        <v>0</v>
      </c>
      <c r="F289">
        <v>0</v>
      </c>
      <c r="G289">
        <v>0</v>
      </c>
      <c r="H289" t="str">
        <f>VLOOKUP(B289,'Lookup Tables'!$A$75:$B$86,2,TRUE)</f>
        <v>Level 2</v>
      </c>
      <c r="V289">
        <v>3593088</v>
      </c>
      <c r="W289">
        <v>706</v>
      </c>
      <c r="X289" t="s">
        <v>2292</v>
      </c>
      <c r="Y289">
        <v>1</v>
      </c>
      <c r="Z289">
        <v>0</v>
      </c>
      <c r="AA289">
        <v>2</v>
      </c>
      <c r="AB289">
        <v>0</v>
      </c>
      <c r="AC289" t="str">
        <f>VLOOKUP(W289,'Lookup Tables'!$A$75:$B$86,2,TRUE)</f>
        <v>Level 3</v>
      </c>
      <c r="AY289">
        <v>1483512</v>
      </c>
      <c r="AZ289">
        <v>327</v>
      </c>
      <c r="BA289" t="s">
        <v>2275</v>
      </c>
      <c r="BB289">
        <v>1</v>
      </c>
      <c r="BC289">
        <v>0</v>
      </c>
      <c r="BD289">
        <v>0</v>
      </c>
      <c r="BE289">
        <v>0</v>
      </c>
      <c r="BF289">
        <f t="shared" si="8"/>
        <v>0</v>
      </c>
      <c r="BG289" t="str">
        <f>VLOOKUP(AZ289,'Lookup Tables'!$A$75:$B$86,2,TRUE)</f>
        <v>Level 2</v>
      </c>
      <c r="BH289" t="str">
        <f t="shared" si="9"/>
        <v/>
      </c>
    </row>
    <row r="290" spans="1:60" x14ac:dyDescent="0.3">
      <c r="A290">
        <v>2741831</v>
      </c>
      <c r="B290">
        <v>1678</v>
      </c>
      <c r="C290" t="s">
        <v>2287</v>
      </c>
      <c r="D290">
        <v>1</v>
      </c>
      <c r="E290">
        <v>0</v>
      </c>
      <c r="F290">
        <v>0</v>
      </c>
      <c r="G290">
        <v>0</v>
      </c>
      <c r="H290" t="str">
        <f>VLOOKUP(B290,'Lookup Tables'!$A$75:$B$86,2,TRUE)</f>
        <v>Level 4</v>
      </c>
      <c r="V290">
        <v>11049672</v>
      </c>
      <c r="W290">
        <v>63</v>
      </c>
      <c r="X290" t="s">
        <v>2307</v>
      </c>
      <c r="Y290">
        <v>1</v>
      </c>
      <c r="Z290">
        <v>0</v>
      </c>
      <c r="AA290">
        <v>0</v>
      </c>
      <c r="AB290">
        <v>0</v>
      </c>
      <c r="AC290" t="str">
        <f>VLOOKUP(W290,'Lookup Tables'!$A$75:$B$86,2,TRUE)</f>
        <v>Level 1</v>
      </c>
      <c r="AY290">
        <v>2741831</v>
      </c>
      <c r="AZ290">
        <v>1678</v>
      </c>
      <c r="BA290" t="s">
        <v>2287</v>
      </c>
      <c r="BB290">
        <v>1</v>
      </c>
      <c r="BC290">
        <v>0</v>
      </c>
      <c r="BD290">
        <v>0</v>
      </c>
      <c r="BE290">
        <v>0</v>
      </c>
      <c r="BF290">
        <f t="shared" si="8"/>
        <v>0</v>
      </c>
      <c r="BG290" t="str">
        <f>VLOOKUP(AZ290,'Lookup Tables'!$A$75:$B$86,2,TRUE)</f>
        <v>Level 4</v>
      </c>
      <c r="BH290" t="str">
        <f t="shared" si="9"/>
        <v/>
      </c>
    </row>
    <row r="291" spans="1:60" x14ac:dyDescent="0.3">
      <c r="A291">
        <v>3593088</v>
      </c>
      <c r="B291">
        <v>706</v>
      </c>
      <c r="C291" t="s">
        <v>2292</v>
      </c>
      <c r="D291">
        <v>1</v>
      </c>
      <c r="E291">
        <v>0</v>
      </c>
      <c r="F291">
        <v>2</v>
      </c>
      <c r="G291">
        <v>0</v>
      </c>
      <c r="H291" t="str">
        <f>VLOOKUP(B291,'Lookup Tables'!$A$75:$B$86,2,TRUE)</f>
        <v>Level 3</v>
      </c>
      <c r="V291">
        <v>3440266</v>
      </c>
      <c r="W291">
        <v>3188</v>
      </c>
      <c r="X291" t="s">
        <v>2324</v>
      </c>
      <c r="Y291">
        <v>1</v>
      </c>
      <c r="Z291">
        <v>1</v>
      </c>
      <c r="AA291">
        <v>0</v>
      </c>
      <c r="AB291">
        <v>1</v>
      </c>
      <c r="AC291" t="str">
        <f>VLOOKUP(W291,'Lookup Tables'!$A$75:$B$86,2,TRUE)</f>
        <v>Level 6</v>
      </c>
      <c r="AY291">
        <v>3593088</v>
      </c>
      <c r="AZ291">
        <v>706</v>
      </c>
      <c r="BA291" t="s">
        <v>2292</v>
      </c>
      <c r="BB291">
        <v>1</v>
      </c>
      <c r="BC291">
        <v>0</v>
      </c>
      <c r="BD291">
        <v>2</v>
      </c>
      <c r="BE291">
        <v>0</v>
      </c>
      <c r="BF291">
        <f t="shared" si="8"/>
        <v>2</v>
      </c>
      <c r="BG291" t="str">
        <f>VLOOKUP(AZ291,'Lookup Tables'!$A$75:$B$86,2,TRUE)</f>
        <v>Level 3</v>
      </c>
      <c r="BH291" t="str">
        <f t="shared" si="9"/>
        <v>Level 3</v>
      </c>
    </row>
    <row r="292" spans="1:60" x14ac:dyDescent="0.3">
      <c r="A292">
        <v>11049672</v>
      </c>
      <c r="B292">
        <v>63</v>
      </c>
      <c r="C292" t="s">
        <v>2307</v>
      </c>
      <c r="D292">
        <v>1</v>
      </c>
      <c r="E292">
        <v>0</v>
      </c>
      <c r="F292">
        <v>0</v>
      </c>
      <c r="G292">
        <v>0</v>
      </c>
      <c r="H292" t="str">
        <f>VLOOKUP(B292,'Lookup Tables'!$A$75:$B$86,2,TRUE)</f>
        <v>Level 1</v>
      </c>
      <c r="V292">
        <v>9479817</v>
      </c>
      <c r="W292">
        <v>78</v>
      </c>
      <c r="X292" t="s">
        <v>2335</v>
      </c>
      <c r="Y292">
        <v>1</v>
      </c>
      <c r="Z292">
        <v>0</v>
      </c>
      <c r="AA292">
        <v>0</v>
      </c>
      <c r="AB292">
        <v>2</v>
      </c>
      <c r="AC292" t="str">
        <f>VLOOKUP(W292,'Lookup Tables'!$A$75:$B$86,2,TRUE)</f>
        <v>Level 1</v>
      </c>
      <c r="AY292">
        <v>11049672</v>
      </c>
      <c r="AZ292">
        <v>63</v>
      </c>
      <c r="BA292" t="s">
        <v>2307</v>
      </c>
      <c r="BB292">
        <v>1</v>
      </c>
      <c r="BC292">
        <v>0</v>
      </c>
      <c r="BD292">
        <v>0</v>
      </c>
      <c r="BE292">
        <v>0</v>
      </c>
      <c r="BF292">
        <f t="shared" si="8"/>
        <v>0</v>
      </c>
      <c r="BG292" t="str">
        <f>VLOOKUP(AZ292,'Lookup Tables'!$A$75:$B$86,2,TRUE)</f>
        <v>Level 1</v>
      </c>
      <c r="BH292" t="str">
        <f t="shared" si="9"/>
        <v/>
      </c>
    </row>
    <row r="293" spans="1:60" x14ac:dyDescent="0.3">
      <c r="A293">
        <v>3440266</v>
      </c>
      <c r="B293">
        <v>3188</v>
      </c>
      <c r="C293" t="s">
        <v>2324</v>
      </c>
      <c r="D293">
        <v>1</v>
      </c>
      <c r="E293">
        <v>1</v>
      </c>
      <c r="F293">
        <v>0</v>
      </c>
      <c r="G293">
        <v>1</v>
      </c>
      <c r="H293" t="str">
        <f>VLOOKUP(B293,'Lookup Tables'!$A$75:$B$86,2,TRUE)</f>
        <v>Level 6</v>
      </c>
      <c r="V293">
        <v>10829442</v>
      </c>
      <c r="W293">
        <v>103</v>
      </c>
      <c r="X293" t="s">
        <v>2341</v>
      </c>
      <c r="Y293">
        <v>1</v>
      </c>
      <c r="Z293">
        <v>0</v>
      </c>
      <c r="AA293">
        <v>0</v>
      </c>
      <c r="AB293">
        <v>2</v>
      </c>
      <c r="AC293" t="str">
        <f>VLOOKUP(W293,'Lookup Tables'!$A$75:$B$86,2,TRUE)</f>
        <v>Level 1</v>
      </c>
      <c r="AY293">
        <v>3440266</v>
      </c>
      <c r="AZ293">
        <v>3188</v>
      </c>
      <c r="BA293" t="s">
        <v>2324</v>
      </c>
      <c r="BB293">
        <v>1</v>
      </c>
      <c r="BC293">
        <v>1</v>
      </c>
      <c r="BD293">
        <v>0</v>
      </c>
      <c r="BE293">
        <v>1</v>
      </c>
      <c r="BF293">
        <f t="shared" si="8"/>
        <v>2</v>
      </c>
      <c r="BG293" t="str">
        <f>VLOOKUP(AZ293,'Lookup Tables'!$A$75:$B$86,2,TRUE)</f>
        <v>Level 6</v>
      </c>
      <c r="BH293" t="str">
        <f t="shared" si="9"/>
        <v>Level 6</v>
      </c>
    </row>
    <row r="294" spans="1:60" x14ac:dyDescent="0.3">
      <c r="A294">
        <v>9479817</v>
      </c>
      <c r="B294">
        <v>78</v>
      </c>
      <c r="C294" t="s">
        <v>2335</v>
      </c>
      <c r="D294">
        <v>1</v>
      </c>
      <c r="E294">
        <v>0</v>
      </c>
      <c r="F294">
        <v>0</v>
      </c>
      <c r="G294">
        <v>2</v>
      </c>
      <c r="H294" t="str">
        <f>VLOOKUP(B294,'Lookup Tables'!$A$75:$B$86,2,TRUE)</f>
        <v>Level 1</v>
      </c>
      <c r="V294">
        <v>1343851</v>
      </c>
      <c r="W294">
        <v>16860</v>
      </c>
      <c r="X294" t="s">
        <v>2359</v>
      </c>
      <c r="Y294">
        <v>1</v>
      </c>
      <c r="Z294">
        <v>0</v>
      </c>
      <c r="AA294">
        <v>1</v>
      </c>
      <c r="AB294">
        <v>0</v>
      </c>
      <c r="AC294" t="str">
        <f>VLOOKUP(W294,'Lookup Tables'!$A$75:$B$86,2,TRUE)</f>
        <v>Level 8</v>
      </c>
      <c r="AY294">
        <v>9479817</v>
      </c>
      <c r="AZ294">
        <v>78</v>
      </c>
      <c r="BA294" t="s">
        <v>2335</v>
      </c>
      <c r="BB294">
        <v>1</v>
      </c>
      <c r="BC294">
        <v>0</v>
      </c>
      <c r="BD294">
        <v>0</v>
      </c>
      <c r="BE294">
        <v>2</v>
      </c>
      <c r="BF294">
        <f t="shared" si="8"/>
        <v>2</v>
      </c>
      <c r="BG294" t="str">
        <f>VLOOKUP(AZ294,'Lookup Tables'!$A$75:$B$86,2,TRUE)</f>
        <v>Level 1</v>
      </c>
      <c r="BH294" t="str">
        <f t="shared" si="9"/>
        <v>Level 1</v>
      </c>
    </row>
    <row r="295" spans="1:60" x14ac:dyDescent="0.3">
      <c r="A295">
        <v>10829442</v>
      </c>
      <c r="B295">
        <v>103</v>
      </c>
      <c r="C295" t="s">
        <v>2341</v>
      </c>
      <c r="D295">
        <v>1</v>
      </c>
      <c r="E295">
        <v>0</v>
      </c>
      <c r="F295">
        <v>0</v>
      </c>
      <c r="G295">
        <v>2</v>
      </c>
      <c r="H295" t="str">
        <f>VLOOKUP(B295,'Lookup Tables'!$A$75:$B$86,2,TRUE)</f>
        <v>Level 1</v>
      </c>
      <c r="V295">
        <v>5577384</v>
      </c>
      <c r="W295">
        <v>385</v>
      </c>
      <c r="X295" t="s">
        <v>2370</v>
      </c>
      <c r="Y295">
        <v>1</v>
      </c>
      <c r="Z295">
        <v>0</v>
      </c>
      <c r="AA295">
        <v>1</v>
      </c>
      <c r="AB295">
        <v>0</v>
      </c>
      <c r="AC295" t="str">
        <f>VLOOKUP(W295,'Lookup Tables'!$A$75:$B$86,2,TRUE)</f>
        <v>Level 2</v>
      </c>
      <c r="AY295">
        <v>10829442</v>
      </c>
      <c r="AZ295">
        <v>103</v>
      </c>
      <c r="BA295" t="s">
        <v>2341</v>
      </c>
      <c r="BB295">
        <v>1</v>
      </c>
      <c r="BC295">
        <v>0</v>
      </c>
      <c r="BD295">
        <v>0</v>
      </c>
      <c r="BE295">
        <v>2</v>
      </c>
      <c r="BF295">
        <f t="shared" si="8"/>
        <v>2</v>
      </c>
      <c r="BG295" t="str">
        <f>VLOOKUP(AZ295,'Lookup Tables'!$A$75:$B$86,2,TRUE)</f>
        <v>Level 1</v>
      </c>
      <c r="BH295" t="str">
        <f t="shared" si="9"/>
        <v>Level 1</v>
      </c>
    </row>
    <row r="296" spans="1:60" x14ac:dyDescent="0.3">
      <c r="A296">
        <v>1343851</v>
      </c>
      <c r="B296">
        <v>16860</v>
      </c>
      <c r="C296" t="s">
        <v>2359</v>
      </c>
      <c r="D296">
        <v>1</v>
      </c>
      <c r="E296">
        <v>0</v>
      </c>
      <c r="F296">
        <v>1</v>
      </c>
      <c r="G296">
        <v>0</v>
      </c>
      <c r="H296" t="str">
        <f>VLOOKUP(B296,'Lookup Tables'!$A$75:$B$86,2,TRUE)</f>
        <v>Level 8</v>
      </c>
      <c r="V296">
        <v>5156141</v>
      </c>
      <c r="W296">
        <v>525</v>
      </c>
      <c r="X296" t="s">
        <v>2376</v>
      </c>
      <c r="Y296">
        <v>1</v>
      </c>
      <c r="Z296">
        <v>0</v>
      </c>
      <c r="AA296">
        <v>0</v>
      </c>
      <c r="AB296">
        <v>3</v>
      </c>
      <c r="AC296" t="str">
        <f>VLOOKUP(W296,'Lookup Tables'!$A$75:$B$86,2,TRUE)</f>
        <v>Level 3</v>
      </c>
      <c r="AY296">
        <v>1343851</v>
      </c>
      <c r="AZ296">
        <v>16860</v>
      </c>
      <c r="BA296" t="s">
        <v>2359</v>
      </c>
      <c r="BB296">
        <v>1</v>
      </c>
      <c r="BC296">
        <v>0</v>
      </c>
      <c r="BD296">
        <v>1</v>
      </c>
      <c r="BE296">
        <v>0</v>
      </c>
      <c r="BF296">
        <f t="shared" si="8"/>
        <v>1</v>
      </c>
      <c r="BG296" t="str">
        <f>VLOOKUP(AZ296,'Lookup Tables'!$A$75:$B$86,2,TRUE)</f>
        <v>Level 8</v>
      </c>
      <c r="BH296" t="str">
        <f t="shared" si="9"/>
        <v>Level 8</v>
      </c>
    </row>
    <row r="297" spans="1:60" x14ac:dyDescent="0.3">
      <c r="A297">
        <v>5577384</v>
      </c>
      <c r="B297">
        <v>385</v>
      </c>
      <c r="C297" t="s">
        <v>2370</v>
      </c>
      <c r="D297">
        <v>1</v>
      </c>
      <c r="E297">
        <v>0</v>
      </c>
      <c r="F297">
        <v>1</v>
      </c>
      <c r="G297">
        <v>0</v>
      </c>
      <c r="H297" t="str">
        <f>VLOOKUP(B297,'Lookup Tables'!$A$75:$B$86,2,TRUE)</f>
        <v>Level 2</v>
      </c>
      <c r="V297">
        <v>298036</v>
      </c>
      <c r="W297">
        <v>13911</v>
      </c>
      <c r="X297" t="s">
        <v>2394</v>
      </c>
      <c r="Y297">
        <v>1</v>
      </c>
      <c r="Z297">
        <v>0</v>
      </c>
      <c r="AA297">
        <v>0</v>
      </c>
      <c r="AB297">
        <v>0</v>
      </c>
      <c r="AC297" t="str">
        <f>VLOOKUP(W297,'Lookup Tables'!$A$75:$B$86,2,TRUE)</f>
        <v>Level 8</v>
      </c>
      <c r="AY297">
        <v>5577384</v>
      </c>
      <c r="AZ297">
        <v>385</v>
      </c>
      <c r="BA297" t="s">
        <v>2370</v>
      </c>
      <c r="BB297">
        <v>1</v>
      </c>
      <c r="BC297">
        <v>0</v>
      </c>
      <c r="BD297">
        <v>1</v>
      </c>
      <c r="BE297">
        <v>0</v>
      </c>
      <c r="BF297">
        <f t="shared" si="8"/>
        <v>1</v>
      </c>
      <c r="BG297" t="str">
        <f>VLOOKUP(AZ297,'Lookup Tables'!$A$75:$B$86,2,TRUE)</f>
        <v>Level 2</v>
      </c>
      <c r="BH297" t="str">
        <f t="shared" si="9"/>
        <v>Level 2</v>
      </c>
    </row>
    <row r="298" spans="1:60" x14ac:dyDescent="0.3">
      <c r="A298">
        <v>5156141</v>
      </c>
      <c r="B298">
        <v>525</v>
      </c>
      <c r="C298" t="s">
        <v>2376</v>
      </c>
      <c r="D298">
        <v>1</v>
      </c>
      <c r="E298">
        <v>0</v>
      </c>
      <c r="F298">
        <v>0</v>
      </c>
      <c r="G298">
        <v>3</v>
      </c>
      <c r="H298" t="str">
        <f>VLOOKUP(B298,'Lookup Tables'!$A$75:$B$86,2,TRUE)</f>
        <v>Level 3</v>
      </c>
      <c r="V298">
        <v>8009864</v>
      </c>
      <c r="W298">
        <v>81</v>
      </c>
      <c r="X298" t="s">
        <v>2400</v>
      </c>
      <c r="Y298">
        <v>1</v>
      </c>
      <c r="Z298">
        <v>0</v>
      </c>
      <c r="AA298">
        <v>2</v>
      </c>
      <c r="AB298">
        <v>0</v>
      </c>
      <c r="AC298" t="str">
        <f>VLOOKUP(W298,'Lookup Tables'!$A$75:$B$86,2,TRUE)</f>
        <v>Level 1</v>
      </c>
      <c r="AY298">
        <v>5156141</v>
      </c>
      <c r="AZ298">
        <v>525</v>
      </c>
      <c r="BA298" t="s">
        <v>2376</v>
      </c>
      <c r="BB298">
        <v>1</v>
      </c>
      <c r="BC298">
        <v>0</v>
      </c>
      <c r="BD298">
        <v>0</v>
      </c>
      <c r="BE298">
        <v>3</v>
      </c>
      <c r="BF298">
        <f t="shared" si="8"/>
        <v>3</v>
      </c>
      <c r="BG298" t="str">
        <f>VLOOKUP(AZ298,'Lookup Tables'!$A$75:$B$86,2,TRUE)</f>
        <v>Level 3</v>
      </c>
      <c r="BH298" t="str">
        <f t="shared" si="9"/>
        <v>Level 3</v>
      </c>
    </row>
    <row r="299" spans="1:60" x14ac:dyDescent="0.3">
      <c r="A299">
        <v>298036</v>
      </c>
      <c r="B299">
        <v>13911</v>
      </c>
      <c r="C299" t="s">
        <v>2394</v>
      </c>
      <c r="D299">
        <v>1</v>
      </c>
      <c r="E299">
        <v>0</v>
      </c>
      <c r="F299">
        <v>0</v>
      </c>
      <c r="G299">
        <v>0</v>
      </c>
      <c r="H299" t="str">
        <f>VLOOKUP(B299,'Lookup Tables'!$A$75:$B$86,2,TRUE)</f>
        <v>Level 8</v>
      </c>
      <c r="V299">
        <v>1433341</v>
      </c>
      <c r="W299">
        <v>285</v>
      </c>
      <c r="X299" t="s">
        <v>858</v>
      </c>
      <c r="Y299">
        <v>1</v>
      </c>
      <c r="Z299">
        <v>0</v>
      </c>
      <c r="AA299">
        <v>0</v>
      </c>
      <c r="AB299">
        <v>0</v>
      </c>
      <c r="AC299" t="str">
        <f>VLOOKUP(W299,'Lookup Tables'!$A$75:$B$86,2,TRUE)</f>
        <v>Level 2</v>
      </c>
      <c r="AY299">
        <v>298036</v>
      </c>
      <c r="AZ299">
        <v>13911</v>
      </c>
      <c r="BA299" t="s">
        <v>2394</v>
      </c>
      <c r="BB299">
        <v>1</v>
      </c>
      <c r="BC299">
        <v>0</v>
      </c>
      <c r="BD299">
        <v>0</v>
      </c>
      <c r="BE299">
        <v>0</v>
      </c>
      <c r="BF299">
        <f t="shared" si="8"/>
        <v>0</v>
      </c>
      <c r="BG299" t="str">
        <f>VLOOKUP(AZ299,'Lookup Tables'!$A$75:$B$86,2,TRUE)</f>
        <v>Level 8</v>
      </c>
      <c r="BH299" t="str">
        <f t="shared" si="9"/>
        <v/>
      </c>
    </row>
    <row r="300" spans="1:60" x14ac:dyDescent="0.3">
      <c r="A300">
        <v>8009864</v>
      </c>
      <c r="B300">
        <v>81</v>
      </c>
      <c r="C300" t="s">
        <v>2400</v>
      </c>
      <c r="D300">
        <v>1</v>
      </c>
      <c r="E300">
        <v>0</v>
      </c>
      <c r="F300">
        <v>2</v>
      </c>
      <c r="G300">
        <v>0</v>
      </c>
      <c r="H300" t="str">
        <f>VLOOKUP(B300,'Lookup Tables'!$A$75:$B$86,2,TRUE)</f>
        <v>Level 1</v>
      </c>
      <c r="V300">
        <v>1621232</v>
      </c>
      <c r="W300">
        <v>2754</v>
      </c>
      <c r="X300" t="s">
        <v>2423</v>
      </c>
      <c r="Y300">
        <v>1</v>
      </c>
      <c r="Z300">
        <v>1</v>
      </c>
      <c r="AA300">
        <v>0</v>
      </c>
      <c r="AB300">
        <v>2</v>
      </c>
      <c r="AC300" t="str">
        <f>VLOOKUP(W300,'Lookup Tables'!$A$75:$B$86,2,TRUE)</f>
        <v>Level 5</v>
      </c>
      <c r="AY300">
        <v>8009864</v>
      </c>
      <c r="AZ300">
        <v>81</v>
      </c>
      <c r="BA300" t="s">
        <v>2400</v>
      </c>
      <c r="BB300">
        <v>1</v>
      </c>
      <c r="BC300">
        <v>0</v>
      </c>
      <c r="BD300">
        <v>2</v>
      </c>
      <c r="BE300">
        <v>0</v>
      </c>
      <c r="BF300">
        <f t="shared" si="8"/>
        <v>2</v>
      </c>
      <c r="BG300" t="str">
        <f>VLOOKUP(AZ300,'Lookup Tables'!$A$75:$B$86,2,TRUE)</f>
        <v>Level 1</v>
      </c>
      <c r="BH300" t="str">
        <f t="shared" si="9"/>
        <v>Level 1</v>
      </c>
    </row>
    <row r="301" spans="1:60" x14ac:dyDescent="0.3">
      <c r="A301">
        <v>1433341</v>
      </c>
      <c r="B301">
        <v>285</v>
      </c>
      <c r="C301" t="s">
        <v>858</v>
      </c>
      <c r="D301">
        <v>1</v>
      </c>
      <c r="E301">
        <v>0</v>
      </c>
      <c r="F301">
        <v>0</v>
      </c>
      <c r="G301">
        <v>0</v>
      </c>
      <c r="H301" t="str">
        <f>VLOOKUP(B301,'Lookup Tables'!$A$75:$B$86,2,TRUE)</f>
        <v>Level 2</v>
      </c>
      <c r="V301">
        <v>5189001</v>
      </c>
      <c r="W301">
        <v>815</v>
      </c>
      <c r="X301" t="s">
        <v>2429</v>
      </c>
      <c r="Y301">
        <v>1</v>
      </c>
      <c r="Z301">
        <v>0</v>
      </c>
      <c r="AA301">
        <v>0</v>
      </c>
      <c r="AB301">
        <v>0</v>
      </c>
      <c r="AC301" t="str">
        <f>VLOOKUP(W301,'Lookup Tables'!$A$75:$B$86,2,TRUE)</f>
        <v>Level 3</v>
      </c>
      <c r="AY301">
        <v>1433341</v>
      </c>
      <c r="AZ301">
        <v>285</v>
      </c>
      <c r="BA301" t="s">
        <v>858</v>
      </c>
      <c r="BB301">
        <v>1</v>
      </c>
      <c r="BC301">
        <v>0</v>
      </c>
      <c r="BD301">
        <v>0</v>
      </c>
      <c r="BE301">
        <v>0</v>
      </c>
      <c r="BF301">
        <f t="shared" si="8"/>
        <v>0</v>
      </c>
      <c r="BG301" t="str">
        <f>VLOOKUP(AZ301,'Lookup Tables'!$A$75:$B$86,2,TRUE)</f>
        <v>Level 2</v>
      </c>
      <c r="BH301" t="str">
        <f t="shared" si="9"/>
        <v/>
      </c>
    </row>
    <row r="302" spans="1:60" x14ac:dyDescent="0.3">
      <c r="A302">
        <v>1621232</v>
      </c>
      <c r="B302">
        <v>2754</v>
      </c>
      <c r="C302" t="s">
        <v>2423</v>
      </c>
      <c r="D302">
        <v>1</v>
      </c>
      <c r="E302">
        <v>1</v>
      </c>
      <c r="F302">
        <v>0</v>
      </c>
      <c r="G302">
        <v>2</v>
      </c>
      <c r="H302" t="str">
        <f>VLOOKUP(B302,'Lookup Tables'!$A$75:$B$86,2,TRUE)</f>
        <v>Level 5</v>
      </c>
      <c r="V302">
        <v>870207</v>
      </c>
      <c r="W302">
        <v>5674</v>
      </c>
      <c r="X302" t="s">
        <v>2435</v>
      </c>
      <c r="Y302">
        <v>1</v>
      </c>
      <c r="Z302">
        <v>0</v>
      </c>
      <c r="AA302">
        <v>0</v>
      </c>
      <c r="AB302">
        <v>0</v>
      </c>
      <c r="AC302" t="str">
        <f>VLOOKUP(W302,'Lookup Tables'!$A$75:$B$86,2,TRUE)</f>
        <v>Level 7</v>
      </c>
      <c r="AY302">
        <v>1621232</v>
      </c>
      <c r="AZ302">
        <v>2754</v>
      </c>
      <c r="BA302" t="s">
        <v>2423</v>
      </c>
      <c r="BB302">
        <v>1</v>
      </c>
      <c r="BC302">
        <v>1</v>
      </c>
      <c r="BD302">
        <v>0</v>
      </c>
      <c r="BE302">
        <v>2</v>
      </c>
      <c r="BF302">
        <f t="shared" si="8"/>
        <v>3</v>
      </c>
      <c r="BG302" t="str">
        <f>VLOOKUP(AZ302,'Lookup Tables'!$A$75:$B$86,2,TRUE)</f>
        <v>Level 5</v>
      </c>
      <c r="BH302" t="str">
        <f t="shared" si="9"/>
        <v>Level 5</v>
      </c>
    </row>
    <row r="303" spans="1:60" x14ac:dyDescent="0.3">
      <c r="A303">
        <v>5189001</v>
      </c>
      <c r="B303">
        <v>815</v>
      </c>
      <c r="C303" t="s">
        <v>2429</v>
      </c>
      <c r="D303">
        <v>1</v>
      </c>
      <c r="E303">
        <v>0</v>
      </c>
      <c r="F303">
        <v>0</v>
      </c>
      <c r="G303">
        <v>0</v>
      </c>
      <c r="H303" t="str">
        <f>VLOOKUP(B303,'Lookup Tables'!$A$75:$B$86,2,TRUE)</f>
        <v>Level 3</v>
      </c>
      <c r="V303">
        <v>2707195</v>
      </c>
      <c r="W303">
        <v>2001</v>
      </c>
      <c r="X303" t="s">
        <v>1388</v>
      </c>
      <c r="Y303">
        <v>1</v>
      </c>
      <c r="Z303">
        <v>0</v>
      </c>
      <c r="AA303">
        <v>5</v>
      </c>
      <c r="AB303">
        <v>0</v>
      </c>
      <c r="AC303" t="str">
        <f>VLOOKUP(W303,'Lookup Tables'!$A$75:$B$86,2,TRUE)</f>
        <v>Level 5</v>
      </c>
      <c r="AY303">
        <v>5189001</v>
      </c>
      <c r="AZ303">
        <v>815</v>
      </c>
      <c r="BA303" t="s">
        <v>2429</v>
      </c>
      <c r="BB303">
        <v>1</v>
      </c>
      <c r="BC303">
        <v>0</v>
      </c>
      <c r="BD303">
        <v>0</v>
      </c>
      <c r="BE303">
        <v>0</v>
      </c>
      <c r="BF303">
        <f t="shared" si="8"/>
        <v>0</v>
      </c>
      <c r="BG303" t="str">
        <f>VLOOKUP(AZ303,'Lookup Tables'!$A$75:$B$86,2,TRUE)</f>
        <v>Level 3</v>
      </c>
      <c r="BH303" t="str">
        <f t="shared" si="9"/>
        <v/>
      </c>
    </row>
    <row r="304" spans="1:60" x14ac:dyDescent="0.3">
      <c r="A304">
        <v>870207</v>
      </c>
      <c r="B304">
        <v>5674</v>
      </c>
      <c r="C304" t="s">
        <v>2435</v>
      </c>
      <c r="D304">
        <v>1</v>
      </c>
      <c r="E304">
        <v>0</v>
      </c>
      <c r="F304">
        <v>0</v>
      </c>
      <c r="G304">
        <v>0</v>
      </c>
      <c r="H304" t="str">
        <f>VLOOKUP(B304,'Lookup Tables'!$A$75:$B$86,2,TRUE)</f>
        <v>Level 7</v>
      </c>
      <c r="V304">
        <v>547365</v>
      </c>
      <c r="W304">
        <v>13555</v>
      </c>
      <c r="X304" t="s">
        <v>2443</v>
      </c>
      <c r="Y304">
        <v>1</v>
      </c>
      <c r="Z304">
        <v>0</v>
      </c>
      <c r="AA304">
        <v>0</v>
      </c>
      <c r="AB304">
        <v>1</v>
      </c>
      <c r="AC304" t="str">
        <f>VLOOKUP(W304,'Lookup Tables'!$A$75:$B$86,2,TRUE)</f>
        <v>Level 8</v>
      </c>
      <c r="AY304">
        <v>870207</v>
      </c>
      <c r="AZ304">
        <v>5674</v>
      </c>
      <c r="BA304" t="s">
        <v>2435</v>
      </c>
      <c r="BB304">
        <v>1</v>
      </c>
      <c r="BC304">
        <v>0</v>
      </c>
      <c r="BD304">
        <v>0</v>
      </c>
      <c r="BE304">
        <v>0</v>
      </c>
      <c r="BF304">
        <f t="shared" si="8"/>
        <v>0</v>
      </c>
      <c r="BG304" t="str">
        <f>VLOOKUP(AZ304,'Lookup Tables'!$A$75:$B$86,2,TRUE)</f>
        <v>Level 7</v>
      </c>
      <c r="BH304" t="str">
        <f t="shared" si="9"/>
        <v/>
      </c>
    </row>
    <row r="305" spans="1:60" x14ac:dyDescent="0.3">
      <c r="A305">
        <v>2707195</v>
      </c>
      <c r="B305">
        <v>2001</v>
      </c>
      <c r="C305" t="s">
        <v>1388</v>
      </c>
      <c r="D305">
        <v>1</v>
      </c>
      <c r="E305">
        <v>0</v>
      </c>
      <c r="F305">
        <v>5</v>
      </c>
      <c r="G305">
        <v>0</v>
      </c>
      <c r="H305" t="str">
        <f>VLOOKUP(B305,'Lookup Tables'!$A$75:$B$86,2,TRUE)</f>
        <v>Level 5</v>
      </c>
      <c r="V305">
        <v>3900123</v>
      </c>
      <c r="W305">
        <v>351</v>
      </c>
      <c r="X305" t="s">
        <v>2220</v>
      </c>
      <c r="Y305">
        <v>1</v>
      </c>
      <c r="Z305">
        <v>0</v>
      </c>
      <c r="AA305">
        <v>2</v>
      </c>
      <c r="AB305">
        <v>0</v>
      </c>
      <c r="AC305" t="str">
        <f>VLOOKUP(W305,'Lookup Tables'!$A$75:$B$86,2,TRUE)</f>
        <v>Level 2</v>
      </c>
      <c r="AY305">
        <v>2707195</v>
      </c>
      <c r="AZ305">
        <v>2001</v>
      </c>
      <c r="BA305" t="s">
        <v>1388</v>
      </c>
      <c r="BB305">
        <v>1</v>
      </c>
      <c r="BC305">
        <v>0</v>
      </c>
      <c r="BD305">
        <v>5</v>
      </c>
      <c r="BE305">
        <v>0</v>
      </c>
      <c r="BF305">
        <f t="shared" si="8"/>
        <v>5</v>
      </c>
      <c r="BG305" t="str">
        <f>VLOOKUP(AZ305,'Lookup Tables'!$A$75:$B$86,2,TRUE)</f>
        <v>Level 5</v>
      </c>
      <c r="BH305" t="str">
        <f t="shared" si="9"/>
        <v>Level 5</v>
      </c>
    </row>
    <row r="306" spans="1:60" x14ac:dyDescent="0.3">
      <c r="A306">
        <v>547365</v>
      </c>
      <c r="B306">
        <v>13555</v>
      </c>
      <c r="C306" t="s">
        <v>2443</v>
      </c>
      <c r="D306">
        <v>1</v>
      </c>
      <c r="E306">
        <v>0</v>
      </c>
      <c r="F306">
        <v>0</v>
      </c>
      <c r="G306">
        <v>1</v>
      </c>
      <c r="H306" t="str">
        <f>VLOOKUP(B306,'Lookup Tables'!$A$75:$B$86,2,TRUE)</f>
        <v>Level 8</v>
      </c>
      <c r="V306">
        <v>11006618</v>
      </c>
      <c r="W306">
        <v>11</v>
      </c>
      <c r="X306" t="s">
        <v>2468</v>
      </c>
      <c r="Y306">
        <v>1</v>
      </c>
      <c r="Z306">
        <v>0</v>
      </c>
      <c r="AA306">
        <v>0</v>
      </c>
      <c r="AB306">
        <v>1</v>
      </c>
      <c r="AC306" t="str">
        <f>VLOOKUP(W306,'Lookup Tables'!$A$75:$B$86,2,TRUE)</f>
        <v>Level 1</v>
      </c>
      <c r="AY306">
        <v>547365</v>
      </c>
      <c r="AZ306">
        <v>13555</v>
      </c>
      <c r="BA306" t="s">
        <v>2443</v>
      </c>
      <c r="BB306">
        <v>1</v>
      </c>
      <c r="BC306">
        <v>0</v>
      </c>
      <c r="BD306">
        <v>0</v>
      </c>
      <c r="BE306">
        <v>1</v>
      </c>
      <c r="BF306">
        <f t="shared" si="8"/>
        <v>1</v>
      </c>
      <c r="BG306" t="str">
        <f>VLOOKUP(AZ306,'Lookup Tables'!$A$75:$B$86,2,TRUE)</f>
        <v>Level 8</v>
      </c>
      <c r="BH306" t="str">
        <f t="shared" si="9"/>
        <v>Level 8</v>
      </c>
    </row>
    <row r="307" spans="1:60" x14ac:dyDescent="0.3">
      <c r="A307">
        <v>3900123</v>
      </c>
      <c r="B307">
        <v>351</v>
      </c>
      <c r="C307" t="s">
        <v>2220</v>
      </c>
      <c r="D307">
        <v>1</v>
      </c>
      <c r="E307">
        <v>0</v>
      </c>
      <c r="F307">
        <v>2</v>
      </c>
      <c r="G307">
        <v>0</v>
      </c>
      <c r="H307" t="str">
        <f>VLOOKUP(B307,'Lookup Tables'!$A$75:$B$86,2,TRUE)</f>
        <v>Level 2</v>
      </c>
      <c r="V307">
        <v>11169288</v>
      </c>
      <c r="W307">
        <v>113</v>
      </c>
      <c r="X307" t="s">
        <v>2474</v>
      </c>
      <c r="Y307">
        <v>1</v>
      </c>
      <c r="Z307">
        <v>0</v>
      </c>
      <c r="AA307">
        <v>1</v>
      </c>
      <c r="AB307">
        <v>0</v>
      </c>
      <c r="AC307" t="str">
        <f>VLOOKUP(W307,'Lookup Tables'!$A$75:$B$86,2,TRUE)</f>
        <v>Level 1</v>
      </c>
      <c r="AY307">
        <v>3900123</v>
      </c>
      <c r="AZ307">
        <v>351</v>
      </c>
      <c r="BA307" t="s">
        <v>2220</v>
      </c>
      <c r="BB307">
        <v>1</v>
      </c>
      <c r="BC307">
        <v>0</v>
      </c>
      <c r="BD307">
        <v>2</v>
      </c>
      <c r="BE307">
        <v>0</v>
      </c>
      <c r="BF307">
        <f t="shared" si="8"/>
        <v>2</v>
      </c>
      <c r="BG307" t="str">
        <f>VLOOKUP(AZ307,'Lookup Tables'!$A$75:$B$86,2,TRUE)</f>
        <v>Level 2</v>
      </c>
      <c r="BH307" t="str">
        <f t="shared" si="9"/>
        <v>Level 2</v>
      </c>
    </row>
    <row r="308" spans="1:60" x14ac:dyDescent="0.3">
      <c r="A308">
        <v>11006618</v>
      </c>
      <c r="B308">
        <v>11</v>
      </c>
      <c r="C308" t="s">
        <v>2468</v>
      </c>
      <c r="D308">
        <v>1</v>
      </c>
      <c r="E308">
        <v>0</v>
      </c>
      <c r="F308">
        <v>0</v>
      </c>
      <c r="G308">
        <v>1</v>
      </c>
      <c r="H308" t="str">
        <f>VLOOKUP(B308,'Lookup Tables'!$A$75:$B$86,2,TRUE)</f>
        <v>Level 1</v>
      </c>
      <c r="V308">
        <v>1116068</v>
      </c>
      <c r="W308">
        <v>1809</v>
      </c>
      <c r="X308" t="s">
        <v>2480</v>
      </c>
      <c r="Y308">
        <v>1</v>
      </c>
      <c r="Z308">
        <v>0</v>
      </c>
      <c r="AA308">
        <v>1</v>
      </c>
      <c r="AB308">
        <v>3</v>
      </c>
      <c r="AC308" t="str">
        <f>VLOOKUP(W308,'Lookup Tables'!$A$75:$B$86,2,TRUE)</f>
        <v>Level 4</v>
      </c>
      <c r="AY308">
        <v>11006618</v>
      </c>
      <c r="AZ308">
        <v>11</v>
      </c>
      <c r="BA308" t="s">
        <v>2468</v>
      </c>
      <c r="BB308">
        <v>1</v>
      </c>
      <c r="BC308">
        <v>0</v>
      </c>
      <c r="BD308">
        <v>0</v>
      </c>
      <c r="BE308">
        <v>1</v>
      </c>
      <c r="BF308">
        <f t="shared" si="8"/>
        <v>1</v>
      </c>
      <c r="BG308" t="str">
        <f>VLOOKUP(AZ308,'Lookup Tables'!$A$75:$B$86,2,TRUE)</f>
        <v>Level 1</v>
      </c>
      <c r="BH308" t="str">
        <f t="shared" si="9"/>
        <v>Level 1</v>
      </c>
    </row>
    <row r="309" spans="1:60" x14ac:dyDescent="0.3">
      <c r="A309">
        <v>11169288</v>
      </c>
      <c r="B309">
        <v>113</v>
      </c>
      <c r="C309" t="s">
        <v>2474</v>
      </c>
      <c r="D309">
        <v>1</v>
      </c>
      <c r="E309">
        <v>0</v>
      </c>
      <c r="F309">
        <v>1</v>
      </c>
      <c r="G309">
        <v>0</v>
      </c>
      <c r="H309" t="str">
        <f>VLOOKUP(B309,'Lookup Tables'!$A$75:$B$86,2,TRUE)</f>
        <v>Level 1</v>
      </c>
      <c r="V309">
        <v>881481</v>
      </c>
      <c r="W309">
        <v>512</v>
      </c>
      <c r="X309" t="s">
        <v>2491</v>
      </c>
      <c r="Y309">
        <v>1</v>
      </c>
      <c r="Z309">
        <v>1</v>
      </c>
      <c r="AA309">
        <v>0</v>
      </c>
      <c r="AB309">
        <v>0</v>
      </c>
      <c r="AC309" t="str">
        <f>VLOOKUP(W309,'Lookup Tables'!$A$75:$B$86,2,TRUE)</f>
        <v>Level 3</v>
      </c>
      <c r="AY309">
        <v>11169288</v>
      </c>
      <c r="AZ309">
        <v>113</v>
      </c>
      <c r="BA309" t="s">
        <v>2474</v>
      </c>
      <c r="BB309">
        <v>1</v>
      </c>
      <c r="BC309">
        <v>0</v>
      </c>
      <c r="BD309">
        <v>1</v>
      </c>
      <c r="BE309">
        <v>0</v>
      </c>
      <c r="BF309">
        <f t="shared" si="8"/>
        <v>1</v>
      </c>
      <c r="BG309" t="str">
        <f>VLOOKUP(AZ309,'Lookup Tables'!$A$75:$B$86,2,TRUE)</f>
        <v>Level 1</v>
      </c>
      <c r="BH309" t="str">
        <f t="shared" si="9"/>
        <v>Level 1</v>
      </c>
    </row>
    <row r="310" spans="1:60" x14ac:dyDescent="0.3">
      <c r="A310">
        <v>1116068</v>
      </c>
      <c r="B310">
        <v>1809</v>
      </c>
      <c r="C310" t="s">
        <v>2480</v>
      </c>
      <c r="D310">
        <v>1</v>
      </c>
      <c r="E310">
        <v>0</v>
      </c>
      <c r="F310">
        <v>1</v>
      </c>
      <c r="G310">
        <v>3</v>
      </c>
      <c r="H310" t="str">
        <f>VLOOKUP(B310,'Lookup Tables'!$A$75:$B$86,2,TRUE)</f>
        <v>Level 4</v>
      </c>
      <c r="V310">
        <v>472966</v>
      </c>
      <c r="W310">
        <v>8167</v>
      </c>
      <c r="X310" t="s">
        <v>2497</v>
      </c>
      <c r="Y310">
        <v>1</v>
      </c>
      <c r="Z310">
        <v>0</v>
      </c>
      <c r="AA310">
        <v>1</v>
      </c>
      <c r="AB310">
        <v>0</v>
      </c>
      <c r="AC310" t="str">
        <f>VLOOKUP(W310,'Lookup Tables'!$A$75:$B$86,2,TRUE)</f>
        <v>Level 7</v>
      </c>
      <c r="AY310">
        <v>1116068</v>
      </c>
      <c r="AZ310">
        <v>1809</v>
      </c>
      <c r="BA310" t="s">
        <v>2480</v>
      </c>
      <c r="BB310">
        <v>1</v>
      </c>
      <c r="BC310">
        <v>0</v>
      </c>
      <c r="BD310">
        <v>1</v>
      </c>
      <c r="BE310">
        <v>3</v>
      </c>
      <c r="BF310">
        <f t="shared" si="8"/>
        <v>4</v>
      </c>
      <c r="BG310" t="str">
        <f>VLOOKUP(AZ310,'Lookup Tables'!$A$75:$B$86,2,TRUE)</f>
        <v>Level 4</v>
      </c>
      <c r="BH310" t="str">
        <f t="shared" si="9"/>
        <v>Level 4</v>
      </c>
    </row>
    <row r="311" spans="1:60" x14ac:dyDescent="0.3">
      <c r="A311">
        <v>881481</v>
      </c>
      <c r="B311">
        <v>512</v>
      </c>
      <c r="C311" t="s">
        <v>2491</v>
      </c>
      <c r="D311">
        <v>1</v>
      </c>
      <c r="E311">
        <v>1</v>
      </c>
      <c r="F311">
        <v>0</v>
      </c>
      <c r="G311">
        <v>0</v>
      </c>
      <c r="H311" t="str">
        <f>VLOOKUP(B311,'Lookup Tables'!$A$75:$B$86,2,TRUE)</f>
        <v>Level 3</v>
      </c>
      <c r="V311">
        <v>8151832</v>
      </c>
      <c r="W311">
        <v>855</v>
      </c>
      <c r="X311" t="s">
        <v>2511</v>
      </c>
      <c r="Y311">
        <v>1</v>
      </c>
      <c r="Z311">
        <v>0</v>
      </c>
      <c r="AA311">
        <v>0</v>
      </c>
      <c r="AB311">
        <v>1</v>
      </c>
      <c r="AC311" t="str">
        <f>VLOOKUP(W311,'Lookup Tables'!$A$75:$B$86,2,TRUE)</f>
        <v>Level 3</v>
      </c>
      <c r="AY311">
        <v>881481</v>
      </c>
      <c r="AZ311">
        <v>512</v>
      </c>
      <c r="BA311" t="s">
        <v>2491</v>
      </c>
      <c r="BB311">
        <v>1</v>
      </c>
      <c r="BC311">
        <v>1</v>
      </c>
      <c r="BD311">
        <v>0</v>
      </c>
      <c r="BE311">
        <v>0</v>
      </c>
      <c r="BF311">
        <f t="shared" si="8"/>
        <v>1</v>
      </c>
      <c r="BG311" t="str">
        <f>VLOOKUP(AZ311,'Lookup Tables'!$A$75:$B$86,2,TRUE)</f>
        <v>Level 3</v>
      </c>
      <c r="BH311" t="str">
        <f t="shared" si="9"/>
        <v>Level 3</v>
      </c>
    </row>
    <row r="312" spans="1:60" x14ac:dyDescent="0.3">
      <c r="A312">
        <v>472966</v>
      </c>
      <c r="B312">
        <v>8167</v>
      </c>
      <c r="C312" t="s">
        <v>2497</v>
      </c>
      <c r="D312">
        <v>1</v>
      </c>
      <c r="E312">
        <v>0</v>
      </c>
      <c r="F312">
        <v>1</v>
      </c>
      <c r="G312">
        <v>0</v>
      </c>
      <c r="H312" t="str">
        <f>VLOOKUP(B312,'Lookup Tables'!$A$75:$B$86,2,TRUE)</f>
        <v>Level 7</v>
      </c>
      <c r="V312">
        <v>2202062</v>
      </c>
      <c r="W312">
        <v>1070</v>
      </c>
      <c r="X312" t="s">
        <v>2534</v>
      </c>
      <c r="Y312">
        <v>1</v>
      </c>
      <c r="Z312">
        <v>0</v>
      </c>
      <c r="AA312">
        <v>0</v>
      </c>
      <c r="AB312">
        <v>0</v>
      </c>
      <c r="AC312" t="str">
        <f>VLOOKUP(W312,'Lookup Tables'!$A$75:$B$86,2,TRUE)</f>
        <v>Level 4</v>
      </c>
      <c r="AY312">
        <v>472966</v>
      </c>
      <c r="AZ312">
        <v>8167</v>
      </c>
      <c r="BA312" t="s">
        <v>2497</v>
      </c>
      <c r="BB312">
        <v>1</v>
      </c>
      <c r="BC312">
        <v>0</v>
      </c>
      <c r="BD312">
        <v>1</v>
      </c>
      <c r="BE312">
        <v>0</v>
      </c>
      <c r="BF312">
        <f t="shared" si="8"/>
        <v>1</v>
      </c>
      <c r="BG312" t="str">
        <f>VLOOKUP(AZ312,'Lookup Tables'!$A$75:$B$86,2,TRUE)</f>
        <v>Level 7</v>
      </c>
      <c r="BH312" t="str">
        <f t="shared" si="9"/>
        <v>Level 7</v>
      </c>
    </row>
    <row r="313" spans="1:60" x14ac:dyDescent="0.3">
      <c r="A313">
        <v>8151832</v>
      </c>
      <c r="B313">
        <v>855</v>
      </c>
      <c r="C313" t="s">
        <v>2511</v>
      </c>
      <c r="D313">
        <v>1</v>
      </c>
      <c r="E313">
        <v>0</v>
      </c>
      <c r="F313">
        <v>0</v>
      </c>
      <c r="G313">
        <v>1</v>
      </c>
      <c r="H313" t="str">
        <f>VLOOKUP(B313,'Lookup Tables'!$A$75:$B$86,2,TRUE)</f>
        <v>Level 3</v>
      </c>
      <c r="AY313">
        <v>8151832</v>
      </c>
      <c r="AZ313">
        <v>855</v>
      </c>
      <c r="BA313" t="s">
        <v>2511</v>
      </c>
      <c r="BB313">
        <v>1</v>
      </c>
      <c r="BC313">
        <v>0</v>
      </c>
      <c r="BD313">
        <v>0</v>
      </c>
      <c r="BE313">
        <v>1</v>
      </c>
      <c r="BF313">
        <f t="shared" si="8"/>
        <v>1</v>
      </c>
      <c r="BG313" t="str">
        <f>VLOOKUP(AZ313,'Lookup Tables'!$A$75:$B$86,2,TRUE)</f>
        <v>Level 3</v>
      </c>
      <c r="BH313" t="str">
        <f t="shared" si="9"/>
        <v>Level 3</v>
      </c>
    </row>
    <row r="314" spans="1:60" x14ac:dyDescent="0.3">
      <c r="A314">
        <v>2202062</v>
      </c>
      <c r="B314">
        <v>1070</v>
      </c>
      <c r="C314" t="s">
        <v>2534</v>
      </c>
      <c r="D314">
        <v>1</v>
      </c>
      <c r="E314">
        <v>0</v>
      </c>
      <c r="F314">
        <v>0</v>
      </c>
      <c r="G314">
        <v>0</v>
      </c>
      <c r="H314" t="str">
        <f>VLOOKUP(B314,'Lookup Tables'!$A$75:$B$86,2,TRUE)</f>
        <v>Level 4</v>
      </c>
      <c r="AY314">
        <v>2202062</v>
      </c>
      <c r="AZ314">
        <v>1070</v>
      </c>
      <c r="BA314" t="s">
        <v>2534</v>
      </c>
      <c r="BB314">
        <v>1</v>
      </c>
      <c r="BC314">
        <v>0</v>
      </c>
      <c r="BD314">
        <v>0</v>
      </c>
      <c r="BE314">
        <v>0</v>
      </c>
      <c r="BF314">
        <f t="shared" si="8"/>
        <v>0</v>
      </c>
      <c r="BG314" t="str">
        <f>VLOOKUP(AZ314,'Lookup Tables'!$A$75:$B$86,2,TRUE)</f>
        <v>Level 4</v>
      </c>
      <c r="BH314" t="str">
        <f t="shared" si="9"/>
        <v/>
      </c>
    </row>
    <row r="315" spans="1:60" x14ac:dyDescent="0.3">
      <c r="A315">
        <v>1043380</v>
      </c>
      <c r="B315">
        <v>10580</v>
      </c>
      <c r="C315" t="s">
        <v>4134</v>
      </c>
      <c r="D315">
        <v>0</v>
      </c>
      <c r="E315">
        <v>0</v>
      </c>
      <c r="F315">
        <v>1</v>
      </c>
      <c r="G315">
        <v>0</v>
      </c>
      <c r="H315" t="str">
        <f>VLOOKUP(B315,'Lookup Tables'!$A$75:$B$86,2,TRUE)</f>
        <v>Level 8</v>
      </c>
      <c r="AY315">
        <v>1043380</v>
      </c>
      <c r="AZ315">
        <v>10580</v>
      </c>
      <c r="BA315" t="s">
        <v>4134</v>
      </c>
      <c r="BB315">
        <v>0</v>
      </c>
      <c r="BC315">
        <v>0</v>
      </c>
      <c r="BD315">
        <v>1</v>
      </c>
      <c r="BE315">
        <v>0</v>
      </c>
      <c r="BF315">
        <f t="shared" si="8"/>
        <v>1</v>
      </c>
      <c r="BG315" t="str">
        <f>VLOOKUP(AZ315,'Lookup Tables'!$A$75:$B$86,2,TRUE)</f>
        <v>Level 8</v>
      </c>
      <c r="BH315" t="str">
        <f t="shared" si="9"/>
        <v>Level 8</v>
      </c>
    </row>
    <row r="316" spans="1:60" x14ac:dyDescent="0.3">
      <c r="A316">
        <v>9078341</v>
      </c>
      <c r="B316">
        <v>11619</v>
      </c>
      <c r="C316" t="s">
        <v>4135</v>
      </c>
      <c r="D316">
        <v>0</v>
      </c>
      <c r="E316">
        <v>0</v>
      </c>
      <c r="F316">
        <v>8</v>
      </c>
      <c r="G316">
        <v>0</v>
      </c>
      <c r="H316" t="str">
        <f>VLOOKUP(B316,'Lookup Tables'!$A$75:$B$86,2,TRUE)</f>
        <v>Level 8</v>
      </c>
      <c r="AY316">
        <v>9078341</v>
      </c>
      <c r="AZ316">
        <v>11619</v>
      </c>
      <c r="BA316" t="s">
        <v>4135</v>
      </c>
      <c r="BB316">
        <v>0</v>
      </c>
      <c r="BC316">
        <v>0</v>
      </c>
      <c r="BD316">
        <v>8</v>
      </c>
      <c r="BE316">
        <v>0</v>
      </c>
      <c r="BF316">
        <f t="shared" si="8"/>
        <v>8</v>
      </c>
      <c r="BG316" t="str">
        <f>VLOOKUP(AZ316,'Lookup Tables'!$A$75:$B$86,2,TRUE)</f>
        <v>Level 8</v>
      </c>
      <c r="BH316" t="str">
        <f t="shared" si="9"/>
        <v>Level 8</v>
      </c>
    </row>
    <row r="317" spans="1:60" x14ac:dyDescent="0.3">
      <c r="A317">
        <v>2940908</v>
      </c>
      <c r="B317">
        <v>13400</v>
      </c>
      <c r="C317" t="s">
        <v>3035</v>
      </c>
      <c r="D317">
        <v>0</v>
      </c>
      <c r="E317">
        <v>17</v>
      </c>
      <c r="F317">
        <v>34</v>
      </c>
      <c r="G317">
        <v>23</v>
      </c>
      <c r="H317" t="str">
        <f>VLOOKUP(B317,'Lookup Tables'!$A$75:$B$86,2,TRUE)</f>
        <v>Level 8</v>
      </c>
      <c r="AY317">
        <v>2940908</v>
      </c>
      <c r="AZ317">
        <v>13400</v>
      </c>
      <c r="BA317" t="s">
        <v>3035</v>
      </c>
      <c r="BB317">
        <v>0</v>
      </c>
      <c r="BC317">
        <v>17</v>
      </c>
      <c r="BD317">
        <v>34</v>
      </c>
      <c r="BE317">
        <v>23</v>
      </c>
      <c r="BF317">
        <f t="shared" si="8"/>
        <v>74</v>
      </c>
      <c r="BG317" t="str">
        <f>VLOOKUP(AZ317,'Lookup Tables'!$A$75:$B$86,2,TRUE)</f>
        <v>Level 8</v>
      </c>
      <c r="BH317" t="str">
        <f t="shared" si="9"/>
        <v>Level 8</v>
      </c>
    </row>
    <row r="318" spans="1:60" x14ac:dyDescent="0.3">
      <c r="A318">
        <v>1273698</v>
      </c>
      <c r="B318">
        <v>321</v>
      </c>
      <c r="C318" t="s">
        <v>4136</v>
      </c>
      <c r="D318">
        <v>0</v>
      </c>
      <c r="E318">
        <v>0</v>
      </c>
      <c r="F318">
        <v>1</v>
      </c>
      <c r="G318">
        <v>0</v>
      </c>
      <c r="H318" t="str">
        <f>VLOOKUP(B318,'Lookup Tables'!$A$75:$B$86,2,TRUE)</f>
        <v>Level 2</v>
      </c>
      <c r="AY318">
        <v>1273698</v>
      </c>
      <c r="AZ318">
        <v>321</v>
      </c>
      <c r="BA318" t="s">
        <v>4136</v>
      </c>
      <c r="BB318">
        <v>0</v>
      </c>
      <c r="BC318">
        <v>0</v>
      </c>
      <c r="BD318">
        <v>1</v>
      </c>
      <c r="BE318">
        <v>0</v>
      </c>
      <c r="BF318">
        <f t="shared" si="8"/>
        <v>1</v>
      </c>
      <c r="BG318" t="str">
        <f>VLOOKUP(AZ318,'Lookup Tables'!$A$75:$B$86,2,TRUE)</f>
        <v>Level 2</v>
      </c>
      <c r="BH318" t="str">
        <f t="shared" si="9"/>
        <v>Level 2</v>
      </c>
    </row>
    <row r="319" spans="1:60" x14ac:dyDescent="0.3">
      <c r="A319">
        <v>68490</v>
      </c>
      <c r="B319">
        <v>7321</v>
      </c>
      <c r="C319" t="s">
        <v>3025</v>
      </c>
      <c r="D319">
        <v>0</v>
      </c>
      <c r="E319">
        <v>5</v>
      </c>
      <c r="F319">
        <v>16</v>
      </c>
      <c r="G319">
        <v>5</v>
      </c>
      <c r="H319" t="str">
        <f>VLOOKUP(B319,'Lookup Tables'!$A$75:$B$86,2,TRUE)</f>
        <v>Level 7</v>
      </c>
      <c r="AY319">
        <v>68490</v>
      </c>
      <c r="AZ319">
        <v>7321</v>
      </c>
      <c r="BA319" t="s">
        <v>3025</v>
      </c>
      <c r="BB319">
        <v>0</v>
      </c>
      <c r="BC319">
        <v>5</v>
      </c>
      <c r="BD319">
        <v>16</v>
      </c>
      <c r="BE319">
        <v>5</v>
      </c>
      <c r="BF319">
        <f t="shared" si="8"/>
        <v>26</v>
      </c>
      <c r="BG319" t="str">
        <f>VLOOKUP(AZ319,'Lookup Tables'!$A$75:$B$86,2,TRUE)</f>
        <v>Level 7</v>
      </c>
      <c r="BH319" t="str">
        <f t="shared" si="9"/>
        <v>Level 7</v>
      </c>
    </row>
    <row r="320" spans="1:60" x14ac:dyDescent="0.3">
      <c r="A320">
        <v>6717178</v>
      </c>
      <c r="B320">
        <v>6999</v>
      </c>
      <c r="C320" t="s">
        <v>4137</v>
      </c>
      <c r="D320">
        <v>0</v>
      </c>
      <c r="E320">
        <v>0</v>
      </c>
      <c r="F320">
        <v>3</v>
      </c>
      <c r="G320">
        <v>0</v>
      </c>
      <c r="H320" t="str">
        <f>VLOOKUP(B320,'Lookup Tables'!$A$75:$B$86,2,TRUE)</f>
        <v>Level 7</v>
      </c>
      <c r="AY320">
        <v>6717178</v>
      </c>
      <c r="AZ320">
        <v>6999</v>
      </c>
      <c r="BA320" t="s">
        <v>4137</v>
      </c>
      <c r="BB320">
        <v>0</v>
      </c>
      <c r="BC320">
        <v>0</v>
      </c>
      <c r="BD320">
        <v>3</v>
      </c>
      <c r="BE320">
        <v>0</v>
      </c>
      <c r="BF320">
        <f t="shared" si="8"/>
        <v>3</v>
      </c>
      <c r="BG320" t="str">
        <f>VLOOKUP(AZ320,'Lookup Tables'!$A$75:$B$86,2,TRUE)</f>
        <v>Level 7</v>
      </c>
      <c r="BH320" t="str">
        <f t="shared" si="9"/>
        <v>Level 7</v>
      </c>
    </row>
    <row r="321" spans="1:60" x14ac:dyDescent="0.3">
      <c r="A321">
        <v>134204</v>
      </c>
      <c r="B321">
        <v>93083</v>
      </c>
      <c r="C321" t="s">
        <v>4138</v>
      </c>
      <c r="D321">
        <v>0</v>
      </c>
      <c r="E321">
        <v>0</v>
      </c>
      <c r="F321">
        <v>11</v>
      </c>
      <c r="G321">
        <v>1</v>
      </c>
      <c r="H321" t="str">
        <f>VLOOKUP(B321,'Lookup Tables'!$A$75:$B$86,2,TRUE)</f>
        <v>Level 10</v>
      </c>
      <c r="AY321">
        <v>134204</v>
      </c>
      <c r="AZ321">
        <v>93083</v>
      </c>
      <c r="BA321" t="s">
        <v>4138</v>
      </c>
      <c r="BB321">
        <v>0</v>
      </c>
      <c r="BC321">
        <v>0</v>
      </c>
      <c r="BD321">
        <v>11</v>
      </c>
      <c r="BE321">
        <v>1</v>
      </c>
      <c r="BF321">
        <f t="shared" si="8"/>
        <v>12</v>
      </c>
      <c r="BG321" t="str">
        <f>VLOOKUP(AZ321,'Lookup Tables'!$A$75:$B$86,2,TRUE)</f>
        <v>Level 10</v>
      </c>
      <c r="BH321" t="str">
        <f t="shared" si="9"/>
        <v>Level 10</v>
      </c>
    </row>
    <row r="322" spans="1:60" x14ac:dyDescent="0.3">
      <c r="A322">
        <v>12865944</v>
      </c>
      <c r="B322">
        <v>3484</v>
      </c>
      <c r="C322" t="s">
        <v>4139</v>
      </c>
      <c r="D322">
        <v>0</v>
      </c>
      <c r="E322">
        <v>0</v>
      </c>
      <c r="F322">
        <v>3</v>
      </c>
      <c r="G322">
        <v>0</v>
      </c>
      <c r="H322" t="str">
        <f>VLOOKUP(B322,'Lookup Tables'!$A$75:$B$86,2,TRUE)</f>
        <v>Level 6</v>
      </c>
      <c r="AY322">
        <v>12865944</v>
      </c>
      <c r="AZ322">
        <v>3484</v>
      </c>
      <c r="BA322" t="s">
        <v>4139</v>
      </c>
      <c r="BB322">
        <v>0</v>
      </c>
      <c r="BC322">
        <v>0</v>
      </c>
      <c r="BD322">
        <v>3</v>
      </c>
      <c r="BE322">
        <v>0</v>
      </c>
      <c r="BF322">
        <f t="shared" si="8"/>
        <v>3</v>
      </c>
      <c r="BG322" t="str">
        <f>VLOOKUP(AZ322,'Lookup Tables'!$A$75:$B$86,2,TRUE)</f>
        <v>Level 6</v>
      </c>
      <c r="BH322" t="str">
        <f t="shared" si="9"/>
        <v>Level 6</v>
      </c>
    </row>
    <row r="323" spans="1:60" x14ac:dyDescent="0.3">
      <c r="A323">
        <v>10521739</v>
      </c>
      <c r="B323">
        <v>12769</v>
      </c>
      <c r="C323" t="s">
        <v>3017</v>
      </c>
      <c r="D323">
        <v>0</v>
      </c>
      <c r="E323">
        <v>3</v>
      </c>
      <c r="F323">
        <v>7</v>
      </c>
      <c r="G323">
        <v>2</v>
      </c>
      <c r="H323" t="str">
        <f>VLOOKUP(B323,'Lookup Tables'!$A$75:$B$86,2,TRUE)</f>
        <v>Level 8</v>
      </c>
      <c r="AY323">
        <v>10521739</v>
      </c>
      <c r="AZ323">
        <v>12769</v>
      </c>
      <c r="BA323" t="s">
        <v>3017</v>
      </c>
      <c r="BB323">
        <v>0</v>
      </c>
      <c r="BC323">
        <v>3</v>
      </c>
      <c r="BD323">
        <v>7</v>
      </c>
      <c r="BE323">
        <v>2</v>
      </c>
      <c r="BF323">
        <f t="shared" ref="BF323:BF386" si="10">SUM(BC323:BE323)</f>
        <v>12</v>
      </c>
      <c r="BG323" t="str">
        <f>VLOOKUP(AZ323,'Lookup Tables'!$A$75:$B$86,2,TRUE)</f>
        <v>Level 8</v>
      </c>
      <c r="BH323" t="str">
        <f t="shared" si="9"/>
        <v>Level 8</v>
      </c>
    </row>
    <row r="324" spans="1:60" x14ac:dyDescent="0.3">
      <c r="A324">
        <v>3036129</v>
      </c>
      <c r="B324">
        <v>2973</v>
      </c>
      <c r="C324" t="s">
        <v>4140</v>
      </c>
      <c r="D324">
        <v>0</v>
      </c>
      <c r="E324">
        <v>1</v>
      </c>
      <c r="F324">
        <v>1</v>
      </c>
      <c r="G324">
        <v>0</v>
      </c>
      <c r="H324" t="str">
        <f>VLOOKUP(B324,'Lookup Tables'!$A$75:$B$86,2,TRUE)</f>
        <v>Level 5</v>
      </c>
      <c r="AY324">
        <v>3036129</v>
      </c>
      <c r="AZ324">
        <v>2973</v>
      </c>
      <c r="BA324" t="s">
        <v>4140</v>
      </c>
      <c r="BB324">
        <v>0</v>
      </c>
      <c r="BC324">
        <v>1</v>
      </c>
      <c r="BD324">
        <v>1</v>
      </c>
      <c r="BE324">
        <v>0</v>
      </c>
      <c r="BF324">
        <f t="shared" si="10"/>
        <v>2</v>
      </c>
      <c r="BG324" t="str">
        <f>VLOOKUP(AZ324,'Lookup Tables'!$A$75:$B$86,2,TRUE)</f>
        <v>Level 5</v>
      </c>
      <c r="BH324" t="str">
        <f t="shared" ref="BH324:BH387" si="11">IF(BF324&gt;0,BG324,"")</f>
        <v>Level 5</v>
      </c>
    </row>
    <row r="325" spans="1:60" x14ac:dyDescent="0.3">
      <c r="A325">
        <v>1791279</v>
      </c>
      <c r="B325">
        <v>8711</v>
      </c>
      <c r="C325" t="s">
        <v>4141</v>
      </c>
      <c r="D325">
        <v>0</v>
      </c>
      <c r="E325">
        <v>0</v>
      </c>
      <c r="F325">
        <v>1</v>
      </c>
      <c r="G325">
        <v>0</v>
      </c>
      <c r="H325" t="str">
        <f>VLOOKUP(B325,'Lookup Tables'!$A$75:$B$86,2,TRUE)</f>
        <v>Level 7</v>
      </c>
      <c r="AY325">
        <v>1791279</v>
      </c>
      <c r="AZ325">
        <v>8711</v>
      </c>
      <c r="BA325" t="s">
        <v>4141</v>
      </c>
      <c r="BB325">
        <v>0</v>
      </c>
      <c r="BC325">
        <v>0</v>
      </c>
      <c r="BD325">
        <v>1</v>
      </c>
      <c r="BE325">
        <v>0</v>
      </c>
      <c r="BF325">
        <f t="shared" si="10"/>
        <v>1</v>
      </c>
      <c r="BG325" t="str">
        <f>VLOOKUP(AZ325,'Lookup Tables'!$A$75:$B$86,2,TRUE)</f>
        <v>Level 7</v>
      </c>
      <c r="BH325" t="str">
        <f t="shared" si="11"/>
        <v>Level 7</v>
      </c>
    </row>
    <row r="326" spans="1:60" x14ac:dyDescent="0.3">
      <c r="A326">
        <v>14625593</v>
      </c>
      <c r="B326">
        <v>1138</v>
      </c>
      <c r="C326" t="s">
        <v>3018</v>
      </c>
      <c r="D326">
        <v>0</v>
      </c>
      <c r="E326">
        <v>4</v>
      </c>
      <c r="F326">
        <v>4</v>
      </c>
      <c r="G326">
        <v>1</v>
      </c>
      <c r="H326" t="str">
        <f>VLOOKUP(B326,'Lookup Tables'!$A$75:$B$86,2,TRUE)</f>
        <v>Level 4</v>
      </c>
      <c r="AY326">
        <v>14625593</v>
      </c>
      <c r="AZ326">
        <v>1138</v>
      </c>
      <c r="BA326" t="s">
        <v>3018</v>
      </c>
      <c r="BB326">
        <v>0</v>
      </c>
      <c r="BC326">
        <v>4</v>
      </c>
      <c r="BD326">
        <v>4</v>
      </c>
      <c r="BE326">
        <v>1</v>
      </c>
      <c r="BF326">
        <f t="shared" si="10"/>
        <v>9</v>
      </c>
      <c r="BG326" t="str">
        <f>VLOOKUP(AZ326,'Lookup Tables'!$A$75:$B$86,2,TRUE)</f>
        <v>Level 4</v>
      </c>
      <c r="BH326" t="str">
        <f t="shared" si="11"/>
        <v>Level 4</v>
      </c>
    </row>
    <row r="327" spans="1:60" x14ac:dyDescent="0.3">
      <c r="A327">
        <v>6276110</v>
      </c>
      <c r="B327">
        <v>138</v>
      </c>
      <c r="C327" t="s">
        <v>3051</v>
      </c>
      <c r="D327">
        <v>0</v>
      </c>
      <c r="E327">
        <v>1</v>
      </c>
      <c r="F327">
        <v>1</v>
      </c>
      <c r="G327">
        <v>0</v>
      </c>
      <c r="H327" t="str">
        <f>VLOOKUP(B327,'Lookup Tables'!$A$75:$B$86,2,TRUE)</f>
        <v>Level 1</v>
      </c>
      <c r="AY327">
        <v>6276110</v>
      </c>
      <c r="AZ327">
        <v>138</v>
      </c>
      <c r="BA327" t="s">
        <v>3051</v>
      </c>
      <c r="BB327">
        <v>0</v>
      </c>
      <c r="BC327">
        <v>1</v>
      </c>
      <c r="BD327">
        <v>1</v>
      </c>
      <c r="BE327">
        <v>0</v>
      </c>
      <c r="BF327">
        <f t="shared" si="10"/>
        <v>2</v>
      </c>
      <c r="BG327" t="str">
        <f>VLOOKUP(AZ327,'Lookup Tables'!$A$75:$B$86,2,TRUE)</f>
        <v>Level 1</v>
      </c>
      <c r="BH327" t="str">
        <f t="shared" si="11"/>
        <v>Level 1</v>
      </c>
    </row>
    <row r="328" spans="1:60" x14ac:dyDescent="0.3">
      <c r="A328">
        <v>3153528</v>
      </c>
      <c r="B328">
        <v>67</v>
      </c>
      <c r="C328" t="s">
        <v>4142</v>
      </c>
      <c r="D328">
        <v>0</v>
      </c>
      <c r="E328">
        <v>1</v>
      </c>
      <c r="F328">
        <v>1</v>
      </c>
      <c r="G328">
        <v>0</v>
      </c>
      <c r="H328" t="str">
        <f>VLOOKUP(B328,'Lookup Tables'!$A$75:$B$86,2,TRUE)</f>
        <v>Level 1</v>
      </c>
      <c r="AY328">
        <v>3153528</v>
      </c>
      <c r="AZ328">
        <v>67</v>
      </c>
      <c r="BA328" t="s">
        <v>4142</v>
      </c>
      <c r="BB328">
        <v>0</v>
      </c>
      <c r="BC328">
        <v>1</v>
      </c>
      <c r="BD328">
        <v>1</v>
      </c>
      <c r="BE328">
        <v>0</v>
      </c>
      <c r="BF328">
        <f t="shared" si="10"/>
        <v>2</v>
      </c>
      <c r="BG328" t="str">
        <f>VLOOKUP(AZ328,'Lookup Tables'!$A$75:$B$86,2,TRUE)</f>
        <v>Level 1</v>
      </c>
      <c r="BH328" t="str">
        <f t="shared" si="11"/>
        <v>Level 1</v>
      </c>
    </row>
    <row r="329" spans="1:60" x14ac:dyDescent="0.3">
      <c r="A329">
        <v>4018304</v>
      </c>
      <c r="B329">
        <v>1972</v>
      </c>
      <c r="C329" t="s">
        <v>4143</v>
      </c>
      <c r="D329">
        <v>0</v>
      </c>
      <c r="E329">
        <v>1</v>
      </c>
      <c r="F329">
        <v>1</v>
      </c>
      <c r="G329">
        <v>0</v>
      </c>
      <c r="H329" t="str">
        <f>VLOOKUP(B329,'Lookup Tables'!$A$75:$B$86,2,TRUE)</f>
        <v>Level 4</v>
      </c>
      <c r="AY329">
        <v>4018304</v>
      </c>
      <c r="AZ329">
        <v>1972</v>
      </c>
      <c r="BA329" t="s">
        <v>4143</v>
      </c>
      <c r="BB329">
        <v>0</v>
      </c>
      <c r="BC329">
        <v>1</v>
      </c>
      <c r="BD329">
        <v>1</v>
      </c>
      <c r="BE329">
        <v>0</v>
      </c>
      <c r="BF329">
        <f t="shared" si="10"/>
        <v>2</v>
      </c>
      <c r="BG329" t="str">
        <f>VLOOKUP(AZ329,'Lookup Tables'!$A$75:$B$86,2,TRUE)</f>
        <v>Level 4</v>
      </c>
      <c r="BH329" t="str">
        <f t="shared" si="11"/>
        <v>Level 4</v>
      </c>
    </row>
    <row r="330" spans="1:60" x14ac:dyDescent="0.3">
      <c r="A330">
        <v>41403</v>
      </c>
      <c r="B330">
        <v>9443</v>
      </c>
      <c r="C330" t="s">
        <v>4144</v>
      </c>
      <c r="D330">
        <v>0</v>
      </c>
      <c r="E330">
        <v>3</v>
      </c>
      <c r="F330">
        <v>2</v>
      </c>
      <c r="G330">
        <v>1</v>
      </c>
      <c r="H330" t="str">
        <f>VLOOKUP(B330,'Lookup Tables'!$A$75:$B$86,2,TRUE)</f>
        <v>Level 7</v>
      </c>
      <c r="AY330">
        <v>41403</v>
      </c>
      <c r="AZ330">
        <v>9443</v>
      </c>
      <c r="BA330" t="s">
        <v>4144</v>
      </c>
      <c r="BB330">
        <v>0</v>
      </c>
      <c r="BC330">
        <v>3</v>
      </c>
      <c r="BD330">
        <v>2</v>
      </c>
      <c r="BE330">
        <v>1</v>
      </c>
      <c r="BF330">
        <f t="shared" si="10"/>
        <v>6</v>
      </c>
      <c r="BG330" t="str">
        <f>VLOOKUP(AZ330,'Lookup Tables'!$A$75:$B$86,2,TRUE)</f>
        <v>Level 7</v>
      </c>
      <c r="BH330" t="str">
        <f t="shared" si="11"/>
        <v>Level 7</v>
      </c>
    </row>
    <row r="331" spans="1:60" x14ac:dyDescent="0.3">
      <c r="A331">
        <v>1879019</v>
      </c>
      <c r="B331">
        <v>20103</v>
      </c>
      <c r="C331" t="s">
        <v>4145</v>
      </c>
      <c r="D331">
        <v>0</v>
      </c>
      <c r="E331">
        <v>0</v>
      </c>
      <c r="F331">
        <v>1</v>
      </c>
      <c r="G331">
        <v>1</v>
      </c>
      <c r="H331" t="str">
        <f>VLOOKUP(B331,'Lookup Tables'!$A$75:$B$86,2,TRUE)</f>
        <v>Level 8</v>
      </c>
      <c r="AY331">
        <v>1879019</v>
      </c>
      <c r="AZ331">
        <v>20103</v>
      </c>
      <c r="BA331" t="s">
        <v>4145</v>
      </c>
      <c r="BB331">
        <v>0</v>
      </c>
      <c r="BC331">
        <v>0</v>
      </c>
      <c r="BD331">
        <v>1</v>
      </c>
      <c r="BE331">
        <v>1</v>
      </c>
      <c r="BF331">
        <f t="shared" si="10"/>
        <v>2</v>
      </c>
      <c r="BG331" t="str">
        <f>VLOOKUP(AZ331,'Lookup Tables'!$A$75:$B$86,2,TRUE)</f>
        <v>Level 8</v>
      </c>
      <c r="BH331" t="str">
        <f t="shared" si="11"/>
        <v>Level 8</v>
      </c>
    </row>
    <row r="332" spans="1:60" x14ac:dyDescent="0.3">
      <c r="A332">
        <v>1865613</v>
      </c>
      <c r="B332">
        <v>6764</v>
      </c>
      <c r="C332" t="s">
        <v>4146</v>
      </c>
      <c r="D332">
        <v>0</v>
      </c>
      <c r="E332">
        <v>0</v>
      </c>
      <c r="F332">
        <v>2</v>
      </c>
      <c r="G332">
        <v>0</v>
      </c>
      <c r="H332" t="str">
        <f>VLOOKUP(B332,'Lookup Tables'!$A$75:$B$86,2,TRUE)</f>
        <v>Level 7</v>
      </c>
      <c r="AY332">
        <v>1865613</v>
      </c>
      <c r="AZ332">
        <v>6764</v>
      </c>
      <c r="BA332" t="s">
        <v>4146</v>
      </c>
      <c r="BB332">
        <v>0</v>
      </c>
      <c r="BC332">
        <v>0</v>
      </c>
      <c r="BD332">
        <v>2</v>
      </c>
      <c r="BE332">
        <v>0</v>
      </c>
      <c r="BF332">
        <f t="shared" si="10"/>
        <v>2</v>
      </c>
      <c r="BG332" t="str">
        <f>VLOOKUP(AZ332,'Lookup Tables'!$A$75:$B$86,2,TRUE)</f>
        <v>Level 7</v>
      </c>
      <c r="BH332" t="str">
        <f t="shared" si="11"/>
        <v>Level 7</v>
      </c>
    </row>
    <row r="333" spans="1:60" x14ac:dyDescent="0.3">
      <c r="A333">
        <v>1492496</v>
      </c>
      <c r="B333">
        <v>5178</v>
      </c>
      <c r="C333" t="s">
        <v>3022</v>
      </c>
      <c r="D333">
        <v>0</v>
      </c>
      <c r="E333">
        <v>10</v>
      </c>
      <c r="F333">
        <v>11</v>
      </c>
      <c r="G333">
        <v>4</v>
      </c>
      <c r="H333" t="str">
        <f>VLOOKUP(B333,'Lookup Tables'!$A$75:$B$86,2,TRUE)</f>
        <v>Level 7</v>
      </c>
      <c r="AY333">
        <v>1492496</v>
      </c>
      <c r="AZ333">
        <v>5178</v>
      </c>
      <c r="BA333" t="s">
        <v>3022</v>
      </c>
      <c r="BB333">
        <v>0</v>
      </c>
      <c r="BC333">
        <v>10</v>
      </c>
      <c r="BD333">
        <v>11</v>
      </c>
      <c r="BE333">
        <v>4</v>
      </c>
      <c r="BF333">
        <f t="shared" si="10"/>
        <v>25</v>
      </c>
      <c r="BG333" t="str">
        <f>VLOOKUP(AZ333,'Lookup Tables'!$A$75:$B$86,2,TRUE)</f>
        <v>Level 7</v>
      </c>
      <c r="BH333" t="str">
        <f t="shared" si="11"/>
        <v>Level 7</v>
      </c>
    </row>
    <row r="334" spans="1:60" x14ac:dyDescent="0.3">
      <c r="A334">
        <v>1303737</v>
      </c>
      <c r="B334">
        <v>809</v>
      </c>
      <c r="C334" t="s">
        <v>4147</v>
      </c>
      <c r="D334">
        <v>0</v>
      </c>
      <c r="E334">
        <v>0</v>
      </c>
      <c r="F334">
        <v>2</v>
      </c>
      <c r="G334">
        <v>0</v>
      </c>
      <c r="H334" t="str">
        <f>VLOOKUP(B334,'Lookup Tables'!$A$75:$B$86,2,TRUE)</f>
        <v>Level 3</v>
      </c>
      <c r="AY334">
        <v>1303737</v>
      </c>
      <c r="AZ334">
        <v>809</v>
      </c>
      <c r="BA334" t="s">
        <v>4147</v>
      </c>
      <c r="BB334">
        <v>0</v>
      </c>
      <c r="BC334">
        <v>0</v>
      </c>
      <c r="BD334">
        <v>2</v>
      </c>
      <c r="BE334">
        <v>0</v>
      </c>
      <c r="BF334">
        <f t="shared" si="10"/>
        <v>2</v>
      </c>
      <c r="BG334" t="str">
        <f>VLOOKUP(AZ334,'Lookup Tables'!$A$75:$B$86,2,TRUE)</f>
        <v>Level 3</v>
      </c>
      <c r="BH334" t="str">
        <f t="shared" si="11"/>
        <v>Level 3</v>
      </c>
    </row>
    <row r="335" spans="1:60" x14ac:dyDescent="0.3">
      <c r="A335">
        <v>13323460</v>
      </c>
      <c r="B335">
        <v>1649</v>
      </c>
      <c r="C335" t="s">
        <v>4148</v>
      </c>
      <c r="D335">
        <v>0</v>
      </c>
      <c r="E335">
        <v>0</v>
      </c>
      <c r="F335">
        <v>3</v>
      </c>
      <c r="G335">
        <v>0</v>
      </c>
      <c r="H335" t="str">
        <f>VLOOKUP(B335,'Lookup Tables'!$A$75:$B$86,2,TRUE)</f>
        <v>Level 4</v>
      </c>
      <c r="AY335">
        <v>13323460</v>
      </c>
      <c r="AZ335">
        <v>1649</v>
      </c>
      <c r="BA335" t="s">
        <v>4148</v>
      </c>
      <c r="BB335">
        <v>0</v>
      </c>
      <c r="BC335">
        <v>0</v>
      </c>
      <c r="BD335">
        <v>3</v>
      </c>
      <c r="BE335">
        <v>0</v>
      </c>
      <c r="BF335">
        <f t="shared" si="10"/>
        <v>3</v>
      </c>
      <c r="BG335" t="str">
        <f>VLOOKUP(AZ335,'Lookup Tables'!$A$75:$B$86,2,TRUE)</f>
        <v>Level 4</v>
      </c>
      <c r="BH335" t="str">
        <f t="shared" si="11"/>
        <v>Level 4</v>
      </c>
    </row>
    <row r="336" spans="1:60" x14ac:dyDescent="0.3">
      <c r="A336">
        <v>4641116</v>
      </c>
      <c r="B336">
        <v>3366</v>
      </c>
      <c r="C336" t="s">
        <v>4149</v>
      </c>
      <c r="D336">
        <v>0</v>
      </c>
      <c r="E336">
        <v>0</v>
      </c>
      <c r="F336">
        <v>1</v>
      </c>
      <c r="G336">
        <v>0</v>
      </c>
      <c r="H336" t="str">
        <f>VLOOKUP(B336,'Lookup Tables'!$A$75:$B$86,2,TRUE)</f>
        <v>Level 6</v>
      </c>
      <c r="AY336">
        <v>4641116</v>
      </c>
      <c r="AZ336">
        <v>3366</v>
      </c>
      <c r="BA336" t="s">
        <v>4149</v>
      </c>
      <c r="BB336">
        <v>0</v>
      </c>
      <c r="BC336">
        <v>0</v>
      </c>
      <c r="BD336">
        <v>1</v>
      </c>
      <c r="BE336">
        <v>0</v>
      </c>
      <c r="BF336">
        <f t="shared" si="10"/>
        <v>1</v>
      </c>
      <c r="BG336" t="str">
        <f>VLOOKUP(AZ336,'Lookup Tables'!$A$75:$B$86,2,TRUE)</f>
        <v>Level 6</v>
      </c>
      <c r="BH336" t="str">
        <f t="shared" si="11"/>
        <v>Level 6</v>
      </c>
    </row>
    <row r="337" spans="1:60" x14ac:dyDescent="0.3">
      <c r="A337">
        <v>12981120</v>
      </c>
      <c r="B337">
        <v>2702</v>
      </c>
      <c r="C337" t="s">
        <v>4150</v>
      </c>
      <c r="D337">
        <v>0</v>
      </c>
      <c r="E337">
        <v>0</v>
      </c>
      <c r="F337">
        <v>1</v>
      </c>
      <c r="G337">
        <v>0</v>
      </c>
      <c r="H337" t="str">
        <f>VLOOKUP(B337,'Lookup Tables'!$A$75:$B$86,2,TRUE)</f>
        <v>Level 5</v>
      </c>
      <c r="AY337">
        <v>12981120</v>
      </c>
      <c r="AZ337">
        <v>2702</v>
      </c>
      <c r="BA337" t="s">
        <v>4150</v>
      </c>
      <c r="BB337">
        <v>0</v>
      </c>
      <c r="BC337">
        <v>0</v>
      </c>
      <c r="BD337">
        <v>1</v>
      </c>
      <c r="BE337">
        <v>0</v>
      </c>
      <c r="BF337">
        <f t="shared" si="10"/>
        <v>1</v>
      </c>
      <c r="BG337" t="str">
        <f>VLOOKUP(AZ337,'Lookup Tables'!$A$75:$B$86,2,TRUE)</f>
        <v>Level 5</v>
      </c>
      <c r="BH337" t="str">
        <f t="shared" si="11"/>
        <v>Level 5</v>
      </c>
    </row>
    <row r="338" spans="1:60" x14ac:dyDescent="0.3">
      <c r="A338">
        <v>5784924</v>
      </c>
      <c r="B338">
        <v>7391</v>
      </c>
      <c r="C338" t="s">
        <v>1684</v>
      </c>
      <c r="D338">
        <v>0</v>
      </c>
      <c r="E338">
        <v>0</v>
      </c>
      <c r="F338">
        <v>1</v>
      </c>
      <c r="G338">
        <v>0</v>
      </c>
      <c r="H338" t="str">
        <f>VLOOKUP(B338,'Lookup Tables'!$A$75:$B$86,2,TRUE)</f>
        <v>Level 7</v>
      </c>
      <c r="AY338">
        <v>5784924</v>
      </c>
      <c r="AZ338">
        <v>7391</v>
      </c>
      <c r="BA338" t="s">
        <v>1684</v>
      </c>
      <c r="BB338">
        <v>0</v>
      </c>
      <c r="BC338">
        <v>0</v>
      </c>
      <c r="BD338">
        <v>1</v>
      </c>
      <c r="BE338">
        <v>0</v>
      </c>
      <c r="BF338">
        <f t="shared" si="10"/>
        <v>1</v>
      </c>
      <c r="BG338" t="str">
        <f>VLOOKUP(AZ338,'Lookup Tables'!$A$75:$B$86,2,TRUE)</f>
        <v>Level 7</v>
      </c>
      <c r="BH338" t="str">
        <f t="shared" si="11"/>
        <v>Level 7</v>
      </c>
    </row>
    <row r="339" spans="1:60" x14ac:dyDescent="0.3">
      <c r="A339">
        <v>60761</v>
      </c>
      <c r="B339">
        <v>240386</v>
      </c>
      <c r="C339" t="s">
        <v>3053</v>
      </c>
      <c r="D339">
        <v>0</v>
      </c>
      <c r="E339">
        <v>5</v>
      </c>
      <c r="F339">
        <v>36</v>
      </c>
      <c r="G339">
        <v>2</v>
      </c>
      <c r="H339" t="str">
        <f>VLOOKUP(B339,'Lookup Tables'!$A$75:$B$86,2,TRUE)</f>
        <v>Level 11</v>
      </c>
      <c r="AY339">
        <v>60761</v>
      </c>
      <c r="AZ339">
        <v>240386</v>
      </c>
      <c r="BA339" t="s">
        <v>3053</v>
      </c>
      <c r="BB339">
        <v>0</v>
      </c>
      <c r="BC339">
        <v>5</v>
      </c>
      <c r="BD339">
        <v>36</v>
      </c>
      <c r="BE339">
        <v>2</v>
      </c>
      <c r="BF339">
        <f t="shared" si="10"/>
        <v>43</v>
      </c>
      <c r="BG339" t="str">
        <f>VLOOKUP(AZ339,'Lookup Tables'!$A$75:$B$86,2,TRUE)</f>
        <v>Level 11</v>
      </c>
      <c r="BH339" t="str">
        <f t="shared" si="11"/>
        <v>Level 11</v>
      </c>
    </row>
    <row r="340" spans="1:60" x14ac:dyDescent="0.3">
      <c r="A340">
        <v>2906292</v>
      </c>
      <c r="B340">
        <v>1115</v>
      </c>
      <c r="C340" t="s">
        <v>4151</v>
      </c>
      <c r="D340">
        <v>0</v>
      </c>
      <c r="E340">
        <v>0</v>
      </c>
      <c r="F340">
        <v>1</v>
      </c>
      <c r="G340">
        <v>0</v>
      </c>
      <c r="H340" t="str">
        <f>VLOOKUP(B340,'Lookup Tables'!$A$75:$B$86,2,TRUE)</f>
        <v>Level 4</v>
      </c>
      <c r="AY340">
        <v>2906292</v>
      </c>
      <c r="AZ340">
        <v>1115</v>
      </c>
      <c r="BA340" t="s">
        <v>4151</v>
      </c>
      <c r="BB340">
        <v>0</v>
      </c>
      <c r="BC340">
        <v>0</v>
      </c>
      <c r="BD340">
        <v>1</v>
      </c>
      <c r="BE340">
        <v>0</v>
      </c>
      <c r="BF340">
        <f t="shared" si="10"/>
        <v>1</v>
      </c>
      <c r="BG340" t="str">
        <f>VLOOKUP(AZ340,'Lookup Tables'!$A$75:$B$86,2,TRUE)</f>
        <v>Level 4</v>
      </c>
      <c r="BH340" t="str">
        <f t="shared" si="11"/>
        <v>Level 4</v>
      </c>
    </row>
    <row r="341" spans="1:60" x14ac:dyDescent="0.3">
      <c r="A341">
        <v>9455659</v>
      </c>
      <c r="B341">
        <v>32597</v>
      </c>
      <c r="C341" t="s">
        <v>4152</v>
      </c>
      <c r="D341">
        <v>0</v>
      </c>
      <c r="E341">
        <v>2</v>
      </c>
      <c r="F341">
        <v>5</v>
      </c>
      <c r="G341">
        <v>1</v>
      </c>
      <c r="H341" t="str">
        <f>VLOOKUP(B341,'Lookup Tables'!$A$75:$B$86,2,TRUE)</f>
        <v>Level 9</v>
      </c>
      <c r="AY341">
        <v>9455659</v>
      </c>
      <c r="AZ341">
        <v>32597</v>
      </c>
      <c r="BA341" t="s">
        <v>4152</v>
      </c>
      <c r="BB341">
        <v>0</v>
      </c>
      <c r="BC341">
        <v>2</v>
      </c>
      <c r="BD341">
        <v>5</v>
      </c>
      <c r="BE341">
        <v>1</v>
      </c>
      <c r="BF341">
        <f t="shared" si="10"/>
        <v>8</v>
      </c>
      <c r="BG341" t="str">
        <f>VLOOKUP(AZ341,'Lookup Tables'!$A$75:$B$86,2,TRUE)</f>
        <v>Level 9</v>
      </c>
      <c r="BH341" t="str">
        <f t="shared" si="11"/>
        <v>Level 9</v>
      </c>
    </row>
    <row r="342" spans="1:60" x14ac:dyDescent="0.3">
      <c r="A342">
        <v>2911649</v>
      </c>
      <c r="B342">
        <v>866</v>
      </c>
      <c r="C342" t="s">
        <v>4153</v>
      </c>
      <c r="D342">
        <v>0</v>
      </c>
      <c r="E342">
        <v>0</v>
      </c>
      <c r="F342">
        <v>1</v>
      </c>
      <c r="G342">
        <v>0</v>
      </c>
      <c r="H342" t="str">
        <f>VLOOKUP(B342,'Lookup Tables'!$A$75:$B$86,2,TRUE)</f>
        <v>Level 3</v>
      </c>
      <c r="AY342">
        <v>2911649</v>
      </c>
      <c r="AZ342">
        <v>866</v>
      </c>
      <c r="BA342" t="s">
        <v>4153</v>
      </c>
      <c r="BB342">
        <v>0</v>
      </c>
      <c r="BC342">
        <v>0</v>
      </c>
      <c r="BD342">
        <v>1</v>
      </c>
      <c r="BE342">
        <v>0</v>
      </c>
      <c r="BF342">
        <f t="shared" si="10"/>
        <v>1</v>
      </c>
      <c r="BG342" t="str">
        <f>VLOOKUP(AZ342,'Lookup Tables'!$A$75:$B$86,2,TRUE)</f>
        <v>Level 3</v>
      </c>
      <c r="BH342" t="str">
        <f t="shared" si="11"/>
        <v>Level 3</v>
      </c>
    </row>
    <row r="343" spans="1:60" x14ac:dyDescent="0.3">
      <c r="A343">
        <v>2648798</v>
      </c>
      <c r="B343">
        <v>1648</v>
      </c>
      <c r="C343" t="s">
        <v>4154</v>
      </c>
      <c r="D343">
        <v>0</v>
      </c>
      <c r="E343">
        <v>0</v>
      </c>
      <c r="F343">
        <v>1</v>
      </c>
      <c r="G343">
        <v>0</v>
      </c>
      <c r="H343" t="str">
        <f>VLOOKUP(B343,'Lookup Tables'!$A$75:$B$86,2,TRUE)</f>
        <v>Level 4</v>
      </c>
      <c r="AY343">
        <v>2648798</v>
      </c>
      <c r="AZ343">
        <v>1648</v>
      </c>
      <c r="BA343" t="s">
        <v>4154</v>
      </c>
      <c r="BB343">
        <v>0</v>
      </c>
      <c r="BC343">
        <v>0</v>
      </c>
      <c r="BD343">
        <v>1</v>
      </c>
      <c r="BE343">
        <v>0</v>
      </c>
      <c r="BF343">
        <f t="shared" si="10"/>
        <v>1</v>
      </c>
      <c r="BG343" t="str">
        <f>VLOOKUP(AZ343,'Lookup Tables'!$A$75:$B$86,2,TRUE)</f>
        <v>Level 4</v>
      </c>
      <c r="BH343" t="str">
        <f t="shared" si="11"/>
        <v>Level 4</v>
      </c>
    </row>
    <row r="344" spans="1:60" x14ac:dyDescent="0.3">
      <c r="A344">
        <v>103668</v>
      </c>
      <c r="B344">
        <v>271</v>
      </c>
      <c r="C344" t="s">
        <v>4155</v>
      </c>
      <c r="D344">
        <v>0</v>
      </c>
      <c r="E344">
        <v>0</v>
      </c>
      <c r="F344">
        <v>1</v>
      </c>
      <c r="G344">
        <v>1</v>
      </c>
      <c r="H344" t="str">
        <f>VLOOKUP(B344,'Lookup Tables'!$A$75:$B$86,2,TRUE)</f>
        <v>Level 2</v>
      </c>
      <c r="AY344">
        <v>103668</v>
      </c>
      <c r="AZ344">
        <v>271</v>
      </c>
      <c r="BA344" t="s">
        <v>4155</v>
      </c>
      <c r="BB344">
        <v>0</v>
      </c>
      <c r="BC344">
        <v>0</v>
      </c>
      <c r="BD344">
        <v>1</v>
      </c>
      <c r="BE344">
        <v>1</v>
      </c>
      <c r="BF344">
        <f t="shared" si="10"/>
        <v>2</v>
      </c>
      <c r="BG344" t="str">
        <f>VLOOKUP(AZ344,'Lookup Tables'!$A$75:$B$86,2,TRUE)</f>
        <v>Level 2</v>
      </c>
      <c r="BH344" t="str">
        <f t="shared" si="11"/>
        <v>Level 2</v>
      </c>
    </row>
    <row r="345" spans="1:60" x14ac:dyDescent="0.3">
      <c r="A345">
        <v>3757232</v>
      </c>
      <c r="B345">
        <v>15576</v>
      </c>
      <c r="C345" t="s">
        <v>4156</v>
      </c>
      <c r="D345">
        <v>0</v>
      </c>
      <c r="E345">
        <v>0</v>
      </c>
      <c r="F345">
        <v>1</v>
      </c>
      <c r="G345">
        <v>0</v>
      </c>
      <c r="H345" t="str">
        <f>VLOOKUP(B345,'Lookup Tables'!$A$75:$B$86,2,TRUE)</f>
        <v>Level 8</v>
      </c>
      <c r="AY345">
        <v>3757232</v>
      </c>
      <c r="AZ345">
        <v>15576</v>
      </c>
      <c r="BA345" t="s">
        <v>4156</v>
      </c>
      <c r="BB345">
        <v>0</v>
      </c>
      <c r="BC345">
        <v>0</v>
      </c>
      <c r="BD345">
        <v>1</v>
      </c>
      <c r="BE345">
        <v>0</v>
      </c>
      <c r="BF345">
        <f t="shared" si="10"/>
        <v>1</v>
      </c>
      <c r="BG345" t="str">
        <f>VLOOKUP(AZ345,'Lookup Tables'!$A$75:$B$86,2,TRUE)</f>
        <v>Level 8</v>
      </c>
      <c r="BH345" t="str">
        <f t="shared" si="11"/>
        <v>Level 8</v>
      </c>
    </row>
    <row r="346" spans="1:60" x14ac:dyDescent="0.3">
      <c r="A346">
        <v>10106101</v>
      </c>
      <c r="B346">
        <v>1658</v>
      </c>
      <c r="C346" t="s">
        <v>4157</v>
      </c>
      <c r="D346">
        <v>0</v>
      </c>
      <c r="E346">
        <v>0</v>
      </c>
      <c r="F346">
        <v>1</v>
      </c>
      <c r="G346">
        <v>0</v>
      </c>
      <c r="H346" t="str">
        <f>VLOOKUP(B346,'Lookup Tables'!$A$75:$B$86,2,TRUE)</f>
        <v>Level 4</v>
      </c>
      <c r="AY346">
        <v>10106101</v>
      </c>
      <c r="AZ346">
        <v>1658</v>
      </c>
      <c r="BA346" t="s">
        <v>4157</v>
      </c>
      <c r="BB346">
        <v>0</v>
      </c>
      <c r="BC346">
        <v>0</v>
      </c>
      <c r="BD346">
        <v>1</v>
      </c>
      <c r="BE346">
        <v>0</v>
      </c>
      <c r="BF346">
        <f t="shared" si="10"/>
        <v>1</v>
      </c>
      <c r="BG346" t="str">
        <f>VLOOKUP(AZ346,'Lookup Tables'!$A$75:$B$86,2,TRUE)</f>
        <v>Level 4</v>
      </c>
      <c r="BH346" t="str">
        <f t="shared" si="11"/>
        <v>Level 4</v>
      </c>
    </row>
    <row r="347" spans="1:60" x14ac:dyDescent="0.3">
      <c r="A347">
        <v>2399035</v>
      </c>
      <c r="B347">
        <v>6058</v>
      </c>
      <c r="C347" t="s">
        <v>4158</v>
      </c>
      <c r="D347">
        <v>0</v>
      </c>
      <c r="E347">
        <v>0</v>
      </c>
      <c r="F347">
        <v>1</v>
      </c>
      <c r="G347">
        <v>0</v>
      </c>
      <c r="H347" t="str">
        <f>VLOOKUP(B347,'Lookup Tables'!$A$75:$B$86,2,TRUE)</f>
        <v>Level 7</v>
      </c>
      <c r="AY347">
        <v>2399035</v>
      </c>
      <c r="AZ347">
        <v>6058</v>
      </c>
      <c r="BA347" t="s">
        <v>4158</v>
      </c>
      <c r="BB347">
        <v>0</v>
      </c>
      <c r="BC347">
        <v>0</v>
      </c>
      <c r="BD347">
        <v>1</v>
      </c>
      <c r="BE347">
        <v>0</v>
      </c>
      <c r="BF347">
        <f t="shared" si="10"/>
        <v>1</v>
      </c>
      <c r="BG347" t="str">
        <f>VLOOKUP(AZ347,'Lookup Tables'!$A$75:$B$86,2,TRUE)</f>
        <v>Level 7</v>
      </c>
      <c r="BH347" t="str">
        <f t="shared" si="11"/>
        <v>Level 7</v>
      </c>
    </row>
    <row r="348" spans="1:60" x14ac:dyDescent="0.3">
      <c r="A348">
        <v>2742189</v>
      </c>
      <c r="B348">
        <v>3731</v>
      </c>
      <c r="C348" t="s">
        <v>4159</v>
      </c>
      <c r="D348">
        <v>0</v>
      </c>
      <c r="E348">
        <v>0</v>
      </c>
      <c r="F348">
        <v>1</v>
      </c>
      <c r="G348">
        <v>0</v>
      </c>
      <c r="H348" t="str">
        <f>VLOOKUP(B348,'Lookup Tables'!$A$75:$B$86,2,TRUE)</f>
        <v>Level 6</v>
      </c>
      <c r="AY348">
        <v>2742189</v>
      </c>
      <c r="AZ348">
        <v>3731</v>
      </c>
      <c r="BA348" t="s">
        <v>4159</v>
      </c>
      <c r="BB348">
        <v>0</v>
      </c>
      <c r="BC348">
        <v>0</v>
      </c>
      <c r="BD348">
        <v>1</v>
      </c>
      <c r="BE348">
        <v>0</v>
      </c>
      <c r="BF348">
        <f t="shared" si="10"/>
        <v>1</v>
      </c>
      <c r="BG348" t="str">
        <f>VLOOKUP(AZ348,'Lookup Tables'!$A$75:$B$86,2,TRUE)</f>
        <v>Level 6</v>
      </c>
      <c r="BH348" t="str">
        <f t="shared" si="11"/>
        <v>Level 6</v>
      </c>
    </row>
    <row r="349" spans="1:60" x14ac:dyDescent="0.3">
      <c r="A349">
        <v>1121249</v>
      </c>
      <c r="B349">
        <v>12381</v>
      </c>
      <c r="C349" t="s">
        <v>4160</v>
      </c>
      <c r="D349">
        <v>0</v>
      </c>
      <c r="E349">
        <v>0</v>
      </c>
      <c r="F349">
        <v>1</v>
      </c>
      <c r="G349">
        <v>0</v>
      </c>
      <c r="H349" t="str">
        <f>VLOOKUP(B349,'Lookup Tables'!$A$75:$B$86,2,TRUE)</f>
        <v>Level 8</v>
      </c>
      <c r="AY349">
        <v>1121249</v>
      </c>
      <c r="AZ349">
        <v>12381</v>
      </c>
      <c r="BA349" t="s">
        <v>4160</v>
      </c>
      <c r="BB349">
        <v>0</v>
      </c>
      <c r="BC349">
        <v>0</v>
      </c>
      <c r="BD349">
        <v>1</v>
      </c>
      <c r="BE349">
        <v>0</v>
      </c>
      <c r="BF349">
        <f t="shared" si="10"/>
        <v>1</v>
      </c>
      <c r="BG349" t="str">
        <f>VLOOKUP(AZ349,'Lookup Tables'!$A$75:$B$86,2,TRUE)</f>
        <v>Level 8</v>
      </c>
      <c r="BH349" t="str">
        <f t="shared" si="11"/>
        <v>Level 8</v>
      </c>
    </row>
    <row r="350" spans="1:60" x14ac:dyDescent="0.3">
      <c r="A350">
        <v>5225435</v>
      </c>
      <c r="B350">
        <v>1287</v>
      </c>
      <c r="C350" t="s">
        <v>2353</v>
      </c>
      <c r="D350">
        <v>0</v>
      </c>
      <c r="E350">
        <v>0</v>
      </c>
      <c r="F350">
        <v>1</v>
      </c>
      <c r="G350">
        <v>0</v>
      </c>
      <c r="H350" t="str">
        <f>VLOOKUP(B350,'Lookup Tables'!$A$75:$B$86,2,TRUE)</f>
        <v>Level 4</v>
      </c>
      <c r="AY350">
        <v>5225435</v>
      </c>
      <c r="AZ350">
        <v>1287</v>
      </c>
      <c r="BA350" t="s">
        <v>2353</v>
      </c>
      <c r="BB350">
        <v>0</v>
      </c>
      <c r="BC350">
        <v>0</v>
      </c>
      <c r="BD350">
        <v>1</v>
      </c>
      <c r="BE350">
        <v>0</v>
      </c>
      <c r="BF350">
        <f t="shared" si="10"/>
        <v>1</v>
      </c>
      <c r="BG350" t="str">
        <f>VLOOKUP(AZ350,'Lookup Tables'!$A$75:$B$86,2,TRUE)</f>
        <v>Level 4</v>
      </c>
      <c r="BH350" t="str">
        <f t="shared" si="11"/>
        <v>Level 4</v>
      </c>
    </row>
    <row r="351" spans="1:60" x14ac:dyDescent="0.3">
      <c r="A351">
        <v>4661625</v>
      </c>
      <c r="B351">
        <v>4031</v>
      </c>
      <c r="C351" t="s">
        <v>3055</v>
      </c>
      <c r="D351">
        <v>0</v>
      </c>
      <c r="E351">
        <v>0</v>
      </c>
      <c r="F351">
        <v>3</v>
      </c>
      <c r="G351">
        <v>0</v>
      </c>
      <c r="H351" t="str">
        <f>VLOOKUP(B351,'Lookup Tables'!$A$75:$B$86,2,TRUE)</f>
        <v>Level 6</v>
      </c>
      <c r="AY351">
        <v>4661625</v>
      </c>
      <c r="AZ351">
        <v>4031</v>
      </c>
      <c r="BA351" t="s">
        <v>3055</v>
      </c>
      <c r="BB351">
        <v>0</v>
      </c>
      <c r="BC351">
        <v>0</v>
      </c>
      <c r="BD351">
        <v>3</v>
      </c>
      <c r="BE351">
        <v>0</v>
      </c>
      <c r="BF351">
        <f t="shared" si="10"/>
        <v>3</v>
      </c>
      <c r="BG351" t="str">
        <f>VLOOKUP(AZ351,'Lookup Tables'!$A$75:$B$86,2,TRUE)</f>
        <v>Level 6</v>
      </c>
      <c r="BH351" t="str">
        <f t="shared" si="11"/>
        <v>Level 6</v>
      </c>
    </row>
    <row r="352" spans="1:60" x14ac:dyDescent="0.3">
      <c r="A352">
        <v>7076153</v>
      </c>
      <c r="B352">
        <v>17894</v>
      </c>
      <c r="C352" t="s">
        <v>4161</v>
      </c>
      <c r="D352">
        <v>0</v>
      </c>
      <c r="E352">
        <v>0</v>
      </c>
      <c r="F352">
        <v>2</v>
      </c>
      <c r="G352">
        <v>0</v>
      </c>
      <c r="H352" t="str">
        <f>VLOOKUP(B352,'Lookup Tables'!$A$75:$B$86,2,TRUE)</f>
        <v>Level 8</v>
      </c>
      <c r="AY352">
        <v>7076153</v>
      </c>
      <c r="AZ352">
        <v>17894</v>
      </c>
      <c r="BA352" t="s">
        <v>4161</v>
      </c>
      <c r="BB352">
        <v>0</v>
      </c>
      <c r="BC352">
        <v>0</v>
      </c>
      <c r="BD352">
        <v>2</v>
      </c>
      <c r="BE352">
        <v>0</v>
      </c>
      <c r="BF352">
        <f t="shared" si="10"/>
        <v>2</v>
      </c>
      <c r="BG352" t="str">
        <f>VLOOKUP(AZ352,'Lookup Tables'!$A$75:$B$86,2,TRUE)</f>
        <v>Level 8</v>
      </c>
      <c r="BH352" t="str">
        <f t="shared" si="11"/>
        <v>Level 8</v>
      </c>
    </row>
    <row r="353" spans="1:60" x14ac:dyDescent="0.3">
      <c r="A353">
        <v>3486567</v>
      </c>
      <c r="B353">
        <v>1825</v>
      </c>
      <c r="C353" t="s">
        <v>4162</v>
      </c>
      <c r="D353">
        <v>0</v>
      </c>
      <c r="E353">
        <v>2</v>
      </c>
      <c r="F353">
        <v>2</v>
      </c>
      <c r="G353">
        <v>1</v>
      </c>
      <c r="H353" t="str">
        <f>VLOOKUP(B353,'Lookup Tables'!$A$75:$B$86,2,TRUE)</f>
        <v>Level 4</v>
      </c>
      <c r="AY353">
        <v>3486567</v>
      </c>
      <c r="AZ353">
        <v>1825</v>
      </c>
      <c r="BA353" t="s">
        <v>4162</v>
      </c>
      <c r="BB353">
        <v>0</v>
      </c>
      <c r="BC353">
        <v>2</v>
      </c>
      <c r="BD353">
        <v>2</v>
      </c>
      <c r="BE353">
        <v>1</v>
      </c>
      <c r="BF353">
        <f t="shared" si="10"/>
        <v>5</v>
      </c>
      <c r="BG353" t="str">
        <f>VLOOKUP(AZ353,'Lookup Tables'!$A$75:$B$86,2,TRUE)</f>
        <v>Level 4</v>
      </c>
      <c r="BH353" t="str">
        <f t="shared" si="11"/>
        <v>Level 4</v>
      </c>
    </row>
    <row r="354" spans="1:60" x14ac:dyDescent="0.3">
      <c r="A354">
        <v>4002463</v>
      </c>
      <c r="B354">
        <v>304</v>
      </c>
      <c r="C354" t="s">
        <v>4163</v>
      </c>
      <c r="D354">
        <v>0</v>
      </c>
      <c r="E354">
        <v>1</v>
      </c>
      <c r="F354">
        <v>1</v>
      </c>
      <c r="G354">
        <v>0</v>
      </c>
      <c r="H354" t="str">
        <f>VLOOKUP(B354,'Lookup Tables'!$A$75:$B$86,2,TRUE)</f>
        <v>Level 2</v>
      </c>
      <c r="AY354">
        <v>4002463</v>
      </c>
      <c r="AZ354">
        <v>304</v>
      </c>
      <c r="BA354" t="s">
        <v>4163</v>
      </c>
      <c r="BB354">
        <v>0</v>
      </c>
      <c r="BC354">
        <v>1</v>
      </c>
      <c r="BD354">
        <v>1</v>
      </c>
      <c r="BE354">
        <v>0</v>
      </c>
      <c r="BF354">
        <f t="shared" si="10"/>
        <v>2</v>
      </c>
      <c r="BG354" t="str">
        <f>VLOOKUP(AZ354,'Lookup Tables'!$A$75:$B$86,2,TRUE)</f>
        <v>Level 2</v>
      </c>
      <c r="BH354" t="str">
        <f t="shared" si="11"/>
        <v>Level 2</v>
      </c>
    </row>
    <row r="355" spans="1:60" x14ac:dyDescent="0.3">
      <c r="A355">
        <v>959478</v>
      </c>
      <c r="B355">
        <v>91</v>
      </c>
      <c r="C355" t="s">
        <v>4164</v>
      </c>
      <c r="D355">
        <v>0</v>
      </c>
      <c r="E355">
        <v>2</v>
      </c>
      <c r="F355">
        <v>1</v>
      </c>
      <c r="G355">
        <v>0</v>
      </c>
      <c r="H355" t="str">
        <f>VLOOKUP(B355,'Lookup Tables'!$A$75:$B$86,2,TRUE)</f>
        <v>Level 1</v>
      </c>
      <c r="AY355">
        <v>959478</v>
      </c>
      <c r="AZ355">
        <v>91</v>
      </c>
      <c r="BA355" t="s">
        <v>4164</v>
      </c>
      <c r="BB355">
        <v>0</v>
      </c>
      <c r="BC355">
        <v>2</v>
      </c>
      <c r="BD355">
        <v>1</v>
      </c>
      <c r="BE355">
        <v>0</v>
      </c>
      <c r="BF355">
        <f t="shared" si="10"/>
        <v>3</v>
      </c>
      <c r="BG355" t="str">
        <f>VLOOKUP(AZ355,'Lookup Tables'!$A$75:$B$86,2,TRUE)</f>
        <v>Level 1</v>
      </c>
      <c r="BH355" t="str">
        <f t="shared" si="11"/>
        <v>Level 1</v>
      </c>
    </row>
    <row r="356" spans="1:60" x14ac:dyDescent="0.3">
      <c r="A356">
        <v>13897065</v>
      </c>
      <c r="B356">
        <v>7572</v>
      </c>
      <c r="C356" t="s">
        <v>4165</v>
      </c>
      <c r="D356">
        <v>0</v>
      </c>
      <c r="E356">
        <v>0</v>
      </c>
      <c r="F356">
        <v>1</v>
      </c>
      <c r="G356">
        <v>0</v>
      </c>
      <c r="H356" t="str">
        <f>VLOOKUP(B356,'Lookup Tables'!$A$75:$B$86,2,TRUE)</f>
        <v>Level 7</v>
      </c>
      <c r="AY356">
        <v>13897065</v>
      </c>
      <c r="AZ356">
        <v>7572</v>
      </c>
      <c r="BA356" t="s">
        <v>4165</v>
      </c>
      <c r="BB356">
        <v>0</v>
      </c>
      <c r="BC356">
        <v>0</v>
      </c>
      <c r="BD356">
        <v>1</v>
      </c>
      <c r="BE356">
        <v>0</v>
      </c>
      <c r="BF356">
        <f t="shared" si="10"/>
        <v>1</v>
      </c>
      <c r="BG356" t="str">
        <f>VLOOKUP(AZ356,'Lookup Tables'!$A$75:$B$86,2,TRUE)</f>
        <v>Level 7</v>
      </c>
      <c r="BH356" t="str">
        <f t="shared" si="11"/>
        <v>Level 7</v>
      </c>
    </row>
    <row r="357" spans="1:60" x14ac:dyDescent="0.3">
      <c r="A357">
        <v>5874473</v>
      </c>
      <c r="B357">
        <v>150</v>
      </c>
      <c r="C357" t="s">
        <v>4166</v>
      </c>
      <c r="D357">
        <v>0</v>
      </c>
      <c r="E357">
        <v>1</v>
      </c>
      <c r="F357">
        <v>1</v>
      </c>
      <c r="G357">
        <v>0</v>
      </c>
      <c r="H357" t="str">
        <f>VLOOKUP(B357,'Lookup Tables'!$A$75:$B$86,2,TRUE)</f>
        <v>Level 1</v>
      </c>
      <c r="AY357">
        <v>5874473</v>
      </c>
      <c r="AZ357">
        <v>150</v>
      </c>
      <c r="BA357" t="s">
        <v>4166</v>
      </c>
      <c r="BB357">
        <v>0</v>
      </c>
      <c r="BC357">
        <v>1</v>
      </c>
      <c r="BD357">
        <v>1</v>
      </c>
      <c r="BE357">
        <v>0</v>
      </c>
      <c r="BF357">
        <f t="shared" si="10"/>
        <v>2</v>
      </c>
      <c r="BG357" t="str">
        <f>VLOOKUP(AZ357,'Lookup Tables'!$A$75:$B$86,2,TRUE)</f>
        <v>Level 1</v>
      </c>
      <c r="BH357" t="str">
        <f t="shared" si="11"/>
        <v>Level 1</v>
      </c>
    </row>
    <row r="358" spans="1:60" x14ac:dyDescent="0.3">
      <c r="A358">
        <v>804385</v>
      </c>
      <c r="B358">
        <v>26125</v>
      </c>
      <c r="C358" t="s">
        <v>4167</v>
      </c>
      <c r="D358">
        <v>0</v>
      </c>
      <c r="E358">
        <v>0</v>
      </c>
      <c r="F358">
        <v>1</v>
      </c>
      <c r="G358">
        <v>0</v>
      </c>
      <c r="H358" t="str">
        <f>VLOOKUP(B358,'Lookup Tables'!$A$75:$B$86,2,TRUE)</f>
        <v>Level 9</v>
      </c>
      <c r="AY358">
        <v>804385</v>
      </c>
      <c r="AZ358">
        <v>26125</v>
      </c>
      <c r="BA358" t="s">
        <v>4167</v>
      </c>
      <c r="BB358">
        <v>0</v>
      </c>
      <c r="BC358">
        <v>0</v>
      </c>
      <c r="BD358">
        <v>1</v>
      </c>
      <c r="BE358">
        <v>0</v>
      </c>
      <c r="BF358">
        <f t="shared" si="10"/>
        <v>1</v>
      </c>
      <c r="BG358" t="str">
        <f>VLOOKUP(AZ358,'Lookup Tables'!$A$75:$B$86,2,TRUE)</f>
        <v>Level 9</v>
      </c>
      <c r="BH358" t="str">
        <f t="shared" si="11"/>
        <v>Level 9</v>
      </c>
    </row>
    <row r="359" spans="1:60" x14ac:dyDescent="0.3">
      <c r="A359">
        <v>285465</v>
      </c>
      <c r="B359">
        <v>1</v>
      </c>
      <c r="C359" t="s">
        <v>4168</v>
      </c>
      <c r="D359">
        <v>0</v>
      </c>
      <c r="E359">
        <v>0</v>
      </c>
      <c r="F359">
        <v>3</v>
      </c>
      <c r="G359">
        <v>0</v>
      </c>
      <c r="H359" t="str">
        <f>VLOOKUP(B359,'Lookup Tables'!$A$75:$B$86,2,TRUE)</f>
        <v>Level 1</v>
      </c>
      <c r="AY359">
        <v>285465</v>
      </c>
      <c r="AZ359">
        <v>1</v>
      </c>
      <c r="BA359" t="s">
        <v>4168</v>
      </c>
      <c r="BB359">
        <v>0</v>
      </c>
      <c r="BC359">
        <v>0</v>
      </c>
      <c r="BD359">
        <v>3</v>
      </c>
      <c r="BE359">
        <v>0</v>
      </c>
      <c r="BF359">
        <f t="shared" si="10"/>
        <v>3</v>
      </c>
      <c r="BG359" t="str">
        <f>VLOOKUP(AZ359,'Lookup Tables'!$A$75:$B$86,2,TRUE)</f>
        <v>Level 1</v>
      </c>
      <c r="BH359" t="str">
        <f t="shared" si="11"/>
        <v>Level 1</v>
      </c>
    </row>
    <row r="360" spans="1:60" x14ac:dyDescent="0.3">
      <c r="A360">
        <v>11098471</v>
      </c>
      <c r="B360">
        <v>1995</v>
      </c>
      <c r="C360" t="s">
        <v>4169</v>
      </c>
      <c r="D360">
        <v>0</v>
      </c>
      <c r="E360">
        <v>0</v>
      </c>
      <c r="F360">
        <v>1</v>
      </c>
      <c r="G360">
        <v>0</v>
      </c>
      <c r="H360" t="str">
        <f>VLOOKUP(B360,'Lookup Tables'!$A$75:$B$86,2,TRUE)</f>
        <v>Level 4</v>
      </c>
      <c r="AY360">
        <v>11098471</v>
      </c>
      <c r="AZ360">
        <v>1995</v>
      </c>
      <c r="BA360" t="s">
        <v>4169</v>
      </c>
      <c r="BB360">
        <v>0</v>
      </c>
      <c r="BC360">
        <v>0</v>
      </c>
      <c r="BD360">
        <v>1</v>
      </c>
      <c r="BE360">
        <v>0</v>
      </c>
      <c r="BF360">
        <f t="shared" si="10"/>
        <v>1</v>
      </c>
      <c r="BG360" t="str">
        <f>VLOOKUP(AZ360,'Lookup Tables'!$A$75:$B$86,2,TRUE)</f>
        <v>Level 4</v>
      </c>
      <c r="BH360" t="str">
        <f t="shared" si="11"/>
        <v>Level 4</v>
      </c>
    </row>
    <row r="361" spans="1:60" x14ac:dyDescent="0.3">
      <c r="A361">
        <v>8045462</v>
      </c>
      <c r="B361">
        <v>836</v>
      </c>
      <c r="C361" t="s">
        <v>3061</v>
      </c>
      <c r="D361">
        <v>0</v>
      </c>
      <c r="E361">
        <v>0</v>
      </c>
      <c r="F361">
        <v>1</v>
      </c>
      <c r="G361">
        <v>0</v>
      </c>
      <c r="H361" t="str">
        <f>VLOOKUP(B361,'Lookup Tables'!$A$75:$B$86,2,TRUE)</f>
        <v>Level 3</v>
      </c>
      <c r="AY361">
        <v>8045462</v>
      </c>
      <c r="AZ361">
        <v>836</v>
      </c>
      <c r="BA361" t="s">
        <v>3061</v>
      </c>
      <c r="BB361">
        <v>0</v>
      </c>
      <c r="BC361">
        <v>0</v>
      </c>
      <c r="BD361">
        <v>1</v>
      </c>
      <c r="BE361">
        <v>0</v>
      </c>
      <c r="BF361">
        <f t="shared" si="10"/>
        <v>1</v>
      </c>
      <c r="BG361" t="str">
        <f>VLOOKUP(AZ361,'Lookup Tables'!$A$75:$B$86,2,TRUE)</f>
        <v>Level 3</v>
      </c>
      <c r="BH361" t="str">
        <f t="shared" si="11"/>
        <v>Level 3</v>
      </c>
    </row>
    <row r="362" spans="1:60" x14ac:dyDescent="0.3">
      <c r="A362">
        <v>3983557</v>
      </c>
      <c r="B362">
        <v>6105</v>
      </c>
      <c r="C362" t="s">
        <v>3062</v>
      </c>
      <c r="D362">
        <v>0</v>
      </c>
      <c r="E362">
        <v>3</v>
      </c>
      <c r="F362">
        <v>2</v>
      </c>
      <c r="G362">
        <v>0</v>
      </c>
      <c r="H362" t="str">
        <f>VLOOKUP(B362,'Lookup Tables'!$A$75:$B$86,2,TRUE)</f>
        <v>Level 7</v>
      </c>
      <c r="AY362">
        <v>3983557</v>
      </c>
      <c r="AZ362">
        <v>6105</v>
      </c>
      <c r="BA362" t="s">
        <v>3062</v>
      </c>
      <c r="BB362">
        <v>0</v>
      </c>
      <c r="BC362">
        <v>3</v>
      </c>
      <c r="BD362">
        <v>2</v>
      </c>
      <c r="BE362">
        <v>0</v>
      </c>
      <c r="BF362">
        <f t="shared" si="10"/>
        <v>5</v>
      </c>
      <c r="BG362" t="str">
        <f>VLOOKUP(AZ362,'Lookup Tables'!$A$75:$B$86,2,TRUE)</f>
        <v>Level 7</v>
      </c>
      <c r="BH362" t="str">
        <f t="shared" si="11"/>
        <v>Level 7</v>
      </c>
    </row>
    <row r="363" spans="1:60" x14ac:dyDescent="0.3">
      <c r="A363">
        <v>13973037</v>
      </c>
      <c r="B363">
        <v>5419</v>
      </c>
      <c r="C363" t="s">
        <v>4170</v>
      </c>
      <c r="D363">
        <v>0</v>
      </c>
      <c r="E363">
        <v>0</v>
      </c>
      <c r="F363">
        <v>1</v>
      </c>
      <c r="G363">
        <v>0</v>
      </c>
      <c r="H363" t="str">
        <f>VLOOKUP(B363,'Lookup Tables'!$A$75:$B$86,2,TRUE)</f>
        <v>Level 7</v>
      </c>
      <c r="AY363">
        <v>13973037</v>
      </c>
      <c r="AZ363">
        <v>5419</v>
      </c>
      <c r="BA363" t="s">
        <v>4170</v>
      </c>
      <c r="BB363">
        <v>0</v>
      </c>
      <c r="BC363">
        <v>0</v>
      </c>
      <c r="BD363">
        <v>1</v>
      </c>
      <c r="BE363">
        <v>0</v>
      </c>
      <c r="BF363">
        <f t="shared" si="10"/>
        <v>1</v>
      </c>
      <c r="BG363" t="str">
        <f>VLOOKUP(AZ363,'Lookup Tables'!$A$75:$B$86,2,TRUE)</f>
        <v>Level 7</v>
      </c>
      <c r="BH363" t="str">
        <f t="shared" si="11"/>
        <v>Level 7</v>
      </c>
    </row>
    <row r="364" spans="1:60" x14ac:dyDescent="0.3">
      <c r="A364">
        <v>1154773</v>
      </c>
      <c r="B364">
        <v>3916</v>
      </c>
      <c r="C364" t="s">
        <v>4171</v>
      </c>
      <c r="D364">
        <v>0</v>
      </c>
      <c r="E364">
        <v>0</v>
      </c>
      <c r="F364">
        <v>1</v>
      </c>
      <c r="G364">
        <v>0</v>
      </c>
      <c r="H364" t="str">
        <f>VLOOKUP(B364,'Lookup Tables'!$A$75:$B$86,2,TRUE)</f>
        <v>Level 6</v>
      </c>
      <c r="AY364">
        <v>1154773</v>
      </c>
      <c r="AZ364">
        <v>3916</v>
      </c>
      <c r="BA364" t="s">
        <v>4171</v>
      </c>
      <c r="BB364">
        <v>0</v>
      </c>
      <c r="BC364">
        <v>0</v>
      </c>
      <c r="BD364">
        <v>1</v>
      </c>
      <c r="BE364">
        <v>0</v>
      </c>
      <c r="BF364">
        <f t="shared" si="10"/>
        <v>1</v>
      </c>
      <c r="BG364" t="str">
        <f>VLOOKUP(AZ364,'Lookup Tables'!$A$75:$B$86,2,TRUE)</f>
        <v>Level 6</v>
      </c>
      <c r="BH364" t="str">
        <f t="shared" si="11"/>
        <v>Level 6</v>
      </c>
    </row>
    <row r="365" spans="1:60" x14ac:dyDescent="0.3">
      <c r="A365">
        <v>1763382</v>
      </c>
      <c r="B365">
        <v>1205</v>
      </c>
      <c r="C365" t="s">
        <v>4172</v>
      </c>
      <c r="D365">
        <v>0</v>
      </c>
      <c r="E365">
        <v>0</v>
      </c>
      <c r="F365">
        <v>1</v>
      </c>
      <c r="G365">
        <v>0</v>
      </c>
      <c r="H365" t="str">
        <f>VLOOKUP(B365,'Lookup Tables'!$A$75:$B$86,2,TRUE)</f>
        <v>Level 4</v>
      </c>
      <c r="AY365">
        <v>1763382</v>
      </c>
      <c r="AZ365">
        <v>1205</v>
      </c>
      <c r="BA365" t="s">
        <v>4172</v>
      </c>
      <c r="BB365">
        <v>0</v>
      </c>
      <c r="BC365">
        <v>0</v>
      </c>
      <c r="BD365">
        <v>1</v>
      </c>
      <c r="BE365">
        <v>0</v>
      </c>
      <c r="BF365">
        <f t="shared" si="10"/>
        <v>1</v>
      </c>
      <c r="BG365" t="str">
        <f>VLOOKUP(AZ365,'Lookup Tables'!$A$75:$B$86,2,TRUE)</f>
        <v>Level 4</v>
      </c>
      <c r="BH365" t="str">
        <f t="shared" si="11"/>
        <v>Level 4</v>
      </c>
    </row>
    <row r="366" spans="1:60" x14ac:dyDescent="0.3">
      <c r="A366">
        <v>842935</v>
      </c>
      <c r="B366">
        <v>40858</v>
      </c>
      <c r="C366" t="s">
        <v>3048</v>
      </c>
      <c r="D366">
        <v>0</v>
      </c>
      <c r="E366">
        <v>1</v>
      </c>
      <c r="F366">
        <v>2</v>
      </c>
      <c r="G366">
        <v>1</v>
      </c>
      <c r="H366" t="str">
        <f>VLOOKUP(B366,'Lookup Tables'!$A$75:$B$86,2,TRUE)</f>
        <v>Level 9</v>
      </c>
      <c r="AY366">
        <v>842935</v>
      </c>
      <c r="AZ366">
        <v>40858</v>
      </c>
      <c r="BA366" t="s">
        <v>3048</v>
      </c>
      <c r="BB366">
        <v>0</v>
      </c>
      <c r="BC366">
        <v>1</v>
      </c>
      <c r="BD366">
        <v>2</v>
      </c>
      <c r="BE366">
        <v>1</v>
      </c>
      <c r="BF366">
        <f t="shared" si="10"/>
        <v>4</v>
      </c>
      <c r="BG366" t="str">
        <f>VLOOKUP(AZ366,'Lookup Tables'!$A$75:$B$86,2,TRUE)</f>
        <v>Level 9</v>
      </c>
      <c r="BH366" t="str">
        <f t="shared" si="11"/>
        <v>Level 9</v>
      </c>
    </row>
    <row r="367" spans="1:60" x14ac:dyDescent="0.3">
      <c r="A367">
        <v>8333554</v>
      </c>
      <c r="B367">
        <v>1377</v>
      </c>
      <c r="C367" t="s">
        <v>3039</v>
      </c>
      <c r="D367">
        <v>0</v>
      </c>
      <c r="E367">
        <v>1</v>
      </c>
      <c r="F367">
        <v>1</v>
      </c>
      <c r="G367">
        <v>0</v>
      </c>
      <c r="H367" t="str">
        <f>VLOOKUP(B367,'Lookup Tables'!$A$75:$B$86,2,TRUE)</f>
        <v>Level 4</v>
      </c>
      <c r="AY367">
        <v>8333554</v>
      </c>
      <c r="AZ367">
        <v>1377</v>
      </c>
      <c r="BA367" t="s">
        <v>3039</v>
      </c>
      <c r="BB367">
        <v>0</v>
      </c>
      <c r="BC367">
        <v>1</v>
      </c>
      <c r="BD367">
        <v>1</v>
      </c>
      <c r="BE367">
        <v>0</v>
      </c>
      <c r="BF367">
        <f t="shared" si="10"/>
        <v>2</v>
      </c>
      <c r="BG367" t="str">
        <f>VLOOKUP(AZ367,'Lookup Tables'!$A$75:$B$86,2,TRUE)</f>
        <v>Level 4</v>
      </c>
      <c r="BH367" t="str">
        <f t="shared" si="11"/>
        <v>Level 4</v>
      </c>
    </row>
    <row r="368" spans="1:60" x14ac:dyDescent="0.3">
      <c r="A368">
        <v>456669</v>
      </c>
      <c r="B368">
        <v>5604</v>
      </c>
      <c r="C368" t="s">
        <v>4173</v>
      </c>
      <c r="D368">
        <v>0</v>
      </c>
      <c r="E368">
        <v>0</v>
      </c>
      <c r="F368">
        <v>2</v>
      </c>
      <c r="G368">
        <v>0</v>
      </c>
      <c r="H368" t="str">
        <f>VLOOKUP(B368,'Lookup Tables'!$A$75:$B$86,2,TRUE)</f>
        <v>Level 7</v>
      </c>
      <c r="AY368">
        <v>456669</v>
      </c>
      <c r="AZ368">
        <v>5604</v>
      </c>
      <c r="BA368" t="s">
        <v>4173</v>
      </c>
      <c r="BB368">
        <v>0</v>
      </c>
      <c r="BC368">
        <v>0</v>
      </c>
      <c r="BD368">
        <v>2</v>
      </c>
      <c r="BE368">
        <v>0</v>
      </c>
      <c r="BF368">
        <f t="shared" si="10"/>
        <v>2</v>
      </c>
      <c r="BG368" t="str">
        <f>VLOOKUP(AZ368,'Lookup Tables'!$A$75:$B$86,2,TRUE)</f>
        <v>Level 7</v>
      </c>
      <c r="BH368" t="str">
        <f t="shared" si="11"/>
        <v>Level 7</v>
      </c>
    </row>
    <row r="369" spans="1:60" x14ac:dyDescent="0.3">
      <c r="A369">
        <v>12246471</v>
      </c>
      <c r="B369">
        <v>11</v>
      </c>
      <c r="C369" t="s">
        <v>4174</v>
      </c>
      <c r="D369">
        <v>0</v>
      </c>
      <c r="E369">
        <v>0</v>
      </c>
      <c r="F369">
        <v>1</v>
      </c>
      <c r="G369">
        <v>0</v>
      </c>
      <c r="H369" t="str">
        <f>VLOOKUP(B369,'Lookup Tables'!$A$75:$B$86,2,TRUE)</f>
        <v>Level 1</v>
      </c>
      <c r="AY369">
        <v>12246471</v>
      </c>
      <c r="AZ369">
        <v>11</v>
      </c>
      <c r="BA369" t="s">
        <v>4174</v>
      </c>
      <c r="BB369">
        <v>0</v>
      </c>
      <c r="BC369">
        <v>0</v>
      </c>
      <c r="BD369">
        <v>1</v>
      </c>
      <c r="BE369">
        <v>0</v>
      </c>
      <c r="BF369">
        <f t="shared" si="10"/>
        <v>1</v>
      </c>
      <c r="BG369" t="str">
        <f>VLOOKUP(AZ369,'Lookup Tables'!$A$75:$B$86,2,TRUE)</f>
        <v>Level 1</v>
      </c>
      <c r="BH369" t="str">
        <f t="shared" si="11"/>
        <v>Level 1</v>
      </c>
    </row>
    <row r="370" spans="1:60" x14ac:dyDescent="0.3">
      <c r="A370">
        <v>1158845</v>
      </c>
      <c r="B370">
        <v>3575</v>
      </c>
      <c r="C370" t="s">
        <v>4175</v>
      </c>
      <c r="D370">
        <v>0</v>
      </c>
      <c r="E370">
        <v>1</v>
      </c>
      <c r="F370">
        <v>1</v>
      </c>
      <c r="G370">
        <v>3</v>
      </c>
      <c r="H370" t="str">
        <f>VLOOKUP(B370,'Lookup Tables'!$A$75:$B$86,2,TRUE)</f>
        <v>Level 6</v>
      </c>
      <c r="AY370">
        <v>1158845</v>
      </c>
      <c r="AZ370">
        <v>3575</v>
      </c>
      <c r="BA370" t="s">
        <v>4175</v>
      </c>
      <c r="BB370">
        <v>0</v>
      </c>
      <c r="BC370">
        <v>1</v>
      </c>
      <c r="BD370">
        <v>1</v>
      </c>
      <c r="BE370">
        <v>3</v>
      </c>
      <c r="BF370">
        <f t="shared" si="10"/>
        <v>5</v>
      </c>
      <c r="BG370" t="str">
        <f>VLOOKUP(AZ370,'Lookup Tables'!$A$75:$B$86,2,TRUE)</f>
        <v>Level 6</v>
      </c>
      <c r="BH370" t="str">
        <f t="shared" si="11"/>
        <v>Level 6</v>
      </c>
    </row>
    <row r="371" spans="1:60" x14ac:dyDescent="0.3">
      <c r="A371">
        <v>14720276</v>
      </c>
      <c r="B371">
        <v>1</v>
      </c>
      <c r="C371" t="s">
        <v>4176</v>
      </c>
      <c r="D371">
        <v>0</v>
      </c>
      <c r="E371">
        <v>0</v>
      </c>
      <c r="F371">
        <v>1</v>
      </c>
      <c r="G371">
        <v>0</v>
      </c>
      <c r="H371" t="str">
        <f>VLOOKUP(B371,'Lookup Tables'!$A$75:$B$86,2,TRUE)</f>
        <v>Level 1</v>
      </c>
      <c r="AY371">
        <v>14720276</v>
      </c>
      <c r="AZ371">
        <v>1</v>
      </c>
      <c r="BA371" t="s">
        <v>4176</v>
      </c>
      <c r="BB371">
        <v>0</v>
      </c>
      <c r="BC371">
        <v>0</v>
      </c>
      <c r="BD371">
        <v>1</v>
      </c>
      <c r="BE371">
        <v>0</v>
      </c>
      <c r="BF371">
        <f t="shared" si="10"/>
        <v>1</v>
      </c>
      <c r="BG371" t="str">
        <f>VLOOKUP(AZ371,'Lookup Tables'!$A$75:$B$86,2,TRUE)</f>
        <v>Level 1</v>
      </c>
      <c r="BH371" t="str">
        <f t="shared" si="11"/>
        <v>Level 1</v>
      </c>
    </row>
    <row r="372" spans="1:60" x14ac:dyDescent="0.3">
      <c r="A372">
        <v>11147346</v>
      </c>
      <c r="B372">
        <v>5617</v>
      </c>
      <c r="C372" t="s">
        <v>4177</v>
      </c>
      <c r="D372">
        <v>0</v>
      </c>
      <c r="E372">
        <v>0</v>
      </c>
      <c r="F372">
        <v>1</v>
      </c>
      <c r="G372">
        <v>0</v>
      </c>
      <c r="H372" t="str">
        <f>VLOOKUP(B372,'Lookup Tables'!$A$75:$B$86,2,TRUE)</f>
        <v>Level 7</v>
      </c>
      <c r="AY372">
        <v>11147346</v>
      </c>
      <c r="AZ372">
        <v>5617</v>
      </c>
      <c r="BA372" t="s">
        <v>4177</v>
      </c>
      <c r="BB372">
        <v>0</v>
      </c>
      <c r="BC372">
        <v>0</v>
      </c>
      <c r="BD372">
        <v>1</v>
      </c>
      <c r="BE372">
        <v>0</v>
      </c>
      <c r="BF372">
        <f t="shared" si="10"/>
        <v>1</v>
      </c>
      <c r="BG372" t="str">
        <f>VLOOKUP(AZ372,'Lookup Tables'!$A$75:$B$86,2,TRUE)</f>
        <v>Level 7</v>
      </c>
      <c r="BH372" t="str">
        <f t="shared" si="11"/>
        <v>Level 7</v>
      </c>
    </row>
    <row r="373" spans="1:60" x14ac:dyDescent="0.3">
      <c r="A373">
        <v>1658906</v>
      </c>
      <c r="B373">
        <v>42644</v>
      </c>
      <c r="C373" t="s">
        <v>3071</v>
      </c>
      <c r="D373">
        <v>0</v>
      </c>
      <c r="E373">
        <v>1</v>
      </c>
      <c r="F373">
        <v>4</v>
      </c>
      <c r="G373">
        <v>0</v>
      </c>
      <c r="H373" t="str">
        <f>VLOOKUP(B373,'Lookup Tables'!$A$75:$B$86,2,TRUE)</f>
        <v>Level 9</v>
      </c>
      <c r="AY373">
        <v>1658906</v>
      </c>
      <c r="AZ373">
        <v>42644</v>
      </c>
      <c r="BA373" t="s">
        <v>3071</v>
      </c>
      <c r="BB373">
        <v>0</v>
      </c>
      <c r="BC373">
        <v>1</v>
      </c>
      <c r="BD373">
        <v>4</v>
      </c>
      <c r="BE373">
        <v>0</v>
      </c>
      <c r="BF373">
        <f t="shared" si="10"/>
        <v>5</v>
      </c>
      <c r="BG373" t="str">
        <f>VLOOKUP(AZ373,'Lookup Tables'!$A$75:$B$86,2,TRUE)</f>
        <v>Level 9</v>
      </c>
      <c r="BH373" t="str">
        <f t="shared" si="11"/>
        <v>Level 9</v>
      </c>
    </row>
    <row r="374" spans="1:60" x14ac:dyDescent="0.3">
      <c r="A374">
        <v>10505040</v>
      </c>
      <c r="B374">
        <v>16888</v>
      </c>
      <c r="C374" t="s">
        <v>3021</v>
      </c>
      <c r="D374">
        <v>0</v>
      </c>
      <c r="E374">
        <v>4</v>
      </c>
      <c r="F374">
        <v>1</v>
      </c>
      <c r="G374">
        <v>1</v>
      </c>
      <c r="H374" t="str">
        <f>VLOOKUP(B374,'Lookup Tables'!$A$75:$B$86,2,TRUE)</f>
        <v>Level 8</v>
      </c>
      <c r="AY374">
        <v>10505040</v>
      </c>
      <c r="AZ374">
        <v>16888</v>
      </c>
      <c r="BA374" t="s">
        <v>3021</v>
      </c>
      <c r="BB374">
        <v>0</v>
      </c>
      <c r="BC374">
        <v>4</v>
      </c>
      <c r="BD374">
        <v>1</v>
      </c>
      <c r="BE374">
        <v>1</v>
      </c>
      <c r="BF374">
        <f t="shared" si="10"/>
        <v>6</v>
      </c>
      <c r="BG374" t="str">
        <f>VLOOKUP(AZ374,'Lookup Tables'!$A$75:$B$86,2,TRUE)</f>
        <v>Level 8</v>
      </c>
      <c r="BH374" t="str">
        <f t="shared" si="11"/>
        <v>Level 8</v>
      </c>
    </row>
    <row r="375" spans="1:60" x14ac:dyDescent="0.3">
      <c r="A375">
        <v>69433</v>
      </c>
      <c r="B375">
        <v>4020</v>
      </c>
      <c r="C375" t="s">
        <v>4178</v>
      </c>
      <c r="D375">
        <v>0</v>
      </c>
      <c r="E375">
        <v>0</v>
      </c>
      <c r="F375">
        <v>2</v>
      </c>
      <c r="G375">
        <v>1</v>
      </c>
      <c r="H375" t="str">
        <f>VLOOKUP(B375,'Lookup Tables'!$A$75:$B$86,2,TRUE)</f>
        <v>Level 6</v>
      </c>
      <c r="AY375">
        <v>69433</v>
      </c>
      <c r="AZ375">
        <v>4020</v>
      </c>
      <c r="BA375" t="s">
        <v>4178</v>
      </c>
      <c r="BB375">
        <v>0</v>
      </c>
      <c r="BC375">
        <v>0</v>
      </c>
      <c r="BD375">
        <v>2</v>
      </c>
      <c r="BE375">
        <v>1</v>
      </c>
      <c r="BF375">
        <f t="shared" si="10"/>
        <v>3</v>
      </c>
      <c r="BG375" t="str">
        <f>VLOOKUP(AZ375,'Lookup Tables'!$A$75:$B$86,2,TRUE)</f>
        <v>Level 6</v>
      </c>
      <c r="BH375" t="str">
        <f t="shared" si="11"/>
        <v>Level 6</v>
      </c>
    </row>
    <row r="376" spans="1:60" x14ac:dyDescent="0.3">
      <c r="A376">
        <v>35186</v>
      </c>
      <c r="B376">
        <v>655</v>
      </c>
      <c r="C376" t="s">
        <v>4179</v>
      </c>
      <c r="D376">
        <v>0</v>
      </c>
      <c r="E376">
        <v>0</v>
      </c>
      <c r="F376">
        <v>1</v>
      </c>
      <c r="G376">
        <v>0</v>
      </c>
      <c r="H376" t="str">
        <f>VLOOKUP(B376,'Lookup Tables'!$A$75:$B$86,2,TRUE)</f>
        <v>Level 3</v>
      </c>
      <c r="AY376">
        <v>35186</v>
      </c>
      <c r="AZ376">
        <v>655</v>
      </c>
      <c r="BA376" t="s">
        <v>4179</v>
      </c>
      <c r="BB376">
        <v>0</v>
      </c>
      <c r="BC376">
        <v>0</v>
      </c>
      <c r="BD376">
        <v>1</v>
      </c>
      <c r="BE376">
        <v>0</v>
      </c>
      <c r="BF376">
        <f t="shared" si="10"/>
        <v>1</v>
      </c>
      <c r="BG376" t="str">
        <f>VLOOKUP(AZ376,'Lookup Tables'!$A$75:$B$86,2,TRUE)</f>
        <v>Level 3</v>
      </c>
      <c r="BH376" t="str">
        <f t="shared" si="11"/>
        <v>Level 3</v>
      </c>
    </row>
    <row r="377" spans="1:60" x14ac:dyDescent="0.3">
      <c r="A377">
        <v>455493</v>
      </c>
      <c r="B377">
        <v>53479</v>
      </c>
      <c r="C377" t="s">
        <v>4180</v>
      </c>
      <c r="D377">
        <v>0</v>
      </c>
      <c r="E377">
        <v>0</v>
      </c>
      <c r="F377">
        <v>2</v>
      </c>
      <c r="G377">
        <v>0</v>
      </c>
      <c r="H377" t="str">
        <f>VLOOKUP(B377,'Lookup Tables'!$A$75:$B$86,2,TRUE)</f>
        <v>Level 10</v>
      </c>
      <c r="AY377">
        <v>455493</v>
      </c>
      <c r="AZ377">
        <v>53479</v>
      </c>
      <c r="BA377" t="s">
        <v>4180</v>
      </c>
      <c r="BB377">
        <v>0</v>
      </c>
      <c r="BC377">
        <v>0</v>
      </c>
      <c r="BD377">
        <v>2</v>
      </c>
      <c r="BE377">
        <v>0</v>
      </c>
      <c r="BF377">
        <f t="shared" si="10"/>
        <v>2</v>
      </c>
      <c r="BG377" t="str">
        <f>VLOOKUP(AZ377,'Lookup Tables'!$A$75:$B$86,2,TRUE)</f>
        <v>Level 10</v>
      </c>
      <c r="BH377" t="str">
        <f t="shared" si="11"/>
        <v>Level 10</v>
      </c>
    </row>
    <row r="378" spans="1:60" x14ac:dyDescent="0.3">
      <c r="A378">
        <v>4329861</v>
      </c>
      <c r="B378">
        <v>141</v>
      </c>
      <c r="C378" t="s">
        <v>4181</v>
      </c>
      <c r="D378">
        <v>0</v>
      </c>
      <c r="E378">
        <v>0</v>
      </c>
      <c r="F378">
        <v>2</v>
      </c>
      <c r="G378">
        <v>1</v>
      </c>
      <c r="H378" t="str">
        <f>VLOOKUP(B378,'Lookup Tables'!$A$75:$B$86,2,TRUE)</f>
        <v>Level 1</v>
      </c>
      <c r="AY378">
        <v>4329861</v>
      </c>
      <c r="AZ378">
        <v>141</v>
      </c>
      <c r="BA378" t="s">
        <v>4181</v>
      </c>
      <c r="BB378">
        <v>0</v>
      </c>
      <c r="BC378">
        <v>0</v>
      </c>
      <c r="BD378">
        <v>2</v>
      </c>
      <c r="BE378">
        <v>1</v>
      </c>
      <c r="BF378">
        <f t="shared" si="10"/>
        <v>3</v>
      </c>
      <c r="BG378" t="str">
        <f>VLOOKUP(AZ378,'Lookup Tables'!$A$75:$B$86,2,TRUE)</f>
        <v>Level 1</v>
      </c>
      <c r="BH378" t="str">
        <f t="shared" si="11"/>
        <v>Level 1</v>
      </c>
    </row>
    <row r="379" spans="1:60" x14ac:dyDescent="0.3">
      <c r="A379">
        <v>2195393</v>
      </c>
      <c r="B379">
        <v>603</v>
      </c>
      <c r="C379" t="s">
        <v>4182</v>
      </c>
      <c r="D379">
        <v>0</v>
      </c>
      <c r="E379">
        <v>0</v>
      </c>
      <c r="F379">
        <v>1</v>
      </c>
      <c r="G379">
        <v>0</v>
      </c>
      <c r="H379" t="str">
        <f>VLOOKUP(B379,'Lookup Tables'!$A$75:$B$86,2,TRUE)</f>
        <v>Level 3</v>
      </c>
      <c r="AY379">
        <v>2195393</v>
      </c>
      <c r="AZ379">
        <v>603</v>
      </c>
      <c r="BA379" t="s">
        <v>4182</v>
      </c>
      <c r="BB379">
        <v>0</v>
      </c>
      <c r="BC379">
        <v>0</v>
      </c>
      <c r="BD379">
        <v>1</v>
      </c>
      <c r="BE379">
        <v>0</v>
      </c>
      <c r="BF379">
        <f t="shared" si="10"/>
        <v>1</v>
      </c>
      <c r="BG379" t="str">
        <f>VLOOKUP(AZ379,'Lookup Tables'!$A$75:$B$86,2,TRUE)</f>
        <v>Level 3</v>
      </c>
      <c r="BH379" t="str">
        <f t="shared" si="11"/>
        <v>Level 3</v>
      </c>
    </row>
    <row r="380" spans="1:60" x14ac:dyDescent="0.3">
      <c r="A380">
        <v>2066505</v>
      </c>
      <c r="B380">
        <v>546</v>
      </c>
      <c r="C380" t="s">
        <v>4183</v>
      </c>
      <c r="D380">
        <v>0</v>
      </c>
      <c r="E380">
        <v>0</v>
      </c>
      <c r="F380">
        <v>1</v>
      </c>
      <c r="G380">
        <v>0</v>
      </c>
      <c r="H380" t="str">
        <f>VLOOKUP(B380,'Lookup Tables'!$A$75:$B$86,2,TRUE)</f>
        <v>Level 3</v>
      </c>
      <c r="AY380">
        <v>2066505</v>
      </c>
      <c r="AZ380">
        <v>546</v>
      </c>
      <c r="BA380" t="s">
        <v>4183</v>
      </c>
      <c r="BB380">
        <v>0</v>
      </c>
      <c r="BC380">
        <v>0</v>
      </c>
      <c r="BD380">
        <v>1</v>
      </c>
      <c r="BE380">
        <v>0</v>
      </c>
      <c r="BF380">
        <f t="shared" si="10"/>
        <v>1</v>
      </c>
      <c r="BG380" t="str">
        <f>VLOOKUP(AZ380,'Lookup Tables'!$A$75:$B$86,2,TRUE)</f>
        <v>Level 3</v>
      </c>
      <c r="BH380" t="str">
        <f t="shared" si="11"/>
        <v>Level 3</v>
      </c>
    </row>
    <row r="381" spans="1:60" x14ac:dyDescent="0.3">
      <c r="A381">
        <v>8357357</v>
      </c>
      <c r="B381">
        <v>5815</v>
      </c>
      <c r="C381" t="s">
        <v>4184</v>
      </c>
      <c r="D381">
        <v>0</v>
      </c>
      <c r="E381">
        <v>0</v>
      </c>
      <c r="F381">
        <v>1</v>
      </c>
      <c r="G381">
        <v>0</v>
      </c>
      <c r="H381" t="str">
        <f>VLOOKUP(B381,'Lookup Tables'!$A$75:$B$86,2,TRUE)</f>
        <v>Level 7</v>
      </c>
      <c r="AY381">
        <v>8357357</v>
      </c>
      <c r="AZ381">
        <v>5815</v>
      </c>
      <c r="BA381" t="s">
        <v>4184</v>
      </c>
      <c r="BB381">
        <v>0</v>
      </c>
      <c r="BC381">
        <v>0</v>
      </c>
      <c r="BD381">
        <v>1</v>
      </c>
      <c r="BE381">
        <v>0</v>
      </c>
      <c r="BF381">
        <f t="shared" si="10"/>
        <v>1</v>
      </c>
      <c r="BG381" t="str">
        <f>VLOOKUP(AZ381,'Lookup Tables'!$A$75:$B$86,2,TRUE)</f>
        <v>Level 7</v>
      </c>
      <c r="BH381" t="str">
        <f t="shared" si="11"/>
        <v>Level 7</v>
      </c>
    </row>
    <row r="382" spans="1:60" x14ac:dyDescent="0.3">
      <c r="A382">
        <v>8784568</v>
      </c>
      <c r="B382">
        <v>849</v>
      </c>
      <c r="C382" t="s">
        <v>4185</v>
      </c>
      <c r="D382">
        <v>0</v>
      </c>
      <c r="E382">
        <v>0</v>
      </c>
      <c r="F382">
        <v>1</v>
      </c>
      <c r="G382">
        <v>0</v>
      </c>
      <c r="H382" t="str">
        <f>VLOOKUP(B382,'Lookup Tables'!$A$75:$B$86,2,TRUE)</f>
        <v>Level 3</v>
      </c>
      <c r="AY382">
        <v>8784568</v>
      </c>
      <c r="AZ382">
        <v>849</v>
      </c>
      <c r="BA382" t="s">
        <v>4185</v>
      </c>
      <c r="BB382">
        <v>0</v>
      </c>
      <c r="BC382">
        <v>0</v>
      </c>
      <c r="BD382">
        <v>1</v>
      </c>
      <c r="BE382">
        <v>0</v>
      </c>
      <c r="BF382">
        <f t="shared" si="10"/>
        <v>1</v>
      </c>
      <c r="BG382" t="str">
        <f>VLOOKUP(AZ382,'Lookup Tables'!$A$75:$B$86,2,TRUE)</f>
        <v>Level 3</v>
      </c>
      <c r="BH382" t="str">
        <f t="shared" si="11"/>
        <v>Level 3</v>
      </c>
    </row>
    <row r="383" spans="1:60" x14ac:dyDescent="0.3">
      <c r="A383">
        <v>38024</v>
      </c>
      <c r="B383">
        <v>16558</v>
      </c>
      <c r="C383" t="s">
        <v>4186</v>
      </c>
      <c r="D383">
        <v>0</v>
      </c>
      <c r="E383">
        <v>0</v>
      </c>
      <c r="F383">
        <v>1</v>
      </c>
      <c r="G383">
        <v>0</v>
      </c>
      <c r="H383" t="str">
        <f>VLOOKUP(B383,'Lookup Tables'!$A$75:$B$86,2,TRUE)</f>
        <v>Level 8</v>
      </c>
      <c r="AY383">
        <v>38024</v>
      </c>
      <c r="AZ383">
        <v>16558</v>
      </c>
      <c r="BA383" t="s">
        <v>4186</v>
      </c>
      <c r="BB383">
        <v>0</v>
      </c>
      <c r="BC383">
        <v>0</v>
      </c>
      <c r="BD383">
        <v>1</v>
      </c>
      <c r="BE383">
        <v>0</v>
      </c>
      <c r="BF383">
        <f t="shared" si="10"/>
        <v>1</v>
      </c>
      <c r="BG383" t="str">
        <f>VLOOKUP(AZ383,'Lookup Tables'!$A$75:$B$86,2,TRUE)</f>
        <v>Level 8</v>
      </c>
      <c r="BH383" t="str">
        <f t="shared" si="11"/>
        <v>Level 8</v>
      </c>
    </row>
    <row r="384" spans="1:60" x14ac:dyDescent="0.3">
      <c r="A384">
        <v>189950</v>
      </c>
      <c r="B384">
        <v>71214</v>
      </c>
      <c r="C384" t="s">
        <v>4187</v>
      </c>
      <c r="D384">
        <v>0</v>
      </c>
      <c r="E384">
        <v>1</v>
      </c>
      <c r="F384">
        <v>1</v>
      </c>
      <c r="G384">
        <v>0</v>
      </c>
      <c r="H384" t="str">
        <f>VLOOKUP(B384,'Lookup Tables'!$A$75:$B$86,2,TRUE)</f>
        <v>Level 10</v>
      </c>
      <c r="AY384">
        <v>189950</v>
      </c>
      <c r="AZ384">
        <v>71214</v>
      </c>
      <c r="BA384" t="s">
        <v>4187</v>
      </c>
      <c r="BB384">
        <v>0</v>
      </c>
      <c r="BC384">
        <v>1</v>
      </c>
      <c r="BD384">
        <v>1</v>
      </c>
      <c r="BE384">
        <v>0</v>
      </c>
      <c r="BF384">
        <f t="shared" si="10"/>
        <v>2</v>
      </c>
      <c r="BG384" t="str">
        <f>VLOOKUP(AZ384,'Lookup Tables'!$A$75:$B$86,2,TRUE)</f>
        <v>Level 10</v>
      </c>
      <c r="BH384" t="str">
        <f t="shared" si="11"/>
        <v>Level 10</v>
      </c>
    </row>
    <row r="385" spans="1:60" x14ac:dyDescent="0.3">
      <c r="A385">
        <v>269035</v>
      </c>
      <c r="B385">
        <v>390</v>
      </c>
      <c r="C385" t="s">
        <v>4188</v>
      </c>
      <c r="D385">
        <v>0</v>
      </c>
      <c r="E385">
        <v>0</v>
      </c>
      <c r="F385">
        <v>3</v>
      </c>
      <c r="G385">
        <v>0</v>
      </c>
      <c r="H385" t="str">
        <f>VLOOKUP(B385,'Lookup Tables'!$A$75:$B$86,2,TRUE)</f>
        <v>Level 2</v>
      </c>
      <c r="AY385">
        <v>269035</v>
      </c>
      <c r="AZ385">
        <v>390</v>
      </c>
      <c r="BA385" t="s">
        <v>4188</v>
      </c>
      <c r="BB385">
        <v>0</v>
      </c>
      <c r="BC385">
        <v>0</v>
      </c>
      <c r="BD385">
        <v>3</v>
      </c>
      <c r="BE385">
        <v>0</v>
      </c>
      <c r="BF385">
        <f t="shared" si="10"/>
        <v>3</v>
      </c>
      <c r="BG385" t="str">
        <f>VLOOKUP(AZ385,'Lookup Tables'!$A$75:$B$86,2,TRUE)</f>
        <v>Level 2</v>
      </c>
      <c r="BH385" t="str">
        <f t="shared" si="11"/>
        <v>Level 2</v>
      </c>
    </row>
    <row r="386" spans="1:60" x14ac:dyDescent="0.3">
      <c r="A386">
        <v>4702869</v>
      </c>
      <c r="B386">
        <v>173</v>
      </c>
      <c r="C386" t="s">
        <v>4189</v>
      </c>
      <c r="D386">
        <v>0</v>
      </c>
      <c r="E386">
        <v>0</v>
      </c>
      <c r="F386">
        <v>1</v>
      </c>
      <c r="G386">
        <v>0</v>
      </c>
      <c r="H386" t="str">
        <f>VLOOKUP(B386,'Lookup Tables'!$A$75:$B$86,2,TRUE)</f>
        <v>Level 1</v>
      </c>
      <c r="AY386">
        <v>4702869</v>
      </c>
      <c r="AZ386">
        <v>173</v>
      </c>
      <c r="BA386" t="s">
        <v>4189</v>
      </c>
      <c r="BB386">
        <v>0</v>
      </c>
      <c r="BC386">
        <v>0</v>
      </c>
      <c r="BD386">
        <v>1</v>
      </c>
      <c r="BE386">
        <v>0</v>
      </c>
      <c r="BF386">
        <f t="shared" si="10"/>
        <v>1</v>
      </c>
      <c r="BG386" t="str">
        <f>VLOOKUP(AZ386,'Lookup Tables'!$A$75:$B$86,2,TRUE)</f>
        <v>Level 1</v>
      </c>
      <c r="BH386" t="str">
        <f t="shared" si="11"/>
        <v>Level 1</v>
      </c>
    </row>
    <row r="387" spans="1:60" x14ac:dyDescent="0.3">
      <c r="A387">
        <v>1515307</v>
      </c>
      <c r="B387">
        <v>2908</v>
      </c>
      <c r="C387" t="s">
        <v>4190</v>
      </c>
      <c r="D387">
        <v>0</v>
      </c>
      <c r="E387">
        <v>1</v>
      </c>
      <c r="F387">
        <v>1</v>
      </c>
      <c r="G387">
        <v>0</v>
      </c>
      <c r="H387" t="str">
        <f>VLOOKUP(B387,'Lookup Tables'!$A$75:$B$86,2,TRUE)</f>
        <v>Level 5</v>
      </c>
      <c r="AY387">
        <v>1515307</v>
      </c>
      <c r="AZ387">
        <v>2908</v>
      </c>
      <c r="BA387" t="s">
        <v>4190</v>
      </c>
      <c r="BB387">
        <v>0</v>
      </c>
      <c r="BC387">
        <v>1</v>
      </c>
      <c r="BD387">
        <v>1</v>
      </c>
      <c r="BE387">
        <v>0</v>
      </c>
      <c r="BF387">
        <f t="shared" ref="BF387:BF450" si="12">SUM(BC387:BE387)</f>
        <v>2</v>
      </c>
      <c r="BG387" t="str">
        <f>VLOOKUP(AZ387,'Lookup Tables'!$A$75:$B$86,2,TRUE)</f>
        <v>Level 5</v>
      </c>
      <c r="BH387" t="str">
        <f t="shared" si="11"/>
        <v>Level 5</v>
      </c>
    </row>
    <row r="388" spans="1:60" x14ac:dyDescent="0.3">
      <c r="A388">
        <v>12450747</v>
      </c>
      <c r="B388">
        <v>14814</v>
      </c>
      <c r="C388" t="s">
        <v>4191</v>
      </c>
      <c r="D388">
        <v>0</v>
      </c>
      <c r="E388">
        <v>0</v>
      </c>
      <c r="F388">
        <v>2</v>
      </c>
      <c r="G388">
        <v>0</v>
      </c>
      <c r="H388" t="str">
        <f>VLOOKUP(B388,'Lookup Tables'!$A$75:$B$86,2,TRUE)</f>
        <v>Level 8</v>
      </c>
      <c r="AY388">
        <v>12450747</v>
      </c>
      <c r="AZ388">
        <v>14814</v>
      </c>
      <c r="BA388" t="s">
        <v>4191</v>
      </c>
      <c r="BB388">
        <v>0</v>
      </c>
      <c r="BC388">
        <v>0</v>
      </c>
      <c r="BD388">
        <v>2</v>
      </c>
      <c r="BE388">
        <v>0</v>
      </c>
      <c r="BF388">
        <f t="shared" si="12"/>
        <v>2</v>
      </c>
      <c r="BG388" t="str">
        <f>VLOOKUP(AZ388,'Lookup Tables'!$A$75:$B$86,2,TRUE)</f>
        <v>Level 8</v>
      </c>
      <c r="BH388" t="str">
        <f t="shared" ref="BH388:BH451" si="13">IF(BF388&gt;0,BG388,"")</f>
        <v>Level 8</v>
      </c>
    </row>
    <row r="389" spans="1:60" x14ac:dyDescent="0.3">
      <c r="A389">
        <v>2658697</v>
      </c>
      <c r="B389">
        <v>3445</v>
      </c>
      <c r="C389" t="s">
        <v>3023</v>
      </c>
      <c r="D389">
        <v>0</v>
      </c>
      <c r="E389">
        <v>3</v>
      </c>
      <c r="F389">
        <v>5</v>
      </c>
      <c r="G389">
        <v>1</v>
      </c>
      <c r="H389" t="str">
        <f>VLOOKUP(B389,'Lookup Tables'!$A$75:$B$86,2,TRUE)</f>
        <v>Level 6</v>
      </c>
      <c r="AY389">
        <v>2658697</v>
      </c>
      <c r="AZ389">
        <v>3445</v>
      </c>
      <c r="BA389" t="s">
        <v>3023</v>
      </c>
      <c r="BB389">
        <v>0</v>
      </c>
      <c r="BC389">
        <v>3</v>
      </c>
      <c r="BD389">
        <v>5</v>
      </c>
      <c r="BE389">
        <v>1</v>
      </c>
      <c r="BF389">
        <f t="shared" si="12"/>
        <v>9</v>
      </c>
      <c r="BG389" t="str">
        <f>VLOOKUP(AZ389,'Lookup Tables'!$A$75:$B$86,2,TRUE)</f>
        <v>Level 6</v>
      </c>
      <c r="BH389" t="str">
        <f t="shared" si="13"/>
        <v>Level 6</v>
      </c>
    </row>
    <row r="390" spans="1:60" x14ac:dyDescent="0.3">
      <c r="A390">
        <v>7609093</v>
      </c>
      <c r="B390">
        <v>16573</v>
      </c>
      <c r="C390" t="s">
        <v>3049</v>
      </c>
      <c r="D390">
        <v>0</v>
      </c>
      <c r="E390">
        <v>1</v>
      </c>
      <c r="F390">
        <v>2</v>
      </c>
      <c r="G390">
        <v>1</v>
      </c>
      <c r="H390" t="str">
        <f>VLOOKUP(B390,'Lookup Tables'!$A$75:$B$86,2,TRUE)</f>
        <v>Level 8</v>
      </c>
      <c r="AY390">
        <v>7609093</v>
      </c>
      <c r="AZ390">
        <v>16573</v>
      </c>
      <c r="BA390" t="s">
        <v>3049</v>
      </c>
      <c r="BB390">
        <v>0</v>
      </c>
      <c r="BC390">
        <v>1</v>
      </c>
      <c r="BD390">
        <v>2</v>
      </c>
      <c r="BE390">
        <v>1</v>
      </c>
      <c r="BF390">
        <f t="shared" si="12"/>
        <v>4</v>
      </c>
      <c r="BG390" t="str">
        <f>VLOOKUP(AZ390,'Lookup Tables'!$A$75:$B$86,2,TRUE)</f>
        <v>Level 8</v>
      </c>
      <c r="BH390" t="str">
        <f t="shared" si="13"/>
        <v>Level 8</v>
      </c>
    </row>
    <row r="391" spans="1:60" x14ac:dyDescent="0.3">
      <c r="A391">
        <v>921054</v>
      </c>
      <c r="B391">
        <v>12013</v>
      </c>
      <c r="C391" t="s">
        <v>4192</v>
      </c>
      <c r="D391">
        <v>0</v>
      </c>
      <c r="E391">
        <v>0</v>
      </c>
      <c r="F391">
        <v>3</v>
      </c>
      <c r="G391">
        <v>0</v>
      </c>
      <c r="H391" t="str">
        <f>VLOOKUP(B391,'Lookup Tables'!$A$75:$B$86,2,TRUE)</f>
        <v>Level 8</v>
      </c>
      <c r="AY391">
        <v>921054</v>
      </c>
      <c r="AZ391">
        <v>12013</v>
      </c>
      <c r="BA391" t="s">
        <v>4192</v>
      </c>
      <c r="BB391">
        <v>0</v>
      </c>
      <c r="BC391">
        <v>0</v>
      </c>
      <c r="BD391">
        <v>3</v>
      </c>
      <c r="BE391">
        <v>0</v>
      </c>
      <c r="BF391">
        <f t="shared" si="12"/>
        <v>3</v>
      </c>
      <c r="BG391" t="str">
        <f>VLOOKUP(AZ391,'Lookup Tables'!$A$75:$B$86,2,TRUE)</f>
        <v>Level 8</v>
      </c>
      <c r="BH391" t="str">
        <f t="shared" si="13"/>
        <v>Level 8</v>
      </c>
    </row>
    <row r="392" spans="1:60" x14ac:dyDescent="0.3">
      <c r="A392">
        <v>10883465</v>
      </c>
      <c r="B392">
        <v>2708</v>
      </c>
      <c r="C392" t="s">
        <v>4193</v>
      </c>
      <c r="D392">
        <v>0</v>
      </c>
      <c r="E392">
        <v>0</v>
      </c>
      <c r="F392">
        <v>1</v>
      </c>
      <c r="G392">
        <v>0</v>
      </c>
      <c r="H392" t="str">
        <f>VLOOKUP(B392,'Lookup Tables'!$A$75:$B$86,2,TRUE)</f>
        <v>Level 5</v>
      </c>
      <c r="AY392">
        <v>10883465</v>
      </c>
      <c r="AZ392">
        <v>2708</v>
      </c>
      <c r="BA392" t="s">
        <v>4193</v>
      </c>
      <c r="BB392">
        <v>0</v>
      </c>
      <c r="BC392">
        <v>0</v>
      </c>
      <c r="BD392">
        <v>1</v>
      </c>
      <c r="BE392">
        <v>0</v>
      </c>
      <c r="BF392">
        <f t="shared" si="12"/>
        <v>1</v>
      </c>
      <c r="BG392" t="str">
        <f>VLOOKUP(AZ392,'Lookup Tables'!$A$75:$B$86,2,TRUE)</f>
        <v>Level 5</v>
      </c>
      <c r="BH392" t="str">
        <f t="shared" si="13"/>
        <v>Level 5</v>
      </c>
    </row>
    <row r="393" spans="1:60" x14ac:dyDescent="0.3">
      <c r="A393">
        <v>3623566</v>
      </c>
      <c r="B393">
        <v>1303</v>
      </c>
      <c r="C393" t="s">
        <v>3085</v>
      </c>
      <c r="D393">
        <v>0</v>
      </c>
      <c r="E393">
        <v>1</v>
      </c>
      <c r="F393">
        <v>3</v>
      </c>
      <c r="G393">
        <v>0</v>
      </c>
      <c r="H393" t="str">
        <f>VLOOKUP(B393,'Lookup Tables'!$A$75:$B$86,2,TRUE)</f>
        <v>Level 4</v>
      </c>
      <c r="AY393">
        <v>3623566</v>
      </c>
      <c r="AZ393">
        <v>1303</v>
      </c>
      <c r="BA393" t="s">
        <v>3085</v>
      </c>
      <c r="BB393">
        <v>0</v>
      </c>
      <c r="BC393">
        <v>1</v>
      </c>
      <c r="BD393">
        <v>3</v>
      </c>
      <c r="BE393">
        <v>0</v>
      </c>
      <c r="BF393">
        <f t="shared" si="12"/>
        <v>4</v>
      </c>
      <c r="BG393" t="str">
        <f>VLOOKUP(AZ393,'Lookup Tables'!$A$75:$B$86,2,TRUE)</f>
        <v>Level 4</v>
      </c>
      <c r="BH393" t="str">
        <f t="shared" si="13"/>
        <v>Level 4</v>
      </c>
    </row>
    <row r="394" spans="1:60" x14ac:dyDescent="0.3">
      <c r="A394">
        <v>1048572</v>
      </c>
      <c r="B394">
        <v>526892</v>
      </c>
      <c r="C394" t="s">
        <v>4194</v>
      </c>
      <c r="D394">
        <v>0</v>
      </c>
      <c r="E394">
        <v>0</v>
      </c>
      <c r="F394">
        <v>1</v>
      </c>
      <c r="G394">
        <v>2</v>
      </c>
      <c r="H394" t="str">
        <f>VLOOKUP(B394,'Lookup Tables'!$A$75:$B$86,2,TRUE)</f>
        <v>Level 11</v>
      </c>
      <c r="AY394">
        <v>1048572</v>
      </c>
      <c r="AZ394">
        <v>526892</v>
      </c>
      <c r="BA394" t="s">
        <v>4194</v>
      </c>
      <c r="BB394">
        <v>0</v>
      </c>
      <c r="BC394">
        <v>0</v>
      </c>
      <c r="BD394">
        <v>1</v>
      </c>
      <c r="BE394">
        <v>2</v>
      </c>
      <c r="BF394">
        <f t="shared" si="12"/>
        <v>3</v>
      </c>
      <c r="BG394" t="str">
        <f>VLOOKUP(AZ394,'Lookup Tables'!$A$75:$B$86,2,TRUE)</f>
        <v>Level 11</v>
      </c>
      <c r="BH394" t="str">
        <f t="shared" si="13"/>
        <v>Level 11</v>
      </c>
    </row>
    <row r="395" spans="1:60" x14ac:dyDescent="0.3">
      <c r="A395">
        <v>3689450</v>
      </c>
      <c r="B395">
        <v>19928</v>
      </c>
      <c r="C395" t="s">
        <v>4195</v>
      </c>
      <c r="D395">
        <v>0</v>
      </c>
      <c r="E395">
        <v>0</v>
      </c>
      <c r="F395">
        <v>1</v>
      </c>
      <c r="G395">
        <v>0</v>
      </c>
      <c r="H395" t="str">
        <f>VLOOKUP(B395,'Lookup Tables'!$A$75:$B$86,2,TRUE)</f>
        <v>Level 8</v>
      </c>
      <c r="AY395">
        <v>3689450</v>
      </c>
      <c r="AZ395">
        <v>19928</v>
      </c>
      <c r="BA395" t="s">
        <v>4195</v>
      </c>
      <c r="BB395">
        <v>0</v>
      </c>
      <c r="BC395">
        <v>0</v>
      </c>
      <c r="BD395">
        <v>1</v>
      </c>
      <c r="BE395">
        <v>0</v>
      </c>
      <c r="BF395">
        <f t="shared" si="12"/>
        <v>1</v>
      </c>
      <c r="BG395" t="str">
        <f>VLOOKUP(AZ395,'Lookup Tables'!$A$75:$B$86,2,TRUE)</f>
        <v>Level 8</v>
      </c>
      <c r="BH395" t="str">
        <f t="shared" si="13"/>
        <v>Level 8</v>
      </c>
    </row>
    <row r="396" spans="1:60" x14ac:dyDescent="0.3">
      <c r="A396">
        <v>15419298</v>
      </c>
      <c r="B396">
        <v>646</v>
      </c>
      <c r="C396" t="s">
        <v>3033</v>
      </c>
      <c r="D396">
        <v>0</v>
      </c>
      <c r="E396">
        <v>5</v>
      </c>
      <c r="F396">
        <v>3</v>
      </c>
      <c r="G396">
        <v>1</v>
      </c>
      <c r="H396" t="str">
        <f>VLOOKUP(B396,'Lookup Tables'!$A$75:$B$86,2,TRUE)</f>
        <v>Level 3</v>
      </c>
      <c r="AY396">
        <v>15419298</v>
      </c>
      <c r="AZ396">
        <v>646</v>
      </c>
      <c r="BA396" t="s">
        <v>3033</v>
      </c>
      <c r="BB396">
        <v>0</v>
      </c>
      <c r="BC396">
        <v>5</v>
      </c>
      <c r="BD396">
        <v>3</v>
      </c>
      <c r="BE396">
        <v>1</v>
      </c>
      <c r="BF396">
        <f t="shared" si="12"/>
        <v>9</v>
      </c>
      <c r="BG396" t="str">
        <f>VLOOKUP(AZ396,'Lookup Tables'!$A$75:$B$86,2,TRUE)</f>
        <v>Level 3</v>
      </c>
      <c r="BH396" t="str">
        <f t="shared" si="13"/>
        <v>Level 3</v>
      </c>
    </row>
    <row r="397" spans="1:60" x14ac:dyDescent="0.3">
      <c r="A397">
        <v>14491467</v>
      </c>
      <c r="B397">
        <v>3111</v>
      </c>
      <c r="C397" t="s">
        <v>4196</v>
      </c>
      <c r="D397">
        <v>0</v>
      </c>
      <c r="E397">
        <v>0</v>
      </c>
      <c r="F397">
        <v>2</v>
      </c>
      <c r="G397">
        <v>0</v>
      </c>
      <c r="H397" t="str">
        <f>VLOOKUP(B397,'Lookup Tables'!$A$75:$B$86,2,TRUE)</f>
        <v>Level 6</v>
      </c>
      <c r="AY397">
        <v>14491467</v>
      </c>
      <c r="AZ397">
        <v>3111</v>
      </c>
      <c r="BA397" t="s">
        <v>4196</v>
      </c>
      <c r="BB397">
        <v>0</v>
      </c>
      <c r="BC397">
        <v>0</v>
      </c>
      <c r="BD397">
        <v>2</v>
      </c>
      <c r="BE397">
        <v>0</v>
      </c>
      <c r="BF397">
        <f t="shared" si="12"/>
        <v>2</v>
      </c>
      <c r="BG397" t="str">
        <f>VLOOKUP(AZ397,'Lookup Tables'!$A$75:$B$86,2,TRUE)</f>
        <v>Level 6</v>
      </c>
      <c r="BH397" t="str">
        <f t="shared" si="13"/>
        <v>Level 6</v>
      </c>
    </row>
    <row r="398" spans="1:60" x14ac:dyDescent="0.3">
      <c r="A398">
        <v>10955627</v>
      </c>
      <c r="B398">
        <v>814</v>
      </c>
      <c r="C398" t="s">
        <v>4197</v>
      </c>
      <c r="D398">
        <v>0</v>
      </c>
      <c r="E398">
        <v>1</v>
      </c>
      <c r="F398">
        <v>2</v>
      </c>
      <c r="G398">
        <v>0</v>
      </c>
      <c r="H398" t="str">
        <f>VLOOKUP(B398,'Lookup Tables'!$A$75:$B$86,2,TRUE)</f>
        <v>Level 3</v>
      </c>
      <c r="AY398">
        <v>10955627</v>
      </c>
      <c r="AZ398">
        <v>814</v>
      </c>
      <c r="BA398" t="s">
        <v>4197</v>
      </c>
      <c r="BB398">
        <v>0</v>
      </c>
      <c r="BC398">
        <v>1</v>
      </c>
      <c r="BD398">
        <v>2</v>
      </c>
      <c r="BE398">
        <v>0</v>
      </c>
      <c r="BF398">
        <f t="shared" si="12"/>
        <v>3</v>
      </c>
      <c r="BG398" t="str">
        <f>VLOOKUP(AZ398,'Lookup Tables'!$A$75:$B$86,2,TRUE)</f>
        <v>Level 3</v>
      </c>
      <c r="BH398" t="str">
        <f t="shared" si="13"/>
        <v>Level 3</v>
      </c>
    </row>
    <row r="399" spans="1:60" x14ac:dyDescent="0.3">
      <c r="A399">
        <v>5759850</v>
      </c>
      <c r="B399">
        <v>831</v>
      </c>
      <c r="C399" t="s">
        <v>4198</v>
      </c>
      <c r="D399">
        <v>0</v>
      </c>
      <c r="E399">
        <v>0</v>
      </c>
      <c r="F399">
        <v>3</v>
      </c>
      <c r="G399">
        <v>0</v>
      </c>
      <c r="H399" t="str">
        <f>VLOOKUP(B399,'Lookup Tables'!$A$75:$B$86,2,TRUE)</f>
        <v>Level 3</v>
      </c>
      <c r="AY399">
        <v>5759850</v>
      </c>
      <c r="AZ399">
        <v>831</v>
      </c>
      <c r="BA399" t="s">
        <v>4198</v>
      </c>
      <c r="BB399">
        <v>0</v>
      </c>
      <c r="BC399">
        <v>0</v>
      </c>
      <c r="BD399">
        <v>3</v>
      </c>
      <c r="BE399">
        <v>0</v>
      </c>
      <c r="BF399">
        <f t="shared" si="12"/>
        <v>3</v>
      </c>
      <c r="BG399" t="str">
        <f>VLOOKUP(AZ399,'Lookup Tables'!$A$75:$B$86,2,TRUE)</f>
        <v>Level 3</v>
      </c>
      <c r="BH399" t="str">
        <f t="shared" si="13"/>
        <v>Level 3</v>
      </c>
    </row>
    <row r="400" spans="1:60" x14ac:dyDescent="0.3">
      <c r="A400">
        <v>9822401</v>
      </c>
      <c r="B400">
        <v>1272</v>
      </c>
      <c r="C400" t="s">
        <v>4199</v>
      </c>
      <c r="D400">
        <v>0</v>
      </c>
      <c r="E400">
        <v>0</v>
      </c>
      <c r="F400">
        <v>1</v>
      </c>
      <c r="G400">
        <v>0</v>
      </c>
      <c r="H400" t="str">
        <f>VLOOKUP(B400,'Lookup Tables'!$A$75:$B$86,2,TRUE)</f>
        <v>Level 4</v>
      </c>
      <c r="AY400">
        <v>9822401</v>
      </c>
      <c r="AZ400">
        <v>1272</v>
      </c>
      <c r="BA400" t="s">
        <v>4199</v>
      </c>
      <c r="BB400">
        <v>0</v>
      </c>
      <c r="BC400">
        <v>0</v>
      </c>
      <c r="BD400">
        <v>1</v>
      </c>
      <c r="BE400">
        <v>0</v>
      </c>
      <c r="BF400">
        <f t="shared" si="12"/>
        <v>1</v>
      </c>
      <c r="BG400" t="str">
        <f>VLOOKUP(AZ400,'Lookup Tables'!$A$75:$B$86,2,TRUE)</f>
        <v>Level 4</v>
      </c>
      <c r="BH400" t="str">
        <f t="shared" si="13"/>
        <v>Level 4</v>
      </c>
    </row>
    <row r="401" spans="1:60" x14ac:dyDescent="0.3">
      <c r="A401">
        <v>264697</v>
      </c>
      <c r="B401">
        <v>153048</v>
      </c>
      <c r="C401" t="s">
        <v>3066</v>
      </c>
      <c r="D401">
        <v>0</v>
      </c>
      <c r="E401">
        <v>1</v>
      </c>
      <c r="F401">
        <v>3</v>
      </c>
      <c r="G401">
        <v>0</v>
      </c>
      <c r="H401" t="str">
        <f>VLOOKUP(B401,'Lookup Tables'!$A$75:$B$86,2,TRUE)</f>
        <v>Level 11</v>
      </c>
      <c r="AY401">
        <v>264697</v>
      </c>
      <c r="AZ401">
        <v>153048</v>
      </c>
      <c r="BA401" t="s">
        <v>3066</v>
      </c>
      <c r="BB401">
        <v>0</v>
      </c>
      <c r="BC401">
        <v>1</v>
      </c>
      <c r="BD401">
        <v>3</v>
      </c>
      <c r="BE401">
        <v>0</v>
      </c>
      <c r="BF401">
        <f t="shared" si="12"/>
        <v>4</v>
      </c>
      <c r="BG401" t="str">
        <f>VLOOKUP(AZ401,'Lookup Tables'!$A$75:$B$86,2,TRUE)</f>
        <v>Level 11</v>
      </c>
      <c r="BH401" t="str">
        <f t="shared" si="13"/>
        <v>Level 11</v>
      </c>
    </row>
    <row r="402" spans="1:60" x14ac:dyDescent="0.3">
      <c r="A402">
        <v>8062149</v>
      </c>
      <c r="B402">
        <v>506</v>
      </c>
      <c r="C402" t="s">
        <v>4200</v>
      </c>
      <c r="D402">
        <v>0</v>
      </c>
      <c r="E402">
        <v>0</v>
      </c>
      <c r="F402">
        <v>1</v>
      </c>
      <c r="G402">
        <v>0</v>
      </c>
      <c r="H402" t="str">
        <f>VLOOKUP(B402,'Lookup Tables'!$A$75:$B$86,2,TRUE)</f>
        <v>Level 3</v>
      </c>
      <c r="AY402">
        <v>8062149</v>
      </c>
      <c r="AZ402">
        <v>506</v>
      </c>
      <c r="BA402" t="s">
        <v>4200</v>
      </c>
      <c r="BB402">
        <v>0</v>
      </c>
      <c r="BC402">
        <v>0</v>
      </c>
      <c r="BD402">
        <v>1</v>
      </c>
      <c r="BE402">
        <v>0</v>
      </c>
      <c r="BF402">
        <f t="shared" si="12"/>
        <v>1</v>
      </c>
      <c r="BG402" t="str">
        <f>VLOOKUP(AZ402,'Lookup Tables'!$A$75:$B$86,2,TRUE)</f>
        <v>Level 3</v>
      </c>
      <c r="BH402" t="str">
        <f t="shared" si="13"/>
        <v>Level 3</v>
      </c>
    </row>
    <row r="403" spans="1:60" x14ac:dyDescent="0.3">
      <c r="A403">
        <v>8212196</v>
      </c>
      <c r="B403">
        <v>1863</v>
      </c>
      <c r="C403" t="s">
        <v>4201</v>
      </c>
      <c r="D403">
        <v>0</v>
      </c>
      <c r="E403">
        <v>0</v>
      </c>
      <c r="F403">
        <v>1</v>
      </c>
      <c r="G403">
        <v>0</v>
      </c>
      <c r="H403" t="str">
        <f>VLOOKUP(B403,'Lookup Tables'!$A$75:$B$86,2,TRUE)</f>
        <v>Level 4</v>
      </c>
      <c r="AY403">
        <v>8212196</v>
      </c>
      <c r="AZ403">
        <v>1863</v>
      </c>
      <c r="BA403" t="s">
        <v>4201</v>
      </c>
      <c r="BB403">
        <v>0</v>
      </c>
      <c r="BC403">
        <v>0</v>
      </c>
      <c r="BD403">
        <v>1</v>
      </c>
      <c r="BE403">
        <v>0</v>
      </c>
      <c r="BF403">
        <f t="shared" si="12"/>
        <v>1</v>
      </c>
      <c r="BG403" t="str">
        <f>VLOOKUP(AZ403,'Lookup Tables'!$A$75:$B$86,2,TRUE)</f>
        <v>Level 4</v>
      </c>
      <c r="BH403" t="str">
        <f t="shared" si="13"/>
        <v>Level 4</v>
      </c>
    </row>
    <row r="404" spans="1:60" x14ac:dyDescent="0.3">
      <c r="A404">
        <v>11912872</v>
      </c>
      <c r="B404">
        <v>121</v>
      </c>
      <c r="C404" t="s">
        <v>4202</v>
      </c>
      <c r="D404">
        <v>0</v>
      </c>
      <c r="E404">
        <v>0</v>
      </c>
      <c r="F404">
        <v>1</v>
      </c>
      <c r="G404">
        <v>0</v>
      </c>
      <c r="H404" t="str">
        <f>VLOOKUP(B404,'Lookup Tables'!$A$75:$B$86,2,TRUE)</f>
        <v>Level 1</v>
      </c>
      <c r="AY404">
        <v>11912872</v>
      </c>
      <c r="AZ404">
        <v>121</v>
      </c>
      <c r="BA404" t="s">
        <v>4202</v>
      </c>
      <c r="BB404">
        <v>0</v>
      </c>
      <c r="BC404">
        <v>0</v>
      </c>
      <c r="BD404">
        <v>1</v>
      </c>
      <c r="BE404">
        <v>0</v>
      </c>
      <c r="BF404">
        <f t="shared" si="12"/>
        <v>1</v>
      </c>
      <c r="BG404" t="str">
        <f>VLOOKUP(AZ404,'Lookup Tables'!$A$75:$B$86,2,TRUE)</f>
        <v>Level 1</v>
      </c>
      <c r="BH404" t="str">
        <f t="shared" si="13"/>
        <v>Level 1</v>
      </c>
    </row>
    <row r="405" spans="1:60" x14ac:dyDescent="0.3">
      <c r="A405">
        <v>12896555</v>
      </c>
      <c r="B405">
        <v>1416</v>
      </c>
      <c r="C405" t="s">
        <v>4203</v>
      </c>
      <c r="D405">
        <v>0</v>
      </c>
      <c r="E405">
        <v>0</v>
      </c>
      <c r="F405">
        <v>1</v>
      </c>
      <c r="G405">
        <v>1</v>
      </c>
      <c r="H405" t="str">
        <f>VLOOKUP(B405,'Lookup Tables'!$A$75:$B$86,2,TRUE)</f>
        <v>Level 4</v>
      </c>
      <c r="AY405">
        <v>12896555</v>
      </c>
      <c r="AZ405">
        <v>1416</v>
      </c>
      <c r="BA405" t="s">
        <v>4203</v>
      </c>
      <c r="BB405">
        <v>0</v>
      </c>
      <c r="BC405">
        <v>0</v>
      </c>
      <c r="BD405">
        <v>1</v>
      </c>
      <c r="BE405">
        <v>1</v>
      </c>
      <c r="BF405">
        <f t="shared" si="12"/>
        <v>2</v>
      </c>
      <c r="BG405" t="str">
        <f>VLOOKUP(AZ405,'Lookup Tables'!$A$75:$B$86,2,TRUE)</f>
        <v>Level 4</v>
      </c>
      <c r="BH405" t="str">
        <f t="shared" si="13"/>
        <v>Level 4</v>
      </c>
    </row>
    <row r="406" spans="1:60" x14ac:dyDescent="0.3">
      <c r="A406">
        <v>9175226</v>
      </c>
      <c r="B406">
        <v>1354</v>
      </c>
      <c r="C406" t="s">
        <v>4204</v>
      </c>
      <c r="D406">
        <v>0</v>
      </c>
      <c r="E406">
        <v>0</v>
      </c>
      <c r="F406">
        <v>1</v>
      </c>
      <c r="G406">
        <v>0</v>
      </c>
      <c r="H406" t="str">
        <f>VLOOKUP(B406,'Lookup Tables'!$A$75:$B$86,2,TRUE)</f>
        <v>Level 4</v>
      </c>
      <c r="AY406">
        <v>9175226</v>
      </c>
      <c r="AZ406">
        <v>1354</v>
      </c>
      <c r="BA406" t="s">
        <v>4204</v>
      </c>
      <c r="BB406">
        <v>0</v>
      </c>
      <c r="BC406">
        <v>0</v>
      </c>
      <c r="BD406">
        <v>1</v>
      </c>
      <c r="BE406">
        <v>0</v>
      </c>
      <c r="BF406">
        <f t="shared" si="12"/>
        <v>1</v>
      </c>
      <c r="BG406" t="str">
        <f>VLOOKUP(AZ406,'Lookup Tables'!$A$75:$B$86,2,TRUE)</f>
        <v>Level 4</v>
      </c>
      <c r="BH406" t="str">
        <f t="shared" si="13"/>
        <v>Level 4</v>
      </c>
    </row>
    <row r="407" spans="1:60" x14ac:dyDescent="0.3">
      <c r="A407">
        <v>10581132</v>
      </c>
      <c r="B407">
        <v>2621</v>
      </c>
      <c r="C407" t="s">
        <v>4205</v>
      </c>
      <c r="D407">
        <v>0</v>
      </c>
      <c r="E407">
        <v>0</v>
      </c>
      <c r="F407">
        <v>1</v>
      </c>
      <c r="G407">
        <v>0</v>
      </c>
      <c r="H407" t="str">
        <f>VLOOKUP(B407,'Lookup Tables'!$A$75:$B$86,2,TRUE)</f>
        <v>Level 5</v>
      </c>
      <c r="AY407">
        <v>10581132</v>
      </c>
      <c r="AZ407">
        <v>2621</v>
      </c>
      <c r="BA407" t="s">
        <v>4205</v>
      </c>
      <c r="BB407">
        <v>0</v>
      </c>
      <c r="BC407">
        <v>0</v>
      </c>
      <c r="BD407">
        <v>1</v>
      </c>
      <c r="BE407">
        <v>0</v>
      </c>
      <c r="BF407">
        <f t="shared" si="12"/>
        <v>1</v>
      </c>
      <c r="BG407" t="str">
        <f>VLOOKUP(AZ407,'Lookup Tables'!$A$75:$B$86,2,TRUE)</f>
        <v>Level 5</v>
      </c>
      <c r="BH407" t="str">
        <f t="shared" si="13"/>
        <v>Level 5</v>
      </c>
    </row>
    <row r="408" spans="1:60" x14ac:dyDescent="0.3">
      <c r="A408">
        <v>255966</v>
      </c>
      <c r="B408">
        <v>7965</v>
      </c>
      <c r="C408" t="s">
        <v>3042</v>
      </c>
      <c r="D408">
        <v>0</v>
      </c>
      <c r="E408">
        <v>2</v>
      </c>
      <c r="F408">
        <v>1</v>
      </c>
      <c r="G408">
        <v>1</v>
      </c>
      <c r="H408" t="str">
        <f>VLOOKUP(B408,'Lookup Tables'!$A$75:$B$86,2,TRUE)</f>
        <v>Level 7</v>
      </c>
      <c r="AY408">
        <v>255966</v>
      </c>
      <c r="AZ408">
        <v>7965</v>
      </c>
      <c r="BA408" t="s">
        <v>3042</v>
      </c>
      <c r="BB408">
        <v>0</v>
      </c>
      <c r="BC408">
        <v>2</v>
      </c>
      <c r="BD408">
        <v>1</v>
      </c>
      <c r="BE408">
        <v>1</v>
      </c>
      <c r="BF408">
        <f t="shared" si="12"/>
        <v>4</v>
      </c>
      <c r="BG408" t="str">
        <f>VLOOKUP(AZ408,'Lookup Tables'!$A$75:$B$86,2,TRUE)</f>
        <v>Level 7</v>
      </c>
      <c r="BH408" t="str">
        <f t="shared" si="13"/>
        <v>Level 7</v>
      </c>
    </row>
    <row r="409" spans="1:60" x14ac:dyDescent="0.3">
      <c r="A409">
        <v>8892051</v>
      </c>
      <c r="B409">
        <v>727</v>
      </c>
      <c r="C409" t="s">
        <v>3072</v>
      </c>
      <c r="D409">
        <v>0</v>
      </c>
      <c r="E409">
        <v>1</v>
      </c>
      <c r="F409">
        <v>1</v>
      </c>
      <c r="G409">
        <v>0</v>
      </c>
      <c r="H409" t="str">
        <f>VLOOKUP(B409,'Lookup Tables'!$A$75:$B$86,2,TRUE)</f>
        <v>Level 3</v>
      </c>
      <c r="AY409">
        <v>8892051</v>
      </c>
      <c r="AZ409">
        <v>727</v>
      </c>
      <c r="BA409" t="s">
        <v>3072</v>
      </c>
      <c r="BB409">
        <v>0</v>
      </c>
      <c r="BC409">
        <v>1</v>
      </c>
      <c r="BD409">
        <v>1</v>
      </c>
      <c r="BE409">
        <v>0</v>
      </c>
      <c r="BF409">
        <f t="shared" si="12"/>
        <v>2</v>
      </c>
      <c r="BG409" t="str">
        <f>VLOOKUP(AZ409,'Lookup Tables'!$A$75:$B$86,2,TRUE)</f>
        <v>Level 3</v>
      </c>
      <c r="BH409" t="str">
        <f t="shared" si="13"/>
        <v>Level 3</v>
      </c>
    </row>
    <row r="410" spans="1:60" x14ac:dyDescent="0.3">
      <c r="A410">
        <v>213269</v>
      </c>
      <c r="B410">
        <v>100550</v>
      </c>
      <c r="C410" t="s">
        <v>4206</v>
      </c>
      <c r="D410">
        <v>0</v>
      </c>
      <c r="E410">
        <v>0</v>
      </c>
      <c r="F410">
        <v>1</v>
      </c>
      <c r="G410">
        <v>0</v>
      </c>
      <c r="H410" t="str">
        <f>VLOOKUP(B410,'Lookup Tables'!$A$75:$B$86,2,TRUE)</f>
        <v>Level 11</v>
      </c>
      <c r="AY410">
        <v>213269</v>
      </c>
      <c r="AZ410">
        <v>100550</v>
      </c>
      <c r="BA410" t="s">
        <v>4206</v>
      </c>
      <c r="BB410">
        <v>0</v>
      </c>
      <c r="BC410">
        <v>0</v>
      </c>
      <c r="BD410">
        <v>1</v>
      </c>
      <c r="BE410">
        <v>0</v>
      </c>
      <c r="BF410">
        <f t="shared" si="12"/>
        <v>1</v>
      </c>
      <c r="BG410" t="str">
        <f>VLOOKUP(AZ410,'Lookup Tables'!$A$75:$B$86,2,TRUE)</f>
        <v>Level 11</v>
      </c>
      <c r="BH410" t="str">
        <f t="shared" si="13"/>
        <v>Level 11</v>
      </c>
    </row>
    <row r="411" spans="1:60" x14ac:dyDescent="0.3">
      <c r="A411">
        <v>1807542</v>
      </c>
      <c r="B411">
        <v>488</v>
      </c>
      <c r="C411" t="s">
        <v>3073</v>
      </c>
      <c r="D411">
        <v>0</v>
      </c>
      <c r="E411">
        <v>1</v>
      </c>
      <c r="F411">
        <v>2</v>
      </c>
      <c r="G411">
        <v>2</v>
      </c>
      <c r="H411" t="str">
        <f>VLOOKUP(B411,'Lookup Tables'!$A$75:$B$86,2,TRUE)</f>
        <v>Level 2</v>
      </c>
      <c r="AY411">
        <v>1807542</v>
      </c>
      <c r="AZ411">
        <v>488</v>
      </c>
      <c r="BA411" t="s">
        <v>3073</v>
      </c>
      <c r="BB411">
        <v>0</v>
      </c>
      <c r="BC411">
        <v>1</v>
      </c>
      <c r="BD411">
        <v>2</v>
      </c>
      <c r="BE411">
        <v>2</v>
      </c>
      <c r="BF411">
        <f t="shared" si="12"/>
        <v>5</v>
      </c>
      <c r="BG411" t="str">
        <f>VLOOKUP(AZ411,'Lookup Tables'!$A$75:$B$86,2,TRUE)</f>
        <v>Level 2</v>
      </c>
      <c r="BH411" t="str">
        <f t="shared" si="13"/>
        <v>Level 2</v>
      </c>
    </row>
    <row r="412" spans="1:60" x14ac:dyDescent="0.3">
      <c r="A412">
        <v>6442841</v>
      </c>
      <c r="B412">
        <v>2407</v>
      </c>
      <c r="C412" t="s">
        <v>4207</v>
      </c>
      <c r="D412">
        <v>0</v>
      </c>
      <c r="E412">
        <v>0</v>
      </c>
      <c r="F412">
        <v>1</v>
      </c>
      <c r="G412">
        <v>0</v>
      </c>
      <c r="H412" t="str">
        <f>VLOOKUP(B412,'Lookup Tables'!$A$75:$B$86,2,TRUE)</f>
        <v>Level 5</v>
      </c>
      <c r="AY412">
        <v>6442841</v>
      </c>
      <c r="AZ412">
        <v>2407</v>
      </c>
      <c r="BA412" t="s">
        <v>4207</v>
      </c>
      <c r="BB412">
        <v>0</v>
      </c>
      <c r="BC412">
        <v>0</v>
      </c>
      <c r="BD412">
        <v>1</v>
      </c>
      <c r="BE412">
        <v>0</v>
      </c>
      <c r="BF412">
        <f t="shared" si="12"/>
        <v>1</v>
      </c>
      <c r="BG412" t="str">
        <f>VLOOKUP(AZ412,'Lookup Tables'!$A$75:$B$86,2,TRUE)</f>
        <v>Level 5</v>
      </c>
      <c r="BH412" t="str">
        <f t="shared" si="13"/>
        <v>Level 5</v>
      </c>
    </row>
    <row r="413" spans="1:60" x14ac:dyDescent="0.3">
      <c r="A413">
        <v>8816585</v>
      </c>
      <c r="B413">
        <v>11802</v>
      </c>
      <c r="C413" t="s">
        <v>4208</v>
      </c>
      <c r="D413">
        <v>0</v>
      </c>
      <c r="E413">
        <v>0</v>
      </c>
      <c r="F413">
        <v>1</v>
      </c>
      <c r="G413">
        <v>0</v>
      </c>
      <c r="H413" t="str">
        <f>VLOOKUP(B413,'Lookup Tables'!$A$75:$B$86,2,TRUE)</f>
        <v>Level 8</v>
      </c>
      <c r="AY413">
        <v>8816585</v>
      </c>
      <c r="AZ413">
        <v>11802</v>
      </c>
      <c r="BA413" t="s">
        <v>4208</v>
      </c>
      <c r="BB413">
        <v>0</v>
      </c>
      <c r="BC413">
        <v>0</v>
      </c>
      <c r="BD413">
        <v>1</v>
      </c>
      <c r="BE413">
        <v>0</v>
      </c>
      <c r="BF413">
        <f t="shared" si="12"/>
        <v>1</v>
      </c>
      <c r="BG413" t="str">
        <f>VLOOKUP(AZ413,'Lookup Tables'!$A$75:$B$86,2,TRUE)</f>
        <v>Level 8</v>
      </c>
      <c r="BH413" t="str">
        <f t="shared" si="13"/>
        <v>Level 8</v>
      </c>
    </row>
    <row r="414" spans="1:60" x14ac:dyDescent="0.3">
      <c r="A414">
        <v>61311</v>
      </c>
      <c r="B414">
        <v>13855</v>
      </c>
      <c r="C414" t="s">
        <v>4209</v>
      </c>
      <c r="D414">
        <v>0</v>
      </c>
      <c r="E414">
        <v>1</v>
      </c>
      <c r="F414">
        <v>4</v>
      </c>
      <c r="G414">
        <v>1</v>
      </c>
      <c r="H414" t="str">
        <f>VLOOKUP(B414,'Lookup Tables'!$A$75:$B$86,2,TRUE)</f>
        <v>Level 8</v>
      </c>
      <c r="AY414">
        <v>61311</v>
      </c>
      <c r="AZ414">
        <v>13855</v>
      </c>
      <c r="BA414" t="s">
        <v>4209</v>
      </c>
      <c r="BB414">
        <v>0</v>
      </c>
      <c r="BC414">
        <v>1</v>
      </c>
      <c r="BD414">
        <v>4</v>
      </c>
      <c r="BE414">
        <v>1</v>
      </c>
      <c r="BF414">
        <f t="shared" si="12"/>
        <v>6</v>
      </c>
      <c r="BG414" t="str">
        <f>VLOOKUP(AZ414,'Lookup Tables'!$A$75:$B$86,2,TRUE)</f>
        <v>Level 8</v>
      </c>
      <c r="BH414" t="str">
        <f t="shared" si="13"/>
        <v>Level 8</v>
      </c>
    </row>
    <row r="415" spans="1:60" x14ac:dyDescent="0.3">
      <c r="A415">
        <v>1226915</v>
      </c>
      <c r="B415">
        <v>4550</v>
      </c>
      <c r="C415" t="s">
        <v>4210</v>
      </c>
      <c r="D415">
        <v>0</v>
      </c>
      <c r="E415">
        <v>0</v>
      </c>
      <c r="F415">
        <v>1</v>
      </c>
      <c r="G415">
        <v>0</v>
      </c>
      <c r="H415" t="str">
        <f>VLOOKUP(B415,'Lookup Tables'!$A$75:$B$86,2,TRUE)</f>
        <v>Level 6</v>
      </c>
      <c r="AY415">
        <v>1226915</v>
      </c>
      <c r="AZ415">
        <v>4550</v>
      </c>
      <c r="BA415" t="s">
        <v>4210</v>
      </c>
      <c r="BB415">
        <v>0</v>
      </c>
      <c r="BC415">
        <v>0</v>
      </c>
      <c r="BD415">
        <v>1</v>
      </c>
      <c r="BE415">
        <v>0</v>
      </c>
      <c r="BF415">
        <f t="shared" si="12"/>
        <v>1</v>
      </c>
      <c r="BG415" t="str">
        <f>VLOOKUP(AZ415,'Lookup Tables'!$A$75:$B$86,2,TRUE)</f>
        <v>Level 6</v>
      </c>
      <c r="BH415" t="str">
        <f t="shared" si="13"/>
        <v>Level 6</v>
      </c>
    </row>
    <row r="416" spans="1:60" x14ac:dyDescent="0.3">
      <c r="A416">
        <v>3959875</v>
      </c>
      <c r="B416">
        <v>45194</v>
      </c>
      <c r="C416" t="s">
        <v>4211</v>
      </c>
      <c r="D416">
        <v>0</v>
      </c>
      <c r="E416">
        <v>0</v>
      </c>
      <c r="F416">
        <v>3</v>
      </c>
      <c r="G416">
        <v>0</v>
      </c>
      <c r="H416" t="str">
        <f>VLOOKUP(B416,'Lookup Tables'!$A$75:$B$86,2,TRUE)</f>
        <v>Level 9</v>
      </c>
      <c r="AY416">
        <v>3959875</v>
      </c>
      <c r="AZ416">
        <v>45194</v>
      </c>
      <c r="BA416" t="s">
        <v>4211</v>
      </c>
      <c r="BB416">
        <v>0</v>
      </c>
      <c r="BC416">
        <v>0</v>
      </c>
      <c r="BD416">
        <v>3</v>
      </c>
      <c r="BE416">
        <v>0</v>
      </c>
      <c r="BF416">
        <f t="shared" si="12"/>
        <v>3</v>
      </c>
      <c r="BG416" t="str">
        <f>VLOOKUP(AZ416,'Lookup Tables'!$A$75:$B$86,2,TRUE)</f>
        <v>Level 9</v>
      </c>
      <c r="BH416" t="str">
        <f t="shared" si="13"/>
        <v>Level 9</v>
      </c>
    </row>
    <row r="417" spans="1:60" x14ac:dyDescent="0.3">
      <c r="A417">
        <v>155423</v>
      </c>
      <c r="B417">
        <v>285606</v>
      </c>
      <c r="C417" t="s">
        <v>3060</v>
      </c>
      <c r="D417">
        <v>0</v>
      </c>
      <c r="E417">
        <v>1</v>
      </c>
      <c r="F417">
        <v>4</v>
      </c>
      <c r="G417">
        <v>0</v>
      </c>
      <c r="H417" t="str">
        <f>VLOOKUP(B417,'Lookup Tables'!$A$75:$B$86,2,TRUE)</f>
        <v>Level 11</v>
      </c>
      <c r="AY417">
        <v>155423</v>
      </c>
      <c r="AZ417">
        <v>285606</v>
      </c>
      <c r="BA417" t="s">
        <v>3060</v>
      </c>
      <c r="BB417">
        <v>0</v>
      </c>
      <c r="BC417">
        <v>1</v>
      </c>
      <c r="BD417">
        <v>4</v>
      </c>
      <c r="BE417">
        <v>0</v>
      </c>
      <c r="BF417">
        <f t="shared" si="12"/>
        <v>5</v>
      </c>
      <c r="BG417" t="str">
        <f>VLOOKUP(AZ417,'Lookup Tables'!$A$75:$B$86,2,TRUE)</f>
        <v>Level 11</v>
      </c>
      <c r="BH417" t="str">
        <f t="shared" si="13"/>
        <v>Level 11</v>
      </c>
    </row>
    <row r="418" spans="1:60" x14ac:dyDescent="0.3">
      <c r="A418">
        <v>785065</v>
      </c>
      <c r="B418">
        <v>138299</v>
      </c>
      <c r="C418" t="s">
        <v>4212</v>
      </c>
      <c r="D418">
        <v>0</v>
      </c>
      <c r="E418">
        <v>0</v>
      </c>
      <c r="F418">
        <v>2</v>
      </c>
      <c r="G418">
        <v>0</v>
      </c>
      <c r="H418" t="str">
        <f>VLOOKUP(B418,'Lookup Tables'!$A$75:$B$86,2,TRUE)</f>
        <v>Level 11</v>
      </c>
      <c r="AY418">
        <v>785065</v>
      </c>
      <c r="AZ418">
        <v>138299</v>
      </c>
      <c r="BA418" t="s">
        <v>4212</v>
      </c>
      <c r="BB418">
        <v>0</v>
      </c>
      <c r="BC418">
        <v>0</v>
      </c>
      <c r="BD418">
        <v>2</v>
      </c>
      <c r="BE418">
        <v>0</v>
      </c>
      <c r="BF418">
        <f t="shared" si="12"/>
        <v>2</v>
      </c>
      <c r="BG418" t="str">
        <f>VLOOKUP(AZ418,'Lookup Tables'!$A$75:$B$86,2,TRUE)</f>
        <v>Level 11</v>
      </c>
      <c r="BH418" t="str">
        <f t="shared" si="13"/>
        <v>Level 11</v>
      </c>
    </row>
    <row r="419" spans="1:60" x14ac:dyDescent="0.3">
      <c r="A419">
        <v>365335</v>
      </c>
      <c r="B419">
        <v>757</v>
      </c>
      <c r="C419" t="s">
        <v>4213</v>
      </c>
      <c r="D419">
        <v>0</v>
      </c>
      <c r="E419">
        <v>0</v>
      </c>
      <c r="F419">
        <v>1</v>
      </c>
      <c r="G419">
        <v>0</v>
      </c>
      <c r="H419" t="str">
        <f>VLOOKUP(B419,'Lookup Tables'!$A$75:$B$86,2,TRUE)</f>
        <v>Level 3</v>
      </c>
      <c r="AY419">
        <v>365335</v>
      </c>
      <c r="AZ419">
        <v>757</v>
      </c>
      <c r="BA419" t="s">
        <v>4213</v>
      </c>
      <c r="BB419">
        <v>0</v>
      </c>
      <c r="BC419">
        <v>0</v>
      </c>
      <c r="BD419">
        <v>1</v>
      </c>
      <c r="BE419">
        <v>0</v>
      </c>
      <c r="BF419">
        <f t="shared" si="12"/>
        <v>1</v>
      </c>
      <c r="BG419" t="str">
        <f>VLOOKUP(AZ419,'Lookup Tables'!$A$75:$B$86,2,TRUE)</f>
        <v>Level 3</v>
      </c>
      <c r="BH419" t="str">
        <f t="shared" si="13"/>
        <v>Level 3</v>
      </c>
    </row>
    <row r="420" spans="1:60" x14ac:dyDescent="0.3">
      <c r="A420">
        <v>5954138</v>
      </c>
      <c r="B420">
        <v>1</v>
      </c>
      <c r="C420" t="s">
        <v>4214</v>
      </c>
      <c r="D420">
        <v>0</v>
      </c>
      <c r="E420">
        <v>0</v>
      </c>
      <c r="F420">
        <v>1</v>
      </c>
      <c r="G420">
        <v>0</v>
      </c>
      <c r="H420" t="str">
        <f>VLOOKUP(B420,'Lookup Tables'!$A$75:$B$86,2,TRUE)</f>
        <v>Level 1</v>
      </c>
      <c r="AY420">
        <v>5954138</v>
      </c>
      <c r="AZ420">
        <v>1</v>
      </c>
      <c r="BA420" t="s">
        <v>4214</v>
      </c>
      <c r="BB420">
        <v>0</v>
      </c>
      <c r="BC420">
        <v>0</v>
      </c>
      <c r="BD420">
        <v>1</v>
      </c>
      <c r="BE420">
        <v>0</v>
      </c>
      <c r="BF420">
        <f t="shared" si="12"/>
        <v>1</v>
      </c>
      <c r="BG420" t="str">
        <f>VLOOKUP(AZ420,'Lookup Tables'!$A$75:$B$86,2,TRUE)</f>
        <v>Level 1</v>
      </c>
      <c r="BH420" t="str">
        <f t="shared" si="13"/>
        <v>Level 1</v>
      </c>
    </row>
    <row r="421" spans="1:60" x14ac:dyDescent="0.3">
      <c r="A421">
        <v>211672</v>
      </c>
      <c r="B421">
        <v>16533</v>
      </c>
      <c r="C421" t="s">
        <v>4215</v>
      </c>
      <c r="D421">
        <v>0</v>
      </c>
      <c r="E421">
        <v>0</v>
      </c>
      <c r="F421">
        <v>3</v>
      </c>
      <c r="G421">
        <v>0</v>
      </c>
      <c r="H421" t="str">
        <f>VLOOKUP(B421,'Lookup Tables'!$A$75:$B$86,2,TRUE)</f>
        <v>Level 8</v>
      </c>
      <c r="AY421">
        <v>211672</v>
      </c>
      <c r="AZ421">
        <v>16533</v>
      </c>
      <c r="BA421" t="s">
        <v>4215</v>
      </c>
      <c r="BB421">
        <v>0</v>
      </c>
      <c r="BC421">
        <v>0</v>
      </c>
      <c r="BD421">
        <v>3</v>
      </c>
      <c r="BE421">
        <v>0</v>
      </c>
      <c r="BF421">
        <f t="shared" si="12"/>
        <v>3</v>
      </c>
      <c r="BG421" t="str">
        <f>VLOOKUP(AZ421,'Lookup Tables'!$A$75:$B$86,2,TRUE)</f>
        <v>Level 8</v>
      </c>
      <c r="BH421" t="str">
        <f t="shared" si="13"/>
        <v>Level 8</v>
      </c>
    </row>
    <row r="422" spans="1:60" x14ac:dyDescent="0.3">
      <c r="A422">
        <v>2770641</v>
      </c>
      <c r="B422">
        <v>1591</v>
      </c>
      <c r="C422" t="s">
        <v>3057</v>
      </c>
      <c r="D422">
        <v>0</v>
      </c>
      <c r="E422">
        <v>2</v>
      </c>
      <c r="F422">
        <v>2</v>
      </c>
      <c r="G422">
        <v>3</v>
      </c>
      <c r="H422" t="str">
        <f>VLOOKUP(B422,'Lookup Tables'!$A$75:$B$86,2,TRUE)</f>
        <v>Level 4</v>
      </c>
      <c r="AY422">
        <v>2770641</v>
      </c>
      <c r="AZ422">
        <v>1591</v>
      </c>
      <c r="BA422" t="s">
        <v>3057</v>
      </c>
      <c r="BB422">
        <v>0</v>
      </c>
      <c r="BC422">
        <v>2</v>
      </c>
      <c r="BD422">
        <v>2</v>
      </c>
      <c r="BE422">
        <v>3</v>
      </c>
      <c r="BF422">
        <f t="shared" si="12"/>
        <v>7</v>
      </c>
      <c r="BG422" t="str">
        <f>VLOOKUP(AZ422,'Lookup Tables'!$A$75:$B$86,2,TRUE)</f>
        <v>Level 4</v>
      </c>
      <c r="BH422" t="str">
        <f t="shared" si="13"/>
        <v>Level 4</v>
      </c>
    </row>
    <row r="423" spans="1:60" x14ac:dyDescent="0.3">
      <c r="A423">
        <v>12647099</v>
      </c>
      <c r="B423">
        <v>548</v>
      </c>
      <c r="C423" t="s">
        <v>4216</v>
      </c>
      <c r="D423">
        <v>0</v>
      </c>
      <c r="E423">
        <v>0</v>
      </c>
      <c r="F423">
        <v>2</v>
      </c>
      <c r="G423">
        <v>0</v>
      </c>
      <c r="H423" t="str">
        <f>VLOOKUP(B423,'Lookup Tables'!$A$75:$B$86,2,TRUE)</f>
        <v>Level 3</v>
      </c>
      <c r="AY423">
        <v>12647099</v>
      </c>
      <c r="AZ423">
        <v>548</v>
      </c>
      <c r="BA423" t="s">
        <v>4216</v>
      </c>
      <c r="BB423">
        <v>0</v>
      </c>
      <c r="BC423">
        <v>0</v>
      </c>
      <c r="BD423">
        <v>2</v>
      </c>
      <c r="BE423">
        <v>0</v>
      </c>
      <c r="BF423">
        <f t="shared" si="12"/>
        <v>2</v>
      </c>
      <c r="BG423" t="str">
        <f>VLOOKUP(AZ423,'Lookup Tables'!$A$75:$B$86,2,TRUE)</f>
        <v>Level 3</v>
      </c>
      <c r="BH423" t="str">
        <f t="shared" si="13"/>
        <v>Level 3</v>
      </c>
    </row>
    <row r="424" spans="1:60" x14ac:dyDescent="0.3">
      <c r="A424">
        <v>11204469</v>
      </c>
      <c r="B424">
        <v>3043</v>
      </c>
      <c r="C424" t="s">
        <v>4217</v>
      </c>
      <c r="D424">
        <v>0</v>
      </c>
      <c r="E424">
        <v>0</v>
      </c>
      <c r="F424">
        <v>1</v>
      </c>
      <c r="G424">
        <v>0</v>
      </c>
      <c r="H424" t="str">
        <f>VLOOKUP(B424,'Lookup Tables'!$A$75:$B$86,2,TRUE)</f>
        <v>Level 6</v>
      </c>
      <c r="AY424">
        <v>11204469</v>
      </c>
      <c r="AZ424">
        <v>3043</v>
      </c>
      <c r="BA424" t="s">
        <v>4217</v>
      </c>
      <c r="BB424">
        <v>0</v>
      </c>
      <c r="BC424">
        <v>0</v>
      </c>
      <c r="BD424">
        <v>1</v>
      </c>
      <c r="BE424">
        <v>0</v>
      </c>
      <c r="BF424">
        <f t="shared" si="12"/>
        <v>1</v>
      </c>
      <c r="BG424" t="str">
        <f>VLOOKUP(AZ424,'Lookup Tables'!$A$75:$B$86,2,TRUE)</f>
        <v>Level 6</v>
      </c>
      <c r="BH424" t="str">
        <f t="shared" si="13"/>
        <v>Level 6</v>
      </c>
    </row>
    <row r="425" spans="1:60" x14ac:dyDescent="0.3">
      <c r="A425">
        <v>1061179</v>
      </c>
      <c r="B425">
        <v>777</v>
      </c>
      <c r="C425" t="s">
        <v>4218</v>
      </c>
      <c r="D425">
        <v>0</v>
      </c>
      <c r="E425">
        <v>0</v>
      </c>
      <c r="F425">
        <v>1</v>
      </c>
      <c r="G425">
        <v>0</v>
      </c>
      <c r="H425" t="str">
        <f>VLOOKUP(B425,'Lookup Tables'!$A$75:$B$86,2,TRUE)</f>
        <v>Level 3</v>
      </c>
      <c r="AY425">
        <v>1061179</v>
      </c>
      <c r="AZ425">
        <v>777</v>
      </c>
      <c r="BA425" t="s">
        <v>4218</v>
      </c>
      <c r="BB425">
        <v>0</v>
      </c>
      <c r="BC425">
        <v>0</v>
      </c>
      <c r="BD425">
        <v>1</v>
      </c>
      <c r="BE425">
        <v>0</v>
      </c>
      <c r="BF425">
        <f t="shared" si="12"/>
        <v>1</v>
      </c>
      <c r="BG425" t="str">
        <f>VLOOKUP(AZ425,'Lookup Tables'!$A$75:$B$86,2,TRUE)</f>
        <v>Level 3</v>
      </c>
      <c r="BH425" t="str">
        <f t="shared" si="13"/>
        <v>Level 3</v>
      </c>
    </row>
    <row r="426" spans="1:60" x14ac:dyDescent="0.3">
      <c r="A426">
        <v>5053002</v>
      </c>
      <c r="B426">
        <v>1</v>
      </c>
      <c r="C426" t="s">
        <v>4219</v>
      </c>
      <c r="D426">
        <v>0</v>
      </c>
      <c r="E426">
        <v>0</v>
      </c>
      <c r="F426">
        <v>2</v>
      </c>
      <c r="G426">
        <v>0</v>
      </c>
      <c r="H426" t="str">
        <f>VLOOKUP(B426,'Lookup Tables'!$A$75:$B$86,2,TRUE)</f>
        <v>Level 1</v>
      </c>
      <c r="AY426">
        <v>5053002</v>
      </c>
      <c r="AZ426">
        <v>1</v>
      </c>
      <c r="BA426" t="s">
        <v>4219</v>
      </c>
      <c r="BB426">
        <v>0</v>
      </c>
      <c r="BC426">
        <v>0</v>
      </c>
      <c r="BD426">
        <v>2</v>
      </c>
      <c r="BE426">
        <v>0</v>
      </c>
      <c r="BF426">
        <f t="shared" si="12"/>
        <v>2</v>
      </c>
      <c r="BG426" t="str">
        <f>VLOOKUP(AZ426,'Lookup Tables'!$A$75:$B$86,2,TRUE)</f>
        <v>Level 1</v>
      </c>
      <c r="BH426" t="str">
        <f t="shared" si="13"/>
        <v>Level 1</v>
      </c>
    </row>
    <row r="427" spans="1:60" x14ac:dyDescent="0.3">
      <c r="A427">
        <v>2018357</v>
      </c>
      <c r="B427">
        <v>9301</v>
      </c>
      <c r="C427" t="s">
        <v>4220</v>
      </c>
      <c r="D427">
        <v>0</v>
      </c>
      <c r="E427">
        <v>0</v>
      </c>
      <c r="F427">
        <v>2</v>
      </c>
      <c r="G427">
        <v>0</v>
      </c>
      <c r="H427" t="str">
        <f>VLOOKUP(B427,'Lookup Tables'!$A$75:$B$86,2,TRUE)</f>
        <v>Level 7</v>
      </c>
      <c r="AY427">
        <v>2018357</v>
      </c>
      <c r="AZ427">
        <v>9301</v>
      </c>
      <c r="BA427" t="s">
        <v>4220</v>
      </c>
      <c r="BB427">
        <v>0</v>
      </c>
      <c r="BC427">
        <v>0</v>
      </c>
      <c r="BD427">
        <v>2</v>
      </c>
      <c r="BE427">
        <v>0</v>
      </c>
      <c r="BF427">
        <f t="shared" si="12"/>
        <v>2</v>
      </c>
      <c r="BG427" t="str">
        <f>VLOOKUP(AZ427,'Lookup Tables'!$A$75:$B$86,2,TRUE)</f>
        <v>Level 7</v>
      </c>
      <c r="BH427" t="str">
        <f t="shared" si="13"/>
        <v>Level 7</v>
      </c>
    </row>
    <row r="428" spans="1:60" x14ac:dyDescent="0.3">
      <c r="A428">
        <v>8825020</v>
      </c>
      <c r="B428">
        <v>2122</v>
      </c>
      <c r="C428" t="s">
        <v>4221</v>
      </c>
      <c r="D428">
        <v>0</v>
      </c>
      <c r="E428">
        <v>0</v>
      </c>
      <c r="F428">
        <v>2</v>
      </c>
      <c r="G428">
        <v>0</v>
      </c>
      <c r="H428" t="str">
        <f>VLOOKUP(B428,'Lookup Tables'!$A$75:$B$86,2,TRUE)</f>
        <v>Level 5</v>
      </c>
      <c r="AY428">
        <v>8825020</v>
      </c>
      <c r="AZ428">
        <v>2122</v>
      </c>
      <c r="BA428" t="s">
        <v>4221</v>
      </c>
      <c r="BB428">
        <v>0</v>
      </c>
      <c r="BC428">
        <v>0</v>
      </c>
      <c r="BD428">
        <v>2</v>
      </c>
      <c r="BE428">
        <v>0</v>
      </c>
      <c r="BF428">
        <f t="shared" si="12"/>
        <v>2</v>
      </c>
      <c r="BG428" t="str">
        <f>VLOOKUP(AZ428,'Lookup Tables'!$A$75:$B$86,2,TRUE)</f>
        <v>Level 5</v>
      </c>
      <c r="BH428" t="str">
        <f t="shared" si="13"/>
        <v>Level 5</v>
      </c>
    </row>
    <row r="429" spans="1:60" x14ac:dyDescent="0.3">
      <c r="A429">
        <v>3167364</v>
      </c>
      <c r="B429">
        <v>2401</v>
      </c>
      <c r="C429" t="s">
        <v>4222</v>
      </c>
      <c r="D429">
        <v>0</v>
      </c>
      <c r="E429">
        <v>0</v>
      </c>
      <c r="F429">
        <v>2</v>
      </c>
      <c r="G429">
        <v>0</v>
      </c>
      <c r="H429" t="str">
        <f>VLOOKUP(B429,'Lookup Tables'!$A$75:$B$86,2,TRUE)</f>
        <v>Level 5</v>
      </c>
      <c r="AY429">
        <v>3167364</v>
      </c>
      <c r="AZ429">
        <v>2401</v>
      </c>
      <c r="BA429" t="s">
        <v>4222</v>
      </c>
      <c r="BB429">
        <v>0</v>
      </c>
      <c r="BC429">
        <v>0</v>
      </c>
      <c r="BD429">
        <v>2</v>
      </c>
      <c r="BE429">
        <v>0</v>
      </c>
      <c r="BF429">
        <f t="shared" si="12"/>
        <v>2</v>
      </c>
      <c r="BG429" t="str">
        <f>VLOOKUP(AZ429,'Lookup Tables'!$A$75:$B$86,2,TRUE)</f>
        <v>Level 5</v>
      </c>
      <c r="BH429" t="str">
        <f t="shared" si="13"/>
        <v>Level 5</v>
      </c>
    </row>
    <row r="430" spans="1:60" x14ac:dyDescent="0.3">
      <c r="A430">
        <v>267</v>
      </c>
      <c r="B430">
        <v>353954</v>
      </c>
      <c r="C430" t="s">
        <v>4223</v>
      </c>
      <c r="D430">
        <v>0</v>
      </c>
      <c r="E430">
        <v>0</v>
      </c>
      <c r="F430">
        <v>1</v>
      </c>
      <c r="G430">
        <v>0</v>
      </c>
      <c r="H430" t="str">
        <f>VLOOKUP(B430,'Lookup Tables'!$A$75:$B$86,2,TRUE)</f>
        <v>Level 11</v>
      </c>
      <c r="AY430">
        <v>267</v>
      </c>
      <c r="AZ430">
        <v>353954</v>
      </c>
      <c r="BA430" t="s">
        <v>4223</v>
      </c>
      <c r="BB430">
        <v>0</v>
      </c>
      <c r="BC430">
        <v>0</v>
      </c>
      <c r="BD430">
        <v>1</v>
      </c>
      <c r="BE430">
        <v>0</v>
      </c>
      <c r="BF430">
        <f t="shared" si="12"/>
        <v>1</v>
      </c>
      <c r="BG430" t="str">
        <f>VLOOKUP(AZ430,'Lookup Tables'!$A$75:$B$86,2,TRUE)</f>
        <v>Level 11</v>
      </c>
      <c r="BH430" t="str">
        <f t="shared" si="13"/>
        <v>Level 11</v>
      </c>
    </row>
    <row r="431" spans="1:60" x14ac:dyDescent="0.3">
      <c r="A431">
        <v>1679602</v>
      </c>
      <c r="B431">
        <v>57569</v>
      </c>
      <c r="C431" t="s">
        <v>4224</v>
      </c>
      <c r="D431">
        <v>0</v>
      </c>
      <c r="E431">
        <v>0</v>
      </c>
      <c r="F431">
        <v>1</v>
      </c>
      <c r="G431">
        <v>0</v>
      </c>
      <c r="H431" t="str">
        <f>VLOOKUP(B431,'Lookup Tables'!$A$75:$B$86,2,TRUE)</f>
        <v>Level 10</v>
      </c>
      <c r="AY431">
        <v>1679602</v>
      </c>
      <c r="AZ431">
        <v>57569</v>
      </c>
      <c r="BA431" t="s">
        <v>4224</v>
      </c>
      <c r="BB431">
        <v>0</v>
      </c>
      <c r="BC431">
        <v>0</v>
      </c>
      <c r="BD431">
        <v>1</v>
      </c>
      <c r="BE431">
        <v>0</v>
      </c>
      <c r="BF431">
        <f t="shared" si="12"/>
        <v>1</v>
      </c>
      <c r="BG431" t="str">
        <f>VLOOKUP(AZ431,'Lookup Tables'!$A$75:$B$86,2,TRUE)</f>
        <v>Level 10</v>
      </c>
      <c r="BH431" t="str">
        <f t="shared" si="13"/>
        <v>Level 10</v>
      </c>
    </row>
    <row r="432" spans="1:60" x14ac:dyDescent="0.3">
      <c r="A432">
        <v>3918555</v>
      </c>
      <c r="B432">
        <v>1</v>
      </c>
      <c r="C432" t="s">
        <v>4225</v>
      </c>
      <c r="D432">
        <v>0</v>
      </c>
      <c r="E432">
        <v>0</v>
      </c>
      <c r="F432">
        <v>1</v>
      </c>
      <c r="G432">
        <v>0</v>
      </c>
      <c r="H432" t="str">
        <f>VLOOKUP(B432,'Lookup Tables'!$A$75:$B$86,2,TRUE)</f>
        <v>Level 1</v>
      </c>
      <c r="AY432">
        <v>3918555</v>
      </c>
      <c r="AZ432">
        <v>1</v>
      </c>
      <c r="BA432" t="s">
        <v>4225</v>
      </c>
      <c r="BB432">
        <v>0</v>
      </c>
      <c r="BC432">
        <v>0</v>
      </c>
      <c r="BD432">
        <v>1</v>
      </c>
      <c r="BE432">
        <v>0</v>
      </c>
      <c r="BF432">
        <f t="shared" si="12"/>
        <v>1</v>
      </c>
      <c r="BG432" t="str">
        <f>VLOOKUP(AZ432,'Lookup Tables'!$A$75:$B$86,2,TRUE)</f>
        <v>Level 1</v>
      </c>
      <c r="BH432" t="str">
        <f t="shared" si="13"/>
        <v>Level 1</v>
      </c>
    </row>
    <row r="433" spans="1:60" x14ac:dyDescent="0.3">
      <c r="A433">
        <v>6253157</v>
      </c>
      <c r="B433">
        <v>159</v>
      </c>
      <c r="C433" t="s">
        <v>4226</v>
      </c>
      <c r="D433">
        <v>0</v>
      </c>
      <c r="E433">
        <v>0</v>
      </c>
      <c r="F433">
        <v>1</v>
      </c>
      <c r="G433">
        <v>0</v>
      </c>
      <c r="H433" t="str">
        <f>VLOOKUP(B433,'Lookup Tables'!$A$75:$B$86,2,TRUE)</f>
        <v>Level 1</v>
      </c>
      <c r="AY433">
        <v>6253157</v>
      </c>
      <c r="AZ433">
        <v>159</v>
      </c>
      <c r="BA433" t="s">
        <v>4226</v>
      </c>
      <c r="BB433">
        <v>0</v>
      </c>
      <c r="BC433">
        <v>0</v>
      </c>
      <c r="BD433">
        <v>1</v>
      </c>
      <c r="BE433">
        <v>0</v>
      </c>
      <c r="BF433">
        <f t="shared" si="12"/>
        <v>1</v>
      </c>
      <c r="BG433" t="str">
        <f>VLOOKUP(AZ433,'Lookup Tables'!$A$75:$B$86,2,TRUE)</f>
        <v>Level 1</v>
      </c>
      <c r="BH433" t="str">
        <f t="shared" si="13"/>
        <v>Level 1</v>
      </c>
    </row>
    <row r="434" spans="1:60" x14ac:dyDescent="0.3">
      <c r="A434">
        <v>1945525</v>
      </c>
      <c r="B434">
        <v>9148</v>
      </c>
      <c r="C434" t="s">
        <v>4227</v>
      </c>
      <c r="D434">
        <v>0</v>
      </c>
      <c r="E434">
        <v>0</v>
      </c>
      <c r="F434">
        <v>1</v>
      </c>
      <c r="G434">
        <v>0</v>
      </c>
      <c r="H434" t="str">
        <f>VLOOKUP(B434,'Lookup Tables'!$A$75:$B$86,2,TRUE)</f>
        <v>Level 7</v>
      </c>
      <c r="AY434">
        <v>1945525</v>
      </c>
      <c r="AZ434">
        <v>9148</v>
      </c>
      <c r="BA434" t="s">
        <v>4227</v>
      </c>
      <c r="BB434">
        <v>0</v>
      </c>
      <c r="BC434">
        <v>0</v>
      </c>
      <c r="BD434">
        <v>1</v>
      </c>
      <c r="BE434">
        <v>0</v>
      </c>
      <c r="BF434">
        <f t="shared" si="12"/>
        <v>1</v>
      </c>
      <c r="BG434" t="str">
        <f>VLOOKUP(AZ434,'Lookup Tables'!$A$75:$B$86,2,TRUE)</f>
        <v>Level 7</v>
      </c>
      <c r="BH434" t="str">
        <f t="shared" si="13"/>
        <v>Level 7</v>
      </c>
    </row>
    <row r="435" spans="1:60" x14ac:dyDescent="0.3">
      <c r="A435">
        <v>224667</v>
      </c>
      <c r="B435">
        <v>3810</v>
      </c>
      <c r="C435" t="s">
        <v>4228</v>
      </c>
      <c r="D435">
        <v>0</v>
      </c>
      <c r="E435">
        <v>0</v>
      </c>
      <c r="F435">
        <v>1</v>
      </c>
      <c r="G435">
        <v>0</v>
      </c>
      <c r="H435" t="str">
        <f>VLOOKUP(B435,'Lookup Tables'!$A$75:$B$86,2,TRUE)</f>
        <v>Level 6</v>
      </c>
      <c r="AY435">
        <v>224667</v>
      </c>
      <c r="AZ435">
        <v>3810</v>
      </c>
      <c r="BA435" t="s">
        <v>4228</v>
      </c>
      <c r="BB435">
        <v>0</v>
      </c>
      <c r="BC435">
        <v>0</v>
      </c>
      <c r="BD435">
        <v>1</v>
      </c>
      <c r="BE435">
        <v>0</v>
      </c>
      <c r="BF435">
        <f t="shared" si="12"/>
        <v>1</v>
      </c>
      <c r="BG435" t="str">
        <f>VLOOKUP(AZ435,'Lookup Tables'!$A$75:$B$86,2,TRUE)</f>
        <v>Level 6</v>
      </c>
      <c r="BH435" t="str">
        <f t="shared" si="13"/>
        <v>Level 6</v>
      </c>
    </row>
    <row r="436" spans="1:60" x14ac:dyDescent="0.3">
      <c r="A436">
        <v>1784280</v>
      </c>
      <c r="B436">
        <v>535</v>
      </c>
      <c r="C436" t="s">
        <v>4229</v>
      </c>
      <c r="D436">
        <v>0</v>
      </c>
      <c r="E436">
        <v>0</v>
      </c>
      <c r="F436">
        <v>2</v>
      </c>
      <c r="G436">
        <v>0</v>
      </c>
      <c r="H436" t="str">
        <f>VLOOKUP(B436,'Lookup Tables'!$A$75:$B$86,2,TRUE)</f>
        <v>Level 3</v>
      </c>
      <c r="AY436">
        <v>1784280</v>
      </c>
      <c r="AZ436">
        <v>535</v>
      </c>
      <c r="BA436" t="s">
        <v>4229</v>
      </c>
      <c r="BB436">
        <v>0</v>
      </c>
      <c r="BC436">
        <v>0</v>
      </c>
      <c r="BD436">
        <v>2</v>
      </c>
      <c r="BE436">
        <v>0</v>
      </c>
      <c r="BF436">
        <f t="shared" si="12"/>
        <v>2</v>
      </c>
      <c r="BG436" t="str">
        <f>VLOOKUP(AZ436,'Lookup Tables'!$A$75:$B$86,2,TRUE)</f>
        <v>Level 3</v>
      </c>
      <c r="BH436" t="str">
        <f t="shared" si="13"/>
        <v>Level 3</v>
      </c>
    </row>
    <row r="437" spans="1:60" x14ac:dyDescent="0.3">
      <c r="A437">
        <v>987509</v>
      </c>
      <c r="B437">
        <v>13360</v>
      </c>
      <c r="C437" t="s">
        <v>4230</v>
      </c>
      <c r="D437">
        <v>0</v>
      </c>
      <c r="E437">
        <v>0</v>
      </c>
      <c r="F437">
        <v>2</v>
      </c>
      <c r="G437">
        <v>0</v>
      </c>
      <c r="H437" t="str">
        <f>VLOOKUP(B437,'Lookup Tables'!$A$75:$B$86,2,TRUE)</f>
        <v>Level 8</v>
      </c>
      <c r="AY437">
        <v>987509</v>
      </c>
      <c r="AZ437">
        <v>13360</v>
      </c>
      <c r="BA437" t="s">
        <v>4230</v>
      </c>
      <c r="BB437">
        <v>0</v>
      </c>
      <c r="BC437">
        <v>0</v>
      </c>
      <c r="BD437">
        <v>2</v>
      </c>
      <c r="BE437">
        <v>0</v>
      </c>
      <c r="BF437">
        <f t="shared" si="12"/>
        <v>2</v>
      </c>
      <c r="BG437" t="str">
        <f>VLOOKUP(AZ437,'Lookup Tables'!$A$75:$B$86,2,TRUE)</f>
        <v>Level 8</v>
      </c>
      <c r="BH437" t="str">
        <f t="shared" si="13"/>
        <v>Level 8</v>
      </c>
    </row>
    <row r="438" spans="1:60" x14ac:dyDescent="0.3">
      <c r="A438">
        <v>1536976</v>
      </c>
      <c r="B438">
        <v>9408</v>
      </c>
      <c r="C438" t="s">
        <v>4231</v>
      </c>
      <c r="D438">
        <v>0</v>
      </c>
      <c r="E438">
        <v>0</v>
      </c>
      <c r="F438">
        <v>1</v>
      </c>
      <c r="G438">
        <v>0</v>
      </c>
      <c r="H438" t="str">
        <f>VLOOKUP(B438,'Lookup Tables'!$A$75:$B$86,2,TRUE)</f>
        <v>Level 7</v>
      </c>
      <c r="AY438">
        <v>1536976</v>
      </c>
      <c r="AZ438">
        <v>9408</v>
      </c>
      <c r="BA438" t="s">
        <v>4231</v>
      </c>
      <c r="BB438">
        <v>0</v>
      </c>
      <c r="BC438">
        <v>0</v>
      </c>
      <c r="BD438">
        <v>1</v>
      </c>
      <c r="BE438">
        <v>0</v>
      </c>
      <c r="BF438">
        <f t="shared" si="12"/>
        <v>1</v>
      </c>
      <c r="BG438" t="str">
        <f>VLOOKUP(AZ438,'Lookup Tables'!$A$75:$B$86,2,TRUE)</f>
        <v>Level 7</v>
      </c>
      <c r="BH438" t="str">
        <f t="shared" si="13"/>
        <v>Level 7</v>
      </c>
    </row>
    <row r="439" spans="1:60" x14ac:dyDescent="0.3">
      <c r="A439">
        <v>345716</v>
      </c>
      <c r="B439">
        <v>9869</v>
      </c>
      <c r="C439" t="s">
        <v>4232</v>
      </c>
      <c r="D439">
        <v>0</v>
      </c>
      <c r="E439">
        <v>0</v>
      </c>
      <c r="F439">
        <v>1</v>
      </c>
      <c r="G439">
        <v>2</v>
      </c>
      <c r="H439" t="str">
        <f>VLOOKUP(B439,'Lookup Tables'!$A$75:$B$86,2,TRUE)</f>
        <v>Level 7</v>
      </c>
      <c r="AY439">
        <v>345716</v>
      </c>
      <c r="AZ439">
        <v>9869</v>
      </c>
      <c r="BA439" t="s">
        <v>4232</v>
      </c>
      <c r="BB439">
        <v>0</v>
      </c>
      <c r="BC439">
        <v>0</v>
      </c>
      <c r="BD439">
        <v>1</v>
      </c>
      <c r="BE439">
        <v>2</v>
      </c>
      <c r="BF439">
        <f t="shared" si="12"/>
        <v>3</v>
      </c>
      <c r="BG439" t="str">
        <f>VLOOKUP(AZ439,'Lookup Tables'!$A$75:$B$86,2,TRUE)</f>
        <v>Level 7</v>
      </c>
      <c r="BH439" t="str">
        <f t="shared" si="13"/>
        <v>Level 7</v>
      </c>
    </row>
    <row r="440" spans="1:60" x14ac:dyDescent="0.3">
      <c r="A440">
        <v>35070</v>
      </c>
      <c r="B440">
        <v>249569</v>
      </c>
      <c r="C440" t="s">
        <v>4233</v>
      </c>
      <c r="D440">
        <v>0</v>
      </c>
      <c r="E440">
        <v>0</v>
      </c>
      <c r="F440">
        <v>1</v>
      </c>
      <c r="G440">
        <v>0</v>
      </c>
      <c r="H440" t="str">
        <f>VLOOKUP(B440,'Lookup Tables'!$A$75:$B$86,2,TRUE)</f>
        <v>Level 11</v>
      </c>
      <c r="AY440">
        <v>35070</v>
      </c>
      <c r="AZ440">
        <v>249569</v>
      </c>
      <c r="BA440" t="s">
        <v>4233</v>
      </c>
      <c r="BB440">
        <v>0</v>
      </c>
      <c r="BC440">
        <v>0</v>
      </c>
      <c r="BD440">
        <v>1</v>
      </c>
      <c r="BE440">
        <v>0</v>
      </c>
      <c r="BF440">
        <f t="shared" si="12"/>
        <v>1</v>
      </c>
      <c r="BG440" t="str">
        <f>VLOOKUP(AZ440,'Lookup Tables'!$A$75:$B$86,2,TRUE)</f>
        <v>Level 11</v>
      </c>
      <c r="BH440" t="str">
        <f t="shared" si="13"/>
        <v>Level 11</v>
      </c>
    </row>
    <row r="441" spans="1:60" x14ac:dyDescent="0.3">
      <c r="A441">
        <v>5647260</v>
      </c>
      <c r="B441">
        <v>48105</v>
      </c>
      <c r="C441" t="s">
        <v>4234</v>
      </c>
      <c r="D441">
        <v>0</v>
      </c>
      <c r="E441">
        <v>0</v>
      </c>
      <c r="F441">
        <v>1</v>
      </c>
      <c r="G441">
        <v>0</v>
      </c>
      <c r="H441" t="str">
        <f>VLOOKUP(B441,'Lookup Tables'!$A$75:$B$86,2,TRUE)</f>
        <v>Level 9</v>
      </c>
      <c r="AY441">
        <v>5647260</v>
      </c>
      <c r="AZ441">
        <v>48105</v>
      </c>
      <c r="BA441" t="s">
        <v>4234</v>
      </c>
      <c r="BB441">
        <v>0</v>
      </c>
      <c r="BC441">
        <v>0</v>
      </c>
      <c r="BD441">
        <v>1</v>
      </c>
      <c r="BE441">
        <v>0</v>
      </c>
      <c r="BF441">
        <f t="shared" si="12"/>
        <v>1</v>
      </c>
      <c r="BG441" t="str">
        <f>VLOOKUP(AZ441,'Lookup Tables'!$A$75:$B$86,2,TRUE)</f>
        <v>Level 9</v>
      </c>
      <c r="BH441" t="str">
        <f t="shared" si="13"/>
        <v>Level 9</v>
      </c>
    </row>
    <row r="442" spans="1:60" x14ac:dyDescent="0.3">
      <c r="A442">
        <v>4781312</v>
      </c>
      <c r="B442">
        <v>2644</v>
      </c>
      <c r="C442" t="s">
        <v>4235</v>
      </c>
      <c r="D442">
        <v>0</v>
      </c>
      <c r="E442">
        <v>0</v>
      </c>
      <c r="F442">
        <v>2</v>
      </c>
      <c r="G442">
        <v>0</v>
      </c>
      <c r="H442" t="str">
        <f>VLOOKUP(B442,'Lookup Tables'!$A$75:$B$86,2,TRUE)</f>
        <v>Level 5</v>
      </c>
      <c r="AY442">
        <v>4781312</v>
      </c>
      <c r="AZ442">
        <v>2644</v>
      </c>
      <c r="BA442" t="s">
        <v>4235</v>
      </c>
      <c r="BB442">
        <v>0</v>
      </c>
      <c r="BC442">
        <v>0</v>
      </c>
      <c r="BD442">
        <v>2</v>
      </c>
      <c r="BE442">
        <v>0</v>
      </c>
      <c r="BF442">
        <f t="shared" si="12"/>
        <v>2</v>
      </c>
      <c r="BG442" t="str">
        <f>VLOOKUP(AZ442,'Lookup Tables'!$A$75:$B$86,2,TRUE)</f>
        <v>Level 5</v>
      </c>
      <c r="BH442" t="str">
        <f t="shared" si="13"/>
        <v>Level 5</v>
      </c>
    </row>
    <row r="443" spans="1:60" x14ac:dyDescent="0.3">
      <c r="A443">
        <v>6870228</v>
      </c>
      <c r="B443">
        <v>15911</v>
      </c>
      <c r="C443" t="s">
        <v>4236</v>
      </c>
      <c r="D443">
        <v>0</v>
      </c>
      <c r="E443">
        <v>0</v>
      </c>
      <c r="F443">
        <v>1</v>
      </c>
      <c r="G443">
        <v>0</v>
      </c>
      <c r="H443" t="str">
        <f>VLOOKUP(B443,'Lookup Tables'!$A$75:$B$86,2,TRUE)</f>
        <v>Level 8</v>
      </c>
      <c r="AY443">
        <v>6870228</v>
      </c>
      <c r="AZ443">
        <v>15911</v>
      </c>
      <c r="BA443" t="s">
        <v>4236</v>
      </c>
      <c r="BB443">
        <v>0</v>
      </c>
      <c r="BC443">
        <v>0</v>
      </c>
      <c r="BD443">
        <v>1</v>
      </c>
      <c r="BE443">
        <v>0</v>
      </c>
      <c r="BF443">
        <f t="shared" si="12"/>
        <v>1</v>
      </c>
      <c r="BG443" t="str">
        <f>VLOOKUP(AZ443,'Lookup Tables'!$A$75:$B$86,2,TRUE)</f>
        <v>Level 8</v>
      </c>
      <c r="BH443" t="str">
        <f t="shared" si="13"/>
        <v>Level 8</v>
      </c>
    </row>
    <row r="444" spans="1:60" x14ac:dyDescent="0.3">
      <c r="A444">
        <v>313175</v>
      </c>
      <c r="B444">
        <v>7592</v>
      </c>
      <c r="C444" t="s">
        <v>4237</v>
      </c>
      <c r="D444">
        <v>0</v>
      </c>
      <c r="E444">
        <v>0</v>
      </c>
      <c r="F444">
        <v>3</v>
      </c>
      <c r="G444">
        <v>0</v>
      </c>
      <c r="H444" t="str">
        <f>VLOOKUP(B444,'Lookup Tables'!$A$75:$B$86,2,TRUE)</f>
        <v>Level 7</v>
      </c>
      <c r="AY444">
        <v>313175</v>
      </c>
      <c r="AZ444">
        <v>7592</v>
      </c>
      <c r="BA444" t="s">
        <v>4237</v>
      </c>
      <c r="BB444">
        <v>0</v>
      </c>
      <c r="BC444">
        <v>0</v>
      </c>
      <c r="BD444">
        <v>3</v>
      </c>
      <c r="BE444">
        <v>0</v>
      </c>
      <c r="BF444">
        <f t="shared" si="12"/>
        <v>3</v>
      </c>
      <c r="BG444" t="str">
        <f>VLOOKUP(AZ444,'Lookup Tables'!$A$75:$B$86,2,TRUE)</f>
        <v>Level 7</v>
      </c>
      <c r="BH444" t="str">
        <f t="shared" si="13"/>
        <v>Level 7</v>
      </c>
    </row>
    <row r="445" spans="1:60" x14ac:dyDescent="0.3">
      <c r="A445">
        <v>707111</v>
      </c>
      <c r="B445">
        <v>201594</v>
      </c>
      <c r="C445" t="s">
        <v>4238</v>
      </c>
      <c r="D445">
        <v>0</v>
      </c>
      <c r="E445">
        <v>0</v>
      </c>
      <c r="F445">
        <v>2</v>
      </c>
      <c r="G445">
        <v>0</v>
      </c>
      <c r="H445" t="str">
        <f>VLOOKUP(B445,'Lookup Tables'!$A$75:$B$86,2,TRUE)</f>
        <v>Level 11</v>
      </c>
      <c r="AY445">
        <v>707111</v>
      </c>
      <c r="AZ445">
        <v>201594</v>
      </c>
      <c r="BA445" t="s">
        <v>4238</v>
      </c>
      <c r="BB445">
        <v>0</v>
      </c>
      <c r="BC445">
        <v>0</v>
      </c>
      <c r="BD445">
        <v>2</v>
      </c>
      <c r="BE445">
        <v>0</v>
      </c>
      <c r="BF445">
        <f t="shared" si="12"/>
        <v>2</v>
      </c>
      <c r="BG445" t="str">
        <f>VLOOKUP(AZ445,'Lookup Tables'!$A$75:$B$86,2,TRUE)</f>
        <v>Level 11</v>
      </c>
      <c r="BH445" t="str">
        <f t="shared" si="13"/>
        <v>Level 11</v>
      </c>
    </row>
    <row r="446" spans="1:60" x14ac:dyDescent="0.3">
      <c r="A446">
        <v>10962295</v>
      </c>
      <c r="B446">
        <v>1489</v>
      </c>
      <c r="C446" t="s">
        <v>4239</v>
      </c>
      <c r="D446">
        <v>0</v>
      </c>
      <c r="E446">
        <v>1</v>
      </c>
      <c r="F446">
        <v>1</v>
      </c>
      <c r="G446">
        <v>0</v>
      </c>
      <c r="H446" t="str">
        <f>VLOOKUP(B446,'Lookup Tables'!$A$75:$B$86,2,TRUE)</f>
        <v>Level 4</v>
      </c>
      <c r="AY446">
        <v>10962295</v>
      </c>
      <c r="AZ446">
        <v>1489</v>
      </c>
      <c r="BA446" t="s">
        <v>4239</v>
      </c>
      <c r="BB446">
        <v>0</v>
      </c>
      <c r="BC446">
        <v>1</v>
      </c>
      <c r="BD446">
        <v>1</v>
      </c>
      <c r="BE446">
        <v>0</v>
      </c>
      <c r="BF446">
        <f t="shared" si="12"/>
        <v>2</v>
      </c>
      <c r="BG446" t="str">
        <f>VLOOKUP(AZ446,'Lookup Tables'!$A$75:$B$86,2,TRUE)</f>
        <v>Level 4</v>
      </c>
      <c r="BH446" t="str">
        <f t="shared" si="13"/>
        <v>Level 4</v>
      </c>
    </row>
    <row r="447" spans="1:60" x14ac:dyDescent="0.3">
      <c r="A447">
        <v>318752</v>
      </c>
      <c r="B447">
        <v>29352</v>
      </c>
      <c r="C447" t="s">
        <v>4240</v>
      </c>
      <c r="D447">
        <v>0</v>
      </c>
      <c r="E447">
        <v>0</v>
      </c>
      <c r="F447">
        <v>1</v>
      </c>
      <c r="G447">
        <v>0</v>
      </c>
      <c r="H447" t="str">
        <f>VLOOKUP(B447,'Lookup Tables'!$A$75:$B$86,2,TRUE)</f>
        <v>Level 9</v>
      </c>
      <c r="AY447">
        <v>318752</v>
      </c>
      <c r="AZ447">
        <v>29352</v>
      </c>
      <c r="BA447" t="s">
        <v>4240</v>
      </c>
      <c r="BB447">
        <v>0</v>
      </c>
      <c r="BC447">
        <v>0</v>
      </c>
      <c r="BD447">
        <v>1</v>
      </c>
      <c r="BE447">
        <v>0</v>
      </c>
      <c r="BF447">
        <f t="shared" si="12"/>
        <v>1</v>
      </c>
      <c r="BG447" t="str">
        <f>VLOOKUP(AZ447,'Lookup Tables'!$A$75:$B$86,2,TRUE)</f>
        <v>Level 9</v>
      </c>
      <c r="BH447" t="str">
        <f t="shared" si="13"/>
        <v>Level 9</v>
      </c>
    </row>
    <row r="448" spans="1:60" x14ac:dyDescent="0.3">
      <c r="A448">
        <v>841108</v>
      </c>
      <c r="B448">
        <v>210708</v>
      </c>
      <c r="C448" t="s">
        <v>4241</v>
      </c>
      <c r="D448">
        <v>0</v>
      </c>
      <c r="E448">
        <v>0</v>
      </c>
      <c r="F448">
        <v>1</v>
      </c>
      <c r="G448">
        <v>0</v>
      </c>
      <c r="H448" t="str">
        <f>VLOOKUP(B448,'Lookup Tables'!$A$75:$B$86,2,TRUE)</f>
        <v>Level 11</v>
      </c>
      <c r="AY448">
        <v>841108</v>
      </c>
      <c r="AZ448">
        <v>210708</v>
      </c>
      <c r="BA448" t="s">
        <v>4241</v>
      </c>
      <c r="BB448">
        <v>0</v>
      </c>
      <c r="BC448">
        <v>0</v>
      </c>
      <c r="BD448">
        <v>1</v>
      </c>
      <c r="BE448">
        <v>0</v>
      </c>
      <c r="BF448">
        <f t="shared" si="12"/>
        <v>1</v>
      </c>
      <c r="BG448" t="str">
        <f>VLOOKUP(AZ448,'Lookup Tables'!$A$75:$B$86,2,TRUE)</f>
        <v>Level 11</v>
      </c>
      <c r="BH448" t="str">
        <f t="shared" si="13"/>
        <v>Level 11</v>
      </c>
    </row>
    <row r="449" spans="1:60" x14ac:dyDescent="0.3">
      <c r="A449">
        <v>5923139</v>
      </c>
      <c r="B449">
        <v>28142</v>
      </c>
      <c r="C449" t="s">
        <v>4242</v>
      </c>
      <c r="D449">
        <v>0</v>
      </c>
      <c r="E449">
        <v>0</v>
      </c>
      <c r="F449">
        <v>1</v>
      </c>
      <c r="G449">
        <v>0</v>
      </c>
      <c r="H449" t="str">
        <f>VLOOKUP(B449,'Lookup Tables'!$A$75:$B$86,2,TRUE)</f>
        <v>Level 9</v>
      </c>
      <c r="AY449">
        <v>5923139</v>
      </c>
      <c r="AZ449">
        <v>28142</v>
      </c>
      <c r="BA449" t="s">
        <v>4242</v>
      </c>
      <c r="BB449">
        <v>0</v>
      </c>
      <c r="BC449">
        <v>0</v>
      </c>
      <c r="BD449">
        <v>1</v>
      </c>
      <c r="BE449">
        <v>0</v>
      </c>
      <c r="BF449">
        <f t="shared" si="12"/>
        <v>1</v>
      </c>
      <c r="BG449" t="str">
        <f>VLOOKUP(AZ449,'Lookup Tables'!$A$75:$B$86,2,TRUE)</f>
        <v>Level 9</v>
      </c>
      <c r="BH449" t="str">
        <f t="shared" si="13"/>
        <v>Level 9</v>
      </c>
    </row>
    <row r="450" spans="1:60" x14ac:dyDescent="0.3">
      <c r="A450">
        <v>3650362</v>
      </c>
      <c r="B450">
        <v>18558</v>
      </c>
      <c r="C450" t="s">
        <v>4243</v>
      </c>
      <c r="D450">
        <v>0</v>
      </c>
      <c r="E450">
        <v>0</v>
      </c>
      <c r="F450">
        <v>1</v>
      </c>
      <c r="G450">
        <v>0</v>
      </c>
      <c r="H450" t="str">
        <f>VLOOKUP(B450,'Lookup Tables'!$A$75:$B$86,2,TRUE)</f>
        <v>Level 8</v>
      </c>
      <c r="AY450">
        <v>3650362</v>
      </c>
      <c r="AZ450">
        <v>18558</v>
      </c>
      <c r="BA450" t="s">
        <v>4243</v>
      </c>
      <c r="BB450">
        <v>0</v>
      </c>
      <c r="BC450">
        <v>0</v>
      </c>
      <c r="BD450">
        <v>1</v>
      </c>
      <c r="BE450">
        <v>0</v>
      </c>
      <c r="BF450">
        <f t="shared" si="12"/>
        <v>1</v>
      </c>
      <c r="BG450" t="str">
        <f>VLOOKUP(AZ450,'Lookup Tables'!$A$75:$B$86,2,TRUE)</f>
        <v>Level 8</v>
      </c>
      <c r="BH450" t="str">
        <f t="shared" si="13"/>
        <v>Level 8</v>
      </c>
    </row>
    <row r="451" spans="1:60" x14ac:dyDescent="0.3">
      <c r="A451">
        <v>1233251</v>
      </c>
      <c r="B451">
        <v>21528</v>
      </c>
      <c r="C451" t="s">
        <v>4244</v>
      </c>
      <c r="D451">
        <v>0</v>
      </c>
      <c r="E451">
        <v>0</v>
      </c>
      <c r="F451">
        <v>1</v>
      </c>
      <c r="G451">
        <v>0</v>
      </c>
      <c r="H451" t="str">
        <f>VLOOKUP(B451,'Lookup Tables'!$A$75:$B$86,2,TRUE)</f>
        <v>Level 8</v>
      </c>
      <c r="AY451">
        <v>1233251</v>
      </c>
      <c r="AZ451">
        <v>21528</v>
      </c>
      <c r="BA451" t="s">
        <v>4244</v>
      </c>
      <c r="BB451">
        <v>0</v>
      </c>
      <c r="BC451">
        <v>0</v>
      </c>
      <c r="BD451">
        <v>1</v>
      </c>
      <c r="BE451">
        <v>0</v>
      </c>
      <c r="BF451">
        <f t="shared" ref="BF451:BF514" si="14">SUM(BC451:BE451)</f>
        <v>1</v>
      </c>
      <c r="BG451" t="str">
        <f>VLOOKUP(AZ451,'Lookup Tables'!$A$75:$B$86,2,TRUE)</f>
        <v>Level 8</v>
      </c>
      <c r="BH451" t="str">
        <f t="shared" si="13"/>
        <v>Level 8</v>
      </c>
    </row>
    <row r="452" spans="1:60" x14ac:dyDescent="0.3">
      <c r="A452">
        <v>3643138</v>
      </c>
      <c r="B452">
        <v>193</v>
      </c>
      <c r="C452" t="s">
        <v>3066</v>
      </c>
      <c r="D452">
        <v>0</v>
      </c>
      <c r="E452">
        <v>0</v>
      </c>
      <c r="F452">
        <v>1</v>
      </c>
      <c r="G452">
        <v>0</v>
      </c>
      <c r="H452" t="str">
        <f>VLOOKUP(B452,'Lookup Tables'!$A$75:$B$86,2,TRUE)</f>
        <v>Level 1</v>
      </c>
      <c r="AY452">
        <v>3643138</v>
      </c>
      <c r="AZ452">
        <v>193</v>
      </c>
      <c r="BA452" t="s">
        <v>3066</v>
      </c>
      <c r="BB452">
        <v>0</v>
      </c>
      <c r="BC452">
        <v>0</v>
      </c>
      <c r="BD452">
        <v>1</v>
      </c>
      <c r="BE452">
        <v>0</v>
      </c>
      <c r="BF452">
        <f t="shared" si="14"/>
        <v>1</v>
      </c>
      <c r="BG452" t="str">
        <f>VLOOKUP(AZ452,'Lookup Tables'!$A$75:$B$86,2,TRUE)</f>
        <v>Level 1</v>
      </c>
      <c r="BH452" t="str">
        <f t="shared" ref="BH452:BH515" si="15">IF(BF452&gt;0,BG452,"")</f>
        <v>Level 1</v>
      </c>
    </row>
    <row r="453" spans="1:60" x14ac:dyDescent="0.3">
      <c r="A453">
        <v>13836762</v>
      </c>
      <c r="B453">
        <v>687</v>
      </c>
      <c r="C453" t="s">
        <v>4245</v>
      </c>
      <c r="D453">
        <v>0</v>
      </c>
      <c r="E453">
        <v>0</v>
      </c>
      <c r="F453">
        <v>2</v>
      </c>
      <c r="G453">
        <v>0</v>
      </c>
      <c r="H453" t="str">
        <f>VLOOKUP(B453,'Lookup Tables'!$A$75:$B$86,2,TRUE)</f>
        <v>Level 3</v>
      </c>
      <c r="AY453">
        <v>13836762</v>
      </c>
      <c r="AZ453">
        <v>687</v>
      </c>
      <c r="BA453" t="s">
        <v>4245</v>
      </c>
      <c r="BB453">
        <v>0</v>
      </c>
      <c r="BC453">
        <v>0</v>
      </c>
      <c r="BD453">
        <v>2</v>
      </c>
      <c r="BE453">
        <v>0</v>
      </c>
      <c r="BF453">
        <f t="shared" si="14"/>
        <v>2</v>
      </c>
      <c r="BG453" t="str">
        <f>VLOOKUP(AZ453,'Lookup Tables'!$A$75:$B$86,2,TRUE)</f>
        <v>Level 3</v>
      </c>
      <c r="BH453" t="str">
        <f t="shared" si="15"/>
        <v>Level 3</v>
      </c>
    </row>
    <row r="454" spans="1:60" x14ac:dyDescent="0.3">
      <c r="A454">
        <v>257568</v>
      </c>
      <c r="B454">
        <v>9837</v>
      </c>
      <c r="C454" t="s">
        <v>4246</v>
      </c>
      <c r="D454">
        <v>0</v>
      </c>
      <c r="E454">
        <v>0</v>
      </c>
      <c r="F454">
        <v>3</v>
      </c>
      <c r="G454">
        <v>1</v>
      </c>
      <c r="H454" t="str">
        <f>VLOOKUP(B454,'Lookup Tables'!$A$75:$B$86,2,TRUE)</f>
        <v>Level 7</v>
      </c>
      <c r="AY454">
        <v>257568</v>
      </c>
      <c r="AZ454">
        <v>9837</v>
      </c>
      <c r="BA454" t="s">
        <v>4246</v>
      </c>
      <c r="BB454">
        <v>0</v>
      </c>
      <c r="BC454">
        <v>0</v>
      </c>
      <c r="BD454">
        <v>3</v>
      </c>
      <c r="BE454">
        <v>1</v>
      </c>
      <c r="BF454">
        <f t="shared" si="14"/>
        <v>4</v>
      </c>
      <c r="BG454" t="str">
        <f>VLOOKUP(AZ454,'Lookup Tables'!$A$75:$B$86,2,TRUE)</f>
        <v>Level 7</v>
      </c>
      <c r="BH454" t="str">
        <f t="shared" si="15"/>
        <v>Level 7</v>
      </c>
    </row>
    <row r="455" spans="1:60" x14ac:dyDescent="0.3">
      <c r="A455">
        <v>1264974</v>
      </c>
      <c r="B455">
        <v>4776</v>
      </c>
      <c r="C455" t="s">
        <v>4247</v>
      </c>
      <c r="D455">
        <v>0</v>
      </c>
      <c r="E455">
        <v>0</v>
      </c>
      <c r="F455">
        <v>1</v>
      </c>
      <c r="G455">
        <v>0</v>
      </c>
      <c r="H455" t="str">
        <f>VLOOKUP(B455,'Lookup Tables'!$A$75:$B$86,2,TRUE)</f>
        <v>Level 6</v>
      </c>
      <c r="AY455">
        <v>1264974</v>
      </c>
      <c r="AZ455">
        <v>4776</v>
      </c>
      <c r="BA455" t="s">
        <v>4247</v>
      </c>
      <c r="BB455">
        <v>0</v>
      </c>
      <c r="BC455">
        <v>0</v>
      </c>
      <c r="BD455">
        <v>1</v>
      </c>
      <c r="BE455">
        <v>0</v>
      </c>
      <c r="BF455">
        <f t="shared" si="14"/>
        <v>1</v>
      </c>
      <c r="BG455" t="str">
        <f>VLOOKUP(AZ455,'Lookup Tables'!$A$75:$B$86,2,TRUE)</f>
        <v>Level 6</v>
      </c>
      <c r="BH455" t="str">
        <f t="shared" si="15"/>
        <v>Level 6</v>
      </c>
    </row>
    <row r="456" spans="1:60" x14ac:dyDescent="0.3">
      <c r="A456">
        <v>3185968</v>
      </c>
      <c r="B456">
        <v>5877</v>
      </c>
      <c r="C456" t="s">
        <v>4248</v>
      </c>
      <c r="D456">
        <v>0</v>
      </c>
      <c r="E456">
        <v>0</v>
      </c>
      <c r="F456">
        <v>2</v>
      </c>
      <c r="G456">
        <v>0</v>
      </c>
      <c r="H456" t="str">
        <f>VLOOKUP(B456,'Lookup Tables'!$A$75:$B$86,2,TRUE)</f>
        <v>Level 7</v>
      </c>
      <c r="AY456">
        <v>3185968</v>
      </c>
      <c r="AZ456">
        <v>5877</v>
      </c>
      <c r="BA456" t="s">
        <v>4248</v>
      </c>
      <c r="BB456">
        <v>0</v>
      </c>
      <c r="BC456">
        <v>0</v>
      </c>
      <c r="BD456">
        <v>2</v>
      </c>
      <c r="BE456">
        <v>0</v>
      </c>
      <c r="BF456">
        <f t="shared" si="14"/>
        <v>2</v>
      </c>
      <c r="BG456" t="str">
        <f>VLOOKUP(AZ456,'Lookup Tables'!$A$75:$B$86,2,TRUE)</f>
        <v>Level 7</v>
      </c>
      <c r="BH456" t="str">
        <f t="shared" si="15"/>
        <v>Level 7</v>
      </c>
    </row>
    <row r="457" spans="1:60" x14ac:dyDescent="0.3">
      <c r="A457">
        <v>6870253</v>
      </c>
      <c r="B457">
        <v>14928</v>
      </c>
      <c r="C457" t="s">
        <v>4249</v>
      </c>
      <c r="D457">
        <v>0</v>
      </c>
      <c r="E457">
        <v>0</v>
      </c>
      <c r="F457">
        <v>1</v>
      </c>
      <c r="G457">
        <v>0</v>
      </c>
      <c r="H457" t="str">
        <f>VLOOKUP(B457,'Lookup Tables'!$A$75:$B$86,2,TRUE)</f>
        <v>Level 8</v>
      </c>
      <c r="AY457">
        <v>6870253</v>
      </c>
      <c r="AZ457">
        <v>14928</v>
      </c>
      <c r="BA457" t="s">
        <v>4249</v>
      </c>
      <c r="BB457">
        <v>0</v>
      </c>
      <c r="BC457">
        <v>0</v>
      </c>
      <c r="BD457">
        <v>1</v>
      </c>
      <c r="BE457">
        <v>0</v>
      </c>
      <c r="BF457">
        <f t="shared" si="14"/>
        <v>1</v>
      </c>
      <c r="BG457" t="str">
        <f>VLOOKUP(AZ457,'Lookup Tables'!$A$75:$B$86,2,TRUE)</f>
        <v>Level 8</v>
      </c>
      <c r="BH457" t="str">
        <f t="shared" si="15"/>
        <v>Level 8</v>
      </c>
    </row>
    <row r="458" spans="1:60" x14ac:dyDescent="0.3">
      <c r="A458">
        <v>2854284</v>
      </c>
      <c r="B458">
        <v>1155</v>
      </c>
      <c r="C458" t="s">
        <v>4250</v>
      </c>
      <c r="D458">
        <v>0</v>
      </c>
      <c r="E458">
        <v>0</v>
      </c>
      <c r="F458">
        <v>1</v>
      </c>
      <c r="G458">
        <v>0</v>
      </c>
      <c r="H458" t="str">
        <f>VLOOKUP(B458,'Lookup Tables'!$A$75:$B$86,2,TRUE)</f>
        <v>Level 4</v>
      </c>
      <c r="AY458">
        <v>2854284</v>
      </c>
      <c r="AZ458">
        <v>1155</v>
      </c>
      <c r="BA458" t="s">
        <v>4250</v>
      </c>
      <c r="BB458">
        <v>0</v>
      </c>
      <c r="BC458">
        <v>0</v>
      </c>
      <c r="BD458">
        <v>1</v>
      </c>
      <c r="BE458">
        <v>0</v>
      </c>
      <c r="BF458">
        <f t="shared" si="14"/>
        <v>1</v>
      </c>
      <c r="BG458" t="str">
        <f>VLOOKUP(AZ458,'Lookup Tables'!$A$75:$B$86,2,TRUE)</f>
        <v>Level 4</v>
      </c>
      <c r="BH458" t="str">
        <f t="shared" si="15"/>
        <v>Level 4</v>
      </c>
    </row>
    <row r="459" spans="1:60" x14ac:dyDescent="0.3">
      <c r="A459">
        <v>116388</v>
      </c>
      <c r="B459">
        <v>16897</v>
      </c>
      <c r="C459" t="s">
        <v>4251</v>
      </c>
      <c r="D459">
        <v>0</v>
      </c>
      <c r="E459">
        <v>1</v>
      </c>
      <c r="F459">
        <v>0</v>
      </c>
      <c r="G459">
        <v>0</v>
      </c>
      <c r="H459" t="str">
        <f>VLOOKUP(B459,'Lookup Tables'!$A$75:$B$86,2,TRUE)</f>
        <v>Level 8</v>
      </c>
      <c r="AY459">
        <v>116388</v>
      </c>
      <c r="AZ459">
        <v>16897</v>
      </c>
      <c r="BA459" t="s">
        <v>4251</v>
      </c>
      <c r="BB459">
        <v>0</v>
      </c>
      <c r="BC459">
        <v>1</v>
      </c>
      <c r="BD459">
        <v>0</v>
      </c>
      <c r="BE459">
        <v>0</v>
      </c>
      <c r="BF459">
        <f t="shared" si="14"/>
        <v>1</v>
      </c>
      <c r="BG459" t="str">
        <f>VLOOKUP(AZ459,'Lookup Tables'!$A$75:$B$86,2,TRUE)</f>
        <v>Level 8</v>
      </c>
      <c r="BH459" t="str">
        <f t="shared" si="15"/>
        <v>Level 8</v>
      </c>
    </row>
    <row r="460" spans="1:60" x14ac:dyDescent="0.3">
      <c r="A460">
        <v>13642792</v>
      </c>
      <c r="B460">
        <v>395</v>
      </c>
      <c r="C460" t="s">
        <v>4252</v>
      </c>
      <c r="D460">
        <v>0</v>
      </c>
      <c r="E460">
        <v>1</v>
      </c>
      <c r="F460">
        <v>0</v>
      </c>
      <c r="G460">
        <v>0</v>
      </c>
      <c r="H460" t="str">
        <f>VLOOKUP(B460,'Lookup Tables'!$A$75:$B$86,2,TRUE)</f>
        <v>Level 2</v>
      </c>
      <c r="AY460">
        <v>13642792</v>
      </c>
      <c r="AZ460">
        <v>395</v>
      </c>
      <c r="BA460" t="s">
        <v>4252</v>
      </c>
      <c r="BB460">
        <v>0</v>
      </c>
      <c r="BC460">
        <v>1</v>
      </c>
      <c r="BD460">
        <v>0</v>
      </c>
      <c r="BE460">
        <v>0</v>
      </c>
      <c r="BF460">
        <f t="shared" si="14"/>
        <v>1</v>
      </c>
      <c r="BG460" t="str">
        <f>VLOOKUP(AZ460,'Lookup Tables'!$A$75:$B$86,2,TRUE)</f>
        <v>Level 2</v>
      </c>
      <c r="BH460" t="str">
        <f t="shared" si="15"/>
        <v>Level 2</v>
      </c>
    </row>
    <row r="461" spans="1:60" x14ac:dyDescent="0.3">
      <c r="A461">
        <v>476323</v>
      </c>
      <c r="B461">
        <v>21</v>
      </c>
      <c r="C461" t="s">
        <v>4253</v>
      </c>
      <c r="D461">
        <v>0</v>
      </c>
      <c r="E461">
        <v>1</v>
      </c>
      <c r="F461">
        <v>0</v>
      </c>
      <c r="G461">
        <v>0</v>
      </c>
      <c r="H461" t="str">
        <f>VLOOKUP(B461,'Lookup Tables'!$A$75:$B$86,2,TRUE)</f>
        <v>Level 1</v>
      </c>
      <c r="AY461">
        <v>476323</v>
      </c>
      <c r="AZ461">
        <v>21</v>
      </c>
      <c r="BA461" t="s">
        <v>4253</v>
      </c>
      <c r="BB461">
        <v>0</v>
      </c>
      <c r="BC461">
        <v>1</v>
      </c>
      <c r="BD461">
        <v>0</v>
      </c>
      <c r="BE461">
        <v>0</v>
      </c>
      <c r="BF461">
        <f t="shared" si="14"/>
        <v>1</v>
      </c>
      <c r="BG461" t="str">
        <f>VLOOKUP(AZ461,'Lookup Tables'!$A$75:$B$86,2,TRUE)</f>
        <v>Level 1</v>
      </c>
      <c r="BH461" t="str">
        <f t="shared" si="15"/>
        <v>Level 1</v>
      </c>
    </row>
    <row r="462" spans="1:60" x14ac:dyDescent="0.3">
      <c r="A462">
        <v>6461922</v>
      </c>
      <c r="B462">
        <v>19</v>
      </c>
      <c r="C462" t="s">
        <v>4254</v>
      </c>
      <c r="D462">
        <v>0</v>
      </c>
      <c r="E462">
        <v>1</v>
      </c>
      <c r="F462">
        <v>0</v>
      </c>
      <c r="G462">
        <v>0</v>
      </c>
      <c r="H462" t="str">
        <f>VLOOKUP(B462,'Lookup Tables'!$A$75:$B$86,2,TRUE)</f>
        <v>Level 1</v>
      </c>
      <c r="AY462">
        <v>6461922</v>
      </c>
      <c r="AZ462">
        <v>19</v>
      </c>
      <c r="BA462" t="s">
        <v>4254</v>
      </c>
      <c r="BB462">
        <v>0</v>
      </c>
      <c r="BC462">
        <v>1</v>
      </c>
      <c r="BD462">
        <v>0</v>
      </c>
      <c r="BE462">
        <v>0</v>
      </c>
      <c r="BF462">
        <f t="shared" si="14"/>
        <v>1</v>
      </c>
      <c r="BG462" t="str">
        <f>VLOOKUP(AZ462,'Lookup Tables'!$A$75:$B$86,2,TRUE)</f>
        <v>Level 1</v>
      </c>
      <c r="BH462" t="str">
        <f t="shared" si="15"/>
        <v>Level 1</v>
      </c>
    </row>
    <row r="463" spans="1:60" x14ac:dyDescent="0.3">
      <c r="A463">
        <v>13685139</v>
      </c>
      <c r="B463">
        <v>61</v>
      </c>
      <c r="C463" t="s">
        <v>3019</v>
      </c>
      <c r="D463">
        <v>0</v>
      </c>
      <c r="E463">
        <v>1</v>
      </c>
      <c r="F463">
        <v>0</v>
      </c>
      <c r="G463">
        <v>0</v>
      </c>
      <c r="H463" t="str">
        <f>VLOOKUP(B463,'Lookup Tables'!$A$75:$B$86,2,TRUE)</f>
        <v>Level 1</v>
      </c>
      <c r="AY463">
        <v>13685139</v>
      </c>
      <c r="AZ463">
        <v>61</v>
      </c>
      <c r="BA463" t="s">
        <v>3019</v>
      </c>
      <c r="BB463">
        <v>0</v>
      </c>
      <c r="BC463">
        <v>1</v>
      </c>
      <c r="BD463">
        <v>0</v>
      </c>
      <c r="BE463">
        <v>0</v>
      </c>
      <c r="BF463">
        <f t="shared" si="14"/>
        <v>1</v>
      </c>
      <c r="BG463" t="str">
        <f>VLOOKUP(AZ463,'Lookup Tables'!$A$75:$B$86,2,TRUE)</f>
        <v>Level 1</v>
      </c>
      <c r="BH463" t="str">
        <f t="shared" si="15"/>
        <v>Level 1</v>
      </c>
    </row>
    <row r="464" spans="1:60" x14ac:dyDescent="0.3">
      <c r="A464">
        <v>6526032</v>
      </c>
      <c r="B464">
        <v>26</v>
      </c>
      <c r="C464" t="s">
        <v>4255</v>
      </c>
      <c r="D464">
        <v>0</v>
      </c>
      <c r="E464">
        <v>1</v>
      </c>
      <c r="F464">
        <v>0</v>
      </c>
      <c r="G464">
        <v>1</v>
      </c>
      <c r="H464" t="str">
        <f>VLOOKUP(B464,'Lookup Tables'!$A$75:$B$86,2,TRUE)</f>
        <v>Level 1</v>
      </c>
      <c r="AY464">
        <v>6526032</v>
      </c>
      <c r="AZ464">
        <v>26</v>
      </c>
      <c r="BA464" t="s">
        <v>4255</v>
      </c>
      <c r="BB464">
        <v>0</v>
      </c>
      <c r="BC464">
        <v>1</v>
      </c>
      <c r="BD464">
        <v>0</v>
      </c>
      <c r="BE464">
        <v>1</v>
      </c>
      <c r="BF464">
        <f t="shared" si="14"/>
        <v>2</v>
      </c>
      <c r="BG464" t="str">
        <f>VLOOKUP(AZ464,'Lookup Tables'!$A$75:$B$86,2,TRUE)</f>
        <v>Level 1</v>
      </c>
      <c r="BH464" t="str">
        <f t="shared" si="15"/>
        <v>Level 1</v>
      </c>
    </row>
    <row r="465" spans="1:60" x14ac:dyDescent="0.3">
      <c r="A465">
        <v>526704</v>
      </c>
      <c r="B465">
        <v>21884</v>
      </c>
      <c r="C465" t="s">
        <v>4256</v>
      </c>
      <c r="D465">
        <v>0</v>
      </c>
      <c r="E465">
        <v>1</v>
      </c>
      <c r="F465">
        <v>0</v>
      </c>
      <c r="G465">
        <v>0</v>
      </c>
      <c r="H465" t="str">
        <f>VLOOKUP(B465,'Lookup Tables'!$A$75:$B$86,2,TRUE)</f>
        <v>Level 8</v>
      </c>
      <c r="AY465">
        <v>526704</v>
      </c>
      <c r="AZ465">
        <v>21884</v>
      </c>
      <c r="BA465" t="s">
        <v>4256</v>
      </c>
      <c r="BB465">
        <v>0</v>
      </c>
      <c r="BC465">
        <v>1</v>
      </c>
      <c r="BD465">
        <v>0</v>
      </c>
      <c r="BE465">
        <v>0</v>
      </c>
      <c r="BF465">
        <f t="shared" si="14"/>
        <v>1</v>
      </c>
      <c r="BG465" t="str">
        <f>VLOOKUP(AZ465,'Lookup Tables'!$A$75:$B$86,2,TRUE)</f>
        <v>Level 8</v>
      </c>
      <c r="BH465" t="str">
        <f t="shared" si="15"/>
        <v>Level 8</v>
      </c>
    </row>
    <row r="466" spans="1:60" x14ac:dyDescent="0.3">
      <c r="A466">
        <v>7687666</v>
      </c>
      <c r="B466">
        <v>5308</v>
      </c>
      <c r="C466" t="s">
        <v>4257</v>
      </c>
      <c r="D466">
        <v>0</v>
      </c>
      <c r="E466">
        <v>1</v>
      </c>
      <c r="F466">
        <v>0</v>
      </c>
      <c r="G466">
        <v>0</v>
      </c>
      <c r="H466" t="str">
        <f>VLOOKUP(B466,'Lookup Tables'!$A$75:$B$86,2,TRUE)</f>
        <v>Level 7</v>
      </c>
      <c r="AY466">
        <v>7687666</v>
      </c>
      <c r="AZ466">
        <v>5308</v>
      </c>
      <c r="BA466" t="s">
        <v>4257</v>
      </c>
      <c r="BB466">
        <v>0</v>
      </c>
      <c r="BC466">
        <v>1</v>
      </c>
      <c r="BD466">
        <v>0</v>
      </c>
      <c r="BE466">
        <v>0</v>
      </c>
      <c r="BF466">
        <f t="shared" si="14"/>
        <v>1</v>
      </c>
      <c r="BG466" t="str">
        <f>VLOOKUP(AZ466,'Lookup Tables'!$A$75:$B$86,2,TRUE)</f>
        <v>Level 7</v>
      </c>
      <c r="BH466" t="str">
        <f t="shared" si="15"/>
        <v>Level 7</v>
      </c>
    </row>
    <row r="467" spans="1:60" x14ac:dyDescent="0.3">
      <c r="A467">
        <v>1288616</v>
      </c>
      <c r="B467">
        <v>344</v>
      </c>
      <c r="C467" t="s">
        <v>4258</v>
      </c>
      <c r="D467">
        <v>0</v>
      </c>
      <c r="E467">
        <v>1</v>
      </c>
      <c r="F467">
        <v>0</v>
      </c>
      <c r="G467">
        <v>0</v>
      </c>
      <c r="H467" t="str">
        <f>VLOOKUP(B467,'Lookup Tables'!$A$75:$B$86,2,TRUE)</f>
        <v>Level 2</v>
      </c>
      <c r="AY467">
        <v>1288616</v>
      </c>
      <c r="AZ467">
        <v>344</v>
      </c>
      <c r="BA467" t="s">
        <v>4258</v>
      </c>
      <c r="BB467">
        <v>0</v>
      </c>
      <c r="BC467">
        <v>1</v>
      </c>
      <c r="BD467">
        <v>0</v>
      </c>
      <c r="BE467">
        <v>0</v>
      </c>
      <c r="BF467">
        <f t="shared" si="14"/>
        <v>1</v>
      </c>
      <c r="BG467" t="str">
        <f>VLOOKUP(AZ467,'Lookup Tables'!$A$75:$B$86,2,TRUE)</f>
        <v>Level 2</v>
      </c>
      <c r="BH467" t="str">
        <f t="shared" si="15"/>
        <v>Level 2</v>
      </c>
    </row>
    <row r="468" spans="1:60" x14ac:dyDescent="0.3">
      <c r="A468">
        <v>13378247</v>
      </c>
      <c r="B468">
        <v>3268</v>
      </c>
      <c r="C468" t="s">
        <v>3020</v>
      </c>
      <c r="D468">
        <v>0</v>
      </c>
      <c r="E468">
        <v>2</v>
      </c>
      <c r="F468">
        <v>0</v>
      </c>
      <c r="G468">
        <v>4</v>
      </c>
      <c r="H468" t="str">
        <f>VLOOKUP(B468,'Lookup Tables'!$A$75:$B$86,2,TRUE)</f>
        <v>Level 6</v>
      </c>
      <c r="AY468">
        <v>13378247</v>
      </c>
      <c r="AZ468">
        <v>3268</v>
      </c>
      <c r="BA468" t="s">
        <v>3020</v>
      </c>
      <c r="BB468">
        <v>0</v>
      </c>
      <c r="BC468">
        <v>2</v>
      </c>
      <c r="BD468">
        <v>0</v>
      </c>
      <c r="BE468">
        <v>4</v>
      </c>
      <c r="BF468">
        <f t="shared" si="14"/>
        <v>6</v>
      </c>
      <c r="BG468" t="str">
        <f>VLOOKUP(AZ468,'Lookup Tables'!$A$75:$B$86,2,TRUE)</f>
        <v>Level 6</v>
      </c>
      <c r="BH468" t="str">
        <f t="shared" si="15"/>
        <v>Level 6</v>
      </c>
    </row>
    <row r="469" spans="1:60" x14ac:dyDescent="0.3">
      <c r="A469">
        <v>13336683</v>
      </c>
      <c r="B469">
        <v>4829</v>
      </c>
      <c r="C469" t="s">
        <v>4259</v>
      </c>
      <c r="D469">
        <v>0</v>
      </c>
      <c r="E469">
        <v>1</v>
      </c>
      <c r="F469">
        <v>0</v>
      </c>
      <c r="G469">
        <v>0</v>
      </c>
      <c r="H469" t="str">
        <f>VLOOKUP(B469,'Lookup Tables'!$A$75:$B$86,2,TRUE)</f>
        <v>Level 6</v>
      </c>
      <c r="AY469">
        <v>13336683</v>
      </c>
      <c r="AZ469">
        <v>4829</v>
      </c>
      <c r="BA469" t="s">
        <v>4259</v>
      </c>
      <c r="BB469">
        <v>0</v>
      </c>
      <c r="BC469">
        <v>1</v>
      </c>
      <c r="BD469">
        <v>0</v>
      </c>
      <c r="BE469">
        <v>0</v>
      </c>
      <c r="BF469">
        <f t="shared" si="14"/>
        <v>1</v>
      </c>
      <c r="BG469" t="str">
        <f>VLOOKUP(AZ469,'Lookup Tables'!$A$75:$B$86,2,TRUE)</f>
        <v>Level 6</v>
      </c>
      <c r="BH469" t="str">
        <f t="shared" si="15"/>
        <v>Level 6</v>
      </c>
    </row>
    <row r="470" spans="1:60" x14ac:dyDescent="0.3">
      <c r="A470">
        <v>1881667</v>
      </c>
      <c r="B470">
        <v>26</v>
      </c>
      <c r="C470" t="s">
        <v>4260</v>
      </c>
      <c r="D470">
        <v>0</v>
      </c>
      <c r="E470">
        <v>1</v>
      </c>
      <c r="F470">
        <v>0</v>
      </c>
      <c r="G470">
        <v>0</v>
      </c>
      <c r="H470" t="str">
        <f>VLOOKUP(B470,'Lookup Tables'!$A$75:$B$86,2,TRUE)</f>
        <v>Level 1</v>
      </c>
      <c r="AY470">
        <v>1881667</v>
      </c>
      <c r="AZ470">
        <v>26</v>
      </c>
      <c r="BA470" t="s">
        <v>4260</v>
      </c>
      <c r="BB470">
        <v>0</v>
      </c>
      <c r="BC470">
        <v>1</v>
      </c>
      <c r="BD470">
        <v>0</v>
      </c>
      <c r="BE470">
        <v>0</v>
      </c>
      <c r="BF470">
        <f t="shared" si="14"/>
        <v>1</v>
      </c>
      <c r="BG470" t="str">
        <f>VLOOKUP(AZ470,'Lookup Tables'!$A$75:$B$86,2,TRUE)</f>
        <v>Level 1</v>
      </c>
      <c r="BH470" t="str">
        <f t="shared" si="15"/>
        <v>Level 1</v>
      </c>
    </row>
    <row r="471" spans="1:60" x14ac:dyDescent="0.3">
      <c r="A471">
        <v>13167938</v>
      </c>
      <c r="B471">
        <v>21</v>
      </c>
      <c r="C471" t="s">
        <v>4261</v>
      </c>
      <c r="D471">
        <v>0</v>
      </c>
      <c r="E471">
        <v>1</v>
      </c>
      <c r="F471">
        <v>0</v>
      </c>
      <c r="G471">
        <v>0</v>
      </c>
      <c r="H471" t="str">
        <f>VLOOKUP(B471,'Lookup Tables'!$A$75:$B$86,2,TRUE)</f>
        <v>Level 1</v>
      </c>
      <c r="AY471">
        <v>13167938</v>
      </c>
      <c r="AZ471">
        <v>21</v>
      </c>
      <c r="BA471" t="s">
        <v>4261</v>
      </c>
      <c r="BB471">
        <v>0</v>
      </c>
      <c r="BC471">
        <v>1</v>
      </c>
      <c r="BD471">
        <v>0</v>
      </c>
      <c r="BE471">
        <v>0</v>
      </c>
      <c r="BF471">
        <f t="shared" si="14"/>
        <v>1</v>
      </c>
      <c r="BG471" t="str">
        <f>VLOOKUP(AZ471,'Lookup Tables'!$A$75:$B$86,2,TRUE)</f>
        <v>Level 1</v>
      </c>
      <c r="BH471" t="str">
        <f t="shared" si="15"/>
        <v>Level 1</v>
      </c>
    </row>
    <row r="472" spans="1:60" x14ac:dyDescent="0.3">
      <c r="A472">
        <v>6511006</v>
      </c>
      <c r="B472">
        <v>21</v>
      </c>
      <c r="C472" t="s">
        <v>4261</v>
      </c>
      <c r="D472">
        <v>0</v>
      </c>
      <c r="E472">
        <v>0</v>
      </c>
      <c r="F472">
        <v>0</v>
      </c>
      <c r="G472">
        <v>1</v>
      </c>
      <c r="H472" t="str">
        <f>VLOOKUP(B472,'Lookup Tables'!$A$75:$B$86,2,TRUE)</f>
        <v>Level 1</v>
      </c>
      <c r="AY472">
        <v>6511006</v>
      </c>
      <c r="AZ472">
        <v>21</v>
      </c>
      <c r="BA472" t="s">
        <v>4261</v>
      </c>
      <c r="BB472">
        <v>0</v>
      </c>
      <c r="BC472">
        <v>0</v>
      </c>
      <c r="BD472">
        <v>0</v>
      </c>
      <c r="BE472">
        <v>1</v>
      </c>
      <c r="BF472">
        <f t="shared" si="14"/>
        <v>1</v>
      </c>
      <c r="BG472" t="str">
        <f>VLOOKUP(AZ472,'Lookup Tables'!$A$75:$B$86,2,TRUE)</f>
        <v>Level 1</v>
      </c>
      <c r="BH472" t="str">
        <f t="shared" si="15"/>
        <v>Level 1</v>
      </c>
    </row>
    <row r="473" spans="1:60" x14ac:dyDescent="0.3">
      <c r="A473">
        <v>7590104</v>
      </c>
      <c r="B473">
        <v>11</v>
      </c>
      <c r="C473" t="s">
        <v>4262</v>
      </c>
      <c r="D473">
        <v>0</v>
      </c>
      <c r="E473">
        <v>1</v>
      </c>
      <c r="F473">
        <v>0</v>
      </c>
      <c r="G473">
        <v>0</v>
      </c>
      <c r="H473" t="str">
        <f>VLOOKUP(B473,'Lookup Tables'!$A$75:$B$86,2,TRUE)</f>
        <v>Level 1</v>
      </c>
      <c r="AY473">
        <v>7590104</v>
      </c>
      <c r="AZ473">
        <v>11</v>
      </c>
      <c r="BA473" t="s">
        <v>4262</v>
      </c>
      <c r="BB473">
        <v>0</v>
      </c>
      <c r="BC473">
        <v>1</v>
      </c>
      <c r="BD473">
        <v>0</v>
      </c>
      <c r="BE473">
        <v>0</v>
      </c>
      <c r="BF473">
        <f t="shared" si="14"/>
        <v>1</v>
      </c>
      <c r="BG473" t="str">
        <f>VLOOKUP(AZ473,'Lookup Tables'!$A$75:$B$86,2,TRUE)</f>
        <v>Level 1</v>
      </c>
      <c r="BH473" t="str">
        <f t="shared" si="15"/>
        <v>Level 1</v>
      </c>
    </row>
    <row r="474" spans="1:60" x14ac:dyDescent="0.3">
      <c r="A474">
        <v>8375468</v>
      </c>
      <c r="B474">
        <v>129</v>
      </c>
      <c r="C474" t="s">
        <v>4263</v>
      </c>
      <c r="D474">
        <v>0</v>
      </c>
      <c r="E474">
        <v>1</v>
      </c>
      <c r="F474">
        <v>0</v>
      </c>
      <c r="G474">
        <v>5</v>
      </c>
      <c r="H474" t="str">
        <f>VLOOKUP(B474,'Lookup Tables'!$A$75:$B$86,2,TRUE)</f>
        <v>Level 1</v>
      </c>
      <c r="AY474">
        <v>8375468</v>
      </c>
      <c r="AZ474">
        <v>129</v>
      </c>
      <c r="BA474" t="s">
        <v>4263</v>
      </c>
      <c r="BB474">
        <v>0</v>
      </c>
      <c r="BC474">
        <v>1</v>
      </c>
      <c r="BD474">
        <v>0</v>
      </c>
      <c r="BE474">
        <v>5</v>
      </c>
      <c r="BF474">
        <f t="shared" si="14"/>
        <v>6</v>
      </c>
      <c r="BG474" t="str">
        <f>VLOOKUP(AZ474,'Lookup Tables'!$A$75:$B$86,2,TRUE)</f>
        <v>Level 1</v>
      </c>
      <c r="BH474" t="str">
        <f t="shared" si="15"/>
        <v>Level 1</v>
      </c>
    </row>
    <row r="475" spans="1:60" x14ac:dyDescent="0.3">
      <c r="A475">
        <v>1657427</v>
      </c>
      <c r="B475">
        <v>645</v>
      </c>
      <c r="C475" t="s">
        <v>4264</v>
      </c>
      <c r="D475">
        <v>0</v>
      </c>
      <c r="E475">
        <v>1</v>
      </c>
      <c r="F475">
        <v>0</v>
      </c>
      <c r="G475">
        <v>0</v>
      </c>
      <c r="H475" t="str">
        <f>VLOOKUP(B475,'Lookup Tables'!$A$75:$B$86,2,TRUE)</f>
        <v>Level 3</v>
      </c>
      <c r="AY475">
        <v>1657427</v>
      </c>
      <c r="AZ475">
        <v>645</v>
      </c>
      <c r="BA475" t="s">
        <v>4264</v>
      </c>
      <c r="BB475">
        <v>0</v>
      </c>
      <c r="BC475">
        <v>1</v>
      </c>
      <c r="BD475">
        <v>0</v>
      </c>
      <c r="BE475">
        <v>0</v>
      </c>
      <c r="BF475">
        <f t="shared" si="14"/>
        <v>1</v>
      </c>
      <c r="BG475" t="str">
        <f>VLOOKUP(AZ475,'Lookup Tables'!$A$75:$B$86,2,TRUE)</f>
        <v>Level 3</v>
      </c>
      <c r="BH475" t="str">
        <f t="shared" si="15"/>
        <v>Level 3</v>
      </c>
    </row>
    <row r="476" spans="1:60" x14ac:dyDescent="0.3">
      <c r="A476">
        <v>14137435</v>
      </c>
      <c r="B476">
        <v>11</v>
      </c>
      <c r="C476" t="s">
        <v>4265</v>
      </c>
      <c r="D476">
        <v>0</v>
      </c>
      <c r="E476">
        <v>2</v>
      </c>
      <c r="F476">
        <v>0</v>
      </c>
      <c r="G476">
        <v>0</v>
      </c>
      <c r="H476" t="str">
        <f>VLOOKUP(B476,'Lookup Tables'!$A$75:$B$86,2,TRUE)</f>
        <v>Level 1</v>
      </c>
      <c r="AY476">
        <v>14137435</v>
      </c>
      <c r="AZ476">
        <v>11</v>
      </c>
      <c r="BA476" t="s">
        <v>4265</v>
      </c>
      <c r="BB476">
        <v>0</v>
      </c>
      <c r="BC476">
        <v>2</v>
      </c>
      <c r="BD476">
        <v>0</v>
      </c>
      <c r="BE476">
        <v>0</v>
      </c>
      <c r="BF476">
        <f t="shared" si="14"/>
        <v>2</v>
      </c>
      <c r="BG476" t="str">
        <f>VLOOKUP(AZ476,'Lookup Tables'!$A$75:$B$86,2,TRUE)</f>
        <v>Level 1</v>
      </c>
      <c r="BH476" t="str">
        <f t="shared" si="15"/>
        <v>Level 1</v>
      </c>
    </row>
    <row r="477" spans="1:60" x14ac:dyDescent="0.3">
      <c r="A477">
        <v>13118875</v>
      </c>
      <c r="B477">
        <v>146</v>
      </c>
      <c r="C477" t="s">
        <v>4266</v>
      </c>
      <c r="D477">
        <v>0</v>
      </c>
      <c r="E477">
        <v>1</v>
      </c>
      <c r="F477">
        <v>0</v>
      </c>
      <c r="G477">
        <v>0</v>
      </c>
      <c r="H477" t="str">
        <f>VLOOKUP(B477,'Lookup Tables'!$A$75:$B$86,2,TRUE)</f>
        <v>Level 1</v>
      </c>
      <c r="AY477">
        <v>13118875</v>
      </c>
      <c r="AZ477">
        <v>146</v>
      </c>
      <c r="BA477" t="s">
        <v>4266</v>
      </c>
      <c r="BB477">
        <v>0</v>
      </c>
      <c r="BC477">
        <v>1</v>
      </c>
      <c r="BD477">
        <v>0</v>
      </c>
      <c r="BE477">
        <v>0</v>
      </c>
      <c r="BF477">
        <f t="shared" si="14"/>
        <v>1</v>
      </c>
      <c r="BG477" t="str">
        <f>VLOOKUP(AZ477,'Lookup Tables'!$A$75:$B$86,2,TRUE)</f>
        <v>Level 1</v>
      </c>
      <c r="BH477" t="str">
        <f t="shared" si="15"/>
        <v>Level 1</v>
      </c>
    </row>
    <row r="478" spans="1:60" x14ac:dyDescent="0.3">
      <c r="A478">
        <v>3817709</v>
      </c>
      <c r="B478">
        <v>1</v>
      </c>
      <c r="C478" t="s">
        <v>4267</v>
      </c>
      <c r="D478">
        <v>0</v>
      </c>
      <c r="E478">
        <v>1</v>
      </c>
      <c r="F478">
        <v>0</v>
      </c>
      <c r="G478">
        <v>0</v>
      </c>
      <c r="H478" t="str">
        <f>VLOOKUP(B478,'Lookup Tables'!$A$75:$B$86,2,TRUE)</f>
        <v>Level 1</v>
      </c>
      <c r="AY478">
        <v>3817709</v>
      </c>
      <c r="AZ478">
        <v>1</v>
      </c>
      <c r="BA478" t="s">
        <v>4267</v>
      </c>
      <c r="BB478">
        <v>0</v>
      </c>
      <c r="BC478">
        <v>1</v>
      </c>
      <c r="BD478">
        <v>0</v>
      </c>
      <c r="BE478">
        <v>0</v>
      </c>
      <c r="BF478">
        <f t="shared" si="14"/>
        <v>1</v>
      </c>
      <c r="BG478" t="str">
        <f>VLOOKUP(AZ478,'Lookup Tables'!$A$75:$B$86,2,TRUE)</f>
        <v>Level 1</v>
      </c>
      <c r="BH478" t="str">
        <f t="shared" si="15"/>
        <v>Level 1</v>
      </c>
    </row>
    <row r="479" spans="1:60" x14ac:dyDescent="0.3">
      <c r="A479">
        <v>23354</v>
      </c>
      <c r="B479">
        <v>922713</v>
      </c>
      <c r="C479" t="s">
        <v>3026</v>
      </c>
      <c r="D479">
        <v>0</v>
      </c>
      <c r="E479">
        <v>2</v>
      </c>
      <c r="F479">
        <v>0</v>
      </c>
      <c r="G479">
        <v>3</v>
      </c>
      <c r="H479" t="str">
        <f>VLOOKUP(B479,'Lookup Tables'!$A$75:$B$86,2,TRUE)</f>
        <v>Level 11</v>
      </c>
      <c r="AY479">
        <v>23354</v>
      </c>
      <c r="AZ479">
        <v>922713</v>
      </c>
      <c r="BA479" t="s">
        <v>3026</v>
      </c>
      <c r="BB479">
        <v>0</v>
      </c>
      <c r="BC479">
        <v>2</v>
      </c>
      <c r="BD479">
        <v>0</v>
      </c>
      <c r="BE479">
        <v>3</v>
      </c>
      <c r="BF479">
        <f t="shared" si="14"/>
        <v>5</v>
      </c>
      <c r="BG479" t="str">
        <f>VLOOKUP(AZ479,'Lookup Tables'!$A$75:$B$86,2,TRUE)</f>
        <v>Level 11</v>
      </c>
      <c r="BH479" t="str">
        <f t="shared" si="15"/>
        <v>Level 11</v>
      </c>
    </row>
    <row r="480" spans="1:60" x14ac:dyDescent="0.3">
      <c r="A480">
        <v>14052481</v>
      </c>
      <c r="B480">
        <v>1</v>
      </c>
      <c r="C480" t="s">
        <v>4268</v>
      </c>
      <c r="D480">
        <v>0</v>
      </c>
      <c r="E480">
        <v>1</v>
      </c>
      <c r="F480">
        <v>0</v>
      </c>
      <c r="G480">
        <v>0</v>
      </c>
      <c r="H480" t="str">
        <f>VLOOKUP(B480,'Lookup Tables'!$A$75:$B$86,2,TRUE)</f>
        <v>Level 1</v>
      </c>
      <c r="AY480">
        <v>14052481</v>
      </c>
      <c r="AZ480">
        <v>1</v>
      </c>
      <c r="BA480" t="s">
        <v>4268</v>
      </c>
      <c r="BB480">
        <v>0</v>
      </c>
      <c r="BC480">
        <v>1</v>
      </c>
      <c r="BD480">
        <v>0</v>
      </c>
      <c r="BE480">
        <v>0</v>
      </c>
      <c r="BF480">
        <f t="shared" si="14"/>
        <v>1</v>
      </c>
      <c r="BG480" t="str">
        <f>VLOOKUP(AZ480,'Lookup Tables'!$A$75:$B$86,2,TRUE)</f>
        <v>Level 1</v>
      </c>
      <c r="BH480" t="str">
        <f t="shared" si="15"/>
        <v>Level 1</v>
      </c>
    </row>
    <row r="481" spans="1:60" x14ac:dyDescent="0.3">
      <c r="A481">
        <v>631527</v>
      </c>
      <c r="B481">
        <v>1</v>
      </c>
      <c r="C481" t="s">
        <v>4268</v>
      </c>
      <c r="D481">
        <v>0</v>
      </c>
      <c r="E481">
        <v>0</v>
      </c>
      <c r="F481">
        <v>0</v>
      </c>
      <c r="G481">
        <v>2</v>
      </c>
      <c r="H481" t="str">
        <f>VLOOKUP(B481,'Lookup Tables'!$A$75:$B$86,2,TRUE)</f>
        <v>Level 1</v>
      </c>
      <c r="AY481">
        <v>631527</v>
      </c>
      <c r="AZ481">
        <v>1</v>
      </c>
      <c r="BA481" t="s">
        <v>4268</v>
      </c>
      <c r="BB481">
        <v>0</v>
      </c>
      <c r="BC481">
        <v>0</v>
      </c>
      <c r="BD481">
        <v>0</v>
      </c>
      <c r="BE481">
        <v>2</v>
      </c>
      <c r="BF481">
        <f t="shared" si="14"/>
        <v>2</v>
      </c>
      <c r="BG481" t="str">
        <f>VLOOKUP(AZ481,'Lookup Tables'!$A$75:$B$86,2,TRUE)</f>
        <v>Level 1</v>
      </c>
      <c r="BH481" t="str">
        <f t="shared" si="15"/>
        <v>Level 1</v>
      </c>
    </row>
    <row r="482" spans="1:60" x14ac:dyDescent="0.3">
      <c r="A482">
        <v>336829</v>
      </c>
      <c r="B482">
        <v>1</v>
      </c>
      <c r="C482" t="s">
        <v>4268</v>
      </c>
      <c r="D482">
        <v>0</v>
      </c>
      <c r="E482">
        <v>0</v>
      </c>
      <c r="F482">
        <v>0</v>
      </c>
      <c r="G482">
        <v>2</v>
      </c>
      <c r="H482" t="str">
        <f>VLOOKUP(B482,'Lookup Tables'!$A$75:$B$86,2,TRUE)</f>
        <v>Level 1</v>
      </c>
      <c r="AY482">
        <v>336829</v>
      </c>
      <c r="AZ482">
        <v>1</v>
      </c>
      <c r="BA482" t="s">
        <v>4268</v>
      </c>
      <c r="BB482">
        <v>0</v>
      </c>
      <c r="BC482">
        <v>0</v>
      </c>
      <c r="BD482">
        <v>0</v>
      </c>
      <c r="BE482">
        <v>2</v>
      </c>
      <c r="BF482">
        <f t="shared" si="14"/>
        <v>2</v>
      </c>
      <c r="BG482" t="str">
        <f>VLOOKUP(AZ482,'Lookup Tables'!$A$75:$B$86,2,TRUE)</f>
        <v>Level 1</v>
      </c>
      <c r="BH482" t="str">
        <f t="shared" si="15"/>
        <v>Level 1</v>
      </c>
    </row>
    <row r="483" spans="1:60" x14ac:dyDescent="0.3">
      <c r="A483">
        <v>10832603</v>
      </c>
      <c r="B483">
        <v>131</v>
      </c>
      <c r="C483" t="s">
        <v>4269</v>
      </c>
      <c r="D483">
        <v>0</v>
      </c>
      <c r="E483">
        <v>2</v>
      </c>
      <c r="F483">
        <v>0</v>
      </c>
      <c r="G483">
        <v>7</v>
      </c>
      <c r="H483" t="str">
        <f>VLOOKUP(B483,'Lookup Tables'!$A$75:$B$86,2,TRUE)</f>
        <v>Level 1</v>
      </c>
      <c r="AY483">
        <v>10832603</v>
      </c>
      <c r="AZ483">
        <v>131</v>
      </c>
      <c r="BA483" t="s">
        <v>4269</v>
      </c>
      <c r="BB483">
        <v>0</v>
      </c>
      <c r="BC483">
        <v>2</v>
      </c>
      <c r="BD483">
        <v>0</v>
      </c>
      <c r="BE483">
        <v>7</v>
      </c>
      <c r="BF483">
        <f t="shared" si="14"/>
        <v>9</v>
      </c>
      <c r="BG483" t="str">
        <f>VLOOKUP(AZ483,'Lookup Tables'!$A$75:$B$86,2,TRUE)</f>
        <v>Level 1</v>
      </c>
      <c r="BH483" t="str">
        <f t="shared" si="15"/>
        <v>Level 1</v>
      </c>
    </row>
    <row r="484" spans="1:60" x14ac:dyDescent="0.3">
      <c r="A484">
        <v>384585</v>
      </c>
      <c r="B484">
        <v>2057</v>
      </c>
      <c r="C484" t="s">
        <v>3027</v>
      </c>
      <c r="D484">
        <v>0</v>
      </c>
      <c r="E484">
        <v>1</v>
      </c>
      <c r="F484">
        <v>0</v>
      </c>
      <c r="G484">
        <v>1</v>
      </c>
      <c r="H484" t="str">
        <f>VLOOKUP(B484,'Lookup Tables'!$A$75:$B$86,2,TRUE)</f>
        <v>Level 5</v>
      </c>
      <c r="AY484">
        <v>384585</v>
      </c>
      <c r="AZ484">
        <v>2057</v>
      </c>
      <c r="BA484" t="s">
        <v>3027</v>
      </c>
      <c r="BB484">
        <v>0</v>
      </c>
      <c r="BC484">
        <v>1</v>
      </c>
      <c r="BD484">
        <v>0</v>
      </c>
      <c r="BE484">
        <v>1</v>
      </c>
      <c r="BF484">
        <f t="shared" si="14"/>
        <v>2</v>
      </c>
      <c r="BG484" t="str">
        <f>VLOOKUP(AZ484,'Lookup Tables'!$A$75:$B$86,2,TRUE)</f>
        <v>Level 5</v>
      </c>
      <c r="BH484" t="str">
        <f t="shared" si="15"/>
        <v>Level 5</v>
      </c>
    </row>
    <row r="485" spans="1:60" x14ac:dyDescent="0.3">
      <c r="A485">
        <v>3930384</v>
      </c>
      <c r="B485">
        <v>246</v>
      </c>
      <c r="C485" t="s">
        <v>3028</v>
      </c>
      <c r="D485">
        <v>0</v>
      </c>
      <c r="E485">
        <v>1</v>
      </c>
      <c r="F485">
        <v>0</v>
      </c>
      <c r="G485">
        <v>0</v>
      </c>
      <c r="H485" t="str">
        <f>VLOOKUP(B485,'Lookup Tables'!$A$75:$B$86,2,TRUE)</f>
        <v>Level 2</v>
      </c>
      <c r="AY485">
        <v>3930384</v>
      </c>
      <c r="AZ485">
        <v>246</v>
      </c>
      <c r="BA485" t="s">
        <v>3028</v>
      </c>
      <c r="BB485">
        <v>0</v>
      </c>
      <c r="BC485">
        <v>1</v>
      </c>
      <c r="BD485">
        <v>0</v>
      </c>
      <c r="BE485">
        <v>0</v>
      </c>
      <c r="BF485">
        <f t="shared" si="14"/>
        <v>1</v>
      </c>
      <c r="BG485" t="str">
        <f>VLOOKUP(AZ485,'Lookup Tables'!$A$75:$B$86,2,TRUE)</f>
        <v>Level 2</v>
      </c>
      <c r="BH485" t="str">
        <f t="shared" si="15"/>
        <v>Level 2</v>
      </c>
    </row>
    <row r="486" spans="1:60" x14ac:dyDescent="0.3">
      <c r="A486">
        <v>439965</v>
      </c>
      <c r="B486">
        <v>1606</v>
      </c>
      <c r="C486" t="s">
        <v>3029</v>
      </c>
      <c r="D486">
        <v>0</v>
      </c>
      <c r="E486">
        <v>1</v>
      </c>
      <c r="F486">
        <v>0</v>
      </c>
      <c r="G486">
        <v>0</v>
      </c>
      <c r="H486" t="str">
        <f>VLOOKUP(B486,'Lookup Tables'!$A$75:$B$86,2,TRUE)</f>
        <v>Level 4</v>
      </c>
      <c r="AY486">
        <v>439965</v>
      </c>
      <c r="AZ486">
        <v>1606</v>
      </c>
      <c r="BA486" t="s">
        <v>3029</v>
      </c>
      <c r="BB486">
        <v>0</v>
      </c>
      <c r="BC486">
        <v>1</v>
      </c>
      <c r="BD486">
        <v>0</v>
      </c>
      <c r="BE486">
        <v>0</v>
      </c>
      <c r="BF486">
        <f t="shared" si="14"/>
        <v>1</v>
      </c>
      <c r="BG486" t="str">
        <f>VLOOKUP(AZ486,'Lookup Tables'!$A$75:$B$86,2,TRUE)</f>
        <v>Level 4</v>
      </c>
      <c r="BH486" t="str">
        <f t="shared" si="15"/>
        <v>Level 4</v>
      </c>
    </row>
    <row r="487" spans="1:60" x14ac:dyDescent="0.3">
      <c r="A487">
        <v>4035845</v>
      </c>
      <c r="B487">
        <v>4661</v>
      </c>
      <c r="C487" t="s">
        <v>4270</v>
      </c>
      <c r="D487">
        <v>0</v>
      </c>
      <c r="E487">
        <v>1</v>
      </c>
      <c r="F487">
        <v>0</v>
      </c>
      <c r="G487">
        <v>0</v>
      </c>
      <c r="H487" t="str">
        <f>VLOOKUP(B487,'Lookup Tables'!$A$75:$B$86,2,TRUE)</f>
        <v>Level 6</v>
      </c>
      <c r="AY487">
        <v>4035845</v>
      </c>
      <c r="AZ487">
        <v>4661</v>
      </c>
      <c r="BA487" t="s">
        <v>4270</v>
      </c>
      <c r="BB487">
        <v>0</v>
      </c>
      <c r="BC487">
        <v>1</v>
      </c>
      <c r="BD487">
        <v>0</v>
      </c>
      <c r="BE487">
        <v>0</v>
      </c>
      <c r="BF487">
        <f t="shared" si="14"/>
        <v>1</v>
      </c>
      <c r="BG487" t="str">
        <f>VLOOKUP(AZ487,'Lookup Tables'!$A$75:$B$86,2,TRUE)</f>
        <v>Level 6</v>
      </c>
      <c r="BH487" t="str">
        <f t="shared" si="15"/>
        <v>Level 6</v>
      </c>
    </row>
    <row r="488" spans="1:60" x14ac:dyDescent="0.3">
      <c r="A488">
        <v>2733851</v>
      </c>
      <c r="B488">
        <v>20896</v>
      </c>
      <c r="C488" t="s">
        <v>3030</v>
      </c>
      <c r="D488">
        <v>0</v>
      </c>
      <c r="E488">
        <v>1</v>
      </c>
      <c r="F488">
        <v>0</v>
      </c>
      <c r="G488">
        <v>0</v>
      </c>
      <c r="H488" t="str">
        <f>VLOOKUP(B488,'Lookup Tables'!$A$75:$B$86,2,TRUE)</f>
        <v>Level 8</v>
      </c>
      <c r="AY488">
        <v>2733851</v>
      </c>
      <c r="AZ488">
        <v>20896</v>
      </c>
      <c r="BA488" t="s">
        <v>3030</v>
      </c>
      <c r="BB488">
        <v>0</v>
      </c>
      <c r="BC488">
        <v>1</v>
      </c>
      <c r="BD488">
        <v>0</v>
      </c>
      <c r="BE488">
        <v>0</v>
      </c>
      <c r="BF488">
        <f t="shared" si="14"/>
        <v>1</v>
      </c>
      <c r="BG488" t="str">
        <f>VLOOKUP(AZ488,'Lookup Tables'!$A$75:$B$86,2,TRUE)</f>
        <v>Level 8</v>
      </c>
      <c r="BH488" t="str">
        <f t="shared" si="15"/>
        <v>Level 8</v>
      </c>
    </row>
    <row r="489" spans="1:60" x14ac:dyDescent="0.3">
      <c r="A489">
        <v>1097780</v>
      </c>
      <c r="B489">
        <v>20896</v>
      </c>
      <c r="C489" t="s">
        <v>3030</v>
      </c>
      <c r="D489">
        <v>0</v>
      </c>
      <c r="E489">
        <v>7</v>
      </c>
      <c r="F489">
        <v>0</v>
      </c>
      <c r="G489">
        <v>17</v>
      </c>
      <c r="H489" t="str">
        <f>VLOOKUP(B489,'Lookup Tables'!$A$75:$B$86,2,TRUE)</f>
        <v>Level 8</v>
      </c>
      <c r="AY489">
        <v>1097780</v>
      </c>
      <c r="AZ489">
        <v>20896</v>
      </c>
      <c r="BA489" t="s">
        <v>3030</v>
      </c>
      <c r="BB489">
        <v>0</v>
      </c>
      <c r="BC489">
        <v>7</v>
      </c>
      <c r="BD489">
        <v>0</v>
      </c>
      <c r="BE489">
        <v>17</v>
      </c>
      <c r="BF489">
        <f t="shared" si="14"/>
        <v>24</v>
      </c>
      <c r="BG489" t="str">
        <f>VLOOKUP(AZ489,'Lookup Tables'!$A$75:$B$86,2,TRUE)</f>
        <v>Level 8</v>
      </c>
      <c r="BH489" t="str">
        <f t="shared" si="15"/>
        <v>Level 8</v>
      </c>
    </row>
    <row r="490" spans="1:60" x14ac:dyDescent="0.3">
      <c r="A490">
        <v>5275376</v>
      </c>
      <c r="B490">
        <v>1401</v>
      </c>
      <c r="C490" t="s">
        <v>3031</v>
      </c>
      <c r="D490">
        <v>0</v>
      </c>
      <c r="E490">
        <v>1</v>
      </c>
      <c r="F490">
        <v>0</v>
      </c>
      <c r="G490">
        <v>0</v>
      </c>
      <c r="H490" t="str">
        <f>VLOOKUP(B490,'Lookup Tables'!$A$75:$B$86,2,TRUE)</f>
        <v>Level 4</v>
      </c>
      <c r="AY490">
        <v>5275376</v>
      </c>
      <c r="AZ490">
        <v>1401</v>
      </c>
      <c r="BA490" t="s">
        <v>3031</v>
      </c>
      <c r="BB490">
        <v>0</v>
      </c>
      <c r="BC490">
        <v>1</v>
      </c>
      <c r="BD490">
        <v>0</v>
      </c>
      <c r="BE490">
        <v>0</v>
      </c>
      <c r="BF490">
        <f t="shared" si="14"/>
        <v>1</v>
      </c>
      <c r="BG490" t="str">
        <f>VLOOKUP(AZ490,'Lookup Tables'!$A$75:$B$86,2,TRUE)</f>
        <v>Level 4</v>
      </c>
      <c r="BH490" t="str">
        <f t="shared" si="15"/>
        <v>Level 4</v>
      </c>
    </row>
    <row r="491" spans="1:60" x14ac:dyDescent="0.3">
      <c r="A491">
        <v>9305398</v>
      </c>
      <c r="B491">
        <v>21708</v>
      </c>
      <c r="C491" t="s">
        <v>4271</v>
      </c>
      <c r="D491">
        <v>0</v>
      </c>
      <c r="E491">
        <v>1</v>
      </c>
      <c r="F491">
        <v>0</v>
      </c>
      <c r="G491">
        <v>1</v>
      </c>
      <c r="H491" t="str">
        <f>VLOOKUP(B491,'Lookup Tables'!$A$75:$B$86,2,TRUE)</f>
        <v>Level 8</v>
      </c>
      <c r="AY491">
        <v>9305398</v>
      </c>
      <c r="AZ491">
        <v>21708</v>
      </c>
      <c r="BA491" t="s">
        <v>4271</v>
      </c>
      <c r="BB491">
        <v>0</v>
      </c>
      <c r="BC491">
        <v>1</v>
      </c>
      <c r="BD491">
        <v>0</v>
      </c>
      <c r="BE491">
        <v>1</v>
      </c>
      <c r="BF491">
        <f t="shared" si="14"/>
        <v>2</v>
      </c>
      <c r="BG491" t="str">
        <f>VLOOKUP(AZ491,'Lookup Tables'!$A$75:$B$86,2,TRUE)</f>
        <v>Level 8</v>
      </c>
      <c r="BH491" t="str">
        <f t="shared" si="15"/>
        <v>Level 8</v>
      </c>
    </row>
    <row r="492" spans="1:60" x14ac:dyDescent="0.3">
      <c r="A492">
        <v>403048</v>
      </c>
      <c r="B492">
        <v>191</v>
      </c>
      <c r="C492" t="s">
        <v>4272</v>
      </c>
      <c r="D492">
        <v>0</v>
      </c>
      <c r="E492">
        <v>1</v>
      </c>
      <c r="F492">
        <v>0</v>
      </c>
      <c r="G492">
        <v>0</v>
      </c>
      <c r="H492" t="str">
        <f>VLOOKUP(B492,'Lookup Tables'!$A$75:$B$86,2,TRUE)</f>
        <v>Level 1</v>
      </c>
      <c r="AY492">
        <v>403048</v>
      </c>
      <c r="AZ492">
        <v>191</v>
      </c>
      <c r="BA492" t="s">
        <v>4272</v>
      </c>
      <c r="BB492">
        <v>0</v>
      </c>
      <c r="BC492">
        <v>1</v>
      </c>
      <c r="BD492">
        <v>0</v>
      </c>
      <c r="BE492">
        <v>0</v>
      </c>
      <c r="BF492">
        <f t="shared" si="14"/>
        <v>1</v>
      </c>
      <c r="BG492" t="str">
        <f>VLOOKUP(AZ492,'Lookup Tables'!$A$75:$B$86,2,TRUE)</f>
        <v>Level 1</v>
      </c>
      <c r="BH492" t="str">
        <f t="shared" si="15"/>
        <v>Level 1</v>
      </c>
    </row>
    <row r="493" spans="1:60" x14ac:dyDescent="0.3">
      <c r="A493">
        <v>2055619</v>
      </c>
      <c r="B493">
        <v>161</v>
      </c>
      <c r="C493" t="s">
        <v>466</v>
      </c>
      <c r="D493">
        <v>0</v>
      </c>
      <c r="E493">
        <v>0</v>
      </c>
      <c r="F493">
        <v>0</v>
      </c>
      <c r="G493">
        <v>1</v>
      </c>
      <c r="H493" t="str">
        <f>VLOOKUP(B493,'Lookup Tables'!$A$75:$B$86,2,TRUE)</f>
        <v>Level 1</v>
      </c>
      <c r="AY493">
        <v>2055619</v>
      </c>
      <c r="AZ493">
        <v>161</v>
      </c>
      <c r="BA493" t="s">
        <v>466</v>
      </c>
      <c r="BB493">
        <v>0</v>
      </c>
      <c r="BC493">
        <v>0</v>
      </c>
      <c r="BD493">
        <v>0</v>
      </c>
      <c r="BE493">
        <v>1</v>
      </c>
      <c r="BF493">
        <f t="shared" si="14"/>
        <v>1</v>
      </c>
      <c r="BG493" t="str">
        <f>VLOOKUP(AZ493,'Lookup Tables'!$A$75:$B$86,2,TRUE)</f>
        <v>Level 1</v>
      </c>
      <c r="BH493" t="str">
        <f t="shared" si="15"/>
        <v>Level 1</v>
      </c>
    </row>
    <row r="494" spans="1:60" x14ac:dyDescent="0.3">
      <c r="A494">
        <v>2069605</v>
      </c>
      <c r="B494">
        <v>14737</v>
      </c>
      <c r="C494" t="s">
        <v>3034</v>
      </c>
      <c r="D494">
        <v>0</v>
      </c>
      <c r="E494">
        <v>1</v>
      </c>
      <c r="F494">
        <v>0</v>
      </c>
      <c r="G494">
        <v>0</v>
      </c>
      <c r="H494" t="str">
        <f>VLOOKUP(B494,'Lookup Tables'!$A$75:$B$86,2,TRUE)</f>
        <v>Level 8</v>
      </c>
      <c r="AY494">
        <v>2069605</v>
      </c>
      <c r="AZ494">
        <v>14737</v>
      </c>
      <c r="BA494" t="s">
        <v>3034</v>
      </c>
      <c r="BB494">
        <v>0</v>
      </c>
      <c r="BC494">
        <v>1</v>
      </c>
      <c r="BD494">
        <v>0</v>
      </c>
      <c r="BE494">
        <v>0</v>
      </c>
      <c r="BF494">
        <f t="shared" si="14"/>
        <v>1</v>
      </c>
      <c r="BG494" t="str">
        <f>VLOOKUP(AZ494,'Lookup Tables'!$A$75:$B$86,2,TRUE)</f>
        <v>Level 8</v>
      </c>
      <c r="BH494" t="str">
        <f t="shared" si="15"/>
        <v>Level 8</v>
      </c>
    </row>
    <row r="495" spans="1:60" x14ac:dyDescent="0.3">
      <c r="A495">
        <v>9065809</v>
      </c>
      <c r="B495">
        <v>31</v>
      </c>
      <c r="C495" t="s">
        <v>4273</v>
      </c>
      <c r="D495">
        <v>0</v>
      </c>
      <c r="E495">
        <v>1</v>
      </c>
      <c r="F495">
        <v>0</v>
      </c>
      <c r="G495">
        <v>0</v>
      </c>
      <c r="H495" t="str">
        <f>VLOOKUP(B495,'Lookup Tables'!$A$75:$B$86,2,TRUE)</f>
        <v>Level 1</v>
      </c>
      <c r="AY495">
        <v>9065809</v>
      </c>
      <c r="AZ495">
        <v>31</v>
      </c>
      <c r="BA495" t="s">
        <v>4273</v>
      </c>
      <c r="BB495">
        <v>0</v>
      </c>
      <c r="BC495">
        <v>1</v>
      </c>
      <c r="BD495">
        <v>0</v>
      </c>
      <c r="BE495">
        <v>0</v>
      </c>
      <c r="BF495">
        <f t="shared" si="14"/>
        <v>1</v>
      </c>
      <c r="BG495" t="str">
        <f>VLOOKUP(AZ495,'Lookup Tables'!$A$75:$B$86,2,TRUE)</f>
        <v>Level 1</v>
      </c>
      <c r="BH495" t="str">
        <f t="shared" si="15"/>
        <v>Level 1</v>
      </c>
    </row>
    <row r="496" spans="1:60" x14ac:dyDescent="0.3">
      <c r="A496">
        <v>3032201</v>
      </c>
      <c r="B496">
        <v>11</v>
      </c>
      <c r="C496" t="s">
        <v>4274</v>
      </c>
      <c r="D496">
        <v>0</v>
      </c>
      <c r="E496">
        <v>1</v>
      </c>
      <c r="F496">
        <v>0</v>
      </c>
      <c r="G496">
        <v>0</v>
      </c>
      <c r="H496" t="str">
        <f>VLOOKUP(B496,'Lookup Tables'!$A$75:$B$86,2,TRUE)</f>
        <v>Level 1</v>
      </c>
      <c r="AY496">
        <v>3032201</v>
      </c>
      <c r="AZ496">
        <v>11</v>
      </c>
      <c r="BA496" t="s">
        <v>4274</v>
      </c>
      <c r="BB496">
        <v>0</v>
      </c>
      <c r="BC496">
        <v>1</v>
      </c>
      <c r="BD496">
        <v>0</v>
      </c>
      <c r="BE496">
        <v>0</v>
      </c>
      <c r="BF496">
        <f t="shared" si="14"/>
        <v>1</v>
      </c>
      <c r="BG496" t="str">
        <f>VLOOKUP(AZ496,'Lookup Tables'!$A$75:$B$86,2,TRUE)</f>
        <v>Level 1</v>
      </c>
      <c r="BH496" t="str">
        <f t="shared" si="15"/>
        <v>Level 1</v>
      </c>
    </row>
    <row r="497" spans="1:60" x14ac:dyDescent="0.3">
      <c r="A497">
        <v>6150564</v>
      </c>
      <c r="B497">
        <v>662</v>
      </c>
      <c r="C497" t="s">
        <v>4275</v>
      </c>
      <c r="D497">
        <v>0</v>
      </c>
      <c r="E497">
        <v>1</v>
      </c>
      <c r="F497">
        <v>0</v>
      </c>
      <c r="G497">
        <v>0</v>
      </c>
      <c r="H497" t="str">
        <f>VLOOKUP(B497,'Lookup Tables'!$A$75:$B$86,2,TRUE)</f>
        <v>Level 3</v>
      </c>
      <c r="AY497">
        <v>6150564</v>
      </c>
      <c r="AZ497">
        <v>662</v>
      </c>
      <c r="BA497" t="s">
        <v>4275</v>
      </c>
      <c r="BB497">
        <v>0</v>
      </c>
      <c r="BC497">
        <v>1</v>
      </c>
      <c r="BD497">
        <v>0</v>
      </c>
      <c r="BE497">
        <v>0</v>
      </c>
      <c r="BF497">
        <f t="shared" si="14"/>
        <v>1</v>
      </c>
      <c r="BG497" t="str">
        <f>VLOOKUP(AZ497,'Lookup Tables'!$A$75:$B$86,2,TRUE)</f>
        <v>Level 3</v>
      </c>
      <c r="BH497" t="str">
        <f t="shared" si="15"/>
        <v>Level 3</v>
      </c>
    </row>
    <row r="498" spans="1:60" x14ac:dyDescent="0.3">
      <c r="A498">
        <v>1081918</v>
      </c>
      <c r="B498">
        <v>33021</v>
      </c>
      <c r="C498" t="s">
        <v>546</v>
      </c>
      <c r="D498">
        <v>0</v>
      </c>
      <c r="E498">
        <v>0</v>
      </c>
      <c r="F498">
        <v>0</v>
      </c>
      <c r="G498">
        <v>1</v>
      </c>
      <c r="H498" t="str">
        <f>VLOOKUP(B498,'Lookup Tables'!$A$75:$B$86,2,TRUE)</f>
        <v>Level 9</v>
      </c>
      <c r="AY498">
        <v>1081918</v>
      </c>
      <c r="AZ498">
        <v>33021</v>
      </c>
      <c r="BA498" t="s">
        <v>546</v>
      </c>
      <c r="BB498">
        <v>0</v>
      </c>
      <c r="BC498">
        <v>0</v>
      </c>
      <c r="BD498">
        <v>0</v>
      </c>
      <c r="BE498">
        <v>1</v>
      </c>
      <c r="BF498">
        <f t="shared" si="14"/>
        <v>1</v>
      </c>
      <c r="BG498" t="str">
        <f>VLOOKUP(AZ498,'Lookup Tables'!$A$75:$B$86,2,TRUE)</f>
        <v>Level 9</v>
      </c>
      <c r="BH498" t="str">
        <f t="shared" si="15"/>
        <v>Level 9</v>
      </c>
    </row>
    <row r="499" spans="1:60" x14ac:dyDescent="0.3">
      <c r="A499">
        <v>12501885</v>
      </c>
      <c r="B499">
        <v>31</v>
      </c>
      <c r="C499" t="s">
        <v>4276</v>
      </c>
      <c r="D499">
        <v>0</v>
      </c>
      <c r="E499">
        <v>1</v>
      </c>
      <c r="F499">
        <v>0</v>
      </c>
      <c r="G499">
        <v>0</v>
      </c>
      <c r="H499" t="str">
        <f>VLOOKUP(B499,'Lookup Tables'!$A$75:$B$86,2,TRUE)</f>
        <v>Level 1</v>
      </c>
      <c r="AY499">
        <v>12501885</v>
      </c>
      <c r="AZ499">
        <v>31</v>
      </c>
      <c r="BA499" t="s">
        <v>4276</v>
      </c>
      <c r="BB499">
        <v>0</v>
      </c>
      <c r="BC499">
        <v>1</v>
      </c>
      <c r="BD499">
        <v>0</v>
      </c>
      <c r="BE499">
        <v>0</v>
      </c>
      <c r="BF499">
        <f t="shared" si="14"/>
        <v>1</v>
      </c>
      <c r="BG499" t="str">
        <f>VLOOKUP(AZ499,'Lookup Tables'!$A$75:$B$86,2,TRUE)</f>
        <v>Level 1</v>
      </c>
      <c r="BH499" t="str">
        <f t="shared" si="15"/>
        <v>Level 1</v>
      </c>
    </row>
    <row r="500" spans="1:60" x14ac:dyDescent="0.3">
      <c r="A500">
        <v>6239644</v>
      </c>
      <c r="B500">
        <v>140</v>
      </c>
      <c r="C500" t="s">
        <v>4166</v>
      </c>
      <c r="D500">
        <v>0</v>
      </c>
      <c r="E500">
        <v>0</v>
      </c>
      <c r="F500">
        <v>0</v>
      </c>
      <c r="G500">
        <v>1</v>
      </c>
      <c r="H500" t="str">
        <f>VLOOKUP(B500,'Lookup Tables'!$A$75:$B$86,2,TRUE)</f>
        <v>Level 1</v>
      </c>
      <c r="AY500">
        <v>6239644</v>
      </c>
      <c r="AZ500">
        <v>140</v>
      </c>
      <c r="BA500" t="s">
        <v>4166</v>
      </c>
      <c r="BB500">
        <v>0</v>
      </c>
      <c r="BC500">
        <v>0</v>
      </c>
      <c r="BD500">
        <v>0</v>
      </c>
      <c r="BE500">
        <v>1</v>
      </c>
      <c r="BF500">
        <f t="shared" si="14"/>
        <v>1</v>
      </c>
      <c r="BG500" t="str">
        <f>VLOOKUP(AZ500,'Lookup Tables'!$A$75:$B$86,2,TRUE)</f>
        <v>Level 1</v>
      </c>
      <c r="BH500" t="str">
        <f t="shared" si="15"/>
        <v>Level 1</v>
      </c>
    </row>
    <row r="501" spans="1:60" x14ac:dyDescent="0.3">
      <c r="A501">
        <v>812369</v>
      </c>
      <c r="B501">
        <v>4977</v>
      </c>
      <c r="C501" t="s">
        <v>3076</v>
      </c>
      <c r="D501">
        <v>0</v>
      </c>
      <c r="E501">
        <v>2</v>
      </c>
      <c r="F501">
        <v>0</v>
      </c>
      <c r="G501">
        <v>3</v>
      </c>
      <c r="H501" t="str">
        <f>VLOOKUP(B501,'Lookup Tables'!$A$75:$B$86,2,TRUE)</f>
        <v>Level 6</v>
      </c>
      <c r="AY501">
        <v>812369</v>
      </c>
      <c r="AZ501">
        <v>4977</v>
      </c>
      <c r="BA501" t="s">
        <v>3076</v>
      </c>
      <c r="BB501">
        <v>0</v>
      </c>
      <c r="BC501">
        <v>2</v>
      </c>
      <c r="BD501">
        <v>0</v>
      </c>
      <c r="BE501">
        <v>3</v>
      </c>
      <c r="BF501">
        <f t="shared" si="14"/>
        <v>5</v>
      </c>
      <c r="BG501" t="str">
        <f>VLOOKUP(AZ501,'Lookup Tables'!$A$75:$B$86,2,TRUE)</f>
        <v>Level 6</v>
      </c>
      <c r="BH501" t="str">
        <f t="shared" si="15"/>
        <v>Level 6</v>
      </c>
    </row>
    <row r="502" spans="1:60" x14ac:dyDescent="0.3">
      <c r="A502">
        <v>12083557</v>
      </c>
      <c r="B502">
        <v>64423</v>
      </c>
      <c r="C502" t="s">
        <v>637</v>
      </c>
      <c r="D502">
        <v>0</v>
      </c>
      <c r="E502">
        <v>0</v>
      </c>
      <c r="F502">
        <v>0</v>
      </c>
      <c r="G502">
        <v>1</v>
      </c>
      <c r="H502" t="str">
        <f>VLOOKUP(B502,'Lookup Tables'!$A$75:$B$86,2,TRUE)</f>
        <v>Level 10</v>
      </c>
      <c r="AY502">
        <v>12083557</v>
      </c>
      <c r="AZ502">
        <v>64423</v>
      </c>
      <c r="BA502" t="s">
        <v>637</v>
      </c>
      <c r="BB502">
        <v>0</v>
      </c>
      <c r="BC502">
        <v>0</v>
      </c>
      <c r="BD502">
        <v>0</v>
      </c>
      <c r="BE502">
        <v>1</v>
      </c>
      <c r="BF502">
        <f t="shared" si="14"/>
        <v>1</v>
      </c>
      <c r="BG502" t="str">
        <f>VLOOKUP(AZ502,'Lookup Tables'!$A$75:$B$86,2,TRUE)</f>
        <v>Level 10</v>
      </c>
      <c r="BH502" t="str">
        <f t="shared" si="15"/>
        <v>Level 10</v>
      </c>
    </row>
    <row r="503" spans="1:60" x14ac:dyDescent="0.3">
      <c r="A503">
        <v>432021</v>
      </c>
      <c r="B503">
        <v>23684</v>
      </c>
      <c r="C503" t="s">
        <v>4277</v>
      </c>
      <c r="D503">
        <v>0</v>
      </c>
      <c r="E503">
        <v>1</v>
      </c>
      <c r="F503">
        <v>0</v>
      </c>
      <c r="G503">
        <v>0</v>
      </c>
      <c r="H503" t="str">
        <f>VLOOKUP(B503,'Lookup Tables'!$A$75:$B$86,2,TRUE)</f>
        <v>Level 8</v>
      </c>
      <c r="AY503">
        <v>432021</v>
      </c>
      <c r="AZ503">
        <v>23684</v>
      </c>
      <c r="BA503" t="s">
        <v>4277</v>
      </c>
      <c r="BB503">
        <v>0</v>
      </c>
      <c r="BC503">
        <v>1</v>
      </c>
      <c r="BD503">
        <v>0</v>
      </c>
      <c r="BE503">
        <v>0</v>
      </c>
      <c r="BF503">
        <f t="shared" si="14"/>
        <v>1</v>
      </c>
      <c r="BG503" t="str">
        <f>VLOOKUP(AZ503,'Lookup Tables'!$A$75:$B$86,2,TRUE)</f>
        <v>Level 8</v>
      </c>
      <c r="BH503" t="str">
        <f t="shared" si="15"/>
        <v>Level 8</v>
      </c>
    </row>
    <row r="504" spans="1:60" x14ac:dyDescent="0.3">
      <c r="A504">
        <v>1031804</v>
      </c>
      <c r="B504">
        <v>3012</v>
      </c>
      <c r="C504" t="s">
        <v>477</v>
      </c>
      <c r="D504">
        <v>0</v>
      </c>
      <c r="E504">
        <v>1</v>
      </c>
      <c r="F504">
        <v>0</v>
      </c>
      <c r="G504">
        <v>1</v>
      </c>
      <c r="H504" t="str">
        <f>VLOOKUP(B504,'Lookup Tables'!$A$75:$B$86,2,TRUE)</f>
        <v>Level 6</v>
      </c>
      <c r="AY504">
        <v>1031804</v>
      </c>
      <c r="AZ504">
        <v>3012</v>
      </c>
      <c r="BA504" t="s">
        <v>477</v>
      </c>
      <c r="BB504">
        <v>0</v>
      </c>
      <c r="BC504">
        <v>1</v>
      </c>
      <c r="BD504">
        <v>0</v>
      </c>
      <c r="BE504">
        <v>1</v>
      </c>
      <c r="BF504">
        <f t="shared" si="14"/>
        <v>2</v>
      </c>
      <c r="BG504" t="str">
        <f>VLOOKUP(AZ504,'Lookup Tables'!$A$75:$B$86,2,TRUE)</f>
        <v>Level 6</v>
      </c>
      <c r="BH504" t="str">
        <f t="shared" si="15"/>
        <v>Level 6</v>
      </c>
    </row>
    <row r="505" spans="1:60" x14ac:dyDescent="0.3">
      <c r="A505">
        <v>18938</v>
      </c>
      <c r="B505">
        <v>10743</v>
      </c>
      <c r="C505" t="s">
        <v>4278</v>
      </c>
      <c r="D505">
        <v>0</v>
      </c>
      <c r="E505">
        <v>1</v>
      </c>
      <c r="F505">
        <v>0</v>
      </c>
      <c r="G505">
        <v>2</v>
      </c>
      <c r="H505" t="str">
        <f>VLOOKUP(B505,'Lookup Tables'!$A$75:$B$86,2,TRUE)</f>
        <v>Level 8</v>
      </c>
      <c r="AY505">
        <v>18938</v>
      </c>
      <c r="AZ505">
        <v>10743</v>
      </c>
      <c r="BA505" t="s">
        <v>4278</v>
      </c>
      <c r="BB505">
        <v>0</v>
      </c>
      <c r="BC505">
        <v>1</v>
      </c>
      <c r="BD505">
        <v>0</v>
      </c>
      <c r="BE505">
        <v>2</v>
      </c>
      <c r="BF505">
        <f t="shared" si="14"/>
        <v>3</v>
      </c>
      <c r="BG505" t="str">
        <f>VLOOKUP(AZ505,'Lookup Tables'!$A$75:$B$86,2,TRUE)</f>
        <v>Level 8</v>
      </c>
      <c r="BH505" t="str">
        <f t="shared" si="15"/>
        <v>Level 8</v>
      </c>
    </row>
    <row r="506" spans="1:60" x14ac:dyDescent="0.3">
      <c r="A506">
        <v>15527686</v>
      </c>
      <c r="B506">
        <v>877</v>
      </c>
      <c r="C506" t="s">
        <v>3038</v>
      </c>
      <c r="D506">
        <v>0</v>
      </c>
      <c r="E506">
        <v>1</v>
      </c>
      <c r="F506">
        <v>0</v>
      </c>
      <c r="G506">
        <v>0</v>
      </c>
      <c r="H506" t="str">
        <f>VLOOKUP(B506,'Lookup Tables'!$A$75:$B$86,2,TRUE)</f>
        <v>Level 3</v>
      </c>
      <c r="AY506">
        <v>15527686</v>
      </c>
      <c r="AZ506">
        <v>877</v>
      </c>
      <c r="BA506" t="s">
        <v>3038</v>
      </c>
      <c r="BB506">
        <v>0</v>
      </c>
      <c r="BC506">
        <v>1</v>
      </c>
      <c r="BD506">
        <v>0</v>
      </c>
      <c r="BE506">
        <v>0</v>
      </c>
      <c r="BF506">
        <f t="shared" si="14"/>
        <v>1</v>
      </c>
      <c r="BG506" t="str">
        <f>VLOOKUP(AZ506,'Lookup Tables'!$A$75:$B$86,2,TRUE)</f>
        <v>Level 3</v>
      </c>
      <c r="BH506" t="str">
        <f t="shared" si="15"/>
        <v>Level 3</v>
      </c>
    </row>
    <row r="507" spans="1:60" x14ac:dyDescent="0.3">
      <c r="A507">
        <v>1499294</v>
      </c>
      <c r="B507">
        <v>2438</v>
      </c>
      <c r="C507" t="s">
        <v>4279</v>
      </c>
      <c r="D507">
        <v>0</v>
      </c>
      <c r="E507">
        <v>1</v>
      </c>
      <c r="F507">
        <v>0</v>
      </c>
      <c r="G507">
        <v>1</v>
      </c>
      <c r="H507" t="str">
        <f>VLOOKUP(B507,'Lookup Tables'!$A$75:$B$86,2,TRUE)</f>
        <v>Level 5</v>
      </c>
      <c r="AY507">
        <v>1499294</v>
      </c>
      <c r="AZ507">
        <v>2438</v>
      </c>
      <c r="BA507" t="s">
        <v>4279</v>
      </c>
      <c r="BB507">
        <v>0</v>
      </c>
      <c r="BC507">
        <v>1</v>
      </c>
      <c r="BD507">
        <v>0</v>
      </c>
      <c r="BE507">
        <v>1</v>
      </c>
      <c r="BF507">
        <f t="shared" si="14"/>
        <v>2</v>
      </c>
      <c r="BG507" t="str">
        <f>VLOOKUP(AZ507,'Lookup Tables'!$A$75:$B$86,2,TRUE)</f>
        <v>Level 5</v>
      </c>
      <c r="BH507" t="str">
        <f t="shared" si="15"/>
        <v>Level 5</v>
      </c>
    </row>
    <row r="508" spans="1:60" x14ac:dyDescent="0.3">
      <c r="A508">
        <v>14924779</v>
      </c>
      <c r="B508">
        <v>184</v>
      </c>
      <c r="C508" t="s">
        <v>3065</v>
      </c>
      <c r="D508">
        <v>0</v>
      </c>
      <c r="E508">
        <v>2</v>
      </c>
      <c r="F508">
        <v>0</v>
      </c>
      <c r="G508">
        <v>0</v>
      </c>
      <c r="H508" t="str">
        <f>VLOOKUP(B508,'Lookup Tables'!$A$75:$B$86,2,TRUE)</f>
        <v>Level 1</v>
      </c>
      <c r="AY508">
        <v>14924779</v>
      </c>
      <c r="AZ508">
        <v>184</v>
      </c>
      <c r="BA508" t="s">
        <v>3065</v>
      </c>
      <c r="BB508">
        <v>0</v>
      </c>
      <c r="BC508">
        <v>2</v>
      </c>
      <c r="BD508">
        <v>0</v>
      </c>
      <c r="BE508">
        <v>0</v>
      </c>
      <c r="BF508">
        <f t="shared" si="14"/>
        <v>2</v>
      </c>
      <c r="BG508" t="str">
        <f>VLOOKUP(AZ508,'Lookup Tables'!$A$75:$B$86,2,TRUE)</f>
        <v>Level 1</v>
      </c>
      <c r="BH508" t="str">
        <f t="shared" si="15"/>
        <v>Level 1</v>
      </c>
    </row>
    <row r="509" spans="1:60" x14ac:dyDescent="0.3">
      <c r="A509">
        <v>3433178</v>
      </c>
      <c r="B509">
        <v>699</v>
      </c>
      <c r="C509" t="s">
        <v>4280</v>
      </c>
      <c r="D509">
        <v>0</v>
      </c>
      <c r="E509">
        <v>1</v>
      </c>
      <c r="F509">
        <v>0</v>
      </c>
      <c r="G509">
        <v>0</v>
      </c>
      <c r="H509" t="str">
        <f>VLOOKUP(B509,'Lookup Tables'!$A$75:$B$86,2,TRUE)</f>
        <v>Level 3</v>
      </c>
      <c r="AY509">
        <v>3433178</v>
      </c>
      <c r="AZ509">
        <v>699</v>
      </c>
      <c r="BA509" t="s">
        <v>4280</v>
      </c>
      <c r="BB509">
        <v>0</v>
      </c>
      <c r="BC509">
        <v>1</v>
      </c>
      <c r="BD509">
        <v>0</v>
      </c>
      <c r="BE509">
        <v>0</v>
      </c>
      <c r="BF509">
        <f t="shared" si="14"/>
        <v>1</v>
      </c>
      <c r="BG509" t="str">
        <f>VLOOKUP(AZ509,'Lookup Tables'!$A$75:$B$86,2,TRUE)</f>
        <v>Level 3</v>
      </c>
      <c r="BH509" t="str">
        <f t="shared" si="15"/>
        <v>Level 3</v>
      </c>
    </row>
    <row r="510" spans="1:60" x14ac:dyDescent="0.3">
      <c r="A510">
        <v>10785558</v>
      </c>
      <c r="B510">
        <v>31</v>
      </c>
      <c r="C510" t="s">
        <v>4281</v>
      </c>
      <c r="D510">
        <v>0</v>
      </c>
      <c r="E510">
        <v>1</v>
      </c>
      <c r="F510">
        <v>0</v>
      </c>
      <c r="G510">
        <v>1</v>
      </c>
      <c r="H510" t="str">
        <f>VLOOKUP(B510,'Lookup Tables'!$A$75:$B$86,2,TRUE)</f>
        <v>Level 1</v>
      </c>
      <c r="AY510">
        <v>10785558</v>
      </c>
      <c r="AZ510">
        <v>31</v>
      </c>
      <c r="BA510" t="s">
        <v>4281</v>
      </c>
      <c r="BB510">
        <v>0</v>
      </c>
      <c r="BC510">
        <v>1</v>
      </c>
      <c r="BD510">
        <v>0</v>
      </c>
      <c r="BE510">
        <v>1</v>
      </c>
      <c r="BF510">
        <f t="shared" si="14"/>
        <v>2</v>
      </c>
      <c r="BG510" t="str">
        <f>VLOOKUP(AZ510,'Lookup Tables'!$A$75:$B$86,2,TRUE)</f>
        <v>Level 1</v>
      </c>
      <c r="BH510" t="str">
        <f t="shared" si="15"/>
        <v>Level 1</v>
      </c>
    </row>
    <row r="511" spans="1:60" x14ac:dyDescent="0.3">
      <c r="A511">
        <v>1302730</v>
      </c>
      <c r="B511">
        <v>515</v>
      </c>
      <c r="C511" t="s">
        <v>4282</v>
      </c>
      <c r="D511">
        <v>0</v>
      </c>
      <c r="E511">
        <v>1</v>
      </c>
      <c r="F511">
        <v>0</v>
      </c>
      <c r="G511">
        <v>2</v>
      </c>
      <c r="H511" t="str">
        <f>VLOOKUP(B511,'Lookup Tables'!$A$75:$B$86,2,TRUE)</f>
        <v>Level 3</v>
      </c>
      <c r="AY511">
        <v>1302730</v>
      </c>
      <c r="AZ511">
        <v>515</v>
      </c>
      <c r="BA511" t="s">
        <v>4282</v>
      </c>
      <c r="BB511">
        <v>0</v>
      </c>
      <c r="BC511">
        <v>1</v>
      </c>
      <c r="BD511">
        <v>0</v>
      </c>
      <c r="BE511">
        <v>2</v>
      </c>
      <c r="BF511">
        <f t="shared" si="14"/>
        <v>3</v>
      </c>
      <c r="BG511" t="str">
        <f>VLOOKUP(AZ511,'Lookup Tables'!$A$75:$B$86,2,TRUE)</f>
        <v>Level 3</v>
      </c>
      <c r="BH511" t="str">
        <f t="shared" si="15"/>
        <v>Level 3</v>
      </c>
    </row>
    <row r="512" spans="1:60" x14ac:dyDescent="0.3">
      <c r="A512">
        <v>892477</v>
      </c>
      <c r="B512">
        <v>1289</v>
      </c>
      <c r="C512" t="s">
        <v>3039</v>
      </c>
      <c r="D512">
        <v>0</v>
      </c>
      <c r="E512">
        <v>0</v>
      </c>
      <c r="F512">
        <v>0</v>
      </c>
      <c r="G512">
        <v>1</v>
      </c>
      <c r="H512" t="str">
        <f>VLOOKUP(B512,'Lookup Tables'!$A$75:$B$86,2,TRUE)</f>
        <v>Level 4</v>
      </c>
      <c r="AY512">
        <v>892477</v>
      </c>
      <c r="AZ512">
        <v>1289</v>
      </c>
      <c r="BA512" t="s">
        <v>3039</v>
      </c>
      <c r="BB512">
        <v>0</v>
      </c>
      <c r="BC512">
        <v>0</v>
      </c>
      <c r="BD512">
        <v>0</v>
      </c>
      <c r="BE512">
        <v>1</v>
      </c>
      <c r="BF512">
        <f t="shared" si="14"/>
        <v>1</v>
      </c>
      <c r="BG512" t="str">
        <f>VLOOKUP(AZ512,'Lookup Tables'!$A$75:$B$86,2,TRUE)</f>
        <v>Level 4</v>
      </c>
      <c r="BH512" t="str">
        <f t="shared" si="15"/>
        <v>Level 4</v>
      </c>
    </row>
    <row r="513" spans="1:60" x14ac:dyDescent="0.3">
      <c r="A513">
        <v>14733873</v>
      </c>
      <c r="B513">
        <v>96</v>
      </c>
      <c r="C513" t="s">
        <v>4283</v>
      </c>
      <c r="D513">
        <v>0</v>
      </c>
      <c r="E513">
        <v>1</v>
      </c>
      <c r="F513">
        <v>0</v>
      </c>
      <c r="G513">
        <v>0</v>
      </c>
      <c r="H513" t="str">
        <f>VLOOKUP(B513,'Lookup Tables'!$A$75:$B$86,2,TRUE)</f>
        <v>Level 1</v>
      </c>
      <c r="AY513">
        <v>14733873</v>
      </c>
      <c r="AZ513">
        <v>96</v>
      </c>
      <c r="BA513" t="s">
        <v>4283</v>
      </c>
      <c r="BB513">
        <v>0</v>
      </c>
      <c r="BC513">
        <v>1</v>
      </c>
      <c r="BD513">
        <v>0</v>
      </c>
      <c r="BE513">
        <v>0</v>
      </c>
      <c r="BF513">
        <f t="shared" si="14"/>
        <v>1</v>
      </c>
      <c r="BG513" t="str">
        <f>VLOOKUP(AZ513,'Lookup Tables'!$A$75:$B$86,2,TRUE)</f>
        <v>Level 1</v>
      </c>
      <c r="BH513" t="str">
        <f t="shared" si="15"/>
        <v>Level 1</v>
      </c>
    </row>
    <row r="514" spans="1:60" x14ac:dyDescent="0.3">
      <c r="A514">
        <v>1856913</v>
      </c>
      <c r="B514">
        <v>1257</v>
      </c>
      <c r="C514" t="s">
        <v>4284</v>
      </c>
      <c r="D514">
        <v>0</v>
      </c>
      <c r="E514">
        <v>1</v>
      </c>
      <c r="F514">
        <v>0</v>
      </c>
      <c r="G514">
        <v>0</v>
      </c>
      <c r="H514" t="str">
        <f>VLOOKUP(B514,'Lookup Tables'!$A$75:$B$86,2,TRUE)</f>
        <v>Level 4</v>
      </c>
      <c r="AY514">
        <v>1856913</v>
      </c>
      <c r="AZ514">
        <v>1257</v>
      </c>
      <c r="BA514" t="s">
        <v>4284</v>
      </c>
      <c r="BB514">
        <v>0</v>
      </c>
      <c r="BC514">
        <v>1</v>
      </c>
      <c r="BD514">
        <v>0</v>
      </c>
      <c r="BE514">
        <v>0</v>
      </c>
      <c r="BF514">
        <f t="shared" si="14"/>
        <v>1</v>
      </c>
      <c r="BG514" t="str">
        <f>VLOOKUP(AZ514,'Lookup Tables'!$A$75:$B$86,2,TRUE)</f>
        <v>Level 4</v>
      </c>
      <c r="BH514" t="str">
        <f t="shared" si="15"/>
        <v>Level 4</v>
      </c>
    </row>
    <row r="515" spans="1:60" x14ac:dyDescent="0.3">
      <c r="A515">
        <v>690374</v>
      </c>
      <c r="B515">
        <v>1656</v>
      </c>
      <c r="C515" t="s">
        <v>4285</v>
      </c>
      <c r="D515">
        <v>0</v>
      </c>
      <c r="E515">
        <v>1</v>
      </c>
      <c r="F515">
        <v>0</v>
      </c>
      <c r="G515">
        <v>0</v>
      </c>
      <c r="H515" t="str">
        <f>VLOOKUP(B515,'Lookup Tables'!$A$75:$B$86,2,TRUE)</f>
        <v>Level 4</v>
      </c>
      <c r="AY515">
        <v>690374</v>
      </c>
      <c r="AZ515">
        <v>1656</v>
      </c>
      <c r="BA515" t="s">
        <v>4285</v>
      </c>
      <c r="BB515">
        <v>0</v>
      </c>
      <c r="BC515">
        <v>1</v>
      </c>
      <c r="BD515">
        <v>0</v>
      </c>
      <c r="BE515">
        <v>0</v>
      </c>
      <c r="BF515">
        <f t="shared" ref="BF515:BF578" si="16">SUM(BC515:BE515)</f>
        <v>1</v>
      </c>
      <c r="BG515" t="str">
        <f>VLOOKUP(AZ515,'Lookup Tables'!$A$75:$B$86,2,TRUE)</f>
        <v>Level 4</v>
      </c>
      <c r="BH515" t="str">
        <f t="shared" si="15"/>
        <v>Level 4</v>
      </c>
    </row>
    <row r="516" spans="1:60" x14ac:dyDescent="0.3">
      <c r="A516">
        <v>4096106</v>
      </c>
      <c r="B516">
        <v>131</v>
      </c>
      <c r="C516" t="s">
        <v>3077</v>
      </c>
      <c r="D516">
        <v>0</v>
      </c>
      <c r="E516">
        <v>2</v>
      </c>
      <c r="F516">
        <v>0</v>
      </c>
      <c r="G516">
        <v>1</v>
      </c>
      <c r="H516" t="str">
        <f>VLOOKUP(B516,'Lookup Tables'!$A$75:$B$86,2,TRUE)</f>
        <v>Level 1</v>
      </c>
      <c r="AY516">
        <v>4096106</v>
      </c>
      <c r="AZ516">
        <v>131</v>
      </c>
      <c r="BA516" t="s">
        <v>3077</v>
      </c>
      <c r="BB516">
        <v>0</v>
      </c>
      <c r="BC516">
        <v>2</v>
      </c>
      <c r="BD516">
        <v>0</v>
      </c>
      <c r="BE516">
        <v>1</v>
      </c>
      <c r="BF516">
        <f t="shared" si="16"/>
        <v>3</v>
      </c>
      <c r="BG516" t="str">
        <f>VLOOKUP(AZ516,'Lookup Tables'!$A$75:$B$86,2,TRUE)</f>
        <v>Level 1</v>
      </c>
      <c r="BH516" t="str">
        <f t="shared" ref="BH516:BH579" si="17">IF(BF516&gt;0,BG516,"")</f>
        <v>Level 1</v>
      </c>
    </row>
    <row r="517" spans="1:60" x14ac:dyDescent="0.3">
      <c r="A517">
        <v>1569755</v>
      </c>
      <c r="B517">
        <v>131</v>
      </c>
      <c r="C517" t="s">
        <v>3077</v>
      </c>
      <c r="D517">
        <v>0</v>
      </c>
      <c r="E517">
        <v>0</v>
      </c>
      <c r="F517">
        <v>0</v>
      </c>
      <c r="G517">
        <v>1</v>
      </c>
      <c r="H517" t="str">
        <f>VLOOKUP(B517,'Lookup Tables'!$A$75:$B$86,2,TRUE)</f>
        <v>Level 1</v>
      </c>
      <c r="AY517">
        <v>1569755</v>
      </c>
      <c r="AZ517">
        <v>131</v>
      </c>
      <c r="BA517" t="s">
        <v>3077</v>
      </c>
      <c r="BB517">
        <v>0</v>
      </c>
      <c r="BC517">
        <v>0</v>
      </c>
      <c r="BD517">
        <v>0</v>
      </c>
      <c r="BE517">
        <v>1</v>
      </c>
      <c r="BF517">
        <f t="shared" si="16"/>
        <v>1</v>
      </c>
      <c r="BG517" t="str">
        <f>VLOOKUP(AZ517,'Lookup Tables'!$A$75:$B$86,2,TRUE)</f>
        <v>Level 1</v>
      </c>
      <c r="BH517" t="str">
        <f t="shared" si="17"/>
        <v>Level 1</v>
      </c>
    </row>
    <row r="518" spans="1:60" x14ac:dyDescent="0.3">
      <c r="A518">
        <v>9388563</v>
      </c>
      <c r="B518">
        <v>351</v>
      </c>
      <c r="C518" t="s">
        <v>4286</v>
      </c>
      <c r="D518">
        <v>0</v>
      </c>
      <c r="E518">
        <v>1</v>
      </c>
      <c r="F518">
        <v>0</v>
      </c>
      <c r="G518">
        <v>0</v>
      </c>
      <c r="H518" t="str">
        <f>VLOOKUP(B518,'Lookup Tables'!$A$75:$B$86,2,TRUE)</f>
        <v>Level 2</v>
      </c>
      <c r="AY518">
        <v>9388563</v>
      </c>
      <c r="AZ518">
        <v>351</v>
      </c>
      <c r="BA518" t="s">
        <v>4286</v>
      </c>
      <c r="BB518">
        <v>0</v>
      </c>
      <c r="BC518">
        <v>1</v>
      </c>
      <c r="BD518">
        <v>0</v>
      </c>
      <c r="BE518">
        <v>0</v>
      </c>
      <c r="BF518">
        <f t="shared" si="16"/>
        <v>1</v>
      </c>
      <c r="BG518" t="str">
        <f>VLOOKUP(AZ518,'Lookup Tables'!$A$75:$B$86,2,TRUE)</f>
        <v>Level 2</v>
      </c>
      <c r="BH518" t="str">
        <f t="shared" si="17"/>
        <v>Level 2</v>
      </c>
    </row>
    <row r="519" spans="1:60" x14ac:dyDescent="0.3">
      <c r="A519">
        <v>6184866</v>
      </c>
      <c r="B519">
        <v>351</v>
      </c>
      <c r="C519" t="s">
        <v>4286</v>
      </c>
      <c r="D519">
        <v>0</v>
      </c>
      <c r="E519">
        <v>0</v>
      </c>
      <c r="F519">
        <v>0</v>
      </c>
      <c r="G519">
        <v>2</v>
      </c>
      <c r="H519" t="str">
        <f>VLOOKUP(B519,'Lookup Tables'!$A$75:$B$86,2,TRUE)</f>
        <v>Level 2</v>
      </c>
      <c r="AY519">
        <v>6184866</v>
      </c>
      <c r="AZ519">
        <v>351</v>
      </c>
      <c r="BA519" t="s">
        <v>4286</v>
      </c>
      <c r="BB519">
        <v>0</v>
      </c>
      <c r="BC519">
        <v>0</v>
      </c>
      <c r="BD519">
        <v>0</v>
      </c>
      <c r="BE519">
        <v>2</v>
      </c>
      <c r="BF519">
        <f t="shared" si="16"/>
        <v>2</v>
      </c>
      <c r="BG519" t="str">
        <f>VLOOKUP(AZ519,'Lookup Tables'!$A$75:$B$86,2,TRUE)</f>
        <v>Level 2</v>
      </c>
      <c r="BH519" t="str">
        <f t="shared" si="17"/>
        <v>Level 2</v>
      </c>
    </row>
    <row r="520" spans="1:60" x14ac:dyDescent="0.3">
      <c r="A520">
        <v>9277073</v>
      </c>
      <c r="B520">
        <v>11</v>
      </c>
      <c r="C520" t="s">
        <v>1129</v>
      </c>
      <c r="D520">
        <v>0</v>
      </c>
      <c r="E520">
        <v>0</v>
      </c>
      <c r="F520">
        <v>0</v>
      </c>
      <c r="G520">
        <v>1</v>
      </c>
      <c r="H520" t="str">
        <f>VLOOKUP(B520,'Lookup Tables'!$A$75:$B$86,2,TRUE)</f>
        <v>Level 1</v>
      </c>
      <c r="AY520">
        <v>9277073</v>
      </c>
      <c r="AZ520">
        <v>11</v>
      </c>
      <c r="BA520" t="s">
        <v>1129</v>
      </c>
      <c r="BB520">
        <v>0</v>
      </c>
      <c r="BC520">
        <v>0</v>
      </c>
      <c r="BD520">
        <v>0</v>
      </c>
      <c r="BE520">
        <v>1</v>
      </c>
      <c r="BF520">
        <f t="shared" si="16"/>
        <v>1</v>
      </c>
      <c r="BG520" t="str">
        <f>VLOOKUP(AZ520,'Lookup Tables'!$A$75:$B$86,2,TRUE)</f>
        <v>Level 1</v>
      </c>
      <c r="BH520" t="str">
        <f t="shared" si="17"/>
        <v>Level 1</v>
      </c>
    </row>
    <row r="521" spans="1:60" x14ac:dyDescent="0.3">
      <c r="A521">
        <v>4547957</v>
      </c>
      <c r="B521">
        <v>534</v>
      </c>
      <c r="C521" t="s">
        <v>4287</v>
      </c>
      <c r="D521">
        <v>0</v>
      </c>
      <c r="E521">
        <v>1</v>
      </c>
      <c r="F521">
        <v>0</v>
      </c>
      <c r="G521">
        <v>0</v>
      </c>
      <c r="H521" t="str">
        <f>VLOOKUP(B521,'Lookup Tables'!$A$75:$B$86,2,TRUE)</f>
        <v>Level 3</v>
      </c>
      <c r="AY521">
        <v>4547957</v>
      </c>
      <c r="AZ521">
        <v>534</v>
      </c>
      <c r="BA521" t="s">
        <v>4287</v>
      </c>
      <c r="BB521">
        <v>0</v>
      </c>
      <c r="BC521">
        <v>1</v>
      </c>
      <c r="BD521">
        <v>0</v>
      </c>
      <c r="BE521">
        <v>0</v>
      </c>
      <c r="BF521">
        <f t="shared" si="16"/>
        <v>1</v>
      </c>
      <c r="BG521" t="str">
        <f>VLOOKUP(AZ521,'Lookup Tables'!$A$75:$B$86,2,TRUE)</f>
        <v>Level 3</v>
      </c>
      <c r="BH521" t="str">
        <f t="shared" si="17"/>
        <v>Level 3</v>
      </c>
    </row>
    <row r="522" spans="1:60" x14ac:dyDescent="0.3">
      <c r="A522">
        <v>2788167</v>
      </c>
      <c r="B522">
        <v>33</v>
      </c>
      <c r="C522" t="s">
        <v>4288</v>
      </c>
      <c r="D522">
        <v>0</v>
      </c>
      <c r="E522">
        <v>1</v>
      </c>
      <c r="F522">
        <v>0</v>
      </c>
      <c r="G522">
        <v>0</v>
      </c>
      <c r="H522" t="str">
        <f>VLOOKUP(B522,'Lookup Tables'!$A$75:$B$86,2,TRUE)</f>
        <v>Level 1</v>
      </c>
      <c r="AY522">
        <v>2788167</v>
      </c>
      <c r="AZ522">
        <v>33</v>
      </c>
      <c r="BA522" t="s">
        <v>4288</v>
      </c>
      <c r="BB522">
        <v>0</v>
      </c>
      <c r="BC522">
        <v>1</v>
      </c>
      <c r="BD522">
        <v>0</v>
      </c>
      <c r="BE522">
        <v>0</v>
      </c>
      <c r="BF522">
        <f t="shared" si="16"/>
        <v>1</v>
      </c>
      <c r="BG522" t="str">
        <f>VLOOKUP(AZ522,'Lookup Tables'!$A$75:$B$86,2,TRUE)</f>
        <v>Level 1</v>
      </c>
      <c r="BH522" t="str">
        <f t="shared" si="17"/>
        <v>Level 1</v>
      </c>
    </row>
    <row r="523" spans="1:60" x14ac:dyDescent="0.3">
      <c r="A523">
        <v>1400883</v>
      </c>
      <c r="B523">
        <v>33</v>
      </c>
      <c r="C523" t="s">
        <v>4288</v>
      </c>
      <c r="D523">
        <v>0</v>
      </c>
      <c r="E523">
        <v>0</v>
      </c>
      <c r="F523">
        <v>0</v>
      </c>
      <c r="G523">
        <v>1</v>
      </c>
      <c r="H523" t="str">
        <f>VLOOKUP(B523,'Lookup Tables'!$A$75:$B$86,2,TRUE)</f>
        <v>Level 1</v>
      </c>
      <c r="AY523">
        <v>1400883</v>
      </c>
      <c r="AZ523">
        <v>33</v>
      </c>
      <c r="BA523" t="s">
        <v>4288</v>
      </c>
      <c r="BB523">
        <v>0</v>
      </c>
      <c r="BC523">
        <v>0</v>
      </c>
      <c r="BD523">
        <v>0</v>
      </c>
      <c r="BE523">
        <v>1</v>
      </c>
      <c r="BF523">
        <f t="shared" si="16"/>
        <v>1</v>
      </c>
      <c r="BG523" t="str">
        <f>VLOOKUP(AZ523,'Lookup Tables'!$A$75:$B$86,2,TRUE)</f>
        <v>Level 1</v>
      </c>
      <c r="BH523" t="str">
        <f t="shared" si="17"/>
        <v>Level 1</v>
      </c>
    </row>
    <row r="524" spans="1:60" x14ac:dyDescent="0.3">
      <c r="A524">
        <v>6868862</v>
      </c>
      <c r="B524">
        <v>392</v>
      </c>
      <c r="C524" t="s">
        <v>4289</v>
      </c>
      <c r="D524">
        <v>0</v>
      </c>
      <c r="E524">
        <v>1</v>
      </c>
      <c r="F524">
        <v>0</v>
      </c>
      <c r="G524">
        <v>0</v>
      </c>
      <c r="H524" t="str">
        <f>VLOOKUP(B524,'Lookup Tables'!$A$75:$B$86,2,TRUE)</f>
        <v>Level 2</v>
      </c>
      <c r="AY524">
        <v>6868862</v>
      </c>
      <c r="AZ524">
        <v>392</v>
      </c>
      <c r="BA524" t="s">
        <v>4289</v>
      </c>
      <c r="BB524">
        <v>0</v>
      </c>
      <c r="BC524">
        <v>1</v>
      </c>
      <c r="BD524">
        <v>0</v>
      </c>
      <c r="BE524">
        <v>0</v>
      </c>
      <c r="BF524">
        <f t="shared" si="16"/>
        <v>1</v>
      </c>
      <c r="BG524" t="str">
        <f>VLOOKUP(AZ524,'Lookup Tables'!$A$75:$B$86,2,TRUE)</f>
        <v>Level 2</v>
      </c>
      <c r="BH524" t="str">
        <f t="shared" si="17"/>
        <v>Level 2</v>
      </c>
    </row>
    <row r="525" spans="1:60" x14ac:dyDescent="0.3">
      <c r="A525">
        <v>4925321</v>
      </c>
      <c r="B525">
        <v>171</v>
      </c>
      <c r="C525" t="s">
        <v>3041</v>
      </c>
      <c r="D525">
        <v>0</v>
      </c>
      <c r="E525">
        <v>1</v>
      </c>
      <c r="F525">
        <v>0</v>
      </c>
      <c r="G525">
        <v>0</v>
      </c>
      <c r="H525" t="str">
        <f>VLOOKUP(B525,'Lookup Tables'!$A$75:$B$86,2,TRUE)</f>
        <v>Level 1</v>
      </c>
      <c r="AY525">
        <v>4925321</v>
      </c>
      <c r="AZ525">
        <v>171</v>
      </c>
      <c r="BA525" t="s">
        <v>3041</v>
      </c>
      <c r="BB525">
        <v>0</v>
      </c>
      <c r="BC525">
        <v>1</v>
      </c>
      <c r="BD525">
        <v>0</v>
      </c>
      <c r="BE525">
        <v>0</v>
      </c>
      <c r="BF525">
        <f t="shared" si="16"/>
        <v>1</v>
      </c>
      <c r="BG525" t="str">
        <f>VLOOKUP(AZ525,'Lookup Tables'!$A$75:$B$86,2,TRUE)</f>
        <v>Level 1</v>
      </c>
      <c r="BH525" t="str">
        <f t="shared" si="17"/>
        <v>Level 1</v>
      </c>
    </row>
    <row r="526" spans="1:60" x14ac:dyDescent="0.3">
      <c r="A526">
        <v>1837420</v>
      </c>
      <c r="B526">
        <v>804</v>
      </c>
      <c r="C526" t="s">
        <v>4290</v>
      </c>
      <c r="D526">
        <v>0</v>
      </c>
      <c r="E526">
        <v>1</v>
      </c>
      <c r="F526">
        <v>0</v>
      </c>
      <c r="G526">
        <v>1</v>
      </c>
      <c r="H526" t="str">
        <f>VLOOKUP(B526,'Lookup Tables'!$A$75:$B$86,2,TRUE)</f>
        <v>Level 3</v>
      </c>
      <c r="AY526">
        <v>1837420</v>
      </c>
      <c r="AZ526">
        <v>804</v>
      </c>
      <c r="BA526" t="s">
        <v>4290</v>
      </c>
      <c r="BB526">
        <v>0</v>
      </c>
      <c r="BC526">
        <v>1</v>
      </c>
      <c r="BD526">
        <v>0</v>
      </c>
      <c r="BE526">
        <v>1</v>
      </c>
      <c r="BF526">
        <f t="shared" si="16"/>
        <v>2</v>
      </c>
      <c r="BG526" t="str">
        <f>VLOOKUP(AZ526,'Lookup Tables'!$A$75:$B$86,2,TRUE)</f>
        <v>Level 3</v>
      </c>
      <c r="BH526" t="str">
        <f t="shared" si="17"/>
        <v>Level 3</v>
      </c>
    </row>
    <row r="527" spans="1:60" x14ac:dyDescent="0.3">
      <c r="A527">
        <v>2398817</v>
      </c>
      <c r="B527">
        <v>804</v>
      </c>
      <c r="C527" t="s">
        <v>4290</v>
      </c>
      <c r="D527">
        <v>0</v>
      </c>
      <c r="E527">
        <v>1</v>
      </c>
      <c r="F527">
        <v>0</v>
      </c>
      <c r="G527">
        <v>1</v>
      </c>
      <c r="H527" t="str">
        <f>VLOOKUP(B527,'Lookup Tables'!$A$75:$B$86,2,TRUE)</f>
        <v>Level 3</v>
      </c>
      <c r="AY527">
        <v>2398817</v>
      </c>
      <c r="AZ527">
        <v>804</v>
      </c>
      <c r="BA527" t="s">
        <v>4290</v>
      </c>
      <c r="BB527">
        <v>0</v>
      </c>
      <c r="BC527">
        <v>1</v>
      </c>
      <c r="BD527">
        <v>0</v>
      </c>
      <c r="BE527">
        <v>1</v>
      </c>
      <c r="BF527">
        <f t="shared" si="16"/>
        <v>2</v>
      </c>
      <c r="BG527" t="str">
        <f>VLOOKUP(AZ527,'Lookup Tables'!$A$75:$B$86,2,TRUE)</f>
        <v>Level 3</v>
      </c>
      <c r="BH527" t="str">
        <f t="shared" si="17"/>
        <v>Level 3</v>
      </c>
    </row>
    <row r="528" spans="1:60" x14ac:dyDescent="0.3">
      <c r="A528">
        <v>9586388</v>
      </c>
      <c r="B528">
        <v>751</v>
      </c>
      <c r="C528" t="s">
        <v>4291</v>
      </c>
      <c r="D528">
        <v>0</v>
      </c>
      <c r="E528">
        <v>1</v>
      </c>
      <c r="F528">
        <v>0</v>
      </c>
      <c r="G528">
        <v>2</v>
      </c>
      <c r="H528" t="str">
        <f>VLOOKUP(B528,'Lookup Tables'!$A$75:$B$86,2,TRUE)</f>
        <v>Level 3</v>
      </c>
      <c r="AY528">
        <v>9586388</v>
      </c>
      <c r="AZ528">
        <v>751</v>
      </c>
      <c r="BA528" t="s">
        <v>4291</v>
      </c>
      <c r="BB528">
        <v>0</v>
      </c>
      <c r="BC528">
        <v>1</v>
      </c>
      <c r="BD528">
        <v>0</v>
      </c>
      <c r="BE528">
        <v>2</v>
      </c>
      <c r="BF528">
        <f t="shared" si="16"/>
        <v>3</v>
      </c>
      <c r="BG528" t="str">
        <f>VLOOKUP(AZ528,'Lookup Tables'!$A$75:$B$86,2,TRUE)</f>
        <v>Level 3</v>
      </c>
      <c r="BH528" t="str">
        <f t="shared" si="17"/>
        <v>Level 3</v>
      </c>
    </row>
    <row r="529" spans="1:60" x14ac:dyDescent="0.3">
      <c r="A529">
        <v>10163251</v>
      </c>
      <c r="B529">
        <v>6037</v>
      </c>
      <c r="C529" t="s">
        <v>4292</v>
      </c>
      <c r="D529">
        <v>0</v>
      </c>
      <c r="E529">
        <v>2</v>
      </c>
      <c r="F529">
        <v>0</v>
      </c>
      <c r="G529">
        <v>0</v>
      </c>
      <c r="H529" t="str">
        <f>VLOOKUP(B529,'Lookup Tables'!$A$75:$B$86,2,TRUE)</f>
        <v>Level 7</v>
      </c>
      <c r="AY529">
        <v>10163251</v>
      </c>
      <c r="AZ529">
        <v>6037</v>
      </c>
      <c r="BA529" t="s">
        <v>4292</v>
      </c>
      <c r="BB529">
        <v>0</v>
      </c>
      <c r="BC529">
        <v>2</v>
      </c>
      <c r="BD529">
        <v>0</v>
      </c>
      <c r="BE529">
        <v>0</v>
      </c>
      <c r="BF529">
        <f t="shared" si="16"/>
        <v>2</v>
      </c>
      <c r="BG529" t="str">
        <f>VLOOKUP(AZ529,'Lookup Tables'!$A$75:$B$86,2,TRUE)</f>
        <v>Level 7</v>
      </c>
      <c r="BH529" t="str">
        <f t="shared" si="17"/>
        <v>Level 7</v>
      </c>
    </row>
    <row r="530" spans="1:60" x14ac:dyDescent="0.3">
      <c r="A530">
        <v>4784579</v>
      </c>
      <c r="B530">
        <v>6037</v>
      </c>
      <c r="C530" t="s">
        <v>4292</v>
      </c>
      <c r="D530">
        <v>0</v>
      </c>
      <c r="E530">
        <v>0</v>
      </c>
      <c r="F530">
        <v>0</v>
      </c>
      <c r="G530">
        <v>1</v>
      </c>
      <c r="H530" t="str">
        <f>VLOOKUP(B530,'Lookup Tables'!$A$75:$B$86,2,TRUE)</f>
        <v>Level 7</v>
      </c>
      <c r="AY530">
        <v>4784579</v>
      </c>
      <c r="AZ530">
        <v>6037</v>
      </c>
      <c r="BA530" t="s">
        <v>4292</v>
      </c>
      <c r="BB530">
        <v>0</v>
      </c>
      <c r="BC530">
        <v>0</v>
      </c>
      <c r="BD530">
        <v>0</v>
      </c>
      <c r="BE530">
        <v>1</v>
      </c>
      <c r="BF530">
        <f t="shared" si="16"/>
        <v>1</v>
      </c>
      <c r="BG530" t="str">
        <f>VLOOKUP(AZ530,'Lookup Tables'!$A$75:$B$86,2,TRUE)</f>
        <v>Level 7</v>
      </c>
      <c r="BH530" t="str">
        <f t="shared" si="17"/>
        <v>Level 7</v>
      </c>
    </row>
    <row r="531" spans="1:60" x14ac:dyDescent="0.3">
      <c r="A531">
        <v>6921520</v>
      </c>
      <c r="B531">
        <v>304</v>
      </c>
      <c r="C531" t="s">
        <v>4293</v>
      </c>
      <c r="D531">
        <v>0</v>
      </c>
      <c r="E531">
        <v>1</v>
      </c>
      <c r="F531">
        <v>0</v>
      </c>
      <c r="G531">
        <v>0</v>
      </c>
      <c r="H531" t="str">
        <f>VLOOKUP(B531,'Lookup Tables'!$A$75:$B$86,2,TRUE)</f>
        <v>Level 2</v>
      </c>
      <c r="AY531">
        <v>6921520</v>
      </c>
      <c r="AZ531">
        <v>304</v>
      </c>
      <c r="BA531" t="s">
        <v>4293</v>
      </c>
      <c r="BB531">
        <v>0</v>
      </c>
      <c r="BC531">
        <v>1</v>
      </c>
      <c r="BD531">
        <v>0</v>
      </c>
      <c r="BE531">
        <v>0</v>
      </c>
      <c r="BF531">
        <f t="shared" si="16"/>
        <v>1</v>
      </c>
      <c r="BG531" t="str">
        <f>VLOOKUP(AZ531,'Lookup Tables'!$A$75:$B$86,2,TRUE)</f>
        <v>Level 2</v>
      </c>
      <c r="BH531" t="str">
        <f t="shared" si="17"/>
        <v>Level 2</v>
      </c>
    </row>
    <row r="532" spans="1:60" x14ac:dyDescent="0.3">
      <c r="A532">
        <v>72894</v>
      </c>
      <c r="B532">
        <v>1030</v>
      </c>
      <c r="C532" t="s">
        <v>4294</v>
      </c>
      <c r="D532">
        <v>0</v>
      </c>
      <c r="E532">
        <v>1</v>
      </c>
      <c r="F532">
        <v>0</v>
      </c>
      <c r="G532">
        <v>0</v>
      </c>
      <c r="H532" t="str">
        <f>VLOOKUP(B532,'Lookup Tables'!$A$75:$B$86,2,TRUE)</f>
        <v>Level 4</v>
      </c>
      <c r="AY532">
        <v>72894</v>
      </c>
      <c r="AZ532">
        <v>1030</v>
      </c>
      <c r="BA532" t="s">
        <v>4294</v>
      </c>
      <c r="BB532">
        <v>0</v>
      </c>
      <c r="BC532">
        <v>1</v>
      </c>
      <c r="BD532">
        <v>0</v>
      </c>
      <c r="BE532">
        <v>0</v>
      </c>
      <c r="BF532">
        <f t="shared" si="16"/>
        <v>1</v>
      </c>
      <c r="BG532" t="str">
        <f>VLOOKUP(AZ532,'Lookup Tables'!$A$75:$B$86,2,TRUE)</f>
        <v>Level 4</v>
      </c>
      <c r="BH532" t="str">
        <f t="shared" si="17"/>
        <v>Level 4</v>
      </c>
    </row>
    <row r="533" spans="1:60" x14ac:dyDescent="0.3">
      <c r="A533">
        <v>11144591</v>
      </c>
      <c r="B533">
        <v>533</v>
      </c>
      <c r="C533" t="s">
        <v>3043</v>
      </c>
      <c r="D533">
        <v>0</v>
      </c>
      <c r="E533">
        <v>1</v>
      </c>
      <c r="F533">
        <v>0</v>
      </c>
      <c r="G533">
        <v>0</v>
      </c>
      <c r="H533" t="str">
        <f>VLOOKUP(B533,'Lookup Tables'!$A$75:$B$86,2,TRUE)</f>
        <v>Level 3</v>
      </c>
      <c r="AY533">
        <v>11144591</v>
      </c>
      <c r="AZ533">
        <v>533</v>
      </c>
      <c r="BA533" t="s">
        <v>3043</v>
      </c>
      <c r="BB533">
        <v>0</v>
      </c>
      <c r="BC533">
        <v>1</v>
      </c>
      <c r="BD533">
        <v>0</v>
      </c>
      <c r="BE533">
        <v>0</v>
      </c>
      <c r="BF533">
        <f t="shared" si="16"/>
        <v>1</v>
      </c>
      <c r="BG533" t="str">
        <f>VLOOKUP(AZ533,'Lookup Tables'!$A$75:$B$86,2,TRUE)</f>
        <v>Level 3</v>
      </c>
      <c r="BH533" t="str">
        <f t="shared" si="17"/>
        <v>Level 3</v>
      </c>
    </row>
    <row r="534" spans="1:60" x14ac:dyDescent="0.3">
      <c r="A534">
        <v>13440841</v>
      </c>
      <c r="B534">
        <v>533</v>
      </c>
      <c r="C534" t="s">
        <v>3043</v>
      </c>
      <c r="D534">
        <v>0</v>
      </c>
      <c r="E534">
        <v>0</v>
      </c>
      <c r="F534">
        <v>0</v>
      </c>
      <c r="G534">
        <v>1</v>
      </c>
      <c r="H534" t="str">
        <f>VLOOKUP(B534,'Lookup Tables'!$A$75:$B$86,2,TRUE)</f>
        <v>Level 3</v>
      </c>
      <c r="AY534">
        <v>13440841</v>
      </c>
      <c r="AZ534">
        <v>533</v>
      </c>
      <c r="BA534" t="s">
        <v>3043</v>
      </c>
      <c r="BB534">
        <v>0</v>
      </c>
      <c r="BC534">
        <v>0</v>
      </c>
      <c r="BD534">
        <v>0</v>
      </c>
      <c r="BE534">
        <v>1</v>
      </c>
      <c r="BF534">
        <f t="shared" si="16"/>
        <v>1</v>
      </c>
      <c r="BG534" t="str">
        <f>VLOOKUP(AZ534,'Lookup Tables'!$A$75:$B$86,2,TRUE)</f>
        <v>Level 3</v>
      </c>
      <c r="BH534" t="str">
        <f t="shared" si="17"/>
        <v>Level 3</v>
      </c>
    </row>
    <row r="535" spans="1:60" x14ac:dyDescent="0.3">
      <c r="A535">
        <v>10201850</v>
      </c>
      <c r="B535">
        <v>8934</v>
      </c>
      <c r="C535" t="s">
        <v>3044</v>
      </c>
      <c r="D535">
        <v>0</v>
      </c>
      <c r="E535">
        <v>1</v>
      </c>
      <c r="F535">
        <v>0</v>
      </c>
      <c r="G535">
        <v>0</v>
      </c>
      <c r="H535" t="str">
        <f>VLOOKUP(B535,'Lookup Tables'!$A$75:$B$86,2,TRUE)</f>
        <v>Level 7</v>
      </c>
      <c r="AY535">
        <v>10201850</v>
      </c>
      <c r="AZ535">
        <v>8934</v>
      </c>
      <c r="BA535" t="s">
        <v>3044</v>
      </c>
      <c r="BB535">
        <v>0</v>
      </c>
      <c r="BC535">
        <v>1</v>
      </c>
      <c r="BD535">
        <v>0</v>
      </c>
      <c r="BE535">
        <v>0</v>
      </c>
      <c r="BF535">
        <f t="shared" si="16"/>
        <v>1</v>
      </c>
      <c r="BG535" t="str">
        <f>VLOOKUP(AZ535,'Lookup Tables'!$A$75:$B$86,2,TRUE)</f>
        <v>Level 7</v>
      </c>
      <c r="BH535" t="str">
        <f t="shared" si="17"/>
        <v>Level 7</v>
      </c>
    </row>
    <row r="536" spans="1:60" x14ac:dyDescent="0.3">
      <c r="A536">
        <v>8839529</v>
      </c>
      <c r="B536">
        <v>31</v>
      </c>
      <c r="C536" t="s">
        <v>4295</v>
      </c>
      <c r="D536">
        <v>0</v>
      </c>
      <c r="E536">
        <v>1</v>
      </c>
      <c r="F536">
        <v>0</v>
      </c>
      <c r="G536">
        <v>0</v>
      </c>
      <c r="H536" t="str">
        <f>VLOOKUP(B536,'Lookup Tables'!$A$75:$B$86,2,TRUE)</f>
        <v>Level 1</v>
      </c>
      <c r="AY536">
        <v>8839529</v>
      </c>
      <c r="AZ536">
        <v>31</v>
      </c>
      <c r="BA536" t="s">
        <v>4295</v>
      </c>
      <c r="BB536">
        <v>0</v>
      </c>
      <c r="BC536">
        <v>1</v>
      </c>
      <c r="BD536">
        <v>0</v>
      </c>
      <c r="BE536">
        <v>0</v>
      </c>
      <c r="BF536">
        <f t="shared" si="16"/>
        <v>1</v>
      </c>
      <c r="BG536" t="str">
        <f>VLOOKUP(AZ536,'Lookup Tables'!$A$75:$B$86,2,TRUE)</f>
        <v>Level 1</v>
      </c>
      <c r="BH536" t="str">
        <f t="shared" si="17"/>
        <v>Level 1</v>
      </c>
    </row>
    <row r="537" spans="1:60" x14ac:dyDescent="0.3">
      <c r="A537">
        <v>14916173</v>
      </c>
      <c r="B537">
        <v>36</v>
      </c>
      <c r="C537" t="s">
        <v>3045</v>
      </c>
      <c r="D537">
        <v>0</v>
      </c>
      <c r="E537">
        <v>1</v>
      </c>
      <c r="F537">
        <v>0</v>
      </c>
      <c r="G537">
        <v>0</v>
      </c>
      <c r="H537" t="str">
        <f>VLOOKUP(B537,'Lookup Tables'!$A$75:$B$86,2,TRUE)</f>
        <v>Level 1</v>
      </c>
      <c r="AY537">
        <v>14916173</v>
      </c>
      <c r="AZ537">
        <v>36</v>
      </c>
      <c r="BA537" t="s">
        <v>3045</v>
      </c>
      <c r="BB537">
        <v>0</v>
      </c>
      <c r="BC537">
        <v>1</v>
      </c>
      <c r="BD537">
        <v>0</v>
      </c>
      <c r="BE537">
        <v>0</v>
      </c>
      <c r="BF537">
        <f t="shared" si="16"/>
        <v>1</v>
      </c>
      <c r="BG537" t="str">
        <f>VLOOKUP(AZ537,'Lookup Tables'!$A$75:$B$86,2,TRUE)</f>
        <v>Level 1</v>
      </c>
      <c r="BH537" t="str">
        <f t="shared" si="17"/>
        <v>Level 1</v>
      </c>
    </row>
    <row r="538" spans="1:60" x14ac:dyDescent="0.3">
      <c r="A538">
        <v>8833472</v>
      </c>
      <c r="B538">
        <v>33</v>
      </c>
      <c r="C538" t="s">
        <v>4296</v>
      </c>
      <c r="D538">
        <v>0</v>
      </c>
      <c r="E538">
        <v>1</v>
      </c>
      <c r="F538">
        <v>0</v>
      </c>
      <c r="G538">
        <v>0</v>
      </c>
      <c r="H538" t="str">
        <f>VLOOKUP(B538,'Lookup Tables'!$A$75:$B$86,2,TRUE)</f>
        <v>Level 1</v>
      </c>
      <c r="AY538">
        <v>8833472</v>
      </c>
      <c r="AZ538">
        <v>33</v>
      </c>
      <c r="BA538" t="s">
        <v>4296</v>
      </c>
      <c r="BB538">
        <v>0</v>
      </c>
      <c r="BC538">
        <v>1</v>
      </c>
      <c r="BD538">
        <v>0</v>
      </c>
      <c r="BE538">
        <v>0</v>
      </c>
      <c r="BF538">
        <f t="shared" si="16"/>
        <v>1</v>
      </c>
      <c r="BG538" t="str">
        <f>VLOOKUP(AZ538,'Lookup Tables'!$A$75:$B$86,2,TRUE)</f>
        <v>Level 1</v>
      </c>
      <c r="BH538" t="str">
        <f t="shared" si="17"/>
        <v>Level 1</v>
      </c>
    </row>
    <row r="539" spans="1:60" x14ac:dyDescent="0.3">
      <c r="A539">
        <v>13516502</v>
      </c>
      <c r="B539">
        <v>1</v>
      </c>
      <c r="C539" t="s">
        <v>620</v>
      </c>
      <c r="D539">
        <v>0</v>
      </c>
      <c r="E539">
        <v>1</v>
      </c>
      <c r="F539">
        <v>0</v>
      </c>
      <c r="G539">
        <v>0</v>
      </c>
      <c r="H539" t="str">
        <f>VLOOKUP(B539,'Lookup Tables'!$A$75:$B$86,2,TRUE)</f>
        <v>Level 1</v>
      </c>
      <c r="AY539">
        <v>13516502</v>
      </c>
      <c r="AZ539">
        <v>1</v>
      </c>
      <c r="BA539" t="s">
        <v>620</v>
      </c>
      <c r="BB539">
        <v>0</v>
      </c>
      <c r="BC539">
        <v>1</v>
      </c>
      <c r="BD539">
        <v>0</v>
      </c>
      <c r="BE539">
        <v>0</v>
      </c>
      <c r="BF539">
        <f t="shared" si="16"/>
        <v>1</v>
      </c>
      <c r="BG539" t="str">
        <f>VLOOKUP(AZ539,'Lookup Tables'!$A$75:$B$86,2,TRUE)</f>
        <v>Level 1</v>
      </c>
      <c r="BH539" t="str">
        <f t="shared" si="17"/>
        <v>Level 1</v>
      </c>
    </row>
    <row r="540" spans="1:60" x14ac:dyDescent="0.3">
      <c r="A540">
        <v>4358683</v>
      </c>
      <c r="B540">
        <v>383</v>
      </c>
      <c r="C540" t="s">
        <v>4297</v>
      </c>
      <c r="D540">
        <v>0</v>
      </c>
      <c r="E540">
        <v>1</v>
      </c>
      <c r="F540">
        <v>0</v>
      </c>
      <c r="G540">
        <v>0</v>
      </c>
      <c r="H540" t="str">
        <f>VLOOKUP(B540,'Lookup Tables'!$A$75:$B$86,2,TRUE)</f>
        <v>Level 2</v>
      </c>
      <c r="AY540">
        <v>4358683</v>
      </c>
      <c r="AZ540">
        <v>383</v>
      </c>
      <c r="BA540" t="s">
        <v>4297</v>
      </c>
      <c r="BB540">
        <v>0</v>
      </c>
      <c r="BC540">
        <v>1</v>
      </c>
      <c r="BD540">
        <v>0</v>
      </c>
      <c r="BE540">
        <v>0</v>
      </c>
      <c r="BF540">
        <f t="shared" si="16"/>
        <v>1</v>
      </c>
      <c r="BG540" t="str">
        <f>VLOOKUP(AZ540,'Lookup Tables'!$A$75:$B$86,2,TRUE)</f>
        <v>Level 2</v>
      </c>
      <c r="BH540" t="str">
        <f t="shared" si="17"/>
        <v>Level 2</v>
      </c>
    </row>
    <row r="541" spans="1:60" x14ac:dyDescent="0.3">
      <c r="A541">
        <v>4760704</v>
      </c>
      <c r="B541">
        <v>174</v>
      </c>
      <c r="C541" t="s">
        <v>513</v>
      </c>
      <c r="D541">
        <v>0</v>
      </c>
      <c r="E541">
        <v>0</v>
      </c>
      <c r="F541">
        <v>0</v>
      </c>
      <c r="G541">
        <v>1</v>
      </c>
      <c r="H541" t="str">
        <f>VLOOKUP(B541,'Lookup Tables'!$A$75:$B$86,2,TRUE)</f>
        <v>Level 1</v>
      </c>
      <c r="AY541">
        <v>4760704</v>
      </c>
      <c r="AZ541">
        <v>174</v>
      </c>
      <c r="BA541" t="s">
        <v>513</v>
      </c>
      <c r="BB541">
        <v>0</v>
      </c>
      <c r="BC541">
        <v>0</v>
      </c>
      <c r="BD541">
        <v>0</v>
      </c>
      <c r="BE541">
        <v>1</v>
      </c>
      <c r="BF541">
        <f t="shared" si="16"/>
        <v>1</v>
      </c>
      <c r="BG541" t="str">
        <f>VLOOKUP(AZ541,'Lookup Tables'!$A$75:$B$86,2,TRUE)</f>
        <v>Level 1</v>
      </c>
      <c r="BH541" t="str">
        <f t="shared" si="17"/>
        <v>Level 1</v>
      </c>
    </row>
    <row r="542" spans="1:60" x14ac:dyDescent="0.3">
      <c r="A542">
        <v>1818708</v>
      </c>
      <c r="B542">
        <v>144</v>
      </c>
      <c r="C542" t="s">
        <v>3047</v>
      </c>
      <c r="D542">
        <v>0</v>
      </c>
      <c r="E542">
        <v>1</v>
      </c>
      <c r="F542">
        <v>0</v>
      </c>
      <c r="G542">
        <v>0</v>
      </c>
      <c r="H542" t="str">
        <f>VLOOKUP(B542,'Lookup Tables'!$A$75:$B$86,2,TRUE)</f>
        <v>Level 1</v>
      </c>
      <c r="AY542">
        <v>1818708</v>
      </c>
      <c r="AZ542">
        <v>144</v>
      </c>
      <c r="BA542" t="s">
        <v>3047</v>
      </c>
      <c r="BB542">
        <v>0</v>
      </c>
      <c r="BC542">
        <v>1</v>
      </c>
      <c r="BD542">
        <v>0</v>
      </c>
      <c r="BE542">
        <v>0</v>
      </c>
      <c r="BF542">
        <f t="shared" si="16"/>
        <v>1</v>
      </c>
      <c r="BG542" t="str">
        <f>VLOOKUP(AZ542,'Lookup Tables'!$A$75:$B$86,2,TRUE)</f>
        <v>Level 1</v>
      </c>
      <c r="BH542" t="str">
        <f t="shared" si="17"/>
        <v>Level 1</v>
      </c>
    </row>
    <row r="543" spans="1:60" x14ac:dyDescent="0.3">
      <c r="A543">
        <v>9805939</v>
      </c>
      <c r="B543">
        <v>1</v>
      </c>
      <c r="C543" t="s">
        <v>4298</v>
      </c>
      <c r="D543">
        <v>0</v>
      </c>
      <c r="E543">
        <v>1</v>
      </c>
      <c r="F543">
        <v>0</v>
      </c>
      <c r="G543">
        <v>0</v>
      </c>
      <c r="H543" t="str">
        <f>VLOOKUP(B543,'Lookup Tables'!$A$75:$B$86,2,TRUE)</f>
        <v>Level 1</v>
      </c>
      <c r="AY543">
        <v>9805939</v>
      </c>
      <c r="AZ543">
        <v>1</v>
      </c>
      <c r="BA543" t="s">
        <v>4298</v>
      </c>
      <c r="BB543">
        <v>0</v>
      </c>
      <c r="BC543">
        <v>1</v>
      </c>
      <c r="BD543">
        <v>0</v>
      </c>
      <c r="BE543">
        <v>0</v>
      </c>
      <c r="BF543">
        <f t="shared" si="16"/>
        <v>1</v>
      </c>
      <c r="BG543" t="str">
        <f>VLOOKUP(AZ543,'Lookup Tables'!$A$75:$B$86,2,TRUE)</f>
        <v>Level 1</v>
      </c>
      <c r="BH543" t="str">
        <f t="shared" si="17"/>
        <v>Level 1</v>
      </c>
    </row>
    <row r="544" spans="1:60" x14ac:dyDescent="0.3">
      <c r="A544">
        <v>4819504</v>
      </c>
      <c r="B544">
        <v>356</v>
      </c>
      <c r="C544" t="s">
        <v>4299</v>
      </c>
      <c r="D544">
        <v>0</v>
      </c>
      <c r="E544">
        <v>1</v>
      </c>
      <c r="F544">
        <v>0</v>
      </c>
      <c r="G544">
        <v>1</v>
      </c>
      <c r="H544" t="str">
        <f>VLOOKUP(B544,'Lookup Tables'!$A$75:$B$86,2,TRUE)</f>
        <v>Level 2</v>
      </c>
      <c r="AY544">
        <v>4819504</v>
      </c>
      <c r="AZ544">
        <v>356</v>
      </c>
      <c r="BA544" t="s">
        <v>4299</v>
      </c>
      <c r="BB544">
        <v>0</v>
      </c>
      <c r="BC544">
        <v>1</v>
      </c>
      <c r="BD544">
        <v>0</v>
      </c>
      <c r="BE544">
        <v>1</v>
      </c>
      <c r="BF544">
        <f t="shared" si="16"/>
        <v>2</v>
      </c>
      <c r="BG544" t="str">
        <f>VLOOKUP(AZ544,'Lookup Tables'!$A$75:$B$86,2,TRUE)</f>
        <v>Level 2</v>
      </c>
      <c r="BH544" t="str">
        <f t="shared" si="17"/>
        <v>Level 2</v>
      </c>
    </row>
    <row r="545" spans="1:60" x14ac:dyDescent="0.3">
      <c r="A545">
        <v>8173552</v>
      </c>
      <c r="B545">
        <v>11</v>
      </c>
      <c r="C545" t="s">
        <v>4300</v>
      </c>
      <c r="D545">
        <v>0</v>
      </c>
      <c r="E545">
        <v>1</v>
      </c>
      <c r="F545">
        <v>0</v>
      </c>
      <c r="G545">
        <v>0</v>
      </c>
      <c r="H545" t="str">
        <f>VLOOKUP(B545,'Lookup Tables'!$A$75:$B$86,2,TRUE)</f>
        <v>Level 1</v>
      </c>
      <c r="AY545">
        <v>8173552</v>
      </c>
      <c r="AZ545">
        <v>11</v>
      </c>
      <c r="BA545" t="s">
        <v>4300</v>
      </c>
      <c r="BB545">
        <v>0</v>
      </c>
      <c r="BC545">
        <v>1</v>
      </c>
      <c r="BD545">
        <v>0</v>
      </c>
      <c r="BE545">
        <v>0</v>
      </c>
      <c r="BF545">
        <f t="shared" si="16"/>
        <v>1</v>
      </c>
      <c r="BG545" t="str">
        <f>VLOOKUP(AZ545,'Lookup Tables'!$A$75:$B$86,2,TRUE)</f>
        <v>Level 1</v>
      </c>
      <c r="BH545" t="str">
        <f t="shared" si="17"/>
        <v>Level 1</v>
      </c>
    </row>
    <row r="546" spans="1:60" x14ac:dyDescent="0.3">
      <c r="A546">
        <v>2263183</v>
      </c>
      <c r="B546">
        <v>11</v>
      </c>
      <c r="C546" t="s">
        <v>4300</v>
      </c>
      <c r="D546">
        <v>0</v>
      </c>
      <c r="E546">
        <v>0</v>
      </c>
      <c r="F546">
        <v>0</v>
      </c>
      <c r="G546">
        <v>1</v>
      </c>
      <c r="H546" t="str">
        <f>VLOOKUP(B546,'Lookup Tables'!$A$75:$B$86,2,TRUE)</f>
        <v>Level 1</v>
      </c>
      <c r="AY546">
        <v>2263183</v>
      </c>
      <c r="AZ546">
        <v>11</v>
      </c>
      <c r="BA546" t="s">
        <v>4300</v>
      </c>
      <c r="BB546">
        <v>0</v>
      </c>
      <c r="BC546">
        <v>0</v>
      </c>
      <c r="BD546">
        <v>0</v>
      </c>
      <c r="BE546">
        <v>1</v>
      </c>
      <c r="BF546">
        <f t="shared" si="16"/>
        <v>1</v>
      </c>
      <c r="BG546" t="str">
        <f>VLOOKUP(AZ546,'Lookup Tables'!$A$75:$B$86,2,TRUE)</f>
        <v>Level 1</v>
      </c>
      <c r="BH546" t="str">
        <f t="shared" si="17"/>
        <v>Level 1</v>
      </c>
    </row>
    <row r="547" spans="1:60" x14ac:dyDescent="0.3">
      <c r="A547">
        <v>8705563</v>
      </c>
      <c r="B547">
        <v>483</v>
      </c>
      <c r="C547" t="s">
        <v>4301</v>
      </c>
      <c r="D547">
        <v>0</v>
      </c>
      <c r="E547">
        <v>1</v>
      </c>
      <c r="F547">
        <v>0</v>
      </c>
      <c r="G547">
        <v>0</v>
      </c>
      <c r="H547" t="str">
        <f>VLOOKUP(B547,'Lookup Tables'!$A$75:$B$86,2,TRUE)</f>
        <v>Level 2</v>
      </c>
      <c r="AY547">
        <v>8705563</v>
      </c>
      <c r="AZ547">
        <v>483</v>
      </c>
      <c r="BA547" t="s">
        <v>4301</v>
      </c>
      <c r="BB547">
        <v>0</v>
      </c>
      <c r="BC547">
        <v>1</v>
      </c>
      <c r="BD547">
        <v>0</v>
      </c>
      <c r="BE547">
        <v>0</v>
      </c>
      <c r="BF547">
        <f t="shared" si="16"/>
        <v>1</v>
      </c>
      <c r="BG547" t="str">
        <f>VLOOKUP(AZ547,'Lookup Tables'!$A$75:$B$86,2,TRUE)</f>
        <v>Level 2</v>
      </c>
      <c r="BH547" t="str">
        <f t="shared" si="17"/>
        <v>Level 2</v>
      </c>
    </row>
    <row r="548" spans="1:60" x14ac:dyDescent="0.3">
      <c r="A548">
        <v>893865</v>
      </c>
      <c r="B548">
        <v>337</v>
      </c>
      <c r="C548" t="s">
        <v>4302</v>
      </c>
      <c r="D548">
        <v>0</v>
      </c>
      <c r="E548">
        <v>1</v>
      </c>
      <c r="F548">
        <v>0</v>
      </c>
      <c r="G548">
        <v>0</v>
      </c>
      <c r="H548" t="str">
        <f>VLOOKUP(B548,'Lookup Tables'!$A$75:$B$86,2,TRUE)</f>
        <v>Level 2</v>
      </c>
      <c r="AY548">
        <v>893865</v>
      </c>
      <c r="AZ548">
        <v>337</v>
      </c>
      <c r="BA548" t="s">
        <v>4302</v>
      </c>
      <c r="BB548">
        <v>0</v>
      </c>
      <c r="BC548">
        <v>1</v>
      </c>
      <c r="BD548">
        <v>0</v>
      </c>
      <c r="BE548">
        <v>0</v>
      </c>
      <c r="BF548">
        <f t="shared" si="16"/>
        <v>1</v>
      </c>
      <c r="BG548" t="str">
        <f>VLOOKUP(AZ548,'Lookup Tables'!$A$75:$B$86,2,TRUE)</f>
        <v>Level 2</v>
      </c>
      <c r="BH548" t="str">
        <f t="shared" si="17"/>
        <v>Level 2</v>
      </c>
    </row>
    <row r="549" spans="1:60" x14ac:dyDescent="0.3">
      <c r="A549">
        <v>5561792</v>
      </c>
      <c r="B549">
        <v>337</v>
      </c>
      <c r="C549" t="s">
        <v>4302</v>
      </c>
      <c r="D549">
        <v>0</v>
      </c>
      <c r="E549">
        <v>0</v>
      </c>
      <c r="F549">
        <v>0</v>
      </c>
      <c r="G549">
        <v>1</v>
      </c>
      <c r="H549" t="str">
        <f>VLOOKUP(B549,'Lookup Tables'!$A$75:$B$86,2,TRUE)</f>
        <v>Level 2</v>
      </c>
      <c r="AY549">
        <v>5561792</v>
      </c>
      <c r="AZ549">
        <v>337</v>
      </c>
      <c r="BA549" t="s">
        <v>4302</v>
      </c>
      <c r="BB549">
        <v>0</v>
      </c>
      <c r="BC549">
        <v>0</v>
      </c>
      <c r="BD549">
        <v>0</v>
      </c>
      <c r="BE549">
        <v>1</v>
      </c>
      <c r="BF549">
        <f t="shared" si="16"/>
        <v>1</v>
      </c>
      <c r="BG549" t="str">
        <f>VLOOKUP(AZ549,'Lookup Tables'!$A$75:$B$86,2,TRUE)</f>
        <v>Level 2</v>
      </c>
      <c r="BH549" t="str">
        <f t="shared" si="17"/>
        <v>Level 2</v>
      </c>
    </row>
    <row r="550" spans="1:60" x14ac:dyDescent="0.3">
      <c r="A550">
        <v>13779388</v>
      </c>
      <c r="B550">
        <v>51</v>
      </c>
      <c r="C550" t="s">
        <v>4303</v>
      </c>
      <c r="D550">
        <v>0</v>
      </c>
      <c r="E550">
        <v>1</v>
      </c>
      <c r="F550">
        <v>0</v>
      </c>
      <c r="G550">
        <v>0</v>
      </c>
      <c r="H550" t="str">
        <f>VLOOKUP(B550,'Lookup Tables'!$A$75:$B$86,2,TRUE)</f>
        <v>Level 1</v>
      </c>
      <c r="AY550">
        <v>13779388</v>
      </c>
      <c r="AZ550">
        <v>51</v>
      </c>
      <c r="BA550" t="s">
        <v>4303</v>
      </c>
      <c r="BB550">
        <v>0</v>
      </c>
      <c r="BC550">
        <v>1</v>
      </c>
      <c r="BD550">
        <v>0</v>
      </c>
      <c r="BE550">
        <v>0</v>
      </c>
      <c r="BF550">
        <f t="shared" si="16"/>
        <v>1</v>
      </c>
      <c r="BG550" t="str">
        <f>VLOOKUP(AZ550,'Lookup Tables'!$A$75:$B$86,2,TRUE)</f>
        <v>Level 1</v>
      </c>
      <c r="BH550" t="str">
        <f t="shared" si="17"/>
        <v>Level 1</v>
      </c>
    </row>
    <row r="551" spans="1:60" x14ac:dyDescent="0.3">
      <c r="A551">
        <v>1198057</v>
      </c>
      <c r="B551">
        <v>51</v>
      </c>
      <c r="C551" t="s">
        <v>4303</v>
      </c>
      <c r="D551">
        <v>0</v>
      </c>
      <c r="E551">
        <v>0</v>
      </c>
      <c r="F551">
        <v>0</v>
      </c>
      <c r="G551">
        <v>1</v>
      </c>
      <c r="H551" t="str">
        <f>VLOOKUP(B551,'Lookup Tables'!$A$75:$B$86,2,TRUE)</f>
        <v>Level 1</v>
      </c>
      <c r="AY551">
        <v>1198057</v>
      </c>
      <c r="AZ551">
        <v>51</v>
      </c>
      <c r="BA551" t="s">
        <v>4303</v>
      </c>
      <c r="BB551">
        <v>0</v>
      </c>
      <c r="BC551">
        <v>0</v>
      </c>
      <c r="BD551">
        <v>0</v>
      </c>
      <c r="BE551">
        <v>1</v>
      </c>
      <c r="BF551">
        <f t="shared" si="16"/>
        <v>1</v>
      </c>
      <c r="BG551" t="str">
        <f>VLOOKUP(AZ551,'Lookup Tables'!$A$75:$B$86,2,TRUE)</f>
        <v>Level 1</v>
      </c>
      <c r="BH551" t="str">
        <f t="shared" si="17"/>
        <v>Level 1</v>
      </c>
    </row>
    <row r="552" spans="1:60" x14ac:dyDescent="0.3">
      <c r="A552">
        <v>2450402</v>
      </c>
      <c r="B552">
        <v>51</v>
      </c>
      <c r="C552" t="s">
        <v>4303</v>
      </c>
      <c r="D552">
        <v>0</v>
      </c>
      <c r="E552">
        <v>0</v>
      </c>
      <c r="F552">
        <v>0</v>
      </c>
      <c r="G552">
        <v>1</v>
      </c>
      <c r="H552" t="str">
        <f>VLOOKUP(B552,'Lookup Tables'!$A$75:$B$86,2,TRUE)</f>
        <v>Level 1</v>
      </c>
      <c r="AY552">
        <v>2450402</v>
      </c>
      <c r="AZ552">
        <v>51</v>
      </c>
      <c r="BA552" t="s">
        <v>4303</v>
      </c>
      <c r="BB552">
        <v>0</v>
      </c>
      <c r="BC552">
        <v>0</v>
      </c>
      <c r="BD552">
        <v>0</v>
      </c>
      <c r="BE552">
        <v>1</v>
      </c>
      <c r="BF552">
        <f t="shared" si="16"/>
        <v>1</v>
      </c>
      <c r="BG552" t="str">
        <f>VLOOKUP(AZ552,'Lookup Tables'!$A$75:$B$86,2,TRUE)</f>
        <v>Level 1</v>
      </c>
      <c r="BH552" t="str">
        <f t="shared" si="17"/>
        <v>Level 1</v>
      </c>
    </row>
    <row r="553" spans="1:60" x14ac:dyDescent="0.3">
      <c r="A553">
        <v>5098378</v>
      </c>
      <c r="B553">
        <v>1</v>
      </c>
      <c r="C553" t="s">
        <v>4304</v>
      </c>
      <c r="D553">
        <v>0</v>
      </c>
      <c r="E553">
        <v>1</v>
      </c>
      <c r="F553">
        <v>0</v>
      </c>
      <c r="G553">
        <v>0</v>
      </c>
      <c r="H553" t="str">
        <f>VLOOKUP(B553,'Lookup Tables'!$A$75:$B$86,2,TRUE)</f>
        <v>Level 1</v>
      </c>
      <c r="AY553">
        <v>5098378</v>
      </c>
      <c r="AZ553">
        <v>1</v>
      </c>
      <c r="BA553" t="s">
        <v>4304</v>
      </c>
      <c r="BB553">
        <v>0</v>
      </c>
      <c r="BC553">
        <v>1</v>
      </c>
      <c r="BD553">
        <v>0</v>
      </c>
      <c r="BE553">
        <v>0</v>
      </c>
      <c r="BF553">
        <f t="shared" si="16"/>
        <v>1</v>
      </c>
      <c r="BG553" t="str">
        <f>VLOOKUP(AZ553,'Lookup Tables'!$A$75:$B$86,2,TRUE)</f>
        <v>Level 1</v>
      </c>
      <c r="BH553" t="str">
        <f t="shared" si="17"/>
        <v>Level 1</v>
      </c>
    </row>
    <row r="554" spans="1:60" x14ac:dyDescent="0.3">
      <c r="A554">
        <v>7733418</v>
      </c>
      <c r="B554">
        <v>1</v>
      </c>
      <c r="C554" t="s">
        <v>4304</v>
      </c>
      <c r="D554">
        <v>0</v>
      </c>
      <c r="E554">
        <v>0</v>
      </c>
      <c r="F554">
        <v>0</v>
      </c>
      <c r="G554">
        <v>1</v>
      </c>
      <c r="H554" t="str">
        <f>VLOOKUP(B554,'Lookup Tables'!$A$75:$B$86,2,TRUE)</f>
        <v>Level 1</v>
      </c>
      <c r="AY554">
        <v>7733418</v>
      </c>
      <c r="AZ554">
        <v>1</v>
      </c>
      <c r="BA554" t="s">
        <v>4304</v>
      </c>
      <c r="BB554">
        <v>0</v>
      </c>
      <c r="BC554">
        <v>0</v>
      </c>
      <c r="BD554">
        <v>0</v>
      </c>
      <c r="BE554">
        <v>1</v>
      </c>
      <c r="BF554">
        <f t="shared" si="16"/>
        <v>1</v>
      </c>
      <c r="BG554" t="str">
        <f>VLOOKUP(AZ554,'Lookup Tables'!$A$75:$B$86,2,TRUE)</f>
        <v>Level 1</v>
      </c>
      <c r="BH554" t="str">
        <f t="shared" si="17"/>
        <v>Level 1</v>
      </c>
    </row>
    <row r="555" spans="1:60" x14ac:dyDescent="0.3">
      <c r="A555">
        <v>670339</v>
      </c>
      <c r="B555">
        <v>1</v>
      </c>
      <c r="C555" t="s">
        <v>4304</v>
      </c>
      <c r="D555">
        <v>0</v>
      </c>
      <c r="E555">
        <v>0</v>
      </c>
      <c r="F555">
        <v>0</v>
      </c>
      <c r="G555">
        <v>1</v>
      </c>
      <c r="H555" t="str">
        <f>VLOOKUP(B555,'Lookup Tables'!$A$75:$B$86,2,TRUE)</f>
        <v>Level 1</v>
      </c>
      <c r="AY555">
        <v>670339</v>
      </c>
      <c r="AZ555">
        <v>1</v>
      </c>
      <c r="BA555" t="s">
        <v>4304</v>
      </c>
      <c r="BB555">
        <v>0</v>
      </c>
      <c r="BC555">
        <v>0</v>
      </c>
      <c r="BD555">
        <v>0</v>
      </c>
      <c r="BE555">
        <v>1</v>
      </c>
      <c r="BF555">
        <f t="shared" si="16"/>
        <v>1</v>
      </c>
      <c r="BG555" t="str">
        <f>VLOOKUP(AZ555,'Lookup Tables'!$A$75:$B$86,2,TRUE)</f>
        <v>Level 1</v>
      </c>
      <c r="BH555" t="str">
        <f t="shared" si="17"/>
        <v>Level 1</v>
      </c>
    </row>
    <row r="556" spans="1:60" x14ac:dyDescent="0.3">
      <c r="A556">
        <v>8087760</v>
      </c>
      <c r="B556">
        <v>96</v>
      </c>
      <c r="C556" t="s">
        <v>3050</v>
      </c>
      <c r="D556">
        <v>0</v>
      </c>
      <c r="E556">
        <v>1</v>
      </c>
      <c r="F556">
        <v>0</v>
      </c>
      <c r="G556">
        <v>0</v>
      </c>
      <c r="H556" t="str">
        <f>VLOOKUP(B556,'Lookup Tables'!$A$75:$B$86,2,TRUE)</f>
        <v>Level 1</v>
      </c>
      <c r="AY556">
        <v>8087760</v>
      </c>
      <c r="AZ556">
        <v>96</v>
      </c>
      <c r="BA556" t="s">
        <v>3050</v>
      </c>
      <c r="BB556">
        <v>0</v>
      </c>
      <c r="BC556">
        <v>1</v>
      </c>
      <c r="BD556">
        <v>0</v>
      </c>
      <c r="BE556">
        <v>0</v>
      </c>
      <c r="BF556">
        <f t="shared" si="16"/>
        <v>1</v>
      </c>
      <c r="BG556" t="str">
        <f>VLOOKUP(AZ556,'Lookup Tables'!$A$75:$B$86,2,TRUE)</f>
        <v>Level 1</v>
      </c>
      <c r="BH556" t="str">
        <f t="shared" si="17"/>
        <v>Level 1</v>
      </c>
    </row>
    <row r="557" spans="1:60" x14ac:dyDescent="0.3">
      <c r="A557">
        <v>425823</v>
      </c>
      <c r="B557">
        <v>25609</v>
      </c>
      <c r="C557" t="s">
        <v>2080</v>
      </c>
      <c r="D557">
        <v>0</v>
      </c>
      <c r="E557">
        <v>1</v>
      </c>
      <c r="F557">
        <v>0</v>
      </c>
      <c r="G557">
        <v>0</v>
      </c>
      <c r="H557" t="str">
        <f>VLOOKUP(B557,'Lookup Tables'!$A$75:$B$86,2,TRUE)</f>
        <v>Level 9</v>
      </c>
      <c r="AY557">
        <v>425823</v>
      </c>
      <c r="AZ557">
        <v>25609</v>
      </c>
      <c r="BA557" t="s">
        <v>2080</v>
      </c>
      <c r="BB557">
        <v>0</v>
      </c>
      <c r="BC557">
        <v>1</v>
      </c>
      <c r="BD557">
        <v>0</v>
      </c>
      <c r="BE557">
        <v>0</v>
      </c>
      <c r="BF557">
        <f t="shared" si="16"/>
        <v>1</v>
      </c>
      <c r="BG557" t="str">
        <f>VLOOKUP(AZ557,'Lookup Tables'!$A$75:$B$86,2,TRUE)</f>
        <v>Level 9</v>
      </c>
      <c r="BH557" t="str">
        <f t="shared" si="17"/>
        <v>Level 9</v>
      </c>
    </row>
    <row r="558" spans="1:60" x14ac:dyDescent="0.3">
      <c r="A558">
        <v>7407434</v>
      </c>
      <c r="B558">
        <v>1016</v>
      </c>
      <c r="C558" t="s">
        <v>3052</v>
      </c>
      <c r="D558">
        <v>0</v>
      </c>
      <c r="E558">
        <v>1</v>
      </c>
      <c r="F558">
        <v>0</v>
      </c>
      <c r="G558">
        <v>0</v>
      </c>
      <c r="H558" t="str">
        <f>VLOOKUP(B558,'Lookup Tables'!$A$75:$B$86,2,TRUE)</f>
        <v>Level 4</v>
      </c>
      <c r="AY558">
        <v>7407434</v>
      </c>
      <c r="AZ558">
        <v>1016</v>
      </c>
      <c r="BA558" t="s">
        <v>3052</v>
      </c>
      <c r="BB558">
        <v>0</v>
      </c>
      <c r="BC558">
        <v>1</v>
      </c>
      <c r="BD558">
        <v>0</v>
      </c>
      <c r="BE558">
        <v>0</v>
      </c>
      <c r="BF558">
        <f t="shared" si="16"/>
        <v>1</v>
      </c>
      <c r="BG558" t="str">
        <f>VLOOKUP(AZ558,'Lookup Tables'!$A$75:$B$86,2,TRUE)</f>
        <v>Level 4</v>
      </c>
      <c r="BH558" t="str">
        <f t="shared" si="17"/>
        <v>Level 4</v>
      </c>
    </row>
    <row r="559" spans="1:60" x14ac:dyDescent="0.3">
      <c r="A559">
        <v>147301</v>
      </c>
      <c r="B559">
        <v>6662</v>
      </c>
      <c r="C559" t="s">
        <v>3054</v>
      </c>
      <c r="D559">
        <v>0</v>
      </c>
      <c r="E559">
        <v>1</v>
      </c>
      <c r="F559">
        <v>0</v>
      </c>
      <c r="G559">
        <v>0</v>
      </c>
      <c r="H559" t="str">
        <f>VLOOKUP(B559,'Lookup Tables'!$A$75:$B$86,2,TRUE)</f>
        <v>Level 7</v>
      </c>
      <c r="AY559">
        <v>147301</v>
      </c>
      <c r="AZ559">
        <v>6662</v>
      </c>
      <c r="BA559" t="s">
        <v>3054</v>
      </c>
      <c r="BB559">
        <v>0</v>
      </c>
      <c r="BC559">
        <v>1</v>
      </c>
      <c r="BD559">
        <v>0</v>
      </c>
      <c r="BE559">
        <v>0</v>
      </c>
      <c r="BF559">
        <f t="shared" si="16"/>
        <v>1</v>
      </c>
      <c r="BG559" t="str">
        <f>VLOOKUP(AZ559,'Lookup Tables'!$A$75:$B$86,2,TRUE)</f>
        <v>Level 7</v>
      </c>
      <c r="BH559" t="str">
        <f t="shared" si="17"/>
        <v>Level 7</v>
      </c>
    </row>
    <row r="560" spans="1:60" x14ac:dyDescent="0.3">
      <c r="A560">
        <v>1514010</v>
      </c>
      <c r="B560">
        <v>1813</v>
      </c>
      <c r="C560" t="s">
        <v>3063</v>
      </c>
      <c r="D560">
        <v>0</v>
      </c>
      <c r="E560">
        <v>1</v>
      </c>
      <c r="F560">
        <v>0</v>
      </c>
      <c r="G560">
        <v>0</v>
      </c>
      <c r="H560" t="str">
        <f>VLOOKUP(B560,'Lookup Tables'!$A$75:$B$86,2,TRUE)</f>
        <v>Level 4</v>
      </c>
      <c r="AY560">
        <v>1514010</v>
      </c>
      <c r="AZ560">
        <v>1813</v>
      </c>
      <c r="BA560" t="s">
        <v>3063</v>
      </c>
      <c r="BB560">
        <v>0</v>
      </c>
      <c r="BC560">
        <v>1</v>
      </c>
      <c r="BD560">
        <v>0</v>
      </c>
      <c r="BE560">
        <v>0</v>
      </c>
      <c r="BF560">
        <f t="shared" si="16"/>
        <v>1</v>
      </c>
      <c r="BG560" t="str">
        <f>VLOOKUP(AZ560,'Lookup Tables'!$A$75:$B$86,2,TRUE)</f>
        <v>Level 4</v>
      </c>
      <c r="BH560" t="str">
        <f t="shared" si="17"/>
        <v>Level 4</v>
      </c>
    </row>
    <row r="561" spans="1:60" x14ac:dyDescent="0.3">
      <c r="A561">
        <v>11882035</v>
      </c>
      <c r="B561">
        <v>11</v>
      </c>
      <c r="C561" t="s">
        <v>4305</v>
      </c>
      <c r="D561">
        <v>0</v>
      </c>
      <c r="E561">
        <v>1</v>
      </c>
      <c r="F561">
        <v>0</v>
      </c>
      <c r="G561">
        <v>0</v>
      </c>
      <c r="H561" t="str">
        <f>VLOOKUP(B561,'Lookup Tables'!$A$75:$B$86,2,TRUE)</f>
        <v>Level 1</v>
      </c>
      <c r="AY561">
        <v>11882035</v>
      </c>
      <c r="AZ561">
        <v>11</v>
      </c>
      <c r="BA561" t="s">
        <v>4305</v>
      </c>
      <c r="BB561">
        <v>0</v>
      </c>
      <c r="BC561">
        <v>1</v>
      </c>
      <c r="BD561">
        <v>0</v>
      </c>
      <c r="BE561">
        <v>0</v>
      </c>
      <c r="BF561">
        <f t="shared" si="16"/>
        <v>1</v>
      </c>
      <c r="BG561" t="str">
        <f>VLOOKUP(AZ561,'Lookup Tables'!$A$75:$B$86,2,TRUE)</f>
        <v>Level 1</v>
      </c>
      <c r="BH561" t="str">
        <f t="shared" si="17"/>
        <v>Level 1</v>
      </c>
    </row>
    <row r="562" spans="1:60" x14ac:dyDescent="0.3">
      <c r="A562">
        <v>55046</v>
      </c>
      <c r="B562">
        <v>828</v>
      </c>
      <c r="C562" t="s">
        <v>4306</v>
      </c>
      <c r="D562">
        <v>0</v>
      </c>
      <c r="E562">
        <v>1</v>
      </c>
      <c r="F562">
        <v>0</v>
      </c>
      <c r="G562">
        <v>0</v>
      </c>
      <c r="H562" t="str">
        <f>VLOOKUP(B562,'Lookup Tables'!$A$75:$B$86,2,TRUE)</f>
        <v>Level 3</v>
      </c>
      <c r="AY562">
        <v>55046</v>
      </c>
      <c r="AZ562">
        <v>828</v>
      </c>
      <c r="BA562" t="s">
        <v>4306</v>
      </c>
      <c r="BB562">
        <v>0</v>
      </c>
      <c r="BC562">
        <v>1</v>
      </c>
      <c r="BD562">
        <v>0</v>
      </c>
      <c r="BE562">
        <v>0</v>
      </c>
      <c r="BF562">
        <f t="shared" si="16"/>
        <v>1</v>
      </c>
      <c r="BG562" t="str">
        <f>VLOOKUP(AZ562,'Lookup Tables'!$A$75:$B$86,2,TRUE)</f>
        <v>Level 3</v>
      </c>
      <c r="BH562" t="str">
        <f t="shared" si="17"/>
        <v>Level 3</v>
      </c>
    </row>
    <row r="563" spans="1:60" x14ac:dyDescent="0.3">
      <c r="A563">
        <v>1488294</v>
      </c>
      <c r="B563">
        <v>339</v>
      </c>
      <c r="C563" t="s">
        <v>1462</v>
      </c>
      <c r="D563">
        <v>0</v>
      </c>
      <c r="E563">
        <v>0</v>
      </c>
      <c r="F563">
        <v>0</v>
      </c>
      <c r="G563">
        <v>1</v>
      </c>
      <c r="H563" t="str">
        <f>VLOOKUP(B563,'Lookup Tables'!$A$75:$B$86,2,TRUE)</f>
        <v>Level 2</v>
      </c>
      <c r="AY563">
        <v>1488294</v>
      </c>
      <c r="AZ563">
        <v>339</v>
      </c>
      <c r="BA563" t="s">
        <v>1462</v>
      </c>
      <c r="BB563">
        <v>0</v>
      </c>
      <c r="BC563">
        <v>0</v>
      </c>
      <c r="BD563">
        <v>0</v>
      </c>
      <c r="BE563">
        <v>1</v>
      </c>
      <c r="BF563">
        <f t="shared" si="16"/>
        <v>1</v>
      </c>
      <c r="BG563" t="str">
        <f>VLOOKUP(AZ563,'Lookup Tables'!$A$75:$B$86,2,TRUE)</f>
        <v>Level 2</v>
      </c>
      <c r="BH563" t="str">
        <f t="shared" si="17"/>
        <v>Level 2</v>
      </c>
    </row>
    <row r="564" spans="1:60" x14ac:dyDescent="0.3">
      <c r="A564">
        <v>15063476</v>
      </c>
      <c r="B564">
        <v>1</v>
      </c>
      <c r="C564" t="s">
        <v>4307</v>
      </c>
      <c r="D564">
        <v>0</v>
      </c>
      <c r="E564">
        <v>1</v>
      </c>
      <c r="F564">
        <v>0</v>
      </c>
      <c r="G564">
        <v>1</v>
      </c>
      <c r="H564" t="str">
        <f>VLOOKUP(B564,'Lookup Tables'!$A$75:$B$86,2,TRUE)</f>
        <v>Level 1</v>
      </c>
      <c r="AY564">
        <v>15063476</v>
      </c>
      <c r="AZ564">
        <v>1</v>
      </c>
      <c r="BA564" t="s">
        <v>4307</v>
      </c>
      <c r="BB564">
        <v>0</v>
      </c>
      <c r="BC564">
        <v>1</v>
      </c>
      <c r="BD564">
        <v>0</v>
      </c>
      <c r="BE564">
        <v>1</v>
      </c>
      <c r="BF564">
        <f t="shared" si="16"/>
        <v>2</v>
      </c>
      <c r="BG564" t="str">
        <f>VLOOKUP(AZ564,'Lookup Tables'!$A$75:$B$86,2,TRUE)</f>
        <v>Level 1</v>
      </c>
      <c r="BH564" t="str">
        <f t="shared" si="17"/>
        <v>Level 1</v>
      </c>
    </row>
    <row r="565" spans="1:60" x14ac:dyDescent="0.3">
      <c r="A565">
        <v>10353570</v>
      </c>
      <c r="B565">
        <v>11</v>
      </c>
      <c r="C565" t="s">
        <v>4308</v>
      </c>
      <c r="D565">
        <v>0</v>
      </c>
      <c r="E565">
        <v>1</v>
      </c>
      <c r="F565">
        <v>0</v>
      </c>
      <c r="G565">
        <v>0</v>
      </c>
      <c r="H565" t="str">
        <f>VLOOKUP(B565,'Lookup Tables'!$A$75:$B$86,2,TRUE)</f>
        <v>Level 1</v>
      </c>
      <c r="AY565">
        <v>10353570</v>
      </c>
      <c r="AZ565">
        <v>11</v>
      </c>
      <c r="BA565" t="s">
        <v>4308</v>
      </c>
      <c r="BB565">
        <v>0</v>
      </c>
      <c r="BC565">
        <v>1</v>
      </c>
      <c r="BD565">
        <v>0</v>
      </c>
      <c r="BE565">
        <v>0</v>
      </c>
      <c r="BF565">
        <f t="shared" si="16"/>
        <v>1</v>
      </c>
      <c r="BG565" t="str">
        <f>VLOOKUP(AZ565,'Lookup Tables'!$A$75:$B$86,2,TRUE)</f>
        <v>Level 1</v>
      </c>
      <c r="BH565" t="str">
        <f t="shared" si="17"/>
        <v>Level 1</v>
      </c>
    </row>
    <row r="566" spans="1:60" x14ac:dyDescent="0.3">
      <c r="A566">
        <v>349575</v>
      </c>
      <c r="B566">
        <v>11</v>
      </c>
      <c r="C566" t="s">
        <v>4308</v>
      </c>
      <c r="D566">
        <v>0</v>
      </c>
      <c r="E566">
        <v>0</v>
      </c>
      <c r="F566">
        <v>0</v>
      </c>
      <c r="G566">
        <v>1</v>
      </c>
      <c r="H566" t="str">
        <f>VLOOKUP(B566,'Lookup Tables'!$A$75:$B$86,2,TRUE)</f>
        <v>Level 1</v>
      </c>
      <c r="AY566">
        <v>349575</v>
      </c>
      <c r="AZ566">
        <v>11</v>
      </c>
      <c r="BA566" t="s">
        <v>4308</v>
      </c>
      <c r="BB566">
        <v>0</v>
      </c>
      <c r="BC566">
        <v>0</v>
      </c>
      <c r="BD566">
        <v>0</v>
      </c>
      <c r="BE566">
        <v>1</v>
      </c>
      <c r="BF566">
        <f t="shared" si="16"/>
        <v>1</v>
      </c>
      <c r="BG566" t="str">
        <f>VLOOKUP(AZ566,'Lookup Tables'!$A$75:$B$86,2,TRUE)</f>
        <v>Level 1</v>
      </c>
      <c r="BH566" t="str">
        <f t="shared" si="17"/>
        <v>Level 1</v>
      </c>
    </row>
    <row r="567" spans="1:60" x14ac:dyDescent="0.3">
      <c r="A567">
        <v>5830135</v>
      </c>
      <c r="B567">
        <v>63</v>
      </c>
      <c r="C567" t="s">
        <v>1486</v>
      </c>
      <c r="D567">
        <v>0</v>
      </c>
      <c r="E567">
        <v>0</v>
      </c>
      <c r="F567">
        <v>0</v>
      </c>
      <c r="G567">
        <v>1</v>
      </c>
      <c r="H567" t="str">
        <f>VLOOKUP(B567,'Lookup Tables'!$A$75:$B$86,2,TRUE)</f>
        <v>Level 1</v>
      </c>
      <c r="AY567">
        <v>5830135</v>
      </c>
      <c r="AZ567">
        <v>63</v>
      </c>
      <c r="BA567" t="s">
        <v>1486</v>
      </c>
      <c r="BB567">
        <v>0</v>
      </c>
      <c r="BC567">
        <v>0</v>
      </c>
      <c r="BD567">
        <v>0</v>
      </c>
      <c r="BE567">
        <v>1</v>
      </c>
      <c r="BF567">
        <f t="shared" si="16"/>
        <v>1</v>
      </c>
      <c r="BG567" t="str">
        <f>VLOOKUP(AZ567,'Lookup Tables'!$A$75:$B$86,2,TRUE)</f>
        <v>Level 1</v>
      </c>
      <c r="BH567" t="str">
        <f t="shared" si="17"/>
        <v>Level 1</v>
      </c>
    </row>
    <row r="568" spans="1:60" x14ac:dyDescent="0.3">
      <c r="A568">
        <v>20446</v>
      </c>
      <c r="B568">
        <v>12718</v>
      </c>
      <c r="C568" t="s">
        <v>3035</v>
      </c>
      <c r="D568">
        <v>0</v>
      </c>
      <c r="E568">
        <v>0</v>
      </c>
      <c r="F568">
        <v>0</v>
      </c>
      <c r="G568">
        <v>1</v>
      </c>
      <c r="H568" t="str">
        <f>VLOOKUP(B568,'Lookup Tables'!$A$75:$B$86,2,TRUE)</f>
        <v>Level 8</v>
      </c>
      <c r="AY568">
        <v>20446</v>
      </c>
      <c r="AZ568">
        <v>12718</v>
      </c>
      <c r="BA568" t="s">
        <v>3035</v>
      </c>
      <c r="BB568">
        <v>0</v>
      </c>
      <c r="BC568">
        <v>0</v>
      </c>
      <c r="BD568">
        <v>0</v>
      </c>
      <c r="BE568">
        <v>1</v>
      </c>
      <c r="BF568">
        <f t="shared" si="16"/>
        <v>1</v>
      </c>
      <c r="BG568" t="str">
        <f>VLOOKUP(AZ568,'Lookup Tables'!$A$75:$B$86,2,TRUE)</f>
        <v>Level 8</v>
      </c>
      <c r="BH568" t="str">
        <f t="shared" si="17"/>
        <v>Level 8</v>
      </c>
    </row>
    <row r="569" spans="1:60" x14ac:dyDescent="0.3">
      <c r="A569">
        <v>638420</v>
      </c>
      <c r="B569">
        <v>4127</v>
      </c>
      <c r="C569" t="s">
        <v>3022</v>
      </c>
      <c r="D569">
        <v>0</v>
      </c>
      <c r="E569">
        <v>0</v>
      </c>
      <c r="F569">
        <v>0</v>
      </c>
      <c r="G569">
        <v>1</v>
      </c>
      <c r="H569" t="str">
        <f>VLOOKUP(B569,'Lookup Tables'!$A$75:$B$86,2,TRUE)</f>
        <v>Level 6</v>
      </c>
      <c r="AY569">
        <v>638420</v>
      </c>
      <c r="AZ569">
        <v>4127</v>
      </c>
      <c r="BA569" t="s">
        <v>3022</v>
      </c>
      <c r="BB569">
        <v>0</v>
      </c>
      <c r="BC569">
        <v>0</v>
      </c>
      <c r="BD569">
        <v>0</v>
      </c>
      <c r="BE569">
        <v>1</v>
      </c>
      <c r="BF569">
        <f t="shared" si="16"/>
        <v>1</v>
      </c>
      <c r="BG569" t="str">
        <f>VLOOKUP(AZ569,'Lookup Tables'!$A$75:$B$86,2,TRUE)</f>
        <v>Level 6</v>
      </c>
      <c r="BH569" t="str">
        <f t="shared" si="17"/>
        <v>Level 6</v>
      </c>
    </row>
    <row r="570" spans="1:60" x14ac:dyDescent="0.3">
      <c r="A570">
        <v>12188459</v>
      </c>
      <c r="B570">
        <v>620</v>
      </c>
      <c r="C570" t="s">
        <v>3067</v>
      </c>
      <c r="D570">
        <v>0</v>
      </c>
      <c r="E570">
        <v>1</v>
      </c>
      <c r="F570">
        <v>0</v>
      </c>
      <c r="G570">
        <v>0</v>
      </c>
      <c r="H570" t="str">
        <f>VLOOKUP(B570,'Lookup Tables'!$A$75:$B$86,2,TRUE)</f>
        <v>Level 3</v>
      </c>
      <c r="AY570">
        <v>12188459</v>
      </c>
      <c r="AZ570">
        <v>620</v>
      </c>
      <c r="BA570" t="s">
        <v>3067</v>
      </c>
      <c r="BB570">
        <v>0</v>
      </c>
      <c r="BC570">
        <v>1</v>
      </c>
      <c r="BD570">
        <v>0</v>
      </c>
      <c r="BE570">
        <v>0</v>
      </c>
      <c r="BF570">
        <f t="shared" si="16"/>
        <v>1</v>
      </c>
      <c r="BG570" t="str">
        <f>VLOOKUP(AZ570,'Lookup Tables'!$A$75:$B$86,2,TRUE)</f>
        <v>Level 3</v>
      </c>
      <c r="BH570" t="str">
        <f t="shared" si="17"/>
        <v>Level 3</v>
      </c>
    </row>
    <row r="571" spans="1:60" x14ac:dyDescent="0.3">
      <c r="A571">
        <v>1362146</v>
      </c>
      <c r="B571">
        <v>620</v>
      </c>
      <c r="C571" t="s">
        <v>3067</v>
      </c>
      <c r="D571">
        <v>0</v>
      </c>
      <c r="E571">
        <v>0</v>
      </c>
      <c r="F571">
        <v>0</v>
      </c>
      <c r="G571">
        <v>1</v>
      </c>
      <c r="H571" t="str">
        <f>VLOOKUP(B571,'Lookup Tables'!$A$75:$B$86,2,TRUE)</f>
        <v>Level 3</v>
      </c>
      <c r="AY571">
        <v>1362146</v>
      </c>
      <c r="AZ571">
        <v>620</v>
      </c>
      <c r="BA571" t="s">
        <v>3067</v>
      </c>
      <c r="BB571">
        <v>0</v>
      </c>
      <c r="BC571">
        <v>0</v>
      </c>
      <c r="BD571">
        <v>0</v>
      </c>
      <c r="BE571">
        <v>1</v>
      </c>
      <c r="BF571">
        <f t="shared" si="16"/>
        <v>1</v>
      </c>
      <c r="BG571" t="str">
        <f>VLOOKUP(AZ571,'Lookup Tables'!$A$75:$B$86,2,TRUE)</f>
        <v>Level 3</v>
      </c>
      <c r="BH571" t="str">
        <f t="shared" si="17"/>
        <v>Level 3</v>
      </c>
    </row>
    <row r="572" spans="1:60" x14ac:dyDescent="0.3">
      <c r="A572">
        <v>13624968</v>
      </c>
      <c r="B572">
        <v>188</v>
      </c>
      <c r="C572" t="s">
        <v>4309</v>
      </c>
      <c r="D572">
        <v>0</v>
      </c>
      <c r="E572">
        <v>1</v>
      </c>
      <c r="F572">
        <v>0</v>
      </c>
      <c r="G572">
        <v>0</v>
      </c>
      <c r="H572" t="str">
        <f>VLOOKUP(B572,'Lookup Tables'!$A$75:$B$86,2,TRUE)</f>
        <v>Level 1</v>
      </c>
      <c r="AY572">
        <v>13624968</v>
      </c>
      <c r="AZ572">
        <v>188</v>
      </c>
      <c r="BA572" t="s">
        <v>4309</v>
      </c>
      <c r="BB572">
        <v>0</v>
      </c>
      <c r="BC572">
        <v>1</v>
      </c>
      <c r="BD572">
        <v>0</v>
      </c>
      <c r="BE572">
        <v>0</v>
      </c>
      <c r="BF572">
        <f t="shared" si="16"/>
        <v>1</v>
      </c>
      <c r="BG572" t="str">
        <f>VLOOKUP(AZ572,'Lookup Tables'!$A$75:$B$86,2,TRUE)</f>
        <v>Level 1</v>
      </c>
      <c r="BH572" t="str">
        <f t="shared" si="17"/>
        <v>Level 1</v>
      </c>
    </row>
    <row r="573" spans="1:60" x14ac:dyDescent="0.3">
      <c r="A573">
        <v>972233</v>
      </c>
      <c r="B573">
        <v>396</v>
      </c>
      <c r="C573" t="s">
        <v>1979</v>
      </c>
      <c r="D573">
        <v>0</v>
      </c>
      <c r="E573">
        <v>0</v>
      </c>
      <c r="F573">
        <v>0</v>
      </c>
      <c r="G573">
        <v>1</v>
      </c>
      <c r="H573" t="str">
        <f>VLOOKUP(B573,'Lookup Tables'!$A$75:$B$86,2,TRUE)</f>
        <v>Level 2</v>
      </c>
      <c r="AY573">
        <v>972233</v>
      </c>
      <c r="AZ573">
        <v>396</v>
      </c>
      <c r="BA573" t="s">
        <v>1979</v>
      </c>
      <c r="BB573">
        <v>0</v>
      </c>
      <c r="BC573">
        <v>0</v>
      </c>
      <c r="BD573">
        <v>0</v>
      </c>
      <c r="BE573">
        <v>1</v>
      </c>
      <c r="BF573">
        <f t="shared" si="16"/>
        <v>1</v>
      </c>
      <c r="BG573" t="str">
        <f>VLOOKUP(AZ573,'Lookup Tables'!$A$75:$B$86,2,TRUE)</f>
        <v>Level 2</v>
      </c>
      <c r="BH573" t="str">
        <f t="shared" si="17"/>
        <v>Level 2</v>
      </c>
    </row>
    <row r="574" spans="1:60" x14ac:dyDescent="0.3">
      <c r="A574">
        <v>570705</v>
      </c>
      <c r="B574">
        <v>155</v>
      </c>
      <c r="C574" t="s">
        <v>1606</v>
      </c>
      <c r="D574">
        <v>0</v>
      </c>
      <c r="E574">
        <v>0</v>
      </c>
      <c r="F574">
        <v>0</v>
      </c>
      <c r="G574">
        <v>1</v>
      </c>
      <c r="H574" t="str">
        <f>VLOOKUP(B574,'Lookup Tables'!$A$75:$B$86,2,TRUE)</f>
        <v>Level 1</v>
      </c>
      <c r="AY574">
        <v>570705</v>
      </c>
      <c r="AZ574">
        <v>155</v>
      </c>
      <c r="BA574" t="s">
        <v>1606</v>
      </c>
      <c r="BB574">
        <v>0</v>
      </c>
      <c r="BC574">
        <v>0</v>
      </c>
      <c r="BD574">
        <v>0</v>
      </c>
      <c r="BE574">
        <v>1</v>
      </c>
      <c r="BF574">
        <f t="shared" si="16"/>
        <v>1</v>
      </c>
      <c r="BG574" t="str">
        <f>VLOOKUP(AZ574,'Lookup Tables'!$A$75:$B$86,2,TRUE)</f>
        <v>Level 1</v>
      </c>
      <c r="BH574" t="str">
        <f t="shared" si="17"/>
        <v>Level 1</v>
      </c>
    </row>
    <row r="575" spans="1:60" x14ac:dyDescent="0.3">
      <c r="A575">
        <v>5974088</v>
      </c>
      <c r="B575">
        <v>155</v>
      </c>
      <c r="C575" t="s">
        <v>1606</v>
      </c>
      <c r="D575">
        <v>0</v>
      </c>
      <c r="E575">
        <v>0</v>
      </c>
      <c r="F575">
        <v>0</v>
      </c>
      <c r="G575">
        <v>1</v>
      </c>
      <c r="H575" t="str">
        <f>VLOOKUP(B575,'Lookup Tables'!$A$75:$B$86,2,TRUE)</f>
        <v>Level 1</v>
      </c>
      <c r="AY575">
        <v>5974088</v>
      </c>
      <c r="AZ575">
        <v>155</v>
      </c>
      <c r="BA575" t="s">
        <v>1606</v>
      </c>
      <c r="BB575">
        <v>0</v>
      </c>
      <c r="BC575">
        <v>0</v>
      </c>
      <c r="BD575">
        <v>0</v>
      </c>
      <c r="BE575">
        <v>1</v>
      </c>
      <c r="BF575">
        <f t="shared" si="16"/>
        <v>1</v>
      </c>
      <c r="BG575" t="str">
        <f>VLOOKUP(AZ575,'Lookup Tables'!$A$75:$B$86,2,TRUE)</f>
        <v>Level 1</v>
      </c>
      <c r="BH575" t="str">
        <f t="shared" si="17"/>
        <v>Level 1</v>
      </c>
    </row>
    <row r="576" spans="1:60" x14ac:dyDescent="0.3">
      <c r="A576">
        <v>1405344</v>
      </c>
      <c r="B576">
        <v>55</v>
      </c>
      <c r="C576" t="s">
        <v>4310</v>
      </c>
      <c r="D576">
        <v>0</v>
      </c>
      <c r="E576">
        <v>1</v>
      </c>
      <c r="F576">
        <v>0</v>
      </c>
      <c r="G576">
        <v>0</v>
      </c>
      <c r="H576" t="str">
        <f>VLOOKUP(B576,'Lookup Tables'!$A$75:$B$86,2,TRUE)</f>
        <v>Level 1</v>
      </c>
      <c r="AY576">
        <v>1405344</v>
      </c>
      <c r="AZ576">
        <v>55</v>
      </c>
      <c r="BA576" t="s">
        <v>4310</v>
      </c>
      <c r="BB576">
        <v>0</v>
      </c>
      <c r="BC576">
        <v>1</v>
      </c>
      <c r="BD576">
        <v>0</v>
      </c>
      <c r="BE576">
        <v>0</v>
      </c>
      <c r="BF576">
        <f t="shared" si="16"/>
        <v>1</v>
      </c>
      <c r="BG576" t="str">
        <f>VLOOKUP(AZ576,'Lookup Tables'!$A$75:$B$86,2,TRUE)</f>
        <v>Level 1</v>
      </c>
      <c r="BH576" t="str">
        <f t="shared" si="17"/>
        <v>Level 1</v>
      </c>
    </row>
    <row r="577" spans="1:60" x14ac:dyDescent="0.3">
      <c r="A577">
        <v>115065</v>
      </c>
      <c r="B577">
        <v>1070</v>
      </c>
      <c r="C577" t="s">
        <v>4311</v>
      </c>
      <c r="D577">
        <v>0</v>
      </c>
      <c r="E577">
        <v>1</v>
      </c>
      <c r="F577">
        <v>0</v>
      </c>
      <c r="G577">
        <v>1</v>
      </c>
      <c r="H577" t="str">
        <f>VLOOKUP(B577,'Lookup Tables'!$A$75:$B$86,2,TRUE)</f>
        <v>Level 4</v>
      </c>
      <c r="AY577">
        <v>115065</v>
      </c>
      <c r="AZ577">
        <v>1070</v>
      </c>
      <c r="BA577" t="s">
        <v>4311</v>
      </c>
      <c r="BB577">
        <v>0</v>
      </c>
      <c r="BC577">
        <v>1</v>
      </c>
      <c r="BD577">
        <v>0</v>
      </c>
      <c r="BE577">
        <v>1</v>
      </c>
      <c r="BF577">
        <f t="shared" si="16"/>
        <v>2</v>
      </c>
      <c r="BG577" t="str">
        <f>VLOOKUP(AZ577,'Lookup Tables'!$A$75:$B$86,2,TRUE)</f>
        <v>Level 4</v>
      </c>
      <c r="BH577" t="str">
        <f t="shared" si="17"/>
        <v>Level 4</v>
      </c>
    </row>
    <row r="578" spans="1:60" x14ac:dyDescent="0.3">
      <c r="A578">
        <v>85443</v>
      </c>
      <c r="B578">
        <v>6866</v>
      </c>
      <c r="C578" t="s">
        <v>4312</v>
      </c>
      <c r="D578">
        <v>0</v>
      </c>
      <c r="E578">
        <v>1</v>
      </c>
      <c r="F578">
        <v>0</v>
      </c>
      <c r="G578">
        <v>0</v>
      </c>
      <c r="H578" t="str">
        <f>VLOOKUP(B578,'Lookup Tables'!$A$75:$B$86,2,TRUE)</f>
        <v>Level 7</v>
      </c>
      <c r="AY578">
        <v>85443</v>
      </c>
      <c r="AZ578">
        <v>6866</v>
      </c>
      <c r="BA578" t="s">
        <v>4312</v>
      </c>
      <c r="BB578">
        <v>0</v>
      </c>
      <c r="BC578">
        <v>1</v>
      </c>
      <c r="BD578">
        <v>0</v>
      </c>
      <c r="BE578">
        <v>0</v>
      </c>
      <c r="BF578">
        <f t="shared" si="16"/>
        <v>1</v>
      </c>
      <c r="BG578" t="str">
        <f>VLOOKUP(AZ578,'Lookup Tables'!$A$75:$B$86,2,TRUE)</f>
        <v>Level 7</v>
      </c>
      <c r="BH578" t="str">
        <f t="shared" si="17"/>
        <v>Level 7</v>
      </c>
    </row>
    <row r="579" spans="1:60" x14ac:dyDescent="0.3">
      <c r="A579">
        <v>1786516</v>
      </c>
      <c r="B579">
        <v>6866</v>
      </c>
      <c r="C579" t="s">
        <v>4312</v>
      </c>
      <c r="D579">
        <v>0</v>
      </c>
      <c r="E579">
        <v>0</v>
      </c>
      <c r="F579">
        <v>0</v>
      </c>
      <c r="G579">
        <v>1</v>
      </c>
      <c r="H579" t="str">
        <f>VLOOKUP(B579,'Lookup Tables'!$A$75:$B$86,2,TRUE)</f>
        <v>Level 7</v>
      </c>
      <c r="AY579">
        <v>1786516</v>
      </c>
      <c r="AZ579">
        <v>6866</v>
      </c>
      <c r="BA579" t="s">
        <v>4312</v>
      </c>
      <c r="BB579">
        <v>0</v>
      </c>
      <c r="BC579">
        <v>0</v>
      </c>
      <c r="BD579">
        <v>0</v>
      </c>
      <c r="BE579">
        <v>1</v>
      </c>
      <c r="BF579">
        <f t="shared" ref="BF579:BF632" si="18">SUM(BC579:BE579)</f>
        <v>1</v>
      </c>
      <c r="BG579" t="str">
        <f>VLOOKUP(AZ579,'Lookup Tables'!$A$75:$B$86,2,TRUE)</f>
        <v>Level 7</v>
      </c>
      <c r="BH579" t="str">
        <f t="shared" si="17"/>
        <v>Level 7</v>
      </c>
    </row>
    <row r="580" spans="1:60" x14ac:dyDescent="0.3">
      <c r="A580">
        <v>12884742</v>
      </c>
      <c r="B580">
        <v>4919</v>
      </c>
      <c r="C580" t="s">
        <v>3068</v>
      </c>
      <c r="D580">
        <v>0</v>
      </c>
      <c r="E580">
        <v>1</v>
      </c>
      <c r="F580">
        <v>0</v>
      </c>
      <c r="G580">
        <v>1</v>
      </c>
      <c r="H580" t="str">
        <f>VLOOKUP(B580,'Lookup Tables'!$A$75:$B$86,2,TRUE)</f>
        <v>Level 6</v>
      </c>
      <c r="AY580">
        <v>12884742</v>
      </c>
      <c r="AZ580">
        <v>4919</v>
      </c>
      <c r="BA580" t="s">
        <v>3068</v>
      </c>
      <c r="BB580">
        <v>0</v>
      </c>
      <c r="BC580">
        <v>1</v>
      </c>
      <c r="BD580">
        <v>0</v>
      </c>
      <c r="BE580">
        <v>1</v>
      </c>
      <c r="BF580">
        <f t="shared" si="18"/>
        <v>2</v>
      </c>
      <c r="BG580" t="str">
        <f>VLOOKUP(AZ580,'Lookup Tables'!$A$75:$B$86,2,TRUE)</f>
        <v>Level 6</v>
      </c>
      <c r="BH580" t="str">
        <f t="shared" ref="BH580:BH632" si="19">IF(BF580&gt;0,BG580,"")</f>
        <v>Level 6</v>
      </c>
    </row>
    <row r="581" spans="1:60" x14ac:dyDescent="0.3">
      <c r="A581">
        <v>12147380</v>
      </c>
      <c r="B581">
        <v>318</v>
      </c>
      <c r="C581" t="s">
        <v>4313</v>
      </c>
      <c r="D581">
        <v>0</v>
      </c>
      <c r="E581">
        <v>1</v>
      </c>
      <c r="F581">
        <v>0</v>
      </c>
      <c r="G581">
        <v>0</v>
      </c>
      <c r="H581" t="str">
        <f>VLOOKUP(B581,'Lookup Tables'!$A$75:$B$86,2,TRUE)</f>
        <v>Level 2</v>
      </c>
      <c r="AY581">
        <v>12147380</v>
      </c>
      <c r="AZ581">
        <v>318</v>
      </c>
      <c r="BA581" t="s">
        <v>4313</v>
      </c>
      <c r="BB581">
        <v>0</v>
      </c>
      <c r="BC581">
        <v>1</v>
      </c>
      <c r="BD581">
        <v>0</v>
      </c>
      <c r="BE581">
        <v>0</v>
      </c>
      <c r="BF581">
        <f t="shared" si="18"/>
        <v>1</v>
      </c>
      <c r="BG581" t="str">
        <f>VLOOKUP(AZ581,'Lookup Tables'!$A$75:$B$86,2,TRUE)</f>
        <v>Level 2</v>
      </c>
      <c r="BH581" t="str">
        <f t="shared" si="19"/>
        <v>Level 2</v>
      </c>
    </row>
    <row r="582" spans="1:60" x14ac:dyDescent="0.3">
      <c r="A582">
        <v>216074</v>
      </c>
      <c r="B582">
        <v>304720</v>
      </c>
      <c r="C582" t="s">
        <v>3069</v>
      </c>
      <c r="D582">
        <v>0</v>
      </c>
      <c r="E582">
        <v>1</v>
      </c>
      <c r="F582">
        <v>0</v>
      </c>
      <c r="G582">
        <v>3</v>
      </c>
      <c r="H582" t="str">
        <f>VLOOKUP(B582,'Lookup Tables'!$A$75:$B$86,2,TRUE)</f>
        <v>Level 11</v>
      </c>
      <c r="AY582">
        <v>216074</v>
      </c>
      <c r="AZ582">
        <v>304720</v>
      </c>
      <c r="BA582" t="s">
        <v>3069</v>
      </c>
      <c r="BB582">
        <v>0</v>
      </c>
      <c r="BC582">
        <v>1</v>
      </c>
      <c r="BD582">
        <v>0</v>
      </c>
      <c r="BE582">
        <v>3</v>
      </c>
      <c r="BF582">
        <f t="shared" si="18"/>
        <v>4</v>
      </c>
      <c r="BG582" t="str">
        <f>VLOOKUP(AZ582,'Lookup Tables'!$A$75:$B$86,2,TRUE)</f>
        <v>Level 11</v>
      </c>
      <c r="BH582" t="str">
        <f t="shared" si="19"/>
        <v>Level 11</v>
      </c>
    </row>
    <row r="583" spans="1:60" x14ac:dyDescent="0.3">
      <c r="A583">
        <v>880658</v>
      </c>
      <c r="B583">
        <v>12718</v>
      </c>
      <c r="C583" t="s">
        <v>3035</v>
      </c>
      <c r="D583">
        <v>0</v>
      </c>
      <c r="E583">
        <v>0</v>
      </c>
      <c r="F583">
        <v>0</v>
      </c>
      <c r="G583">
        <v>1</v>
      </c>
      <c r="H583" t="str">
        <f>VLOOKUP(B583,'Lookup Tables'!$A$75:$B$86,2,TRUE)</f>
        <v>Level 8</v>
      </c>
      <c r="AY583">
        <v>880658</v>
      </c>
      <c r="AZ583">
        <v>12718</v>
      </c>
      <c r="BA583" t="s">
        <v>3035</v>
      </c>
      <c r="BB583">
        <v>0</v>
      </c>
      <c r="BC583">
        <v>0</v>
      </c>
      <c r="BD583">
        <v>0</v>
      </c>
      <c r="BE583">
        <v>1</v>
      </c>
      <c r="BF583">
        <f t="shared" si="18"/>
        <v>1</v>
      </c>
      <c r="BG583" t="str">
        <f>VLOOKUP(AZ583,'Lookup Tables'!$A$75:$B$86,2,TRUE)</f>
        <v>Level 8</v>
      </c>
      <c r="BH583" t="str">
        <f t="shared" si="19"/>
        <v>Level 8</v>
      </c>
    </row>
    <row r="584" spans="1:60" x14ac:dyDescent="0.3">
      <c r="A584">
        <v>3464717</v>
      </c>
      <c r="B584">
        <v>38</v>
      </c>
      <c r="C584" t="s">
        <v>3070</v>
      </c>
      <c r="D584">
        <v>0</v>
      </c>
      <c r="E584">
        <v>1</v>
      </c>
      <c r="F584">
        <v>0</v>
      </c>
      <c r="G584">
        <v>0</v>
      </c>
      <c r="H584" t="str">
        <f>VLOOKUP(B584,'Lookup Tables'!$A$75:$B$86,2,TRUE)</f>
        <v>Level 1</v>
      </c>
      <c r="AY584">
        <v>3464717</v>
      </c>
      <c r="AZ584">
        <v>38</v>
      </c>
      <c r="BA584" t="s">
        <v>3070</v>
      </c>
      <c r="BB584">
        <v>0</v>
      </c>
      <c r="BC584">
        <v>1</v>
      </c>
      <c r="BD584">
        <v>0</v>
      </c>
      <c r="BE584">
        <v>0</v>
      </c>
      <c r="BF584">
        <f t="shared" si="18"/>
        <v>1</v>
      </c>
      <c r="BG584" t="str">
        <f>VLOOKUP(AZ584,'Lookup Tables'!$A$75:$B$86,2,TRUE)</f>
        <v>Level 1</v>
      </c>
      <c r="BH584" t="str">
        <f t="shared" si="19"/>
        <v>Level 1</v>
      </c>
    </row>
    <row r="585" spans="1:60" x14ac:dyDescent="0.3">
      <c r="A585">
        <v>8382203</v>
      </c>
      <c r="B585">
        <v>1680</v>
      </c>
      <c r="C585" t="s">
        <v>4314</v>
      </c>
      <c r="D585">
        <v>0</v>
      </c>
      <c r="E585">
        <v>1</v>
      </c>
      <c r="F585">
        <v>0</v>
      </c>
      <c r="G585">
        <v>0</v>
      </c>
      <c r="H585" t="str">
        <f>VLOOKUP(B585,'Lookup Tables'!$A$75:$B$86,2,TRUE)</f>
        <v>Level 4</v>
      </c>
      <c r="AY585">
        <v>8382203</v>
      </c>
      <c r="AZ585">
        <v>1680</v>
      </c>
      <c r="BA585" t="s">
        <v>4314</v>
      </c>
      <c r="BB585">
        <v>0</v>
      </c>
      <c r="BC585">
        <v>1</v>
      </c>
      <c r="BD585">
        <v>0</v>
      </c>
      <c r="BE585">
        <v>0</v>
      </c>
      <c r="BF585">
        <f t="shared" si="18"/>
        <v>1</v>
      </c>
      <c r="BG585" t="str">
        <f>VLOOKUP(AZ585,'Lookup Tables'!$A$75:$B$86,2,TRUE)</f>
        <v>Level 4</v>
      </c>
      <c r="BH585" t="str">
        <f t="shared" si="19"/>
        <v>Level 4</v>
      </c>
    </row>
    <row r="586" spans="1:60" x14ac:dyDescent="0.3">
      <c r="A586">
        <v>2669023</v>
      </c>
      <c r="B586">
        <v>727</v>
      </c>
      <c r="C586" t="s">
        <v>3072</v>
      </c>
      <c r="D586">
        <v>0</v>
      </c>
      <c r="E586">
        <v>0</v>
      </c>
      <c r="F586">
        <v>0</v>
      </c>
      <c r="G586">
        <v>1</v>
      </c>
      <c r="H586" t="str">
        <f>VLOOKUP(B586,'Lookup Tables'!$A$75:$B$86,2,TRUE)</f>
        <v>Level 3</v>
      </c>
      <c r="AY586">
        <v>2669023</v>
      </c>
      <c r="AZ586">
        <v>727</v>
      </c>
      <c r="BA586" t="s">
        <v>3072</v>
      </c>
      <c r="BB586">
        <v>0</v>
      </c>
      <c r="BC586">
        <v>0</v>
      </c>
      <c r="BD586">
        <v>0</v>
      </c>
      <c r="BE586">
        <v>1</v>
      </c>
      <c r="BF586">
        <f t="shared" si="18"/>
        <v>1</v>
      </c>
      <c r="BG586" t="str">
        <f>VLOOKUP(AZ586,'Lookup Tables'!$A$75:$B$86,2,TRUE)</f>
        <v>Level 3</v>
      </c>
      <c r="BH586" t="str">
        <f t="shared" si="19"/>
        <v>Level 3</v>
      </c>
    </row>
    <row r="587" spans="1:60" x14ac:dyDescent="0.3">
      <c r="A587">
        <v>2101456</v>
      </c>
      <c r="B587">
        <v>12718</v>
      </c>
      <c r="C587" t="s">
        <v>3035</v>
      </c>
      <c r="D587">
        <v>0</v>
      </c>
      <c r="E587">
        <v>0</v>
      </c>
      <c r="F587">
        <v>0</v>
      </c>
      <c r="G587">
        <v>1</v>
      </c>
      <c r="H587" t="str">
        <f>VLOOKUP(B587,'Lookup Tables'!$A$75:$B$86,2,TRUE)</f>
        <v>Level 8</v>
      </c>
      <c r="AY587">
        <v>2101456</v>
      </c>
      <c r="AZ587">
        <v>12718</v>
      </c>
      <c r="BA587" t="s">
        <v>3035</v>
      </c>
      <c r="BB587">
        <v>0</v>
      </c>
      <c r="BC587">
        <v>0</v>
      </c>
      <c r="BD587">
        <v>0</v>
      </c>
      <c r="BE587">
        <v>1</v>
      </c>
      <c r="BF587">
        <f t="shared" si="18"/>
        <v>1</v>
      </c>
      <c r="BG587" t="str">
        <f>VLOOKUP(AZ587,'Lookup Tables'!$A$75:$B$86,2,TRUE)</f>
        <v>Level 8</v>
      </c>
      <c r="BH587" t="str">
        <f t="shared" si="19"/>
        <v>Level 8</v>
      </c>
    </row>
    <row r="588" spans="1:60" x14ac:dyDescent="0.3">
      <c r="A588">
        <v>2298872</v>
      </c>
      <c r="B588">
        <v>11</v>
      </c>
      <c r="C588" t="s">
        <v>4315</v>
      </c>
      <c r="D588">
        <v>0</v>
      </c>
      <c r="E588">
        <v>1</v>
      </c>
      <c r="F588">
        <v>0</v>
      </c>
      <c r="G588">
        <v>3</v>
      </c>
      <c r="H588" t="str">
        <f>VLOOKUP(B588,'Lookup Tables'!$A$75:$B$86,2,TRUE)</f>
        <v>Level 1</v>
      </c>
      <c r="AY588">
        <v>2298872</v>
      </c>
      <c r="AZ588">
        <v>11</v>
      </c>
      <c r="BA588" t="s">
        <v>4315</v>
      </c>
      <c r="BB588">
        <v>0</v>
      </c>
      <c r="BC588">
        <v>1</v>
      </c>
      <c r="BD588">
        <v>0</v>
      </c>
      <c r="BE588">
        <v>3</v>
      </c>
      <c r="BF588">
        <f t="shared" si="18"/>
        <v>4</v>
      </c>
      <c r="BG588" t="str">
        <f>VLOOKUP(AZ588,'Lookup Tables'!$A$75:$B$86,2,TRUE)</f>
        <v>Level 1</v>
      </c>
      <c r="BH588" t="str">
        <f t="shared" si="19"/>
        <v>Level 1</v>
      </c>
    </row>
    <row r="589" spans="1:60" x14ac:dyDescent="0.3">
      <c r="A589">
        <v>4700997</v>
      </c>
      <c r="B589">
        <v>11</v>
      </c>
      <c r="C589" t="s">
        <v>4315</v>
      </c>
      <c r="D589">
        <v>0</v>
      </c>
      <c r="E589">
        <v>0</v>
      </c>
      <c r="F589">
        <v>0</v>
      </c>
      <c r="G589">
        <v>2</v>
      </c>
      <c r="H589" t="str">
        <f>VLOOKUP(B589,'Lookup Tables'!$A$75:$B$86,2,TRUE)</f>
        <v>Level 1</v>
      </c>
      <c r="AY589">
        <v>4700997</v>
      </c>
      <c r="AZ589">
        <v>11</v>
      </c>
      <c r="BA589" t="s">
        <v>4315</v>
      </c>
      <c r="BB589">
        <v>0</v>
      </c>
      <c r="BC589">
        <v>0</v>
      </c>
      <c r="BD589">
        <v>0</v>
      </c>
      <c r="BE589">
        <v>2</v>
      </c>
      <c r="BF589">
        <f t="shared" si="18"/>
        <v>2</v>
      </c>
      <c r="BG589" t="str">
        <f>VLOOKUP(AZ589,'Lookup Tables'!$A$75:$B$86,2,TRUE)</f>
        <v>Level 1</v>
      </c>
      <c r="BH589" t="str">
        <f t="shared" si="19"/>
        <v>Level 1</v>
      </c>
    </row>
    <row r="590" spans="1:60" x14ac:dyDescent="0.3">
      <c r="A590">
        <v>13538232</v>
      </c>
      <c r="B590">
        <v>21</v>
      </c>
      <c r="C590" t="s">
        <v>4316</v>
      </c>
      <c r="D590">
        <v>0</v>
      </c>
      <c r="E590">
        <v>1</v>
      </c>
      <c r="F590">
        <v>0</v>
      </c>
      <c r="G590">
        <v>0</v>
      </c>
      <c r="H590" t="str">
        <f>VLOOKUP(B590,'Lookup Tables'!$A$75:$B$86,2,TRUE)</f>
        <v>Level 1</v>
      </c>
      <c r="AY590">
        <v>13538232</v>
      </c>
      <c r="AZ590">
        <v>21</v>
      </c>
      <c r="BA590" t="s">
        <v>4316</v>
      </c>
      <c r="BB590">
        <v>0</v>
      </c>
      <c r="BC590">
        <v>1</v>
      </c>
      <c r="BD590">
        <v>0</v>
      </c>
      <c r="BE590">
        <v>0</v>
      </c>
      <c r="BF590">
        <f t="shared" si="18"/>
        <v>1</v>
      </c>
      <c r="BG590" t="str">
        <f>VLOOKUP(AZ590,'Lookup Tables'!$A$75:$B$86,2,TRUE)</f>
        <v>Level 1</v>
      </c>
      <c r="BH590" t="str">
        <f t="shared" si="19"/>
        <v>Level 1</v>
      </c>
    </row>
    <row r="591" spans="1:60" x14ac:dyDescent="0.3">
      <c r="A591">
        <v>1651370</v>
      </c>
      <c r="B591">
        <v>1886</v>
      </c>
      <c r="C591" t="s">
        <v>1756</v>
      </c>
      <c r="D591">
        <v>0</v>
      </c>
      <c r="E591">
        <v>0</v>
      </c>
      <c r="F591">
        <v>0</v>
      </c>
      <c r="G591">
        <v>1</v>
      </c>
      <c r="H591" t="str">
        <f>VLOOKUP(B591,'Lookup Tables'!$A$75:$B$86,2,TRUE)</f>
        <v>Level 4</v>
      </c>
      <c r="AY591">
        <v>1651370</v>
      </c>
      <c r="AZ591">
        <v>1886</v>
      </c>
      <c r="BA591" t="s">
        <v>1756</v>
      </c>
      <c r="BB591">
        <v>0</v>
      </c>
      <c r="BC591">
        <v>0</v>
      </c>
      <c r="BD591">
        <v>0</v>
      </c>
      <c r="BE591">
        <v>1</v>
      </c>
      <c r="BF591">
        <f t="shared" si="18"/>
        <v>1</v>
      </c>
      <c r="BG591" t="str">
        <f>VLOOKUP(AZ591,'Lookup Tables'!$A$75:$B$86,2,TRUE)</f>
        <v>Level 4</v>
      </c>
      <c r="BH591" t="str">
        <f t="shared" si="19"/>
        <v>Level 4</v>
      </c>
    </row>
    <row r="592" spans="1:60" x14ac:dyDescent="0.3">
      <c r="A592">
        <v>146136</v>
      </c>
      <c r="B592">
        <v>1076</v>
      </c>
      <c r="C592" t="s">
        <v>4317</v>
      </c>
      <c r="D592">
        <v>0</v>
      </c>
      <c r="E592">
        <v>1</v>
      </c>
      <c r="F592">
        <v>0</v>
      </c>
      <c r="G592">
        <v>0</v>
      </c>
      <c r="H592" t="str">
        <f>VLOOKUP(B592,'Lookup Tables'!$A$75:$B$86,2,TRUE)</f>
        <v>Level 4</v>
      </c>
      <c r="AY592">
        <v>146136</v>
      </c>
      <c r="AZ592">
        <v>1076</v>
      </c>
      <c r="BA592" t="s">
        <v>4317</v>
      </c>
      <c r="BB592">
        <v>0</v>
      </c>
      <c r="BC592">
        <v>1</v>
      </c>
      <c r="BD592">
        <v>0</v>
      </c>
      <c r="BE592">
        <v>0</v>
      </c>
      <c r="BF592">
        <f t="shared" si="18"/>
        <v>1</v>
      </c>
      <c r="BG592" t="str">
        <f>VLOOKUP(AZ592,'Lookup Tables'!$A$75:$B$86,2,TRUE)</f>
        <v>Level 4</v>
      </c>
      <c r="BH592" t="str">
        <f t="shared" si="19"/>
        <v>Level 4</v>
      </c>
    </row>
    <row r="593" spans="1:60" x14ac:dyDescent="0.3">
      <c r="A593">
        <v>11615961</v>
      </c>
      <c r="B593">
        <v>76</v>
      </c>
      <c r="C593" t="s">
        <v>4318</v>
      </c>
      <c r="D593">
        <v>0</v>
      </c>
      <c r="E593">
        <v>1</v>
      </c>
      <c r="F593">
        <v>0</v>
      </c>
      <c r="G593">
        <v>0</v>
      </c>
      <c r="H593" t="str">
        <f>VLOOKUP(B593,'Lookup Tables'!$A$75:$B$86,2,TRUE)</f>
        <v>Level 1</v>
      </c>
      <c r="AY593">
        <v>11615961</v>
      </c>
      <c r="AZ593">
        <v>76</v>
      </c>
      <c r="BA593" t="s">
        <v>4318</v>
      </c>
      <c r="BB593">
        <v>0</v>
      </c>
      <c r="BC593">
        <v>1</v>
      </c>
      <c r="BD593">
        <v>0</v>
      </c>
      <c r="BE593">
        <v>0</v>
      </c>
      <c r="BF593">
        <f t="shared" si="18"/>
        <v>1</v>
      </c>
      <c r="BG593" t="str">
        <f>VLOOKUP(AZ593,'Lookup Tables'!$A$75:$B$86,2,TRUE)</f>
        <v>Level 1</v>
      </c>
      <c r="BH593" t="str">
        <f t="shared" si="19"/>
        <v>Level 1</v>
      </c>
    </row>
    <row r="594" spans="1:60" x14ac:dyDescent="0.3">
      <c r="A594">
        <v>6255000</v>
      </c>
      <c r="B594">
        <v>594</v>
      </c>
      <c r="C594" t="s">
        <v>3075</v>
      </c>
      <c r="D594">
        <v>0</v>
      </c>
      <c r="E594">
        <v>1</v>
      </c>
      <c r="F594">
        <v>0</v>
      </c>
      <c r="G594">
        <v>0</v>
      </c>
      <c r="H594" t="str">
        <f>VLOOKUP(B594,'Lookup Tables'!$A$75:$B$86,2,TRUE)</f>
        <v>Level 3</v>
      </c>
      <c r="AY594">
        <v>6255000</v>
      </c>
      <c r="AZ594">
        <v>594</v>
      </c>
      <c r="BA594" t="s">
        <v>3075</v>
      </c>
      <c r="BB594">
        <v>0</v>
      </c>
      <c r="BC594">
        <v>1</v>
      </c>
      <c r="BD594">
        <v>0</v>
      </c>
      <c r="BE594">
        <v>0</v>
      </c>
      <c r="BF594">
        <f t="shared" si="18"/>
        <v>1</v>
      </c>
      <c r="BG594" t="str">
        <f>VLOOKUP(AZ594,'Lookup Tables'!$A$75:$B$86,2,TRUE)</f>
        <v>Level 3</v>
      </c>
      <c r="BH594" t="str">
        <f t="shared" si="19"/>
        <v>Level 3</v>
      </c>
    </row>
    <row r="595" spans="1:60" x14ac:dyDescent="0.3">
      <c r="A595">
        <v>2013237</v>
      </c>
      <c r="B595">
        <v>156</v>
      </c>
      <c r="C595" t="s">
        <v>4319</v>
      </c>
      <c r="D595">
        <v>0</v>
      </c>
      <c r="E595">
        <v>1</v>
      </c>
      <c r="F595">
        <v>0</v>
      </c>
      <c r="G595">
        <v>0</v>
      </c>
      <c r="H595" t="str">
        <f>VLOOKUP(B595,'Lookup Tables'!$A$75:$B$86,2,TRUE)</f>
        <v>Level 1</v>
      </c>
      <c r="AY595">
        <v>2013237</v>
      </c>
      <c r="AZ595">
        <v>156</v>
      </c>
      <c r="BA595" t="s">
        <v>4319</v>
      </c>
      <c r="BB595">
        <v>0</v>
      </c>
      <c r="BC595">
        <v>1</v>
      </c>
      <c r="BD595">
        <v>0</v>
      </c>
      <c r="BE595">
        <v>0</v>
      </c>
      <c r="BF595">
        <f t="shared" si="18"/>
        <v>1</v>
      </c>
      <c r="BG595" t="str">
        <f>VLOOKUP(AZ595,'Lookup Tables'!$A$75:$B$86,2,TRUE)</f>
        <v>Level 1</v>
      </c>
      <c r="BH595" t="str">
        <f t="shared" si="19"/>
        <v>Level 1</v>
      </c>
    </row>
    <row r="596" spans="1:60" x14ac:dyDescent="0.3">
      <c r="A596">
        <v>13336642</v>
      </c>
      <c r="B596">
        <v>1299</v>
      </c>
      <c r="C596" t="s">
        <v>4320</v>
      </c>
      <c r="D596">
        <v>0</v>
      </c>
      <c r="E596">
        <v>1</v>
      </c>
      <c r="F596">
        <v>0</v>
      </c>
      <c r="G596">
        <v>0</v>
      </c>
      <c r="H596" t="str">
        <f>VLOOKUP(B596,'Lookup Tables'!$A$75:$B$86,2,TRUE)</f>
        <v>Level 4</v>
      </c>
      <c r="AY596">
        <v>13336642</v>
      </c>
      <c r="AZ596">
        <v>1299</v>
      </c>
      <c r="BA596" t="s">
        <v>4320</v>
      </c>
      <c r="BB596">
        <v>0</v>
      </c>
      <c r="BC596">
        <v>1</v>
      </c>
      <c r="BD596">
        <v>0</v>
      </c>
      <c r="BE596">
        <v>0</v>
      </c>
      <c r="BF596">
        <f t="shared" si="18"/>
        <v>1</v>
      </c>
      <c r="BG596" t="str">
        <f>VLOOKUP(AZ596,'Lookup Tables'!$A$75:$B$86,2,TRUE)</f>
        <v>Level 4</v>
      </c>
      <c r="BH596" t="str">
        <f t="shared" si="19"/>
        <v>Level 4</v>
      </c>
    </row>
    <row r="597" spans="1:60" x14ac:dyDescent="0.3">
      <c r="A597">
        <v>1070012</v>
      </c>
      <c r="B597">
        <v>1737</v>
      </c>
      <c r="C597" t="s">
        <v>4321</v>
      </c>
      <c r="D597">
        <v>0</v>
      </c>
      <c r="E597">
        <v>1</v>
      </c>
      <c r="F597">
        <v>0</v>
      </c>
      <c r="G597">
        <v>1</v>
      </c>
      <c r="H597" t="str">
        <f>VLOOKUP(B597,'Lookup Tables'!$A$75:$B$86,2,TRUE)</f>
        <v>Level 4</v>
      </c>
      <c r="AY597">
        <v>1070012</v>
      </c>
      <c r="AZ597">
        <v>1737</v>
      </c>
      <c r="BA597" t="s">
        <v>4321</v>
      </c>
      <c r="BB597">
        <v>0</v>
      </c>
      <c r="BC597">
        <v>1</v>
      </c>
      <c r="BD597">
        <v>0</v>
      </c>
      <c r="BE597">
        <v>1</v>
      </c>
      <c r="BF597">
        <f t="shared" si="18"/>
        <v>2</v>
      </c>
      <c r="BG597" t="str">
        <f>VLOOKUP(AZ597,'Lookup Tables'!$A$75:$B$86,2,TRUE)</f>
        <v>Level 4</v>
      </c>
      <c r="BH597" t="str">
        <f t="shared" si="19"/>
        <v>Level 4</v>
      </c>
    </row>
    <row r="598" spans="1:60" x14ac:dyDescent="0.3">
      <c r="A598">
        <v>1469714</v>
      </c>
      <c r="B598">
        <v>6045</v>
      </c>
      <c r="C598" t="s">
        <v>3062</v>
      </c>
      <c r="D598">
        <v>0</v>
      </c>
      <c r="E598">
        <v>0</v>
      </c>
      <c r="F598">
        <v>0</v>
      </c>
      <c r="G598">
        <v>1</v>
      </c>
      <c r="H598" t="str">
        <f>VLOOKUP(B598,'Lookup Tables'!$A$75:$B$86,2,TRUE)</f>
        <v>Level 7</v>
      </c>
      <c r="AY598">
        <v>1469714</v>
      </c>
      <c r="AZ598">
        <v>6045</v>
      </c>
      <c r="BA598" t="s">
        <v>3062</v>
      </c>
      <c r="BB598">
        <v>0</v>
      </c>
      <c r="BC598">
        <v>0</v>
      </c>
      <c r="BD598">
        <v>0</v>
      </c>
      <c r="BE598">
        <v>1</v>
      </c>
      <c r="BF598">
        <f t="shared" si="18"/>
        <v>1</v>
      </c>
      <c r="BG598" t="str">
        <f>VLOOKUP(AZ598,'Lookup Tables'!$A$75:$B$86,2,TRUE)</f>
        <v>Level 7</v>
      </c>
      <c r="BH598" t="str">
        <f t="shared" si="19"/>
        <v>Level 7</v>
      </c>
    </row>
    <row r="599" spans="1:60" x14ac:dyDescent="0.3">
      <c r="A599">
        <v>2587664</v>
      </c>
      <c r="B599">
        <v>123</v>
      </c>
      <c r="C599" t="s">
        <v>4322</v>
      </c>
      <c r="D599">
        <v>0</v>
      </c>
      <c r="E599">
        <v>1</v>
      </c>
      <c r="F599">
        <v>0</v>
      </c>
      <c r="G599">
        <v>0</v>
      </c>
      <c r="H599" t="str">
        <f>VLOOKUP(B599,'Lookup Tables'!$A$75:$B$86,2,TRUE)</f>
        <v>Level 1</v>
      </c>
      <c r="AY599">
        <v>2587664</v>
      </c>
      <c r="AZ599">
        <v>123</v>
      </c>
      <c r="BA599" t="s">
        <v>4322</v>
      </c>
      <c r="BB599">
        <v>0</v>
      </c>
      <c r="BC599">
        <v>1</v>
      </c>
      <c r="BD599">
        <v>0</v>
      </c>
      <c r="BE599">
        <v>0</v>
      </c>
      <c r="BF599">
        <f t="shared" si="18"/>
        <v>1</v>
      </c>
      <c r="BG599" t="str">
        <f>VLOOKUP(AZ599,'Lookup Tables'!$A$75:$B$86,2,TRUE)</f>
        <v>Level 1</v>
      </c>
      <c r="BH599" t="str">
        <f t="shared" si="19"/>
        <v>Level 1</v>
      </c>
    </row>
    <row r="600" spans="1:60" x14ac:dyDescent="0.3">
      <c r="A600">
        <v>9122330</v>
      </c>
      <c r="B600">
        <v>211</v>
      </c>
      <c r="C600" t="s">
        <v>4323</v>
      </c>
      <c r="D600">
        <v>0</v>
      </c>
      <c r="E600">
        <v>1</v>
      </c>
      <c r="F600">
        <v>0</v>
      </c>
      <c r="G600">
        <v>1</v>
      </c>
      <c r="H600" t="str">
        <f>VLOOKUP(B600,'Lookup Tables'!$A$75:$B$86,2,TRUE)</f>
        <v>Level 2</v>
      </c>
      <c r="AY600">
        <v>9122330</v>
      </c>
      <c r="AZ600">
        <v>211</v>
      </c>
      <c r="BA600" t="s">
        <v>4323</v>
      </c>
      <c r="BB600">
        <v>0</v>
      </c>
      <c r="BC600">
        <v>1</v>
      </c>
      <c r="BD600">
        <v>0</v>
      </c>
      <c r="BE600">
        <v>1</v>
      </c>
      <c r="BF600">
        <f t="shared" si="18"/>
        <v>2</v>
      </c>
      <c r="BG600" t="str">
        <f>VLOOKUP(AZ600,'Lookup Tables'!$A$75:$B$86,2,TRUE)</f>
        <v>Level 2</v>
      </c>
      <c r="BH600" t="str">
        <f t="shared" si="19"/>
        <v>Level 2</v>
      </c>
    </row>
    <row r="601" spans="1:60" x14ac:dyDescent="0.3">
      <c r="A601">
        <v>10791802</v>
      </c>
      <c r="B601">
        <v>116</v>
      </c>
      <c r="C601" t="s">
        <v>4324</v>
      </c>
      <c r="D601">
        <v>0</v>
      </c>
      <c r="E601">
        <v>1</v>
      </c>
      <c r="F601">
        <v>0</v>
      </c>
      <c r="G601">
        <v>0</v>
      </c>
      <c r="H601" t="str">
        <f>VLOOKUP(B601,'Lookup Tables'!$A$75:$B$86,2,TRUE)</f>
        <v>Level 1</v>
      </c>
      <c r="AY601">
        <v>10791802</v>
      </c>
      <c r="AZ601">
        <v>116</v>
      </c>
      <c r="BA601" t="s">
        <v>4324</v>
      </c>
      <c r="BB601">
        <v>0</v>
      </c>
      <c r="BC601">
        <v>1</v>
      </c>
      <c r="BD601">
        <v>0</v>
      </c>
      <c r="BE601">
        <v>0</v>
      </c>
      <c r="BF601">
        <f t="shared" si="18"/>
        <v>1</v>
      </c>
      <c r="BG601" t="str">
        <f>VLOOKUP(AZ601,'Lookup Tables'!$A$75:$B$86,2,TRUE)</f>
        <v>Level 1</v>
      </c>
      <c r="BH601" t="str">
        <f t="shared" si="19"/>
        <v>Level 1</v>
      </c>
    </row>
    <row r="602" spans="1:60" x14ac:dyDescent="0.3">
      <c r="A602">
        <v>7670262</v>
      </c>
      <c r="B602">
        <v>7044</v>
      </c>
      <c r="C602" t="s">
        <v>4325</v>
      </c>
      <c r="D602">
        <v>0</v>
      </c>
      <c r="E602">
        <v>1</v>
      </c>
      <c r="F602">
        <v>0</v>
      </c>
      <c r="G602">
        <v>2</v>
      </c>
      <c r="H602" t="str">
        <f>VLOOKUP(B602,'Lookup Tables'!$A$75:$B$86,2,TRUE)</f>
        <v>Level 7</v>
      </c>
      <c r="AY602">
        <v>7670262</v>
      </c>
      <c r="AZ602">
        <v>7044</v>
      </c>
      <c r="BA602" t="s">
        <v>4325</v>
      </c>
      <c r="BB602">
        <v>0</v>
      </c>
      <c r="BC602">
        <v>1</v>
      </c>
      <c r="BD602">
        <v>0</v>
      </c>
      <c r="BE602">
        <v>2</v>
      </c>
      <c r="BF602">
        <f t="shared" si="18"/>
        <v>3</v>
      </c>
      <c r="BG602" t="str">
        <f>VLOOKUP(AZ602,'Lookup Tables'!$A$75:$B$86,2,TRUE)</f>
        <v>Level 7</v>
      </c>
      <c r="BH602" t="str">
        <f t="shared" si="19"/>
        <v>Level 7</v>
      </c>
    </row>
    <row r="603" spans="1:60" x14ac:dyDescent="0.3">
      <c r="A603">
        <v>23059</v>
      </c>
      <c r="B603">
        <v>5017</v>
      </c>
      <c r="C603" t="s">
        <v>4326</v>
      </c>
      <c r="D603">
        <v>0</v>
      </c>
      <c r="E603">
        <v>1</v>
      </c>
      <c r="F603">
        <v>0</v>
      </c>
      <c r="G603">
        <v>0</v>
      </c>
      <c r="H603" t="str">
        <f>VLOOKUP(B603,'Lookup Tables'!$A$75:$B$86,2,TRUE)</f>
        <v>Level 7</v>
      </c>
      <c r="AY603">
        <v>23059</v>
      </c>
      <c r="AZ603">
        <v>5017</v>
      </c>
      <c r="BA603" t="s">
        <v>4326</v>
      </c>
      <c r="BB603">
        <v>0</v>
      </c>
      <c r="BC603">
        <v>1</v>
      </c>
      <c r="BD603">
        <v>0</v>
      </c>
      <c r="BE603">
        <v>0</v>
      </c>
      <c r="BF603">
        <f t="shared" si="18"/>
        <v>1</v>
      </c>
      <c r="BG603" t="str">
        <f>VLOOKUP(AZ603,'Lookup Tables'!$A$75:$B$86,2,TRUE)</f>
        <v>Level 7</v>
      </c>
      <c r="BH603" t="str">
        <f t="shared" si="19"/>
        <v>Level 7</v>
      </c>
    </row>
    <row r="604" spans="1:60" x14ac:dyDescent="0.3">
      <c r="A604">
        <v>6866739</v>
      </c>
      <c r="B604">
        <v>1630</v>
      </c>
      <c r="C604" t="s">
        <v>4327</v>
      </c>
      <c r="D604">
        <v>0</v>
      </c>
      <c r="E604">
        <v>1</v>
      </c>
      <c r="F604">
        <v>0</v>
      </c>
      <c r="G604">
        <v>0</v>
      </c>
      <c r="H604" t="str">
        <f>VLOOKUP(B604,'Lookup Tables'!$A$75:$B$86,2,TRUE)</f>
        <v>Level 4</v>
      </c>
      <c r="AY604">
        <v>6866739</v>
      </c>
      <c r="AZ604">
        <v>1630</v>
      </c>
      <c r="BA604" t="s">
        <v>4327</v>
      </c>
      <c r="BB604">
        <v>0</v>
      </c>
      <c r="BC604">
        <v>1</v>
      </c>
      <c r="BD604">
        <v>0</v>
      </c>
      <c r="BE604">
        <v>0</v>
      </c>
      <c r="BF604">
        <f t="shared" si="18"/>
        <v>1</v>
      </c>
      <c r="BG604" t="str">
        <f>VLOOKUP(AZ604,'Lookup Tables'!$A$75:$B$86,2,TRUE)</f>
        <v>Level 4</v>
      </c>
      <c r="BH604" t="str">
        <f t="shared" si="19"/>
        <v>Level 4</v>
      </c>
    </row>
    <row r="605" spans="1:60" x14ac:dyDescent="0.3">
      <c r="A605">
        <v>217981</v>
      </c>
      <c r="B605">
        <v>659</v>
      </c>
      <c r="C605" t="s">
        <v>4328</v>
      </c>
      <c r="D605">
        <v>0</v>
      </c>
      <c r="E605">
        <v>1</v>
      </c>
      <c r="F605">
        <v>0</v>
      </c>
      <c r="G605">
        <v>0</v>
      </c>
      <c r="H605" t="str">
        <f>VLOOKUP(B605,'Lookup Tables'!$A$75:$B$86,2,TRUE)</f>
        <v>Level 3</v>
      </c>
      <c r="AY605">
        <v>217981</v>
      </c>
      <c r="AZ605">
        <v>659</v>
      </c>
      <c r="BA605" t="s">
        <v>4328</v>
      </c>
      <c r="BB605">
        <v>0</v>
      </c>
      <c r="BC605">
        <v>1</v>
      </c>
      <c r="BD605">
        <v>0</v>
      </c>
      <c r="BE605">
        <v>0</v>
      </c>
      <c r="BF605">
        <f t="shared" si="18"/>
        <v>1</v>
      </c>
      <c r="BG605" t="str">
        <f>VLOOKUP(AZ605,'Lookup Tables'!$A$75:$B$86,2,TRUE)</f>
        <v>Level 3</v>
      </c>
      <c r="BH605" t="str">
        <f t="shared" si="19"/>
        <v>Level 3</v>
      </c>
    </row>
    <row r="606" spans="1:60" x14ac:dyDescent="0.3">
      <c r="A606">
        <v>5417823</v>
      </c>
      <c r="B606">
        <v>1037</v>
      </c>
      <c r="C606" t="s">
        <v>4329</v>
      </c>
      <c r="D606">
        <v>0</v>
      </c>
      <c r="E606">
        <v>1</v>
      </c>
      <c r="F606">
        <v>0</v>
      </c>
      <c r="G606">
        <v>0</v>
      </c>
      <c r="H606" t="str">
        <f>VLOOKUP(B606,'Lookup Tables'!$A$75:$B$86,2,TRUE)</f>
        <v>Level 4</v>
      </c>
      <c r="AY606">
        <v>5417823</v>
      </c>
      <c r="AZ606">
        <v>1037</v>
      </c>
      <c r="BA606" t="s">
        <v>4329</v>
      </c>
      <c r="BB606">
        <v>0</v>
      </c>
      <c r="BC606">
        <v>1</v>
      </c>
      <c r="BD606">
        <v>0</v>
      </c>
      <c r="BE606">
        <v>0</v>
      </c>
      <c r="BF606">
        <f t="shared" si="18"/>
        <v>1</v>
      </c>
      <c r="BG606" t="str">
        <f>VLOOKUP(AZ606,'Lookup Tables'!$A$75:$B$86,2,TRUE)</f>
        <v>Level 4</v>
      </c>
      <c r="BH606" t="str">
        <f t="shared" si="19"/>
        <v>Level 4</v>
      </c>
    </row>
    <row r="607" spans="1:60" x14ac:dyDescent="0.3">
      <c r="A607">
        <v>7301314</v>
      </c>
      <c r="B607">
        <v>836</v>
      </c>
      <c r="C607" t="s">
        <v>4330</v>
      </c>
      <c r="D607">
        <v>0</v>
      </c>
      <c r="E607">
        <v>1</v>
      </c>
      <c r="F607">
        <v>0</v>
      </c>
      <c r="G607">
        <v>0</v>
      </c>
      <c r="H607" t="str">
        <f>VLOOKUP(B607,'Lookup Tables'!$A$75:$B$86,2,TRUE)</f>
        <v>Level 3</v>
      </c>
      <c r="AY607">
        <v>7301314</v>
      </c>
      <c r="AZ607">
        <v>836</v>
      </c>
      <c r="BA607" t="s">
        <v>4330</v>
      </c>
      <c r="BB607">
        <v>0</v>
      </c>
      <c r="BC607">
        <v>1</v>
      </c>
      <c r="BD607">
        <v>0</v>
      </c>
      <c r="BE607">
        <v>0</v>
      </c>
      <c r="BF607">
        <f t="shared" si="18"/>
        <v>1</v>
      </c>
      <c r="BG607" t="str">
        <f>VLOOKUP(AZ607,'Lookup Tables'!$A$75:$B$86,2,TRUE)</f>
        <v>Level 3</v>
      </c>
      <c r="BH607" t="str">
        <f t="shared" si="19"/>
        <v>Level 3</v>
      </c>
    </row>
    <row r="608" spans="1:60" x14ac:dyDescent="0.3">
      <c r="A608">
        <v>12291500</v>
      </c>
      <c r="B608">
        <v>187</v>
      </c>
      <c r="C608" t="s">
        <v>4331</v>
      </c>
      <c r="D608">
        <v>0</v>
      </c>
      <c r="E608">
        <v>1</v>
      </c>
      <c r="F608">
        <v>0</v>
      </c>
      <c r="G608">
        <v>0</v>
      </c>
      <c r="H608" t="str">
        <f>VLOOKUP(B608,'Lookup Tables'!$A$75:$B$86,2,TRUE)</f>
        <v>Level 1</v>
      </c>
      <c r="AY608">
        <v>12291500</v>
      </c>
      <c r="AZ608">
        <v>187</v>
      </c>
      <c r="BA608" t="s">
        <v>4331</v>
      </c>
      <c r="BB608">
        <v>0</v>
      </c>
      <c r="BC608">
        <v>1</v>
      </c>
      <c r="BD608">
        <v>0</v>
      </c>
      <c r="BE608">
        <v>0</v>
      </c>
      <c r="BF608">
        <f t="shared" si="18"/>
        <v>1</v>
      </c>
      <c r="BG608" t="str">
        <f>VLOOKUP(AZ608,'Lookup Tables'!$A$75:$B$86,2,TRUE)</f>
        <v>Level 1</v>
      </c>
      <c r="BH608" t="str">
        <f t="shared" si="19"/>
        <v>Level 1</v>
      </c>
    </row>
    <row r="609" spans="1:60" x14ac:dyDescent="0.3">
      <c r="A609">
        <v>4356300</v>
      </c>
      <c r="B609">
        <v>910</v>
      </c>
      <c r="C609" t="s">
        <v>2056</v>
      </c>
      <c r="D609">
        <v>0</v>
      </c>
      <c r="E609">
        <v>0</v>
      </c>
      <c r="F609">
        <v>0</v>
      </c>
      <c r="G609">
        <v>1</v>
      </c>
      <c r="H609" t="str">
        <f>VLOOKUP(B609,'Lookup Tables'!$A$75:$B$86,2,TRUE)</f>
        <v>Level 3</v>
      </c>
      <c r="AY609">
        <v>4356300</v>
      </c>
      <c r="AZ609">
        <v>910</v>
      </c>
      <c r="BA609" t="s">
        <v>2056</v>
      </c>
      <c r="BB609">
        <v>0</v>
      </c>
      <c r="BC609">
        <v>0</v>
      </c>
      <c r="BD609">
        <v>0</v>
      </c>
      <c r="BE609">
        <v>1</v>
      </c>
      <c r="BF609">
        <f t="shared" si="18"/>
        <v>1</v>
      </c>
      <c r="BG609" t="str">
        <f>VLOOKUP(AZ609,'Lookup Tables'!$A$75:$B$86,2,TRUE)</f>
        <v>Level 3</v>
      </c>
      <c r="BH609" t="str">
        <f t="shared" si="19"/>
        <v>Level 3</v>
      </c>
    </row>
    <row r="610" spans="1:60" x14ac:dyDescent="0.3">
      <c r="A610">
        <v>11413960</v>
      </c>
      <c r="B610">
        <v>910</v>
      </c>
      <c r="C610" t="s">
        <v>2056</v>
      </c>
      <c r="D610">
        <v>0</v>
      </c>
      <c r="E610">
        <v>0</v>
      </c>
      <c r="F610">
        <v>0</v>
      </c>
      <c r="G610">
        <v>1</v>
      </c>
      <c r="H610" t="str">
        <f>VLOOKUP(B610,'Lookup Tables'!$A$75:$B$86,2,TRUE)</f>
        <v>Level 3</v>
      </c>
      <c r="AY610">
        <v>11413960</v>
      </c>
      <c r="AZ610">
        <v>910</v>
      </c>
      <c r="BA610" t="s">
        <v>2056</v>
      </c>
      <c r="BB610">
        <v>0</v>
      </c>
      <c r="BC610">
        <v>0</v>
      </c>
      <c r="BD610">
        <v>0</v>
      </c>
      <c r="BE610">
        <v>1</v>
      </c>
      <c r="BF610">
        <f t="shared" si="18"/>
        <v>1</v>
      </c>
      <c r="BG610" t="str">
        <f>VLOOKUP(AZ610,'Lookup Tables'!$A$75:$B$86,2,TRUE)</f>
        <v>Level 3</v>
      </c>
      <c r="BH610" t="str">
        <f t="shared" si="19"/>
        <v>Level 3</v>
      </c>
    </row>
    <row r="611" spans="1:60" x14ac:dyDescent="0.3">
      <c r="A611">
        <v>12048621</v>
      </c>
      <c r="B611">
        <v>139</v>
      </c>
      <c r="C611" t="s">
        <v>4332</v>
      </c>
      <c r="D611">
        <v>0</v>
      </c>
      <c r="E611">
        <v>1</v>
      </c>
      <c r="F611">
        <v>0</v>
      </c>
      <c r="G611">
        <v>1</v>
      </c>
      <c r="H611" t="str">
        <f>VLOOKUP(B611,'Lookup Tables'!$A$75:$B$86,2,TRUE)</f>
        <v>Level 1</v>
      </c>
      <c r="AY611">
        <v>12048621</v>
      </c>
      <c r="AZ611">
        <v>139</v>
      </c>
      <c r="BA611" t="s">
        <v>4332</v>
      </c>
      <c r="BB611">
        <v>0</v>
      </c>
      <c r="BC611">
        <v>1</v>
      </c>
      <c r="BD611">
        <v>0</v>
      </c>
      <c r="BE611">
        <v>1</v>
      </c>
      <c r="BF611">
        <f t="shared" si="18"/>
        <v>2</v>
      </c>
      <c r="BG611" t="str">
        <f>VLOOKUP(AZ611,'Lookup Tables'!$A$75:$B$86,2,TRUE)</f>
        <v>Level 1</v>
      </c>
      <c r="BH611" t="str">
        <f t="shared" si="19"/>
        <v>Level 1</v>
      </c>
    </row>
    <row r="612" spans="1:60" x14ac:dyDescent="0.3">
      <c r="A612">
        <v>7717632</v>
      </c>
      <c r="B612">
        <v>41</v>
      </c>
      <c r="C612" t="s">
        <v>4333</v>
      </c>
      <c r="D612">
        <v>0</v>
      </c>
      <c r="E612">
        <v>1</v>
      </c>
      <c r="F612">
        <v>0</v>
      </c>
      <c r="G612">
        <v>0</v>
      </c>
      <c r="H612" t="str">
        <f>VLOOKUP(B612,'Lookup Tables'!$A$75:$B$86,2,TRUE)</f>
        <v>Level 1</v>
      </c>
      <c r="AY612">
        <v>7717632</v>
      </c>
      <c r="AZ612">
        <v>41</v>
      </c>
      <c r="BA612" t="s">
        <v>4333</v>
      </c>
      <c r="BB612">
        <v>0</v>
      </c>
      <c r="BC612">
        <v>1</v>
      </c>
      <c r="BD612">
        <v>0</v>
      </c>
      <c r="BE612">
        <v>0</v>
      </c>
      <c r="BF612">
        <f t="shared" si="18"/>
        <v>1</v>
      </c>
      <c r="BG612" t="str">
        <f>VLOOKUP(AZ612,'Lookup Tables'!$A$75:$B$86,2,TRUE)</f>
        <v>Level 1</v>
      </c>
      <c r="BH612" t="str">
        <f t="shared" si="19"/>
        <v>Level 1</v>
      </c>
    </row>
    <row r="613" spans="1:60" x14ac:dyDescent="0.3">
      <c r="A613">
        <v>9119186</v>
      </c>
      <c r="B613">
        <v>16712</v>
      </c>
      <c r="C613" t="s">
        <v>3078</v>
      </c>
      <c r="D613">
        <v>0</v>
      </c>
      <c r="E613">
        <v>1</v>
      </c>
      <c r="F613">
        <v>0</v>
      </c>
      <c r="G613">
        <v>4</v>
      </c>
      <c r="H613" t="str">
        <f>VLOOKUP(B613,'Lookup Tables'!$A$75:$B$86,2,TRUE)</f>
        <v>Level 8</v>
      </c>
      <c r="AY613">
        <v>9119186</v>
      </c>
      <c r="AZ613">
        <v>16712</v>
      </c>
      <c r="BA613" t="s">
        <v>3078</v>
      </c>
      <c r="BB613">
        <v>0</v>
      </c>
      <c r="BC613">
        <v>1</v>
      </c>
      <c r="BD613">
        <v>0</v>
      </c>
      <c r="BE613">
        <v>4</v>
      </c>
      <c r="BF613">
        <f t="shared" si="18"/>
        <v>5</v>
      </c>
      <c r="BG613" t="str">
        <f>VLOOKUP(AZ613,'Lookup Tables'!$A$75:$B$86,2,TRUE)</f>
        <v>Level 8</v>
      </c>
      <c r="BH613" t="str">
        <f t="shared" si="19"/>
        <v>Level 8</v>
      </c>
    </row>
    <row r="614" spans="1:60" x14ac:dyDescent="0.3">
      <c r="A614">
        <v>1319478</v>
      </c>
      <c r="B614">
        <v>894</v>
      </c>
      <c r="C614" t="s">
        <v>3079</v>
      </c>
      <c r="D614">
        <v>0</v>
      </c>
      <c r="E614">
        <v>1</v>
      </c>
      <c r="F614">
        <v>0</v>
      </c>
      <c r="G614">
        <v>0</v>
      </c>
      <c r="H614" t="str">
        <f>VLOOKUP(B614,'Lookup Tables'!$A$75:$B$86,2,TRUE)</f>
        <v>Level 3</v>
      </c>
      <c r="AY614">
        <v>1319478</v>
      </c>
      <c r="AZ614">
        <v>894</v>
      </c>
      <c r="BA614" t="s">
        <v>3079</v>
      </c>
      <c r="BB614">
        <v>0</v>
      </c>
      <c r="BC614">
        <v>1</v>
      </c>
      <c r="BD614">
        <v>0</v>
      </c>
      <c r="BE614">
        <v>0</v>
      </c>
      <c r="BF614">
        <f t="shared" si="18"/>
        <v>1</v>
      </c>
      <c r="BG614" t="str">
        <f>VLOOKUP(AZ614,'Lookup Tables'!$A$75:$B$86,2,TRUE)</f>
        <v>Level 3</v>
      </c>
      <c r="BH614" t="str">
        <f t="shared" si="19"/>
        <v>Level 3</v>
      </c>
    </row>
    <row r="615" spans="1:60" x14ac:dyDescent="0.3">
      <c r="A615">
        <v>960169</v>
      </c>
      <c r="B615">
        <v>5750</v>
      </c>
      <c r="C615" t="s">
        <v>3082</v>
      </c>
      <c r="D615">
        <v>0</v>
      </c>
      <c r="E615">
        <v>1</v>
      </c>
      <c r="F615">
        <v>0</v>
      </c>
      <c r="G615">
        <v>0</v>
      </c>
      <c r="H615" t="str">
        <f>VLOOKUP(B615,'Lookup Tables'!$A$75:$B$86,2,TRUE)</f>
        <v>Level 7</v>
      </c>
      <c r="AY615">
        <v>960169</v>
      </c>
      <c r="AZ615">
        <v>5750</v>
      </c>
      <c r="BA615" t="s">
        <v>3082</v>
      </c>
      <c r="BB615">
        <v>0</v>
      </c>
      <c r="BC615">
        <v>1</v>
      </c>
      <c r="BD615">
        <v>0</v>
      </c>
      <c r="BE615">
        <v>0</v>
      </c>
      <c r="BF615">
        <f t="shared" si="18"/>
        <v>1</v>
      </c>
      <c r="BG615" t="str">
        <f>VLOOKUP(AZ615,'Lookup Tables'!$A$75:$B$86,2,TRUE)</f>
        <v>Level 7</v>
      </c>
      <c r="BH615" t="str">
        <f t="shared" si="19"/>
        <v>Level 7</v>
      </c>
    </row>
    <row r="616" spans="1:60" x14ac:dyDescent="0.3">
      <c r="A616">
        <v>987863</v>
      </c>
      <c r="B616">
        <v>5750</v>
      </c>
      <c r="C616" t="s">
        <v>3082</v>
      </c>
      <c r="D616">
        <v>0</v>
      </c>
      <c r="E616">
        <v>0</v>
      </c>
      <c r="F616">
        <v>0</v>
      </c>
      <c r="G616">
        <v>1</v>
      </c>
      <c r="H616" t="str">
        <f>VLOOKUP(B616,'Lookup Tables'!$A$75:$B$86,2,TRUE)</f>
        <v>Level 7</v>
      </c>
      <c r="AY616">
        <v>987863</v>
      </c>
      <c r="AZ616">
        <v>5750</v>
      </c>
      <c r="BA616" t="s">
        <v>3082</v>
      </c>
      <c r="BB616">
        <v>0</v>
      </c>
      <c r="BC616">
        <v>0</v>
      </c>
      <c r="BD616">
        <v>0</v>
      </c>
      <c r="BE616">
        <v>1</v>
      </c>
      <c r="BF616">
        <f t="shared" si="18"/>
        <v>1</v>
      </c>
      <c r="BG616" t="str">
        <f>VLOOKUP(AZ616,'Lookup Tables'!$A$75:$B$86,2,TRUE)</f>
        <v>Level 7</v>
      </c>
      <c r="BH616" t="str">
        <f t="shared" si="19"/>
        <v>Level 7</v>
      </c>
    </row>
    <row r="617" spans="1:60" x14ac:dyDescent="0.3">
      <c r="A617">
        <v>3703237</v>
      </c>
      <c r="B617">
        <v>170</v>
      </c>
      <c r="C617" t="s">
        <v>4334</v>
      </c>
      <c r="D617">
        <v>0</v>
      </c>
      <c r="E617">
        <v>1</v>
      </c>
      <c r="F617">
        <v>0</v>
      </c>
      <c r="G617">
        <v>0</v>
      </c>
      <c r="H617" t="str">
        <f>VLOOKUP(B617,'Lookup Tables'!$A$75:$B$86,2,TRUE)</f>
        <v>Level 1</v>
      </c>
      <c r="AY617">
        <v>3703237</v>
      </c>
      <c r="AZ617">
        <v>170</v>
      </c>
      <c r="BA617" t="s">
        <v>4334</v>
      </c>
      <c r="BB617">
        <v>0</v>
      </c>
      <c r="BC617">
        <v>1</v>
      </c>
      <c r="BD617">
        <v>0</v>
      </c>
      <c r="BE617">
        <v>0</v>
      </c>
      <c r="BF617">
        <f t="shared" si="18"/>
        <v>1</v>
      </c>
      <c r="BG617" t="str">
        <f>VLOOKUP(AZ617,'Lookup Tables'!$A$75:$B$86,2,TRUE)</f>
        <v>Level 1</v>
      </c>
      <c r="BH617" t="str">
        <f t="shared" si="19"/>
        <v>Level 1</v>
      </c>
    </row>
    <row r="618" spans="1:60" x14ac:dyDescent="0.3">
      <c r="A618">
        <v>6036428</v>
      </c>
      <c r="B618">
        <v>18898</v>
      </c>
      <c r="C618" t="s">
        <v>3087</v>
      </c>
      <c r="D618">
        <v>0</v>
      </c>
      <c r="E618">
        <v>3</v>
      </c>
      <c r="F618">
        <v>0</v>
      </c>
      <c r="G618">
        <v>4</v>
      </c>
      <c r="H618" t="str">
        <f>VLOOKUP(B618,'Lookup Tables'!$A$75:$B$86,2,TRUE)</f>
        <v>Level 8</v>
      </c>
      <c r="AY618">
        <v>6036428</v>
      </c>
      <c r="AZ618">
        <v>18898</v>
      </c>
      <c r="BA618" t="s">
        <v>3087</v>
      </c>
      <c r="BB618">
        <v>0</v>
      </c>
      <c r="BC618">
        <v>3</v>
      </c>
      <c r="BD618">
        <v>0</v>
      </c>
      <c r="BE618">
        <v>4</v>
      </c>
      <c r="BF618">
        <f t="shared" si="18"/>
        <v>7</v>
      </c>
      <c r="BG618" t="str">
        <f>VLOOKUP(AZ618,'Lookup Tables'!$A$75:$B$86,2,TRUE)</f>
        <v>Level 8</v>
      </c>
      <c r="BH618" t="str">
        <f t="shared" si="19"/>
        <v>Level 8</v>
      </c>
    </row>
    <row r="619" spans="1:60" x14ac:dyDescent="0.3">
      <c r="A619">
        <v>5015720</v>
      </c>
      <c r="B619">
        <v>106</v>
      </c>
      <c r="C619" t="s">
        <v>4335</v>
      </c>
      <c r="D619">
        <v>0</v>
      </c>
      <c r="E619">
        <v>1</v>
      </c>
      <c r="F619">
        <v>0</v>
      </c>
      <c r="G619">
        <v>0</v>
      </c>
      <c r="H619" t="str">
        <f>VLOOKUP(B619,'Lookup Tables'!$A$75:$B$86,2,TRUE)</f>
        <v>Level 1</v>
      </c>
      <c r="AY619">
        <v>5015720</v>
      </c>
      <c r="AZ619">
        <v>106</v>
      </c>
      <c r="BA619" t="s">
        <v>4335</v>
      </c>
      <c r="BB619">
        <v>0</v>
      </c>
      <c r="BC619">
        <v>1</v>
      </c>
      <c r="BD619">
        <v>0</v>
      </c>
      <c r="BE619">
        <v>0</v>
      </c>
      <c r="BF619">
        <f t="shared" si="18"/>
        <v>1</v>
      </c>
      <c r="BG619" t="str">
        <f>VLOOKUP(AZ619,'Lookup Tables'!$A$75:$B$86,2,TRUE)</f>
        <v>Level 1</v>
      </c>
      <c r="BH619" t="str">
        <f t="shared" si="19"/>
        <v>Level 1</v>
      </c>
    </row>
    <row r="620" spans="1:60" x14ac:dyDescent="0.3">
      <c r="A620">
        <v>468997</v>
      </c>
      <c r="B620">
        <v>106</v>
      </c>
      <c r="C620" t="s">
        <v>4335</v>
      </c>
      <c r="D620">
        <v>0</v>
      </c>
      <c r="E620">
        <v>0</v>
      </c>
      <c r="F620">
        <v>0</v>
      </c>
      <c r="G620">
        <v>2</v>
      </c>
      <c r="H620" t="str">
        <f>VLOOKUP(B620,'Lookup Tables'!$A$75:$B$86,2,TRUE)</f>
        <v>Level 1</v>
      </c>
      <c r="AY620">
        <v>468997</v>
      </c>
      <c r="AZ620">
        <v>106</v>
      </c>
      <c r="BA620" t="s">
        <v>4335</v>
      </c>
      <c r="BB620">
        <v>0</v>
      </c>
      <c r="BC620">
        <v>0</v>
      </c>
      <c r="BD620">
        <v>0</v>
      </c>
      <c r="BE620">
        <v>2</v>
      </c>
      <c r="BF620">
        <f t="shared" si="18"/>
        <v>2</v>
      </c>
      <c r="BG620" t="str">
        <f>VLOOKUP(AZ620,'Lookup Tables'!$A$75:$B$86,2,TRUE)</f>
        <v>Level 1</v>
      </c>
      <c r="BH620" t="str">
        <f t="shared" si="19"/>
        <v>Level 1</v>
      </c>
    </row>
    <row r="621" spans="1:60" x14ac:dyDescent="0.3">
      <c r="A621">
        <v>15097523</v>
      </c>
      <c r="B621">
        <v>51</v>
      </c>
      <c r="C621" t="s">
        <v>3086</v>
      </c>
      <c r="D621">
        <v>0</v>
      </c>
      <c r="E621">
        <v>1</v>
      </c>
      <c r="F621">
        <v>0</v>
      </c>
      <c r="G621">
        <v>0</v>
      </c>
      <c r="H621" t="str">
        <f>VLOOKUP(B621,'Lookup Tables'!$A$75:$B$86,2,TRUE)</f>
        <v>Level 1</v>
      </c>
      <c r="AY621">
        <v>15097523</v>
      </c>
      <c r="AZ621">
        <v>51</v>
      </c>
      <c r="BA621" t="s">
        <v>3086</v>
      </c>
      <c r="BB621">
        <v>0</v>
      </c>
      <c r="BC621">
        <v>1</v>
      </c>
      <c r="BD621">
        <v>0</v>
      </c>
      <c r="BE621">
        <v>0</v>
      </c>
      <c r="BF621">
        <f t="shared" si="18"/>
        <v>1</v>
      </c>
      <c r="BG621" t="str">
        <f>VLOOKUP(AZ621,'Lookup Tables'!$A$75:$B$86,2,TRUE)</f>
        <v>Level 1</v>
      </c>
      <c r="BH621" t="str">
        <f t="shared" si="19"/>
        <v>Level 1</v>
      </c>
    </row>
    <row r="622" spans="1:60" x14ac:dyDescent="0.3">
      <c r="A622">
        <v>4444829</v>
      </c>
      <c r="B622">
        <v>63</v>
      </c>
      <c r="C622" t="s">
        <v>4336</v>
      </c>
      <c r="D622">
        <v>0</v>
      </c>
      <c r="E622">
        <v>1</v>
      </c>
      <c r="F622">
        <v>0</v>
      </c>
      <c r="G622">
        <v>1</v>
      </c>
      <c r="H622" t="str">
        <f>VLOOKUP(B622,'Lookup Tables'!$A$75:$B$86,2,TRUE)</f>
        <v>Level 1</v>
      </c>
      <c r="AY622">
        <v>4444829</v>
      </c>
      <c r="AZ622">
        <v>63</v>
      </c>
      <c r="BA622" t="s">
        <v>4336</v>
      </c>
      <c r="BB622">
        <v>0</v>
      </c>
      <c r="BC622">
        <v>1</v>
      </c>
      <c r="BD622">
        <v>0</v>
      </c>
      <c r="BE622">
        <v>1</v>
      </c>
      <c r="BF622">
        <f t="shared" si="18"/>
        <v>2</v>
      </c>
      <c r="BG622" t="str">
        <f>VLOOKUP(AZ622,'Lookup Tables'!$A$75:$B$86,2,TRUE)</f>
        <v>Level 1</v>
      </c>
      <c r="BH622" t="str">
        <f t="shared" si="19"/>
        <v>Level 1</v>
      </c>
    </row>
    <row r="623" spans="1:60" x14ac:dyDescent="0.3">
      <c r="A623">
        <v>8605791</v>
      </c>
      <c r="B623">
        <v>15060</v>
      </c>
      <c r="C623" t="s">
        <v>3088</v>
      </c>
      <c r="D623">
        <v>0</v>
      </c>
      <c r="E623">
        <v>1</v>
      </c>
      <c r="F623">
        <v>0</v>
      </c>
      <c r="G623">
        <v>1</v>
      </c>
      <c r="H623" t="str">
        <f>VLOOKUP(B623,'Lookup Tables'!$A$75:$B$86,2,TRUE)</f>
        <v>Level 8</v>
      </c>
      <c r="AY623">
        <v>8605791</v>
      </c>
      <c r="AZ623">
        <v>15060</v>
      </c>
      <c r="BA623" t="s">
        <v>3088</v>
      </c>
      <c r="BB623">
        <v>0</v>
      </c>
      <c r="BC623">
        <v>1</v>
      </c>
      <c r="BD623">
        <v>0</v>
      </c>
      <c r="BE623">
        <v>1</v>
      </c>
      <c r="BF623">
        <f t="shared" si="18"/>
        <v>2</v>
      </c>
      <c r="BG623" t="str">
        <f>VLOOKUP(AZ623,'Lookup Tables'!$A$75:$B$86,2,TRUE)</f>
        <v>Level 8</v>
      </c>
      <c r="BH623" t="str">
        <f t="shared" si="19"/>
        <v>Level 8</v>
      </c>
    </row>
    <row r="624" spans="1:60" x14ac:dyDescent="0.3">
      <c r="A624">
        <v>978280</v>
      </c>
      <c r="B624">
        <v>1847</v>
      </c>
      <c r="C624" t="s">
        <v>4337</v>
      </c>
      <c r="D624">
        <v>0</v>
      </c>
      <c r="E624">
        <v>1</v>
      </c>
      <c r="F624">
        <v>0</v>
      </c>
      <c r="G624">
        <v>0</v>
      </c>
      <c r="H624" t="str">
        <f>VLOOKUP(B624,'Lookup Tables'!$A$75:$B$86,2,TRUE)</f>
        <v>Level 4</v>
      </c>
      <c r="AY624">
        <v>978280</v>
      </c>
      <c r="AZ624">
        <v>1847</v>
      </c>
      <c r="BA624" t="s">
        <v>4337</v>
      </c>
      <c r="BB624">
        <v>0</v>
      </c>
      <c r="BC624">
        <v>1</v>
      </c>
      <c r="BD624">
        <v>0</v>
      </c>
      <c r="BE624">
        <v>0</v>
      </c>
      <c r="BF624">
        <f t="shared" si="18"/>
        <v>1</v>
      </c>
      <c r="BG624" t="str">
        <f>VLOOKUP(AZ624,'Lookup Tables'!$A$75:$B$86,2,TRUE)</f>
        <v>Level 4</v>
      </c>
      <c r="BH624" t="str">
        <f t="shared" si="19"/>
        <v>Level 4</v>
      </c>
    </row>
    <row r="625" spans="1:60" x14ac:dyDescent="0.3">
      <c r="A625">
        <v>6020412</v>
      </c>
      <c r="B625">
        <v>1963</v>
      </c>
      <c r="C625" t="s">
        <v>4338</v>
      </c>
      <c r="D625">
        <v>0</v>
      </c>
      <c r="E625">
        <v>1</v>
      </c>
      <c r="F625">
        <v>0</v>
      </c>
      <c r="G625">
        <v>0</v>
      </c>
      <c r="H625" t="str">
        <f>VLOOKUP(B625,'Lookup Tables'!$A$75:$B$86,2,TRUE)</f>
        <v>Level 4</v>
      </c>
      <c r="AY625">
        <v>6020412</v>
      </c>
      <c r="AZ625">
        <v>1963</v>
      </c>
      <c r="BA625" t="s">
        <v>4338</v>
      </c>
      <c r="BB625">
        <v>0</v>
      </c>
      <c r="BC625">
        <v>1</v>
      </c>
      <c r="BD625">
        <v>0</v>
      </c>
      <c r="BE625">
        <v>0</v>
      </c>
      <c r="BF625">
        <f t="shared" si="18"/>
        <v>1</v>
      </c>
      <c r="BG625" t="str">
        <f>VLOOKUP(AZ625,'Lookup Tables'!$A$75:$B$86,2,TRUE)</f>
        <v>Level 4</v>
      </c>
      <c r="BH625" t="str">
        <f t="shared" si="19"/>
        <v>Level 4</v>
      </c>
    </row>
    <row r="626" spans="1:60" x14ac:dyDescent="0.3">
      <c r="A626">
        <v>12997127</v>
      </c>
      <c r="B626">
        <v>122</v>
      </c>
      <c r="C626" t="s">
        <v>4339</v>
      </c>
      <c r="D626">
        <v>0</v>
      </c>
      <c r="E626">
        <v>1</v>
      </c>
      <c r="F626">
        <v>0</v>
      </c>
      <c r="G626">
        <v>1</v>
      </c>
      <c r="H626" t="str">
        <f>VLOOKUP(B626,'Lookup Tables'!$A$75:$B$86,2,TRUE)</f>
        <v>Level 1</v>
      </c>
      <c r="AY626">
        <v>12997127</v>
      </c>
      <c r="AZ626">
        <v>122</v>
      </c>
      <c r="BA626" t="s">
        <v>4339</v>
      </c>
      <c r="BB626">
        <v>0</v>
      </c>
      <c r="BC626">
        <v>1</v>
      </c>
      <c r="BD626">
        <v>0</v>
      </c>
      <c r="BE626">
        <v>1</v>
      </c>
      <c r="BF626">
        <f t="shared" si="18"/>
        <v>2</v>
      </c>
      <c r="BG626" t="str">
        <f>VLOOKUP(AZ626,'Lookup Tables'!$A$75:$B$86,2,TRUE)</f>
        <v>Level 1</v>
      </c>
      <c r="BH626" t="str">
        <f t="shared" si="19"/>
        <v>Level 1</v>
      </c>
    </row>
    <row r="627" spans="1:60" x14ac:dyDescent="0.3">
      <c r="A627">
        <v>755391</v>
      </c>
      <c r="B627">
        <v>2005</v>
      </c>
      <c r="C627" t="s">
        <v>4340</v>
      </c>
      <c r="D627">
        <v>0</v>
      </c>
      <c r="E627">
        <v>1</v>
      </c>
      <c r="F627">
        <v>0</v>
      </c>
      <c r="G627">
        <v>0</v>
      </c>
      <c r="H627" t="str">
        <f>VLOOKUP(B627,'Lookup Tables'!$A$75:$B$86,2,TRUE)</f>
        <v>Level 5</v>
      </c>
      <c r="AY627">
        <v>755391</v>
      </c>
      <c r="AZ627">
        <v>2005</v>
      </c>
      <c r="BA627" t="s">
        <v>4340</v>
      </c>
      <c r="BB627">
        <v>0</v>
      </c>
      <c r="BC627">
        <v>1</v>
      </c>
      <c r="BD627">
        <v>0</v>
      </c>
      <c r="BE627">
        <v>0</v>
      </c>
      <c r="BF627">
        <f t="shared" si="18"/>
        <v>1</v>
      </c>
      <c r="BG627" t="str">
        <f>VLOOKUP(AZ627,'Lookup Tables'!$A$75:$B$86,2,TRUE)</f>
        <v>Level 5</v>
      </c>
      <c r="BH627" t="str">
        <f t="shared" si="19"/>
        <v>Level 5</v>
      </c>
    </row>
    <row r="628" spans="1:60" x14ac:dyDescent="0.3">
      <c r="A628">
        <v>12164243</v>
      </c>
      <c r="B628">
        <v>1</v>
      </c>
      <c r="C628" t="s">
        <v>4341</v>
      </c>
      <c r="D628">
        <v>0</v>
      </c>
      <c r="E628">
        <v>1</v>
      </c>
      <c r="F628">
        <v>0</v>
      </c>
      <c r="G628">
        <v>0</v>
      </c>
      <c r="H628" t="str">
        <f>VLOOKUP(B628,'Lookup Tables'!$A$75:$B$86,2,TRUE)</f>
        <v>Level 1</v>
      </c>
      <c r="AY628">
        <v>12164243</v>
      </c>
      <c r="AZ628">
        <v>1</v>
      </c>
      <c r="BA628" t="s">
        <v>4341</v>
      </c>
      <c r="BB628">
        <v>0</v>
      </c>
      <c r="BC628">
        <v>1</v>
      </c>
      <c r="BD628">
        <v>0</v>
      </c>
      <c r="BE628">
        <v>0</v>
      </c>
      <c r="BF628">
        <f t="shared" si="18"/>
        <v>1</v>
      </c>
      <c r="BG628" t="str">
        <f>VLOOKUP(AZ628,'Lookup Tables'!$A$75:$B$86,2,TRUE)</f>
        <v>Level 1</v>
      </c>
      <c r="BH628" t="str">
        <f t="shared" si="19"/>
        <v>Level 1</v>
      </c>
    </row>
    <row r="629" spans="1:60" x14ac:dyDescent="0.3">
      <c r="A629">
        <v>6302540</v>
      </c>
      <c r="B629">
        <v>380</v>
      </c>
      <c r="C629" t="s">
        <v>4342</v>
      </c>
      <c r="D629">
        <v>0</v>
      </c>
      <c r="E629">
        <v>1</v>
      </c>
      <c r="F629">
        <v>0</v>
      </c>
      <c r="G629">
        <v>3</v>
      </c>
      <c r="H629" t="str">
        <f>VLOOKUP(B629,'Lookup Tables'!$A$75:$B$86,2,TRUE)</f>
        <v>Level 2</v>
      </c>
      <c r="AY629">
        <v>6302540</v>
      </c>
      <c r="AZ629">
        <v>380</v>
      </c>
      <c r="BA629" t="s">
        <v>4342</v>
      </c>
      <c r="BB629">
        <v>0</v>
      </c>
      <c r="BC629">
        <v>1</v>
      </c>
      <c r="BD629">
        <v>0</v>
      </c>
      <c r="BE629">
        <v>3</v>
      </c>
      <c r="BF629">
        <f t="shared" si="18"/>
        <v>4</v>
      </c>
      <c r="BG629" t="str">
        <f>VLOOKUP(AZ629,'Lookup Tables'!$A$75:$B$86,2,TRUE)</f>
        <v>Level 2</v>
      </c>
      <c r="BH629" t="str">
        <f t="shared" si="19"/>
        <v>Level 2</v>
      </c>
    </row>
    <row r="630" spans="1:60" x14ac:dyDescent="0.3">
      <c r="A630">
        <v>2174271</v>
      </c>
      <c r="B630">
        <v>380</v>
      </c>
      <c r="C630" t="s">
        <v>4342</v>
      </c>
      <c r="D630">
        <v>0</v>
      </c>
      <c r="E630">
        <v>1</v>
      </c>
      <c r="F630">
        <v>0</v>
      </c>
      <c r="G630">
        <v>1</v>
      </c>
      <c r="H630" t="str">
        <f>VLOOKUP(B630,'Lookup Tables'!$A$75:$B$86,2,TRUE)</f>
        <v>Level 2</v>
      </c>
      <c r="AY630">
        <v>2174271</v>
      </c>
      <c r="AZ630">
        <v>380</v>
      </c>
      <c r="BA630" t="s">
        <v>4342</v>
      </c>
      <c r="BB630">
        <v>0</v>
      </c>
      <c r="BC630">
        <v>1</v>
      </c>
      <c r="BD630">
        <v>0</v>
      </c>
      <c r="BE630">
        <v>1</v>
      </c>
      <c r="BF630">
        <f t="shared" si="18"/>
        <v>2</v>
      </c>
      <c r="BG630" t="str">
        <f>VLOOKUP(AZ630,'Lookup Tables'!$A$75:$B$86,2,TRUE)</f>
        <v>Level 2</v>
      </c>
      <c r="BH630" t="str">
        <f t="shared" si="19"/>
        <v>Level 2</v>
      </c>
    </row>
    <row r="631" spans="1:60" x14ac:dyDescent="0.3">
      <c r="A631">
        <v>1643676</v>
      </c>
      <c r="B631">
        <v>20573</v>
      </c>
      <c r="C631" t="s">
        <v>4343</v>
      </c>
      <c r="D631">
        <v>0</v>
      </c>
      <c r="E631">
        <v>1</v>
      </c>
      <c r="F631">
        <v>0</v>
      </c>
      <c r="G631">
        <v>0</v>
      </c>
      <c r="H631" t="str">
        <f>VLOOKUP(B631,'Lookup Tables'!$A$75:$B$86,2,TRUE)</f>
        <v>Level 8</v>
      </c>
      <c r="AY631">
        <v>1643676</v>
      </c>
      <c r="AZ631">
        <v>20573</v>
      </c>
      <c r="BA631" t="s">
        <v>4343</v>
      </c>
      <c r="BB631">
        <v>0</v>
      </c>
      <c r="BC631">
        <v>1</v>
      </c>
      <c r="BD631">
        <v>0</v>
      </c>
      <c r="BE631">
        <v>0</v>
      </c>
      <c r="BF631">
        <f t="shared" si="18"/>
        <v>1</v>
      </c>
      <c r="BG631" t="str">
        <f>VLOOKUP(AZ631,'Lookup Tables'!$A$75:$B$86,2,TRUE)</f>
        <v>Level 8</v>
      </c>
      <c r="BH631" t="str">
        <f t="shared" si="19"/>
        <v>Level 8</v>
      </c>
    </row>
    <row r="632" spans="1:60" x14ac:dyDescent="0.3">
      <c r="A632">
        <v>582010</v>
      </c>
      <c r="B632">
        <v>2006</v>
      </c>
      <c r="C632" t="s">
        <v>4344</v>
      </c>
      <c r="D632">
        <v>0</v>
      </c>
      <c r="E632">
        <v>1</v>
      </c>
      <c r="F632">
        <v>0</v>
      </c>
      <c r="G632">
        <v>1</v>
      </c>
      <c r="H632" t="str">
        <f>VLOOKUP(B632,'Lookup Tables'!$A$75:$B$86,2,TRUE)</f>
        <v>Level 5</v>
      </c>
      <c r="AY632">
        <v>582010</v>
      </c>
      <c r="AZ632">
        <v>2006</v>
      </c>
      <c r="BA632" t="s">
        <v>4344</v>
      </c>
      <c r="BB632">
        <v>0</v>
      </c>
      <c r="BC632">
        <v>1</v>
      </c>
      <c r="BD632">
        <v>0</v>
      </c>
      <c r="BE632">
        <v>1</v>
      </c>
      <c r="BF632">
        <f t="shared" si="18"/>
        <v>2</v>
      </c>
      <c r="BG632" t="str">
        <f>VLOOKUP(AZ632,'Lookup Tables'!$A$75:$B$86,2,TRUE)</f>
        <v>Level 5</v>
      </c>
      <c r="BH632" t="str">
        <f t="shared" si="19"/>
        <v>Level 5</v>
      </c>
    </row>
  </sheetData>
  <phoneticPr fontId="20"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A1FB-09F9-434C-85A9-A729772811C5}">
  <sheetPr>
    <tabColor theme="9" tint="0.39997558519241921"/>
  </sheetPr>
  <dimension ref="A1:AX471"/>
  <sheetViews>
    <sheetView zoomScale="130" zoomScaleNormal="130" workbookViewId="0">
      <selection activeCell="T39" sqref="T39"/>
    </sheetView>
  </sheetViews>
  <sheetFormatPr defaultRowHeight="14.4" x14ac:dyDescent="0.3"/>
  <cols>
    <col min="1" max="2" width="4.44140625" style="5" customWidth="1"/>
    <col min="3" max="23" width="4.44140625" customWidth="1"/>
    <col min="24" max="24" width="44.44140625" customWidth="1"/>
    <col min="29" max="29" width="2.6640625" hidden="1" customWidth="1"/>
    <col min="30" max="38" width="3.109375" style="15" hidden="1" customWidth="1"/>
    <col min="39" max="39" width="0" hidden="1" customWidth="1"/>
    <col min="40" max="47" width="2.6640625" hidden="1" customWidth="1"/>
    <col min="48" max="48" width="0" hidden="1" customWidth="1"/>
    <col min="49" max="49" width="10.109375" style="5" hidden="1" customWidth="1"/>
    <col min="50" max="50" width="0" hidden="1" customWidth="1"/>
  </cols>
  <sheetData>
    <row r="1" spans="1:50" x14ac:dyDescent="0.3">
      <c r="A1" s="217" t="s">
        <v>4098</v>
      </c>
      <c r="B1" s="217" t="s">
        <v>4110</v>
      </c>
      <c r="C1" s="217" t="s">
        <v>4094</v>
      </c>
      <c r="D1" s="217" t="s">
        <v>4096</v>
      </c>
      <c r="E1" s="128"/>
      <c r="F1" s="217" t="s">
        <v>4095</v>
      </c>
      <c r="G1" s="217" t="s">
        <v>4097</v>
      </c>
      <c r="H1" s="217" t="s">
        <v>4099</v>
      </c>
      <c r="I1" s="217" t="s">
        <v>4100</v>
      </c>
      <c r="J1" s="217" t="s">
        <v>4101</v>
      </c>
      <c r="K1" s="217" t="s">
        <v>4102</v>
      </c>
      <c r="L1" s="217" t="s">
        <v>4103</v>
      </c>
      <c r="M1" s="217" t="s">
        <v>4104</v>
      </c>
      <c r="N1" s="217" t="s">
        <v>4105</v>
      </c>
      <c r="O1" s="217" t="s">
        <v>4106</v>
      </c>
      <c r="P1" s="217" t="s">
        <v>4107</v>
      </c>
      <c r="Q1" s="217" t="s">
        <v>4108</v>
      </c>
      <c r="R1" s="217" t="s">
        <v>4111</v>
      </c>
      <c r="S1" s="217" t="s">
        <v>4112</v>
      </c>
      <c r="T1" s="217" t="s">
        <v>4113</v>
      </c>
      <c r="U1" s="217" t="s">
        <v>4114</v>
      </c>
      <c r="V1" s="217" t="s">
        <v>4115</v>
      </c>
      <c r="W1" s="217" t="s">
        <v>4116</v>
      </c>
      <c r="Y1" s="217" t="s">
        <v>4119</v>
      </c>
      <c r="Z1" s="217" t="s">
        <v>4120</v>
      </c>
      <c r="AA1" s="217" t="s">
        <v>3011</v>
      </c>
      <c r="AC1" s="1"/>
      <c r="AD1" s="14"/>
      <c r="AE1" s="14"/>
      <c r="AF1" s="14"/>
      <c r="AG1" s="14"/>
      <c r="AH1" s="14"/>
      <c r="AI1" s="14"/>
      <c r="AJ1" s="14"/>
      <c r="AK1" s="14"/>
      <c r="AL1" s="14"/>
      <c r="AW1" s="3"/>
    </row>
    <row r="2" spans="1:50" ht="21" x14ac:dyDescent="0.4">
      <c r="A2" s="217"/>
      <c r="B2" s="217"/>
      <c r="C2" s="217"/>
      <c r="D2" s="217"/>
      <c r="E2" s="217" t="s">
        <v>4109</v>
      </c>
      <c r="F2" s="217"/>
      <c r="G2" s="217"/>
      <c r="H2" s="217"/>
      <c r="I2" s="217"/>
      <c r="J2" s="217"/>
      <c r="K2" s="217"/>
      <c r="L2" s="217"/>
      <c r="M2" s="217"/>
      <c r="N2" s="217"/>
      <c r="O2" s="217"/>
      <c r="P2" s="217"/>
      <c r="Q2" s="217"/>
      <c r="R2" s="217"/>
      <c r="S2" s="217"/>
      <c r="T2" s="217"/>
      <c r="U2" s="217"/>
      <c r="V2" s="217"/>
      <c r="W2" s="217"/>
      <c r="Y2" s="217"/>
      <c r="Z2" s="217"/>
      <c r="AA2" s="217"/>
      <c r="AC2" s="1"/>
      <c r="AD2" s="16" t="s">
        <v>2998</v>
      </c>
      <c r="AE2" s="14"/>
      <c r="AF2" s="14"/>
      <c r="AG2" s="14"/>
      <c r="AH2" s="14"/>
      <c r="AI2" s="14"/>
      <c r="AJ2" s="14"/>
      <c r="AK2" s="14"/>
      <c r="AL2" s="14"/>
      <c r="AW2" s="3"/>
    </row>
    <row r="3" spans="1:50" x14ac:dyDescent="0.3">
      <c r="A3" s="217"/>
      <c r="B3" s="217"/>
      <c r="C3" s="217"/>
      <c r="D3" s="217"/>
      <c r="E3" s="217"/>
      <c r="F3" s="217"/>
      <c r="G3" s="217"/>
      <c r="H3" s="217"/>
      <c r="I3" s="217"/>
      <c r="J3" s="217"/>
      <c r="K3" s="217"/>
      <c r="L3" s="217"/>
      <c r="M3" s="217"/>
      <c r="N3" s="217"/>
      <c r="O3" s="217"/>
      <c r="P3" s="217"/>
      <c r="Q3" s="217"/>
      <c r="R3" s="217"/>
      <c r="S3" s="217"/>
      <c r="T3" s="217"/>
      <c r="U3" s="217"/>
      <c r="V3" s="217"/>
      <c r="W3" s="217"/>
      <c r="Y3" s="217"/>
      <c r="Z3" s="217"/>
      <c r="AA3" s="217"/>
      <c r="AC3" s="1"/>
      <c r="AD3" s="218" t="s">
        <v>2999</v>
      </c>
      <c r="AE3" s="218" t="s">
        <v>3000</v>
      </c>
      <c r="AF3" s="218" t="s">
        <v>3002</v>
      </c>
      <c r="AG3" s="218" t="s">
        <v>3003</v>
      </c>
      <c r="AH3" s="218" t="s">
        <v>2948</v>
      </c>
      <c r="AI3" s="218" t="s">
        <v>3001</v>
      </c>
      <c r="AJ3" s="218" t="s">
        <v>3096</v>
      </c>
      <c r="AK3" s="219" t="s">
        <v>3008</v>
      </c>
      <c r="AL3" s="220" t="s">
        <v>3004</v>
      </c>
      <c r="AN3" s="218" t="s">
        <v>2999</v>
      </c>
      <c r="AO3" s="218" t="s">
        <v>3000</v>
      </c>
      <c r="AP3" s="218" t="s">
        <v>3002</v>
      </c>
      <c r="AQ3" s="218" t="s">
        <v>3003</v>
      </c>
      <c r="AR3" s="218" t="s">
        <v>2948</v>
      </c>
      <c r="AS3" s="218" t="s">
        <v>3001</v>
      </c>
      <c r="AT3" s="218" t="s">
        <v>3096</v>
      </c>
      <c r="AU3" s="219" t="s">
        <v>3008</v>
      </c>
      <c r="AW3" s="3"/>
    </row>
    <row r="4" spans="1:50" ht="219" customHeight="1" x14ac:dyDescent="0.3">
      <c r="A4" s="217"/>
      <c r="B4" s="217"/>
      <c r="C4" s="217"/>
      <c r="D4" s="217"/>
      <c r="E4" s="217"/>
      <c r="F4" s="217"/>
      <c r="G4" s="217"/>
      <c r="H4" s="217"/>
      <c r="I4" s="217"/>
      <c r="J4" s="217"/>
      <c r="K4" s="217"/>
      <c r="L4" s="217"/>
      <c r="M4" s="217"/>
      <c r="N4" s="217"/>
      <c r="O4" s="217"/>
      <c r="P4" s="217"/>
      <c r="Q4" s="217"/>
      <c r="R4" s="217"/>
      <c r="S4" s="217"/>
      <c r="T4" s="217"/>
      <c r="U4" s="217"/>
      <c r="V4" s="217"/>
      <c r="W4" s="217"/>
      <c r="Y4" s="217"/>
      <c r="Z4" s="217"/>
      <c r="AA4" s="217"/>
      <c r="AC4" s="19" t="s">
        <v>2826</v>
      </c>
      <c r="AD4" s="218"/>
      <c r="AE4" s="218"/>
      <c r="AF4" s="218"/>
      <c r="AG4" s="218"/>
      <c r="AH4" s="218"/>
      <c r="AI4" s="218"/>
      <c r="AJ4" s="218"/>
      <c r="AK4" s="219"/>
      <c r="AL4" s="220"/>
      <c r="AN4" s="218"/>
      <c r="AO4" s="218"/>
      <c r="AP4" s="218"/>
      <c r="AQ4" s="218"/>
      <c r="AR4" s="218"/>
      <c r="AS4" s="218"/>
      <c r="AT4" s="218"/>
      <c r="AU4" s="219"/>
      <c r="AW4" s="4" t="s">
        <v>2547</v>
      </c>
    </row>
    <row r="5" spans="1:50" x14ac:dyDescent="0.3">
      <c r="A5" s="129">
        <f>SUM('All Questions'!AS$5:AS$363)</f>
        <v>17</v>
      </c>
      <c r="B5" s="129">
        <f>SUM('All Questions'!AU$5:AU$363)</f>
        <v>7</v>
      </c>
      <c r="C5" s="129">
        <f>SUM('All Questions'!AV$5:AV$363)</f>
        <v>30</v>
      </c>
      <c r="D5" s="129">
        <f>SUM('All Questions'!AW$5:AW$363)</f>
        <v>98</v>
      </c>
      <c r="E5" s="129">
        <f>SUM('All Questions'!AX$5:AX$363)</f>
        <v>92</v>
      </c>
      <c r="F5" s="129">
        <f>SUM('All Questions'!BA$5:BA$363)</f>
        <v>18</v>
      </c>
      <c r="G5" s="129">
        <f>SUM('All Questions'!BB$5:BB$363)</f>
        <v>12</v>
      </c>
      <c r="H5" s="129">
        <f>SUM('All Questions'!BC$5:BC$363)</f>
        <v>12</v>
      </c>
      <c r="I5" s="129">
        <f>SUM('All Questions'!BD$5:BD$363)</f>
        <v>18</v>
      </c>
      <c r="J5" s="129">
        <f>SUM('All Questions'!BE$5:BE$363)</f>
        <v>38</v>
      </c>
      <c r="K5" s="129">
        <f>SUM('All Questions'!BF$5:BF$363)</f>
        <v>21</v>
      </c>
      <c r="L5" s="129">
        <f>SUM('All Questions'!BG$5:BG$363)</f>
        <v>36</v>
      </c>
      <c r="M5" s="129">
        <f>SUM('All Questions'!BH$5:BH$363)</f>
        <v>6</v>
      </c>
      <c r="N5" s="129">
        <f>SUM('All Questions'!BI$5:BI$363)</f>
        <v>14</v>
      </c>
      <c r="O5" s="129">
        <f>SUM('All Questions'!BJ$5:BJ$363)</f>
        <v>26</v>
      </c>
      <c r="P5" s="129">
        <f>SUM('All Questions'!BK$5:BK$363)</f>
        <v>20</v>
      </c>
      <c r="Q5" s="129">
        <f>SUM('All Questions'!BL$5:BL$363)</f>
        <v>6</v>
      </c>
      <c r="R5" s="129">
        <f>SUM('All Questions'!BM$5:BM$363)</f>
        <v>3</v>
      </c>
      <c r="S5" s="129">
        <f>SUM('All Questions'!BN$5:BN$363)</f>
        <v>8</v>
      </c>
      <c r="T5" s="129">
        <f>SUM('All Questions'!BO$5:BO$363)</f>
        <v>5</v>
      </c>
      <c r="U5" s="129">
        <f>SUM('All Questions'!BP$5:BP$363)</f>
        <v>1</v>
      </c>
      <c r="V5" s="129">
        <f>SUM('All Questions'!BQ$5:BQ$363)</f>
        <v>10</v>
      </c>
      <c r="W5" s="129">
        <f>SUM('All Questions'!BR$5:BR$363)</f>
        <v>9</v>
      </c>
      <c r="X5" s="130" t="s">
        <v>4118</v>
      </c>
      <c r="Y5">
        <f>SUM(AX5:AX363)</f>
        <v>130</v>
      </c>
      <c r="Z5" s="27">
        <f>Y5/AA5</f>
        <v>0.36211699164345401</v>
      </c>
      <c r="AA5">
        <v>359</v>
      </c>
      <c r="AC5" s="50"/>
      <c r="AD5" s="56">
        <v>3</v>
      </c>
      <c r="AE5" s="56"/>
      <c r="AF5" s="56"/>
      <c r="AG5" s="56"/>
      <c r="AH5" s="56"/>
      <c r="AI5" s="56"/>
      <c r="AJ5" s="56"/>
      <c r="AK5" s="56"/>
      <c r="AL5" s="56"/>
      <c r="AN5">
        <f>IF(AD5&gt;=2,1,"")</f>
        <v>1</v>
      </c>
      <c r="AO5" t="str">
        <f>IF(AE5&gt;=2,1,"")</f>
        <v/>
      </c>
      <c r="AP5" t="str">
        <f>IF(AF5&gt;=2,1,"")</f>
        <v/>
      </c>
      <c r="AQ5" t="str">
        <f>IF(AG5&gt;=2,1,"")</f>
        <v/>
      </c>
      <c r="AR5" t="str">
        <f>IF(AH5&gt;=2,1,"")</f>
        <v/>
      </c>
      <c r="AS5" t="str">
        <f t="shared" ref="AS5:AU5" si="0">IF(AI5&gt;=2,1,"")</f>
        <v/>
      </c>
      <c r="AT5" t="str">
        <f t="shared" si="0"/>
        <v/>
      </c>
      <c r="AU5" t="str">
        <f t="shared" si="0"/>
        <v/>
      </c>
      <c r="AW5" s="59" t="b">
        <v>1</v>
      </c>
      <c r="AX5">
        <f>IF(EXACT(AW5,"TRUE"),0,1)</f>
        <v>0</v>
      </c>
    </row>
    <row r="6" spans="1:50" x14ac:dyDescent="0.3">
      <c r="A6" s="5">
        <f>SUMPRODUCT('All Questions'!AS5:AS363,'Topics by Category'!$AN$5:$AN$363)</f>
        <v>5</v>
      </c>
      <c r="B6" s="5">
        <f>SUMPRODUCT('All Questions'!AU5:AU363,'Topics by Category'!$AN$5:$AN$363)</f>
        <v>1</v>
      </c>
      <c r="C6" s="5">
        <f>SUMPRODUCT('All Questions'!AV5:AV363,'Topics by Category'!$AN$5:$AN$363)</f>
        <v>10</v>
      </c>
      <c r="D6" s="5">
        <f>SUMPRODUCT('All Questions'!AW5:AW363,'Topics by Category'!$AN$5:$AN$363)</f>
        <v>25</v>
      </c>
      <c r="E6" s="5">
        <f>SUMPRODUCT('All Questions'!AX5:AX363,'Topics by Category'!$AN$5:$AN$363)</f>
        <v>25</v>
      </c>
      <c r="F6" s="5">
        <f>SUMPRODUCT('All Questions'!BA5:BA363,'Topics by Category'!$AN$5:$AN$363)</f>
        <v>10</v>
      </c>
      <c r="G6" s="5">
        <f>SUMPRODUCT('All Questions'!BB5:BB363,'Topics by Category'!$AN$5:$AN$363)</f>
        <v>3</v>
      </c>
      <c r="H6" s="5">
        <f>SUMPRODUCT('All Questions'!BC5:BC363,'Topics by Category'!$AN$5:$AN$363)</f>
        <v>2</v>
      </c>
      <c r="I6" s="5">
        <f>SUMPRODUCT('All Questions'!BD5:BD363,'Topics by Category'!$AN$5:$AN$363)</f>
        <v>4</v>
      </c>
      <c r="J6" s="5">
        <f>SUMPRODUCT('All Questions'!BE5:BE363,'Topics by Category'!$AN$5:$AN$363)</f>
        <v>12</v>
      </c>
      <c r="K6" s="5">
        <f>SUMPRODUCT('All Questions'!BF5:BF363,'Topics by Category'!$AN$5:$AN$363)</f>
        <v>4</v>
      </c>
      <c r="L6" s="5">
        <f>SUMPRODUCT('All Questions'!BG5:BG363,'Topics by Category'!$AN$5:$AN$363)</f>
        <v>10</v>
      </c>
      <c r="M6" s="5">
        <f>SUMPRODUCT('All Questions'!BH5:BH363,'Topics by Category'!$AN$5:$AN$363)</f>
        <v>2</v>
      </c>
      <c r="N6" s="5">
        <f>SUMPRODUCT('All Questions'!BI5:BI363,'Topics by Category'!$AN$5:$AN$363)</f>
        <v>6</v>
      </c>
      <c r="O6" s="5">
        <f>SUMPRODUCT('All Questions'!BJ5:BJ363,'Topics by Category'!$AN$5:$AN$363)</f>
        <v>8</v>
      </c>
      <c r="P6" s="5">
        <f>SUMPRODUCT('All Questions'!BK5:BK363,'Topics by Category'!$AN$5:$AN$363)</f>
        <v>2</v>
      </c>
      <c r="Q6" s="5">
        <f>SUMPRODUCT('All Questions'!BL5:BL363,'Topics by Category'!$AN$5:$AN$363)</f>
        <v>4</v>
      </c>
      <c r="R6" s="5">
        <f>SUMPRODUCT('All Questions'!BM5:BM363,'Topics by Category'!$AN$5:$AN$363)</f>
        <v>0</v>
      </c>
      <c r="S6" s="5">
        <f>SUMPRODUCT('All Questions'!BN5:BN363,'Topics by Category'!$AN$5:$AN$363)</f>
        <v>1</v>
      </c>
      <c r="T6" s="5">
        <f>SUMPRODUCT('All Questions'!BO5:BO363,'Topics by Category'!$AN$5:$AN$363)</f>
        <v>1</v>
      </c>
      <c r="U6" s="5">
        <f>SUMPRODUCT('All Questions'!BP5:BP363,'Topics by Category'!$AN$5:$AN$363)</f>
        <v>0</v>
      </c>
      <c r="V6" s="5">
        <f>SUMPRODUCT('All Questions'!BQ5:BQ363,'Topics by Category'!$AN$5:$AN$363)</f>
        <v>2</v>
      </c>
      <c r="W6" s="5">
        <f>SUMPRODUCT('All Questions'!BR5:BR363,'Topics by Category'!$AN$5:$AN$363)</f>
        <v>1</v>
      </c>
      <c r="X6" s="131" t="s">
        <v>2816</v>
      </c>
      <c r="Y6">
        <f>SUMPRODUCT(AN5:AN363,$AX$5:$AX$363)</f>
        <v>31</v>
      </c>
      <c r="Z6" s="27">
        <f t="shared" ref="Z6:Z13" si="1">Y6/AA6</f>
        <v>0.31313131313131315</v>
      </c>
      <c r="AA6">
        <v>99</v>
      </c>
      <c r="AC6" s="50"/>
      <c r="AD6" s="56"/>
      <c r="AE6" s="56">
        <v>3</v>
      </c>
      <c r="AF6" s="56">
        <v>2</v>
      </c>
      <c r="AG6" s="56"/>
      <c r="AH6" s="56"/>
      <c r="AI6" s="56"/>
      <c r="AJ6" s="56"/>
      <c r="AK6" s="56"/>
      <c r="AL6" s="56"/>
      <c r="AN6" t="str">
        <f t="shared" ref="AN6:AN16" si="2">IF(AD6&gt;=2,1,"")</f>
        <v/>
      </c>
      <c r="AO6">
        <f t="shared" ref="AO6:AO69" si="3">IF(AE6&gt;=2,1,"")</f>
        <v>1</v>
      </c>
      <c r="AP6">
        <f t="shared" ref="AP6:AP69" si="4">IF(AF6&gt;=2,1,"")</f>
        <v>1</v>
      </c>
      <c r="AQ6" t="str">
        <f t="shared" ref="AQ6:AQ69" si="5">IF(AG6&gt;=2,1,"")</f>
        <v/>
      </c>
      <c r="AR6" t="str">
        <f t="shared" ref="AR6:AR69" si="6">IF(AH6&gt;=2,1,"")</f>
        <v/>
      </c>
      <c r="AS6" t="str">
        <f t="shared" ref="AS6:AS16" si="7">IF(AI6&gt;=2,1,"")</f>
        <v/>
      </c>
      <c r="AT6" t="str">
        <f t="shared" ref="AT6:AT16" si="8">IF(AJ6&gt;=2,1,"")</f>
        <v/>
      </c>
      <c r="AU6" t="str">
        <f t="shared" ref="AU6:AU16" si="9">IF(AK6&gt;=2,1,"")</f>
        <v/>
      </c>
      <c r="AW6" s="59" t="b">
        <v>1</v>
      </c>
      <c r="AX6">
        <f t="shared" ref="AX6:AX69" si="10">IF(EXACT(AW6,"TRUE"),0,1)</f>
        <v>0</v>
      </c>
    </row>
    <row r="7" spans="1:50" x14ac:dyDescent="0.3">
      <c r="A7" s="5">
        <f>SUMPRODUCT('All Questions'!AS6:AS364,'Topics by Category'!$AO$5:$AO$363)</f>
        <v>2</v>
      </c>
      <c r="B7" s="5">
        <f>SUMPRODUCT('All Questions'!AU6:AU364,'Topics by Category'!$AO$5:$AO$363)</f>
        <v>2</v>
      </c>
      <c r="C7" s="5">
        <f>SUMPRODUCT('All Questions'!AV6:AV364,'Topics by Category'!$AO$5:$AO$363)</f>
        <v>12</v>
      </c>
      <c r="D7" s="5">
        <f>SUMPRODUCT('All Questions'!AW6:AW364,'Topics by Category'!$AO$5:$AO$363)</f>
        <v>22</v>
      </c>
      <c r="E7" s="5">
        <f>SUMPRODUCT('All Questions'!AX6:AX364,'Topics by Category'!$AO$5:$AO$363)</f>
        <v>24</v>
      </c>
      <c r="F7" s="5">
        <f>SUMPRODUCT('All Questions'!BA6:BA364,'Topics by Category'!$AO$5:$AO$363)</f>
        <v>1</v>
      </c>
      <c r="G7" s="5">
        <f>SUMPRODUCT('All Questions'!BB6:BB364,'Topics by Category'!$AO$5:$AO$363)</f>
        <v>4</v>
      </c>
      <c r="H7" s="5">
        <f>SUMPRODUCT('All Questions'!BC6:BC364,'Topics by Category'!$AO$5:$AO$363)</f>
        <v>2</v>
      </c>
      <c r="I7" s="5">
        <f>SUMPRODUCT('All Questions'!BD6:BD364,'Topics by Category'!$AO$5:$AO$363)</f>
        <v>7</v>
      </c>
      <c r="J7" s="5">
        <f>SUMPRODUCT('All Questions'!BE6:BE364,'Topics by Category'!$AO$5:$AO$363)</f>
        <v>11</v>
      </c>
      <c r="K7" s="5">
        <f>SUMPRODUCT('All Questions'!BF6:BF364,'Topics by Category'!$AO$5:$AO$363)</f>
        <v>5</v>
      </c>
      <c r="L7" s="5">
        <f>SUMPRODUCT('All Questions'!BG6:BG364,'Topics by Category'!$AO$5:$AO$363)</f>
        <v>8</v>
      </c>
      <c r="M7" s="5">
        <f>SUMPRODUCT('All Questions'!BH6:BH364,'Topics by Category'!$AO$5:$AO$363)</f>
        <v>1</v>
      </c>
      <c r="N7" s="5">
        <f>SUMPRODUCT('All Questions'!BI6:BI364,'Topics by Category'!$AO$5:$AO$363)</f>
        <v>1</v>
      </c>
      <c r="O7" s="5">
        <f>SUMPRODUCT('All Questions'!BJ6:BJ364,'Topics by Category'!$AO$5:$AO$363)</f>
        <v>1</v>
      </c>
      <c r="P7" s="5">
        <f>SUMPRODUCT('All Questions'!BK6:BK364,'Topics by Category'!$AO$5:$AO$363)</f>
        <v>4</v>
      </c>
      <c r="Q7" s="5">
        <f>SUMPRODUCT('All Questions'!BL6:BL364,'Topics by Category'!$AO$5:$AO$363)</f>
        <v>1</v>
      </c>
      <c r="R7" s="5">
        <f>SUMPRODUCT('All Questions'!BM6:BM364,'Topics by Category'!$AO$5:$AO$363)</f>
        <v>0</v>
      </c>
      <c r="S7" s="5">
        <f>SUMPRODUCT('All Questions'!BN6:BN364,'Topics by Category'!$AO$5:$AO$363)</f>
        <v>2</v>
      </c>
      <c r="T7" s="5">
        <f>SUMPRODUCT('All Questions'!BO6:BO364,'Topics by Category'!$AO$5:$AO$363)</f>
        <v>1</v>
      </c>
      <c r="U7" s="5">
        <f>SUMPRODUCT('All Questions'!BP6:BP364,'Topics by Category'!$AO$5:$AO$363)</f>
        <v>1</v>
      </c>
      <c r="V7" s="5">
        <f>SUMPRODUCT('All Questions'!BQ6:BQ364,'Topics by Category'!$AO$5:$AO$363)</f>
        <v>2</v>
      </c>
      <c r="W7" s="5">
        <f>SUMPRODUCT('All Questions'!BR6:BR364,'Topics by Category'!$AO$5:$AO$363)</f>
        <v>2</v>
      </c>
      <c r="X7" s="132" t="s">
        <v>2812</v>
      </c>
      <c r="Y7">
        <f>SUMPRODUCT(AO5:AO363,$AX$5:$AX$363)</f>
        <v>16</v>
      </c>
      <c r="Z7" s="27">
        <f t="shared" si="1"/>
        <v>0.20253164556962025</v>
      </c>
      <c r="AA7">
        <v>79</v>
      </c>
      <c r="AC7" s="50"/>
      <c r="AD7" s="56">
        <v>2</v>
      </c>
      <c r="AE7" s="56"/>
      <c r="AF7" s="56"/>
      <c r="AG7" s="56">
        <v>1</v>
      </c>
      <c r="AH7" s="56">
        <v>3</v>
      </c>
      <c r="AI7" s="56"/>
      <c r="AJ7" s="56"/>
      <c r="AK7" s="56"/>
      <c r="AL7" s="56"/>
      <c r="AN7">
        <f t="shared" si="2"/>
        <v>1</v>
      </c>
      <c r="AO7" t="str">
        <f t="shared" si="3"/>
        <v/>
      </c>
      <c r="AP7" t="str">
        <f t="shared" si="4"/>
        <v/>
      </c>
      <c r="AQ7" t="str">
        <f t="shared" si="5"/>
        <v/>
      </c>
      <c r="AR7">
        <f t="shared" si="6"/>
        <v>1</v>
      </c>
      <c r="AS7" t="str">
        <f t="shared" si="7"/>
        <v/>
      </c>
      <c r="AT7" t="str">
        <f t="shared" si="8"/>
        <v/>
      </c>
      <c r="AU7" t="str">
        <f t="shared" si="9"/>
        <v/>
      </c>
      <c r="AW7" s="49" t="b">
        <v>1</v>
      </c>
      <c r="AX7">
        <f t="shared" si="10"/>
        <v>0</v>
      </c>
    </row>
    <row r="8" spans="1:50" x14ac:dyDescent="0.3">
      <c r="A8" s="5">
        <f>SUMPRODUCT('All Questions'!AS7:AS365,'Topics by Category'!$AR$5:$AR$363)</f>
        <v>2</v>
      </c>
      <c r="B8" s="5">
        <f>SUMPRODUCT('All Questions'!AU7:AU365,'Topics by Category'!$AR$5:$AR$363)</f>
        <v>1</v>
      </c>
      <c r="C8" s="5">
        <f>SUMPRODUCT('All Questions'!AV7:AV365,'Topics by Category'!$AR$5:$AR$363)</f>
        <v>7</v>
      </c>
      <c r="D8" s="5">
        <f>SUMPRODUCT('All Questions'!AW7:AW365,'Topics by Category'!$AR$5:$AR$363)</f>
        <v>11</v>
      </c>
      <c r="E8" s="5">
        <f>SUMPRODUCT('All Questions'!AX7:AX365,'Topics by Category'!$AR$5:$AR$363)</f>
        <v>13</v>
      </c>
      <c r="F8" s="5">
        <f>SUMPRODUCT('All Questions'!BA7:BA365,'Topics by Category'!$AR$5:$AR$363)</f>
        <v>2</v>
      </c>
      <c r="G8" s="5">
        <f>SUMPRODUCT('All Questions'!BB7:BB365,'Topics by Category'!$AR$5:$AR$363)</f>
        <v>0</v>
      </c>
      <c r="H8" s="5">
        <f>SUMPRODUCT('All Questions'!BC7:BC365,'Topics by Category'!$AR$5:$AR$363)</f>
        <v>0</v>
      </c>
      <c r="I8" s="5">
        <f>SUMPRODUCT('All Questions'!BD7:BD365,'Topics by Category'!$AR$5:$AR$363)</f>
        <v>2</v>
      </c>
      <c r="J8" s="5">
        <f>SUMPRODUCT('All Questions'!BE7:BE365,'Topics by Category'!$AR$5:$AR$363)</f>
        <v>4</v>
      </c>
      <c r="K8" s="5">
        <f>SUMPRODUCT('All Questions'!BF7:BF365,'Topics by Category'!$AR$5:$AR$363)</f>
        <v>5</v>
      </c>
      <c r="L8" s="5">
        <f>SUMPRODUCT('All Questions'!BG7:BG365,'Topics by Category'!$AR$5:$AR$363)</f>
        <v>2</v>
      </c>
      <c r="M8" s="5">
        <f>SUMPRODUCT('All Questions'!BH7:BH365,'Topics by Category'!$AR$5:$AR$363)</f>
        <v>0</v>
      </c>
      <c r="N8" s="5">
        <f>SUMPRODUCT('All Questions'!BI7:BI365,'Topics by Category'!$AR$5:$AR$363)</f>
        <v>1</v>
      </c>
      <c r="O8" s="5">
        <f>SUMPRODUCT('All Questions'!BJ7:BJ365,'Topics by Category'!$AR$5:$AR$363)</f>
        <v>4</v>
      </c>
      <c r="P8" s="5">
        <f>SUMPRODUCT('All Questions'!BK7:BK365,'Topics by Category'!$AR$5:$AR$363)</f>
        <v>0</v>
      </c>
      <c r="Q8" s="5">
        <f>SUMPRODUCT('All Questions'!BL7:BL365,'Topics by Category'!$AR$5:$AR$363)</f>
        <v>0</v>
      </c>
      <c r="R8" s="5">
        <f>SUMPRODUCT('All Questions'!BM7:BM365,'Topics by Category'!$AR$5:$AR$363)</f>
        <v>0</v>
      </c>
      <c r="S8" s="5">
        <f>SUMPRODUCT('All Questions'!BN7:BN365,'Topics by Category'!$AR$5:$AR$363)</f>
        <v>2</v>
      </c>
      <c r="T8" s="5">
        <f>SUMPRODUCT('All Questions'!BO7:BO365,'Topics by Category'!$AR$5:$AR$363)</f>
        <v>1</v>
      </c>
      <c r="U8" s="5">
        <f>SUMPRODUCT('All Questions'!BP7:BP365,'Topics by Category'!$AR$5:$AR$363)</f>
        <v>1</v>
      </c>
      <c r="V8" s="5">
        <f>SUMPRODUCT('All Questions'!BQ7:BQ365,'Topics by Category'!$AR$5:$AR$363)</f>
        <v>0</v>
      </c>
      <c r="W8" s="5">
        <f>SUMPRODUCT('All Questions'!BR7:BR365,'Topics by Category'!$AR$5:$AR$363)</f>
        <v>3</v>
      </c>
      <c r="X8" s="132" t="s">
        <v>2814</v>
      </c>
      <c r="Y8">
        <f>SUMPRODUCT(AR5:AR363,$AX$5:$AX$363)</f>
        <v>17</v>
      </c>
      <c r="Z8" s="27">
        <f t="shared" si="1"/>
        <v>0.39534883720930231</v>
      </c>
      <c r="AA8">
        <v>43</v>
      </c>
      <c r="AC8" s="50"/>
      <c r="AD8" s="56">
        <v>3</v>
      </c>
      <c r="AE8" s="56"/>
      <c r="AF8" s="56"/>
      <c r="AG8" s="56"/>
      <c r="AH8" s="56"/>
      <c r="AI8" s="56"/>
      <c r="AJ8" s="56"/>
      <c r="AK8" s="56"/>
      <c r="AL8" s="56"/>
      <c r="AN8">
        <f t="shared" si="2"/>
        <v>1</v>
      </c>
      <c r="AO8" t="str">
        <f t="shared" si="3"/>
        <v/>
      </c>
      <c r="AP8" t="str">
        <f t="shared" si="4"/>
        <v/>
      </c>
      <c r="AQ8" t="str">
        <f t="shared" si="5"/>
        <v/>
      </c>
      <c r="AR8" t="str">
        <f t="shared" si="6"/>
        <v/>
      </c>
      <c r="AS8" t="str">
        <f t="shared" si="7"/>
        <v/>
      </c>
      <c r="AT8" t="str">
        <f t="shared" si="8"/>
        <v/>
      </c>
      <c r="AU8" t="str">
        <f t="shared" si="9"/>
        <v/>
      </c>
      <c r="AW8" s="49" t="b">
        <v>0</v>
      </c>
      <c r="AX8">
        <f t="shared" si="10"/>
        <v>1</v>
      </c>
    </row>
    <row r="9" spans="1:50" x14ac:dyDescent="0.3">
      <c r="A9" s="5">
        <f>SUMPRODUCT('All Questions'!AS8:AS366,'Topics by Category'!$AS$5:$AS$363)</f>
        <v>0</v>
      </c>
      <c r="B9" s="5">
        <f>SUMPRODUCT('All Questions'!AU8:AU366,'Topics by Category'!$AS$5:$AS$363)</f>
        <v>0</v>
      </c>
      <c r="C9" s="5">
        <f>SUMPRODUCT('All Questions'!AV8:AV366,'Topics by Category'!$AS$5:$AS$363)</f>
        <v>0</v>
      </c>
      <c r="D9" s="5">
        <f>SUMPRODUCT('All Questions'!AW8:AW366,'Topics by Category'!$AS$5:$AS$363)</f>
        <v>0</v>
      </c>
      <c r="E9" s="5">
        <f>SUMPRODUCT('All Questions'!AX8:AX366,'Topics by Category'!$AS$5:$AS$363)</f>
        <v>2</v>
      </c>
      <c r="F9" s="5">
        <f>SUMPRODUCT('All Questions'!BA8:BA366,'Topics by Category'!$AS$5:$AS$363)</f>
        <v>0</v>
      </c>
      <c r="G9" s="5">
        <f>SUMPRODUCT('All Questions'!BB8:BB366,'Topics by Category'!$AS$5:$AS$363)</f>
        <v>1</v>
      </c>
      <c r="H9" s="5">
        <f>SUMPRODUCT('All Questions'!BC8:BC366,'Topics by Category'!$AS$5:$AS$363)</f>
        <v>0</v>
      </c>
      <c r="I9" s="5">
        <f>SUMPRODUCT('All Questions'!BD8:BD366,'Topics by Category'!$AS$5:$AS$363)</f>
        <v>0</v>
      </c>
      <c r="J9" s="5">
        <f>SUMPRODUCT('All Questions'!BE8:BE366,'Topics by Category'!$AS$5:$AS$363)</f>
        <v>0</v>
      </c>
      <c r="K9" s="5">
        <f>SUMPRODUCT('All Questions'!BF8:BF366,'Topics by Category'!$AS$5:$AS$363)</f>
        <v>0</v>
      </c>
      <c r="L9" s="5">
        <f>SUMPRODUCT('All Questions'!BG8:BG366,'Topics by Category'!$AS$5:$AS$363)</f>
        <v>1</v>
      </c>
      <c r="M9" s="5">
        <f>SUMPRODUCT('All Questions'!BH8:BH366,'Topics by Category'!$AS$5:$AS$363)</f>
        <v>0</v>
      </c>
      <c r="N9" s="5">
        <f>SUMPRODUCT('All Questions'!BI8:BI366,'Topics by Category'!$AS$5:$AS$363)</f>
        <v>2</v>
      </c>
      <c r="O9" s="5">
        <f>SUMPRODUCT('All Questions'!BJ8:BJ366,'Topics by Category'!$AS$5:$AS$363)</f>
        <v>1</v>
      </c>
      <c r="P9" s="5">
        <f>SUMPRODUCT('All Questions'!BK8:BK366,'Topics by Category'!$AS$5:$AS$363)</f>
        <v>1</v>
      </c>
      <c r="Q9" s="5">
        <f>SUMPRODUCT('All Questions'!BL8:BL366,'Topics by Category'!$AS$5:$AS$363)</f>
        <v>0</v>
      </c>
      <c r="R9" s="5">
        <f>SUMPRODUCT('All Questions'!BM8:BM366,'Topics by Category'!$AS$5:$AS$363)</f>
        <v>0</v>
      </c>
      <c r="S9" s="5">
        <f>SUMPRODUCT('All Questions'!BN8:BN366,'Topics by Category'!$AS$5:$AS$363)</f>
        <v>0</v>
      </c>
      <c r="T9" s="5">
        <f>SUMPRODUCT('All Questions'!BO8:BO366,'Topics by Category'!$AS$5:$AS$363)</f>
        <v>0</v>
      </c>
      <c r="U9" s="5">
        <f>SUMPRODUCT('All Questions'!BP8:BP366,'Topics by Category'!$AS$5:$AS$363)</f>
        <v>0</v>
      </c>
      <c r="V9" s="5">
        <f>SUMPRODUCT('All Questions'!BQ8:BQ366,'Topics by Category'!$AS$5:$AS$363)</f>
        <v>0</v>
      </c>
      <c r="W9" s="5">
        <f>SUMPRODUCT('All Questions'!BR8:BR366,'Topics by Category'!$AS$5:$AS$363)</f>
        <v>0</v>
      </c>
      <c r="X9" s="132" t="s">
        <v>2837</v>
      </c>
      <c r="Y9">
        <f>SUMPRODUCT(AS5:AS363,$AX$5:$AX$363)</f>
        <v>1</v>
      </c>
      <c r="Z9" s="27">
        <f t="shared" si="1"/>
        <v>0.25</v>
      </c>
      <c r="AA9">
        <v>4</v>
      </c>
      <c r="AC9" s="50"/>
      <c r="AD9" s="56"/>
      <c r="AE9" s="56"/>
      <c r="AF9" s="56">
        <v>2</v>
      </c>
      <c r="AG9" s="56"/>
      <c r="AH9" s="56"/>
      <c r="AI9" s="56">
        <v>3</v>
      </c>
      <c r="AJ9" s="56"/>
      <c r="AK9" s="56"/>
      <c r="AL9" s="56"/>
      <c r="AN9" t="str">
        <f t="shared" si="2"/>
        <v/>
      </c>
      <c r="AO9" t="str">
        <f t="shared" si="3"/>
        <v/>
      </c>
      <c r="AP9">
        <f t="shared" si="4"/>
        <v>1</v>
      </c>
      <c r="AQ9" t="str">
        <f t="shared" si="5"/>
        <v/>
      </c>
      <c r="AR9" t="str">
        <f t="shared" si="6"/>
        <v/>
      </c>
      <c r="AS9">
        <f t="shared" si="7"/>
        <v>1</v>
      </c>
      <c r="AT9" t="str">
        <f t="shared" si="8"/>
        <v/>
      </c>
      <c r="AU9" t="str">
        <f t="shared" si="9"/>
        <v/>
      </c>
      <c r="AW9" s="49" t="b">
        <v>1</v>
      </c>
      <c r="AX9">
        <f t="shared" si="10"/>
        <v>0</v>
      </c>
    </row>
    <row r="10" spans="1:50" x14ac:dyDescent="0.3">
      <c r="A10" s="5">
        <f>SUMPRODUCT('All Questions'!AS9:AS367,'Topics by Category'!$AQ$5:$AQ$363)</f>
        <v>8</v>
      </c>
      <c r="B10" s="5">
        <f>SUMPRODUCT('All Questions'!AU9:AU367,'Topics by Category'!$AQ$5:$AQ$363)</f>
        <v>2</v>
      </c>
      <c r="C10" s="5">
        <f>SUMPRODUCT('All Questions'!AV9:AV367,'Topics by Category'!$AQ$5:$AQ$363)</f>
        <v>12</v>
      </c>
      <c r="D10" s="5">
        <f>SUMPRODUCT('All Questions'!AW9:AW367,'Topics by Category'!$AQ$5:$AQ$363)</f>
        <v>37</v>
      </c>
      <c r="E10" s="5">
        <f>SUMPRODUCT('All Questions'!AX9:AX367,'Topics by Category'!$AQ$5:$AQ$363)</f>
        <v>47</v>
      </c>
      <c r="F10" s="5">
        <f>SUMPRODUCT('All Questions'!BA9:BA367,'Topics by Category'!$AQ$5:$AQ$363)</f>
        <v>7</v>
      </c>
      <c r="G10" s="5">
        <f>SUMPRODUCT('All Questions'!BB9:BB367,'Topics by Category'!$AQ$5:$AQ$363)</f>
        <v>5</v>
      </c>
      <c r="H10" s="5">
        <f>SUMPRODUCT('All Questions'!BC9:BC367,'Topics by Category'!$AQ$5:$AQ$363)</f>
        <v>3</v>
      </c>
      <c r="I10" s="5">
        <f>SUMPRODUCT('All Questions'!BD9:BD367,'Topics by Category'!$AQ$5:$AQ$363)</f>
        <v>6</v>
      </c>
      <c r="J10" s="5">
        <f>SUMPRODUCT('All Questions'!BE9:BE367,'Topics by Category'!$AQ$5:$AQ$363)</f>
        <v>19</v>
      </c>
      <c r="K10" s="5">
        <f>SUMPRODUCT('All Questions'!BF9:BF367,'Topics by Category'!$AQ$5:$AQ$363)</f>
        <v>10</v>
      </c>
      <c r="L10" s="5">
        <f>SUMPRODUCT('All Questions'!BG9:BG367,'Topics by Category'!$AQ$5:$AQ$363)</f>
        <v>19</v>
      </c>
      <c r="M10" s="5">
        <f>SUMPRODUCT('All Questions'!BH9:BH367,'Topics by Category'!$AQ$5:$AQ$363)</f>
        <v>1</v>
      </c>
      <c r="N10" s="5">
        <f>SUMPRODUCT('All Questions'!BI9:BI367,'Topics by Category'!$AQ$5:$AQ$363)</f>
        <v>6</v>
      </c>
      <c r="O10" s="5">
        <f>SUMPRODUCT('All Questions'!BJ9:BJ367,'Topics by Category'!$AQ$5:$AQ$363)</f>
        <v>13</v>
      </c>
      <c r="P10" s="5">
        <f>SUMPRODUCT('All Questions'!BK9:BK367,'Topics by Category'!$AQ$5:$AQ$363)</f>
        <v>7</v>
      </c>
      <c r="Q10" s="5">
        <f>SUMPRODUCT('All Questions'!BL9:BL367,'Topics by Category'!$AQ$5:$AQ$363)</f>
        <v>4</v>
      </c>
      <c r="R10" s="5">
        <f>SUMPRODUCT('All Questions'!BM9:BM367,'Topics by Category'!$AQ$5:$AQ$363)</f>
        <v>1</v>
      </c>
      <c r="S10" s="5">
        <f>SUMPRODUCT('All Questions'!BN9:BN367,'Topics by Category'!$AQ$5:$AQ$363)</f>
        <v>6</v>
      </c>
      <c r="T10" s="5">
        <f>SUMPRODUCT('All Questions'!BO9:BO367,'Topics by Category'!$AQ$5:$AQ$363)</f>
        <v>5</v>
      </c>
      <c r="U10" s="5">
        <f>SUMPRODUCT('All Questions'!BP9:BP367,'Topics by Category'!$AQ$5:$AQ$363)</f>
        <v>1</v>
      </c>
      <c r="V10" s="5">
        <f>SUMPRODUCT('All Questions'!BQ9:BQ367,'Topics by Category'!$AQ$5:$AQ$363)</f>
        <v>6</v>
      </c>
      <c r="W10" s="5">
        <f>SUMPRODUCT('All Questions'!BR9:BR367,'Topics by Category'!$AQ$5:$AQ$363)</f>
        <v>2</v>
      </c>
      <c r="X10" s="132" t="s">
        <v>2843</v>
      </c>
      <c r="Y10">
        <f>SUMPRODUCT(AQ5:AQ363,$AX$5:$AX$363)</f>
        <v>63</v>
      </c>
      <c r="Z10" s="27">
        <f t="shared" si="1"/>
        <v>0.375</v>
      </c>
      <c r="AA10">
        <v>168</v>
      </c>
      <c r="AC10" s="50"/>
      <c r="AD10" s="56">
        <v>2</v>
      </c>
      <c r="AE10" s="56"/>
      <c r="AF10" s="56"/>
      <c r="AG10" s="56"/>
      <c r="AH10" s="56"/>
      <c r="AI10" s="56"/>
      <c r="AJ10" s="56"/>
      <c r="AK10" s="56"/>
      <c r="AL10" s="56"/>
      <c r="AN10">
        <f t="shared" si="2"/>
        <v>1</v>
      </c>
      <c r="AO10" t="str">
        <f t="shared" si="3"/>
        <v/>
      </c>
      <c r="AP10" t="str">
        <f t="shared" si="4"/>
        <v/>
      </c>
      <c r="AQ10" t="str">
        <f t="shared" si="5"/>
        <v/>
      </c>
      <c r="AR10" t="str">
        <f t="shared" si="6"/>
        <v/>
      </c>
      <c r="AS10" t="str">
        <f t="shared" si="7"/>
        <v/>
      </c>
      <c r="AT10" t="str">
        <f t="shared" si="8"/>
        <v/>
      </c>
      <c r="AU10" t="str">
        <f t="shared" si="9"/>
        <v/>
      </c>
      <c r="AW10" s="49" t="b">
        <v>1</v>
      </c>
      <c r="AX10">
        <f t="shared" si="10"/>
        <v>0</v>
      </c>
    </row>
    <row r="11" spans="1:50" x14ac:dyDescent="0.3">
      <c r="A11" s="5">
        <f>SUMPRODUCT('All Questions'!AS10:AS368,'Topics by Category'!$AP$5:$AP$363)</f>
        <v>10</v>
      </c>
      <c r="B11" s="5">
        <f>SUMPRODUCT('All Questions'!AU10:AU368,'Topics by Category'!$AP$5:$AP$363)</f>
        <v>3</v>
      </c>
      <c r="C11" s="5">
        <f>SUMPRODUCT('All Questions'!AV10:AV368,'Topics by Category'!$AP$5:$AP$363)</f>
        <v>12</v>
      </c>
      <c r="D11" s="5">
        <f>SUMPRODUCT('All Questions'!AW10:AW368,'Topics by Category'!$AP$5:$AP$363)</f>
        <v>53</v>
      </c>
      <c r="E11" s="5">
        <f>SUMPRODUCT('All Questions'!AX10:AX368,'Topics by Category'!$AP$5:$AP$363)</f>
        <v>47</v>
      </c>
      <c r="F11" s="5">
        <f>SUMPRODUCT('All Questions'!BA10:BA368,'Topics by Category'!$AP$5:$AP$363)</f>
        <v>6</v>
      </c>
      <c r="G11" s="5">
        <f>SUMPRODUCT('All Questions'!BB10:BB368,'Topics by Category'!$AP$5:$AP$363)</f>
        <v>6</v>
      </c>
      <c r="H11" s="5">
        <f>SUMPRODUCT('All Questions'!BC10:BC368,'Topics by Category'!$AP$5:$AP$363)</f>
        <v>8</v>
      </c>
      <c r="I11" s="5">
        <f>SUMPRODUCT('All Questions'!BD10:BD368,'Topics by Category'!$AP$5:$AP$363)</f>
        <v>7</v>
      </c>
      <c r="J11" s="5">
        <f>SUMPRODUCT('All Questions'!BE10:BE368,'Topics by Category'!$AP$5:$AP$363)</f>
        <v>21</v>
      </c>
      <c r="K11" s="5">
        <f>SUMPRODUCT('All Questions'!BF10:BF368,'Topics by Category'!$AP$5:$AP$363)</f>
        <v>10</v>
      </c>
      <c r="L11" s="5">
        <f>SUMPRODUCT('All Questions'!BG10:BG368,'Topics by Category'!$AP$5:$AP$363)</f>
        <v>22</v>
      </c>
      <c r="M11" s="5">
        <f>SUMPRODUCT('All Questions'!BH10:BH368,'Topics by Category'!$AP$5:$AP$363)</f>
        <v>3</v>
      </c>
      <c r="N11" s="5">
        <f>SUMPRODUCT('All Questions'!BI10:BI368,'Topics by Category'!$AP$5:$AP$363)</f>
        <v>5</v>
      </c>
      <c r="O11" s="5">
        <f>SUMPRODUCT('All Questions'!BJ10:BJ368,'Topics by Category'!$AP$5:$AP$363)</f>
        <v>13</v>
      </c>
      <c r="P11" s="5">
        <f>SUMPRODUCT('All Questions'!BK10:BK368,'Topics by Category'!$AP$5:$AP$363)</f>
        <v>10</v>
      </c>
      <c r="Q11" s="5">
        <f>SUMPRODUCT('All Questions'!BL10:BL368,'Topics by Category'!$AP$5:$AP$363)</f>
        <v>3</v>
      </c>
      <c r="R11" s="5">
        <f>SUMPRODUCT('All Questions'!BM10:BM368,'Topics by Category'!$AP$5:$AP$363)</f>
        <v>2</v>
      </c>
      <c r="S11" s="5">
        <f>SUMPRODUCT('All Questions'!BN10:BN368,'Topics by Category'!$AP$5:$AP$363)</f>
        <v>6</v>
      </c>
      <c r="T11" s="5">
        <f>SUMPRODUCT('All Questions'!BO10:BO368,'Topics by Category'!$AP$5:$AP$363)</f>
        <v>2</v>
      </c>
      <c r="U11" s="5">
        <f>SUMPRODUCT('All Questions'!BP10:BP368,'Topics by Category'!$AP$5:$AP$363)</f>
        <v>0</v>
      </c>
      <c r="V11" s="5">
        <f>SUMPRODUCT('All Questions'!BQ10:BQ368,'Topics by Category'!$AP$5:$AP$363)</f>
        <v>6</v>
      </c>
      <c r="W11" s="5">
        <f>SUMPRODUCT('All Questions'!BR10:BR368,'Topics by Category'!$AP$5:$AP$363)</f>
        <v>7</v>
      </c>
      <c r="X11" s="132" t="s">
        <v>2858</v>
      </c>
      <c r="Y11">
        <f>SUMPRODUCT(AP5:AP363,$AX$5:$AX$363)</f>
        <v>64</v>
      </c>
      <c r="Z11" s="27">
        <f t="shared" si="1"/>
        <v>0.35359116022099446</v>
      </c>
      <c r="AA11">
        <v>181</v>
      </c>
      <c r="AC11" s="50"/>
      <c r="AD11" s="56"/>
      <c r="AE11" s="56"/>
      <c r="AF11" s="56"/>
      <c r="AG11" s="56">
        <v>3</v>
      </c>
      <c r="AH11" s="56">
        <v>2</v>
      </c>
      <c r="AI11" s="56"/>
      <c r="AJ11" s="56"/>
      <c r="AK11" s="56"/>
      <c r="AL11" s="56"/>
      <c r="AN11" t="str">
        <f t="shared" si="2"/>
        <v/>
      </c>
      <c r="AO11" t="str">
        <f t="shared" si="3"/>
        <v/>
      </c>
      <c r="AP11" t="str">
        <f t="shared" si="4"/>
        <v/>
      </c>
      <c r="AQ11">
        <f t="shared" si="5"/>
        <v>1</v>
      </c>
      <c r="AR11">
        <f t="shared" si="6"/>
        <v>1</v>
      </c>
      <c r="AS11" t="str">
        <f t="shared" si="7"/>
        <v/>
      </c>
      <c r="AT11" t="str">
        <f t="shared" si="8"/>
        <v/>
      </c>
      <c r="AU11" t="str">
        <f t="shared" si="9"/>
        <v/>
      </c>
      <c r="AW11" s="59" t="b">
        <v>1</v>
      </c>
      <c r="AX11">
        <f t="shared" si="10"/>
        <v>0</v>
      </c>
    </row>
    <row r="12" spans="1:50" x14ac:dyDescent="0.3">
      <c r="A12" s="5">
        <f>SUMPRODUCT('All Questions'!AS11:AS369,'Topics by Category'!$AT$5:$AT$363)</f>
        <v>0</v>
      </c>
      <c r="B12" s="5">
        <f>SUMPRODUCT('All Questions'!AU11:AU369,'Topics by Category'!$AT$5:$AT$363)</f>
        <v>0</v>
      </c>
      <c r="C12" s="5">
        <f>SUMPRODUCT('All Questions'!AV11:AV369,'Topics by Category'!$AT$5:$AT$363)</f>
        <v>1</v>
      </c>
      <c r="D12" s="5">
        <f>SUMPRODUCT('All Questions'!AW11:AW369,'Topics by Category'!$AT$5:$AT$363)</f>
        <v>1</v>
      </c>
      <c r="E12" s="5">
        <f>SUMPRODUCT('All Questions'!AX11:AX369,'Topics by Category'!$AT$5:$AT$363)</f>
        <v>1</v>
      </c>
      <c r="F12" s="5">
        <f>SUMPRODUCT('All Questions'!BA11:BA369,'Topics by Category'!$AT$5:$AT$363)</f>
        <v>0</v>
      </c>
      <c r="G12" s="5">
        <f>SUMPRODUCT('All Questions'!BB11:BB369,'Topics by Category'!$AT$5:$AT$363)</f>
        <v>0</v>
      </c>
      <c r="H12" s="5">
        <f>SUMPRODUCT('All Questions'!BC11:BC369,'Topics by Category'!$AT$5:$AT$363)</f>
        <v>0</v>
      </c>
      <c r="I12" s="5">
        <f>SUMPRODUCT('All Questions'!BD11:BD369,'Topics by Category'!$AT$5:$AT$363)</f>
        <v>0</v>
      </c>
      <c r="J12" s="5">
        <f>SUMPRODUCT('All Questions'!BE11:BE369,'Topics by Category'!$AT$5:$AT$363)</f>
        <v>0</v>
      </c>
      <c r="K12" s="5">
        <f>SUMPRODUCT('All Questions'!BF11:BF369,'Topics by Category'!$AT$5:$AT$363)</f>
        <v>1</v>
      </c>
      <c r="L12" s="5">
        <f>SUMPRODUCT('All Questions'!BG11:BG369,'Topics by Category'!$AT$5:$AT$363)</f>
        <v>0</v>
      </c>
      <c r="M12" s="5">
        <f>SUMPRODUCT('All Questions'!BH11:BH369,'Topics by Category'!$AT$5:$AT$363)</f>
        <v>0</v>
      </c>
      <c r="N12" s="5">
        <f>SUMPRODUCT('All Questions'!BI11:BI369,'Topics by Category'!$AT$5:$AT$363)</f>
        <v>2</v>
      </c>
      <c r="O12" s="5">
        <f>SUMPRODUCT('All Questions'!BJ11:BJ369,'Topics by Category'!$AT$5:$AT$363)</f>
        <v>2</v>
      </c>
      <c r="P12" s="5">
        <f>SUMPRODUCT('All Questions'!BK11:BK369,'Topics by Category'!$AT$5:$AT$363)</f>
        <v>0</v>
      </c>
      <c r="Q12" s="5">
        <f>SUMPRODUCT('All Questions'!BL11:BL369,'Topics by Category'!$AT$5:$AT$363)</f>
        <v>0</v>
      </c>
      <c r="R12" s="5">
        <f>SUMPRODUCT('All Questions'!BM11:BM369,'Topics by Category'!$AT$5:$AT$363)</f>
        <v>0</v>
      </c>
      <c r="S12" s="5">
        <f>SUMPRODUCT('All Questions'!BN11:BN369,'Topics by Category'!$AT$5:$AT$363)</f>
        <v>0</v>
      </c>
      <c r="T12" s="5">
        <f>SUMPRODUCT('All Questions'!BO11:BO369,'Topics by Category'!$AT$5:$AT$363)</f>
        <v>0</v>
      </c>
      <c r="U12" s="5">
        <f>SUMPRODUCT('All Questions'!BP11:BP369,'Topics by Category'!$AT$5:$AT$363)</f>
        <v>0</v>
      </c>
      <c r="V12" s="5">
        <f>SUMPRODUCT('All Questions'!BQ11:BQ369,'Topics by Category'!$AT$5:$AT$363)</f>
        <v>0</v>
      </c>
      <c r="W12" s="5">
        <f>SUMPRODUCT('All Questions'!BR11:BR369,'Topics by Category'!$AT$5:$AT$363)</f>
        <v>0</v>
      </c>
      <c r="X12" s="132" t="s">
        <v>3096</v>
      </c>
      <c r="Y12">
        <f>SUMPRODUCT(AT5:AT363,$AX$5:$AX$363)</f>
        <v>4</v>
      </c>
      <c r="Z12" s="27">
        <f t="shared" si="1"/>
        <v>0.5</v>
      </c>
      <c r="AA12">
        <v>8</v>
      </c>
      <c r="AC12" s="50"/>
      <c r="AD12" s="56"/>
      <c r="AE12" s="56"/>
      <c r="AF12" s="56"/>
      <c r="AG12" s="56">
        <v>3</v>
      </c>
      <c r="AH12" s="56"/>
      <c r="AI12" s="56"/>
      <c r="AJ12" s="56"/>
      <c r="AK12" s="56"/>
      <c r="AL12" s="56"/>
      <c r="AN12" t="str">
        <f t="shared" si="2"/>
        <v/>
      </c>
      <c r="AO12" t="str">
        <f t="shared" si="3"/>
        <v/>
      </c>
      <c r="AP12" t="str">
        <f t="shared" si="4"/>
        <v/>
      </c>
      <c r="AQ12">
        <f t="shared" si="5"/>
        <v>1</v>
      </c>
      <c r="AR12" t="str">
        <f t="shared" si="6"/>
        <v/>
      </c>
      <c r="AS12" t="str">
        <f t="shared" si="7"/>
        <v/>
      </c>
      <c r="AT12" t="str">
        <f t="shared" si="8"/>
        <v/>
      </c>
      <c r="AU12" t="str">
        <f t="shared" si="9"/>
        <v/>
      </c>
      <c r="AW12" s="49" t="b">
        <v>0</v>
      </c>
      <c r="AX12">
        <f t="shared" si="10"/>
        <v>1</v>
      </c>
    </row>
    <row r="13" spans="1:50" x14ac:dyDescent="0.3">
      <c r="A13" s="5">
        <f>SUMPRODUCT('All Questions'!AS12:AS370,'Topics by Category'!$AU$5:$AU$363)</f>
        <v>1</v>
      </c>
      <c r="B13" s="5">
        <f>SUMPRODUCT('All Questions'!AU12:AU370,'Topics by Category'!$AU$5:$AU$363)</f>
        <v>0</v>
      </c>
      <c r="C13" s="5">
        <f>SUMPRODUCT('All Questions'!AV12:AV370,'Topics by Category'!$AU$5:$AU$363)</f>
        <v>1</v>
      </c>
      <c r="D13" s="5">
        <f>SUMPRODUCT('All Questions'!AW12:AW370,'Topics by Category'!$AU$5:$AU$363)</f>
        <v>0</v>
      </c>
      <c r="E13" s="5">
        <f>SUMPRODUCT('All Questions'!AX12:AX370,'Topics by Category'!$AU$5:$AU$363)</f>
        <v>2</v>
      </c>
      <c r="F13" s="5">
        <f>SUMPRODUCT('All Questions'!BA12:BA370,'Topics by Category'!$AU$5:$AU$363)</f>
        <v>0</v>
      </c>
      <c r="G13" s="5">
        <f>SUMPRODUCT('All Questions'!BB12:BB370,'Topics by Category'!$AU$5:$AU$363)</f>
        <v>0</v>
      </c>
      <c r="H13" s="5">
        <f>SUMPRODUCT('All Questions'!BC12:BC370,'Topics by Category'!$AU$5:$AU$363)</f>
        <v>0</v>
      </c>
      <c r="I13" s="5">
        <f>SUMPRODUCT('All Questions'!BD12:BD370,'Topics by Category'!$AU$5:$AU$363)</f>
        <v>0</v>
      </c>
      <c r="J13" s="5">
        <f>SUMPRODUCT('All Questions'!BE12:BE370,'Topics by Category'!$AU$5:$AU$363)</f>
        <v>1</v>
      </c>
      <c r="K13" s="5">
        <f>SUMPRODUCT('All Questions'!BF12:BF370,'Topics by Category'!$AU$5:$AU$363)</f>
        <v>0</v>
      </c>
      <c r="L13" s="5">
        <f>SUMPRODUCT('All Questions'!BG12:BG370,'Topics by Category'!$AU$5:$AU$363)</f>
        <v>0</v>
      </c>
      <c r="M13" s="5">
        <f>SUMPRODUCT('All Questions'!BH12:BH370,'Topics by Category'!$AU$5:$AU$363)</f>
        <v>0</v>
      </c>
      <c r="N13" s="5">
        <f>SUMPRODUCT('All Questions'!BI12:BI370,'Topics by Category'!$AU$5:$AU$363)</f>
        <v>0</v>
      </c>
      <c r="O13" s="5">
        <f>SUMPRODUCT('All Questions'!BJ12:BJ370,'Topics by Category'!$AU$5:$AU$363)</f>
        <v>2</v>
      </c>
      <c r="P13" s="5">
        <f>SUMPRODUCT('All Questions'!BK12:BK370,'Topics by Category'!$AU$5:$AU$363)</f>
        <v>0</v>
      </c>
      <c r="Q13" s="5">
        <f>SUMPRODUCT('All Questions'!BL12:BL370,'Topics by Category'!$AU$5:$AU$363)</f>
        <v>0</v>
      </c>
      <c r="R13" s="5">
        <f>SUMPRODUCT('All Questions'!BM12:BM370,'Topics by Category'!$AU$5:$AU$363)</f>
        <v>0</v>
      </c>
      <c r="S13" s="5">
        <f>SUMPRODUCT('All Questions'!BN12:BN370,'Topics by Category'!$AU$5:$AU$363)</f>
        <v>0</v>
      </c>
      <c r="T13" s="5">
        <f>SUMPRODUCT('All Questions'!BO12:BO370,'Topics by Category'!$AU$5:$AU$363)</f>
        <v>0</v>
      </c>
      <c r="U13" s="5">
        <f>SUMPRODUCT('All Questions'!BP12:BP370,'Topics by Category'!$AU$5:$AU$363)</f>
        <v>0</v>
      </c>
      <c r="V13" s="5">
        <f>SUMPRODUCT('All Questions'!BQ12:BQ370,'Topics by Category'!$AU$5:$AU$363)</f>
        <v>0</v>
      </c>
      <c r="W13" s="5">
        <f>SUMPRODUCT('All Questions'!BR12:BR370,'Topics by Category'!$AU$5:$AU$363)</f>
        <v>0</v>
      </c>
      <c r="X13" s="132" t="s">
        <v>3008</v>
      </c>
      <c r="Y13">
        <f>SUMPRODUCT(AU5:AU363,$AX$5:$AX$363)</f>
        <v>2</v>
      </c>
      <c r="Z13" s="27">
        <f t="shared" si="1"/>
        <v>0.2857142857142857</v>
      </c>
      <c r="AA13">
        <v>7</v>
      </c>
      <c r="AC13" s="50"/>
      <c r="AD13" s="56"/>
      <c r="AE13" s="56"/>
      <c r="AF13" s="56">
        <v>3</v>
      </c>
      <c r="AG13" s="56"/>
      <c r="AH13" s="56"/>
      <c r="AI13" s="56"/>
      <c r="AJ13" s="56"/>
      <c r="AK13" s="56"/>
      <c r="AL13" s="56"/>
      <c r="AN13" t="str">
        <f t="shared" si="2"/>
        <v/>
      </c>
      <c r="AO13" t="str">
        <f t="shared" si="3"/>
        <v/>
      </c>
      <c r="AP13">
        <f t="shared" si="4"/>
        <v>1</v>
      </c>
      <c r="AQ13" t="str">
        <f t="shared" si="5"/>
        <v/>
      </c>
      <c r="AR13" t="str">
        <f t="shared" si="6"/>
        <v/>
      </c>
      <c r="AS13" t="str">
        <f t="shared" si="7"/>
        <v/>
      </c>
      <c r="AT13" t="str">
        <f t="shared" si="8"/>
        <v/>
      </c>
      <c r="AU13" t="str">
        <f t="shared" si="9"/>
        <v/>
      </c>
      <c r="AW13" s="49" t="b">
        <v>0</v>
      </c>
      <c r="AX13">
        <f t="shared" si="10"/>
        <v>1</v>
      </c>
    </row>
    <row r="14" spans="1:50" x14ac:dyDescent="0.3">
      <c r="AC14" s="50"/>
      <c r="AD14" s="56"/>
      <c r="AE14" s="56">
        <v>2</v>
      </c>
      <c r="AF14" s="56">
        <v>3</v>
      </c>
      <c r="AG14" s="56"/>
      <c r="AH14" s="56"/>
      <c r="AI14" s="56"/>
      <c r="AJ14" s="56"/>
      <c r="AK14" s="56"/>
      <c r="AL14" s="56"/>
      <c r="AN14" t="str">
        <f t="shared" si="2"/>
        <v/>
      </c>
      <c r="AO14">
        <f t="shared" si="3"/>
        <v>1</v>
      </c>
      <c r="AP14">
        <f t="shared" si="4"/>
        <v>1</v>
      </c>
      <c r="AQ14" t="str">
        <f t="shared" si="5"/>
        <v/>
      </c>
      <c r="AR14" t="str">
        <f t="shared" si="6"/>
        <v/>
      </c>
      <c r="AS14" t="str">
        <f t="shared" si="7"/>
        <v/>
      </c>
      <c r="AT14" t="str">
        <f t="shared" si="8"/>
        <v/>
      </c>
      <c r="AU14" t="str">
        <f t="shared" si="9"/>
        <v/>
      </c>
      <c r="AW14" s="49" t="b">
        <v>1</v>
      </c>
      <c r="AX14">
        <f t="shared" si="10"/>
        <v>0</v>
      </c>
    </row>
    <row r="15" spans="1:50" x14ac:dyDescent="0.3">
      <c r="AC15" s="50"/>
      <c r="AD15" s="56"/>
      <c r="AE15" s="56">
        <v>2</v>
      </c>
      <c r="AF15" s="56">
        <v>3</v>
      </c>
      <c r="AG15" s="56"/>
      <c r="AH15" s="56"/>
      <c r="AI15" s="56"/>
      <c r="AJ15" s="56"/>
      <c r="AK15" s="56"/>
      <c r="AL15" s="56"/>
      <c r="AN15" t="str">
        <f t="shared" si="2"/>
        <v/>
      </c>
      <c r="AO15">
        <f t="shared" si="3"/>
        <v>1</v>
      </c>
      <c r="AP15">
        <f t="shared" si="4"/>
        <v>1</v>
      </c>
      <c r="AQ15" t="str">
        <f t="shared" si="5"/>
        <v/>
      </c>
      <c r="AR15" t="str">
        <f t="shared" si="6"/>
        <v/>
      </c>
      <c r="AS15" t="str">
        <f t="shared" si="7"/>
        <v/>
      </c>
      <c r="AT15" t="str">
        <f t="shared" si="8"/>
        <v/>
      </c>
      <c r="AU15" t="str">
        <f t="shared" si="9"/>
        <v/>
      </c>
      <c r="AW15" s="59" t="b">
        <v>1</v>
      </c>
      <c r="AX15">
        <f t="shared" si="10"/>
        <v>0</v>
      </c>
    </row>
    <row r="16" spans="1:50" x14ac:dyDescent="0.3">
      <c r="AC16" s="50"/>
      <c r="AD16" s="56"/>
      <c r="AE16" s="56"/>
      <c r="AF16" s="56">
        <v>3</v>
      </c>
      <c r="AG16" s="56"/>
      <c r="AH16" s="56"/>
      <c r="AI16" s="56"/>
      <c r="AJ16" s="56">
        <v>2</v>
      </c>
      <c r="AK16" s="56"/>
      <c r="AL16" s="56"/>
      <c r="AN16" t="str">
        <f t="shared" si="2"/>
        <v/>
      </c>
      <c r="AO16" t="str">
        <f t="shared" si="3"/>
        <v/>
      </c>
      <c r="AP16">
        <f t="shared" si="4"/>
        <v>1</v>
      </c>
      <c r="AQ16" t="str">
        <f t="shared" si="5"/>
        <v/>
      </c>
      <c r="AR16" t="str">
        <f t="shared" si="6"/>
        <v/>
      </c>
      <c r="AS16" t="str">
        <f t="shared" si="7"/>
        <v/>
      </c>
      <c r="AT16">
        <f t="shared" si="8"/>
        <v>1</v>
      </c>
      <c r="AU16" t="str">
        <f t="shared" si="9"/>
        <v/>
      </c>
      <c r="AW16" s="49" t="b">
        <v>0</v>
      </c>
      <c r="AX16">
        <f t="shared" si="10"/>
        <v>1</v>
      </c>
    </row>
    <row r="17" spans="29:50" x14ac:dyDescent="0.3">
      <c r="AC17" s="50"/>
      <c r="AD17" s="56"/>
      <c r="AE17" s="56">
        <v>3</v>
      </c>
      <c r="AF17" s="56"/>
      <c r="AG17" s="56">
        <v>2</v>
      </c>
      <c r="AH17" s="56">
        <v>2</v>
      </c>
      <c r="AI17" s="56"/>
      <c r="AJ17" s="56"/>
      <c r="AK17" s="56"/>
      <c r="AL17" s="56"/>
      <c r="AN17" t="str">
        <f t="shared" ref="AN17:AN80" si="11">IF(AD17&gt;=2,1,"")</f>
        <v/>
      </c>
      <c r="AO17">
        <f t="shared" si="3"/>
        <v>1</v>
      </c>
      <c r="AP17" t="str">
        <f t="shared" si="4"/>
        <v/>
      </c>
      <c r="AQ17">
        <f t="shared" si="5"/>
        <v>1</v>
      </c>
      <c r="AR17">
        <f t="shared" si="6"/>
        <v>1</v>
      </c>
      <c r="AS17" t="str">
        <f t="shared" ref="AS17:AS80" si="12">IF(AI17&gt;=2,1,"")</f>
        <v/>
      </c>
      <c r="AT17" t="str">
        <f t="shared" ref="AT17:AT80" si="13">IF(AJ17&gt;=2,1,"")</f>
        <v/>
      </c>
      <c r="AU17" t="str">
        <f t="shared" ref="AU17:AU80" si="14">IF(AK17&gt;=2,1,"")</f>
        <v/>
      </c>
      <c r="AW17" s="49" t="b">
        <v>1</v>
      </c>
      <c r="AX17">
        <f t="shared" si="10"/>
        <v>0</v>
      </c>
    </row>
    <row r="18" spans="29:50" x14ac:dyDescent="0.3">
      <c r="AC18" s="50"/>
      <c r="AD18" s="56">
        <v>3</v>
      </c>
      <c r="AE18" s="56"/>
      <c r="AF18" s="56"/>
      <c r="AG18" s="56"/>
      <c r="AH18" s="56"/>
      <c r="AI18" s="56"/>
      <c r="AJ18" s="56"/>
      <c r="AK18" s="56"/>
      <c r="AL18" s="56"/>
      <c r="AN18">
        <f t="shared" si="11"/>
        <v>1</v>
      </c>
      <c r="AO18" t="str">
        <f t="shared" si="3"/>
        <v/>
      </c>
      <c r="AP18" t="str">
        <f t="shared" si="4"/>
        <v/>
      </c>
      <c r="AQ18" t="str">
        <f t="shared" si="5"/>
        <v/>
      </c>
      <c r="AR18" t="str">
        <f t="shared" si="6"/>
        <v/>
      </c>
      <c r="AS18" t="str">
        <f t="shared" si="12"/>
        <v/>
      </c>
      <c r="AT18" t="str">
        <f t="shared" si="13"/>
        <v/>
      </c>
      <c r="AU18" t="str">
        <f t="shared" si="14"/>
        <v/>
      </c>
      <c r="AW18" s="49" t="b">
        <v>0</v>
      </c>
      <c r="AX18">
        <f t="shared" si="10"/>
        <v>1</v>
      </c>
    </row>
    <row r="19" spans="29:50" x14ac:dyDescent="0.3">
      <c r="AC19" s="50"/>
      <c r="AD19" s="56">
        <v>3</v>
      </c>
      <c r="AE19" s="56">
        <v>2</v>
      </c>
      <c r="AF19" s="56">
        <v>2</v>
      </c>
      <c r="AG19" s="56">
        <v>2</v>
      </c>
      <c r="AH19" s="56"/>
      <c r="AI19" s="56"/>
      <c r="AJ19" s="56"/>
      <c r="AK19" s="56"/>
      <c r="AL19" s="56"/>
      <c r="AN19">
        <f t="shared" si="11"/>
        <v>1</v>
      </c>
      <c r="AO19">
        <f t="shared" si="3"/>
        <v>1</v>
      </c>
      <c r="AP19">
        <f t="shared" si="4"/>
        <v>1</v>
      </c>
      <c r="AQ19">
        <f t="shared" si="5"/>
        <v>1</v>
      </c>
      <c r="AR19" t="str">
        <f t="shared" si="6"/>
        <v/>
      </c>
      <c r="AS19" t="str">
        <f t="shared" si="12"/>
        <v/>
      </c>
      <c r="AT19" t="str">
        <f t="shared" si="13"/>
        <v/>
      </c>
      <c r="AU19" t="str">
        <f t="shared" si="14"/>
        <v/>
      </c>
      <c r="AW19" s="49" t="b">
        <v>1</v>
      </c>
      <c r="AX19">
        <f t="shared" si="10"/>
        <v>0</v>
      </c>
    </row>
    <row r="20" spans="29:50" x14ac:dyDescent="0.3">
      <c r="AC20" s="50"/>
      <c r="AD20" s="56"/>
      <c r="AE20" s="56"/>
      <c r="AF20" s="56">
        <v>3</v>
      </c>
      <c r="AG20" s="56"/>
      <c r="AH20" s="56"/>
      <c r="AI20" s="56"/>
      <c r="AJ20" s="56"/>
      <c r="AK20" s="56"/>
      <c r="AL20" s="56"/>
      <c r="AN20" t="str">
        <f t="shared" si="11"/>
        <v/>
      </c>
      <c r="AO20" t="str">
        <f t="shared" si="3"/>
        <v/>
      </c>
      <c r="AP20">
        <f t="shared" si="4"/>
        <v>1</v>
      </c>
      <c r="AQ20" t="str">
        <f t="shared" si="5"/>
        <v/>
      </c>
      <c r="AR20" t="str">
        <f t="shared" si="6"/>
        <v/>
      </c>
      <c r="AS20" t="str">
        <f t="shared" si="12"/>
        <v/>
      </c>
      <c r="AT20" t="str">
        <f t="shared" si="13"/>
        <v/>
      </c>
      <c r="AU20" t="str">
        <f t="shared" si="14"/>
        <v/>
      </c>
      <c r="AW20" s="49" t="b">
        <v>1</v>
      </c>
      <c r="AX20">
        <f t="shared" si="10"/>
        <v>0</v>
      </c>
    </row>
    <row r="21" spans="29:50" x14ac:dyDescent="0.3">
      <c r="AC21" s="50"/>
      <c r="AD21" s="56"/>
      <c r="AE21" s="56"/>
      <c r="AF21" s="56"/>
      <c r="AG21" s="56">
        <v>3</v>
      </c>
      <c r="AH21" s="56">
        <v>2</v>
      </c>
      <c r="AI21" s="56"/>
      <c r="AJ21" s="56"/>
      <c r="AK21" s="56"/>
      <c r="AL21" s="56"/>
      <c r="AN21" t="str">
        <f t="shared" si="11"/>
        <v/>
      </c>
      <c r="AO21" t="str">
        <f t="shared" si="3"/>
        <v/>
      </c>
      <c r="AP21" t="str">
        <f t="shared" si="4"/>
        <v/>
      </c>
      <c r="AQ21">
        <f t="shared" si="5"/>
        <v>1</v>
      </c>
      <c r="AR21">
        <f t="shared" si="6"/>
        <v>1</v>
      </c>
      <c r="AS21" t="str">
        <f t="shared" si="12"/>
        <v/>
      </c>
      <c r="AT21" t="str">
        <f t="shared" si="13"/>
        <v/>
      </c>
      <c r="AU21" t="str">
        <f t="shared" si="14"/>
        <v/>
      </c>
      <c r="AW21" s="49" t="b">
        <v>1</v>
      </c>
      <c r="AX21">
        <f t="shared" si="10"/>
        <v>0</v>
      </c>
    </row>
    <row r="22" spans="29:50" x14ac:dyDescent="0.3">
      <c r="AC22" s="50"/>
      <c r="AD22" s="56"/>
      <c r="AE22" s="56">
        <v>2</v>
      </c>
      <c r="AF22" s="56">
        <v>3</v>
      </c>
      <c r="AG22" s="56"/>
      <c r="AH22" s="56"/>
      <c r="AI22" s="56"/>
      <c r="AJ22" s="56"/>
      <c r="AK22" s="56"/>
      <c r="AL22" s="56"/>
      <c r="AN22" t="str">
        <f t="shared" si="11"/>
        <v/>
      </c>
      <c r="AO22">
        <f t="shared" si="3"/>
        <v>1</v>
      </c>
      <c r="AP22">
        <f t="shared" si="4"/>
        <v>1</v>
      </c>
      <c r="AQ22" t="str">
        <f t="shared" si="5"/>
        <v/>
      </c>
      <c r="AR22" t="str">
        <f t="shared" si="6"/>
        <v/>
      </c>
      <c r="AS22" t="str">
        <f t="shared" si="12"/>
        <v/>
      </c>
      <c r="AT22" t="str">
        <f t="shared" si="13"/>
        <v/>
      </c>
      <c r="AU22" t="str">
        <f t="shared" si="14"/>
        <v/>
      </c>
      <c r="AW22" s="49" t="b">
        <v>0</v>
      </c>
      <c r="AX22">
        <f t="shared" si="10"/>
        <v>1</v>
      </c>
    </row>
    <row r="23" spans="29:50" x14ac:dyDescent="0.3">
      <c r="AC23" s="50"/>
      <c r="AD23" s="56"/>
      <c r="AE23" s="56"/>
      <c r="AF23" s="56">
        <v>2</v>
      </c>
      <c r="AG23" s="56">
        <v>3</v>
      </c>
      <c r="AH23" s="56"/>
      <c r="AI23" s="56"/>
      <c r="AJ23" s="56"/>
      <c r="AK23" s="56"/>
      <c r="AL23" s="56"/>
      <c r="AN23" t="str">
        <f t="shared" si="11"/>
        <v/>
      </c>
      <c r="AO23" t="str">
        <f t="shared" si="3"/>
        <v/>
      </c>
      <c r="AP23">
        <f t="shared" si="4"/>
        <v>1</v>
      </c>
      <c r="AQ23">
        <f t="shared" si="5"/>
        <v>1</v>
      </c>
      <c r="AR23" t="str">
        <f t="shared" si="6"/>
        <v/>
      </c>
      <c r="AS23" t="str">
        <f t="shared" si="12"/>
        <v/>
      </c>
      <c r="AT23" t="str">
        <f t="shared" si="13"/>
        <v/>
      </c>
      <c r="AU23" t="str">
        <f t="shared" si="14"/>
        <v/>
      </c>
      <c r="AW23" s="49" t="b">
        <v>0</v>
      </c>
      <c r="AX23">
        <f t="shared" si="10"/>
        <v>1</v>
      </c>
    </row>
    <row r="24" spans="29:50" x14ac:dyDescent="0.3">
      <c r="AC24" s="50"/>
      <c r="AD24" s="56"/>
      <c r="AE24" s="56">
        <v>2</v>
      </c>
      <c r="AF24" s="56">
        <v>3</v>
      </c>
      <c r="AG24" s="56"/>
      <c r="AH24" s="56"/>
      <c r="AI24" s="56"/>
      <c r="AJ24" s="56"/>
      <c r="AK24" s="56"/>
      <c r="AL24" s="56"/>
      <c r="AN24" t="str">
        <f t="shared" si="11"/>
        <v/>
      </c>
      <c r="AO24">
        <f t="shared" si="3"/>
        <v>1</v>
      </c>
      <c r="AP24">
        <f t="shared" si="4"/>
        <v>1</v>
      </c>
      <c r="AQ24" t="str">
        <f t="shared" si="5"/>
        <v/>
      </c>
      <c r="AR24" t="str">
        <f t="shared" si="6"/>
        <v/>
      </c>
      <c r="AS24" t="str">
        <f t="shared" si="12"/>
        <v/>
      </c>
      <c r="AT24" t="str">
        <f t="shared" si="13"/>
        <v/>
      </c>
      <c r="AU24" t="str">
        <f t="shared" si="14"/>
        <v/>
      </c>
      <c r="AW24" s="49" t="b">
        <v>1</v>
      </c>
      <c r="AX24">
        <f t="shared" si="10"/>
        <v>0</v>
      </c>
    </row>
    <row r="25" spans="29:50" x14ac:dyDescent="0.3">
      <c r="AC25" s="50"/>
      <c r="AD25" s="56"/>
      <c r="AE25" s="56">
        <v>2</v>
      </c>
      <c r="AF25" s="56">
        <v>3</v>
      </c>
      <c r="AG25" s="56"/>
      <c r="AH25" s="56"/>
      <c r="AI25" s="56"/>
      <c r="AJ25" s="56"/>
      <c r="AK25" s="56"/>
      <c r="AL25" s="56"/>
      <c r="AN25" t="str">
        <f t="shared" si="11"/>
        <v/>
      </c>
      <c r="AO25">
        <f t="shared" si="3"/>
        <v>1</v>
      </c>
      <c r="AP25">
        <f t="shared" si="4"/>
        <v>1</v>
      </c>
      <c r="AQ25" t="str">
        <f t="shared" si="5"/>
        <v/>
      </c>
      <c r="AR25" t="str">
        <f t="shared" si="6"/>
        <v/>
      </c>
      <c r="AS25" t="str">
        <f t="shared" si="12"/>
        <v/>
      </c>
      <c r="AT25" t="str">
        <f t="shared" si="13"/>
        <v/>
      </c>
      <c r="AU25" t="str">
        <f t="shared" si="14"/>
        <v/>
      </c>
      <c r="AW25" s="49" t="b">
        <v>0</v>
      </c>
      <c r="AX25">
        <f t="shared" si="10"/>
        <v>1</v>
      </c>
    </row>
    <row r="26" spans="29:50" x14ac:dyDescent="0.3">
      <c r="AC26" s="50"/>
      <c r="AD26" s="56"/>
      <c r="AE26" s="56"/>
      <c r="AF26" s="56">
        <v>2</v>
      </c>
      <c r="AG26" s="56">
        <v>3</v>
      </c>
      <c r="AH26" s="56"/>
      <c r="AI26" s="56"/>
      <c r="AJ26" s="56"/>
      <c r="AK26" s="56"/>
      <c r="AL26" s="56"/>
      <c r="AN26" t="str">
        <f t="shared" si="11"/>
        <v/>
      </c>
      <c r="AO26" t="str">
        <f t="shared" si="3"/>
        <v/>
      </c>
      <c r="AP26">
        <f t="shared" si="4"/>
        <v>1</v>
      </c>
      <c r="AQ26">
        <f t="shared" si="5"/>
        <v>1</v>
      </c>
      <c r="AR26" t="str">
        <f t="shared" si="6"/>
        <v/>
      </c>
      <c r="AS26" t="str">
        <f t="shared" si="12"/>
        <v/>
      </c>
      <c r="AT26" t="str">
        <f t="shared" si="13"/>
        <v/>
      </c>
      <c r="AU26" t="str">
        <f t="shared" si="14"/>
        <v/>
      </c>
      <c r="AW26" s="49" t="b">
        <v>0</v>
      </c>
      <c r="AX26">
        <f t="shared" si="10"/>
        <v>1</v>
      </c>
    </row>
    <row r="27" spans="29:50" x14ac:dyDescent="0.3">
      <c r="AC27" s="50"/>
      <c r="AD27" s="56"/>
      <c r="AE27" s="56"/>
      <c r="AF27" s="56"/>
      <c r="AG27" s="56">
        <v>3</v>
      </c>
      <c r="AH27" s="56"/>
      <c r="AI27" s="56"/>
      <c r="AJ27" s="56"/>
      <c r="AK27" s="56"/>
      <c r="AL27" s="56"/>
      <c r="AN27" t="str">
        <f t="shared" si="11"/>
        <v/>
      </c>
      <c r="AO27" t="str">
        <f t="shared" si="3"/>
        <v/>
      </c>
      <c r="AP27" t="str">
        <f t="shared" si="4"/>
        <v/>
      </c>
      <c r="AQ27">
        <f t="shared" si="5"/>
        <v>1</v>
      </c>
      <c r="AR27" t="str">
        <f t="shared" si="6"/>
        <v/>
      </c>
      <c r="AS27" t="str">
        <f t="shared" si="12"/>
        <v/>
      </c>
      <c r="AT27" t="str">
        <f t="shared" si="13"/>
        <v/>
      </c>
      <c r="AU27" t="str">
        <f t="shared" si="14"/>
        <v/>
      </c>
      <c r="AW27" s="49" t="b">
        <v>0</v>
      </c>
      <c r="AX27">
        <f t="shared" si="10"/>
        <v>1</v>
      </c>
    </row>
    <row r="28" spans="29:50" x14ac:dyDescent="0.3">
      <c r="AC28" s="50"/>
      <c r="AD28" s="56"/>
      <c r="AE28" s="56"/>
      <c r="AF28" s="56">
        <v>2</v>
      </c>
      <c r="AG28" s="56">
        <v>3</v>
      </c>
      <c r="AH28" s="56"/>
      <c r="AI28" s="56"/>
      <c r="AJ28" s="56"/>
      <c r="AK28" s="56"/>
      <c r="AL28" s="56"/>
      <c r="AN28" t="str">
        <f t="shared" si="11"/>
        <v/>
      </c>
      <c r="AO28" t="str">
        <f t="shared" si="3"/>
        <v/>
      </c>
      <c r="AP28">
        <f t="shared" si="4"/>
        <v>1</v>
      </c>
      <c r="AQ28">
        <f t="shared" si="5"/>
        <v>1</v>
      </c>
      <c r="AR28" t="str">
        <f t="shared" si="6"/>
        <v/>
      </c>
      <c r="AS28" t="str">
        <f t="shared" si="12"/>
        <v/>
      </c>
      <c r="AT28" t="str">
        <f t="shared" si="13"/>
        <v/>
      </c>
      <c r="AU28" t="str">
        <f t="shared" si="14"/>
        <v/>
      </c>
      <c r="AW28" s="49" t="b">
        <v>1</v>
      </c>
      <c r="AX28">
        <f t="shared" si="10"/>
        <v>0</v>
      </c>
    </row>
    <row r="29" spans="29:50" x14ac:dyDescent="0.3">
      <c r="AC29" s="50"/>
      <c r="AD29" s="56"/>
      <c r="AE29" s="56"/>
      <c r="AF29" s="56">
        <v>2</v>
      </c>
      <c r="AG29" s="56">
        <v>3</v>
      </c>
      <c r="AH29" s="56"/>
      <c r="AI29" s="56"/>
      <c r="AJ29" s="56"/>
      <c r="AK29" s="56"/>
      <c r="AL29" s="56"/>
      <c r="AN29" t="str">
        <f t="shared" si="11"/>
        <v/>
      </c>
      <c r="AO29" t="str">
        <f t="shared" si="3"/>
        <v/>
      </c>
      <c r="AP29">
        <f t="shared" si="4"/>
        <v>1</v>
      </c>
      <c r="AQ29">
        <f t="shared" si="5"/>
        <v>1</v>
      </c>
      <c r="AR29" t="str">
        <f t="shared" si="6"/>
        <v/>
      </c>
      <c r="AS29" t="str">
        <f t="shared" si="12"/>
        <v/>
      </c>
      <c r="AT29" t="str">
        <f t="shared" si="13"/>
        <v/>
      </c>
      <c r="AU29" t="str">
        <f t="shared" si="14"/>
        <v/>
      </c>
      <c r="AW29" s="49" t="b">
        <v>0</v>
      </c>
      <c r="AX29">
        <f t="shared" si="10"/>
        <v>1</v>
      </c>
    </row>
    <row r="30" spans="29:50" x14ac:dyDescent="0.3">
      <c r="AC30" s="50"/>
      <c r="AD30" s="56"/>
      <c r="AE30" s="56"/>
      <c r="AF30" s="56">
        <v>3</v>
      </c>
      <c r="AG30" s="56"/>
      <c r="AH30" s="56"/>
      <c r="AI30" s="56"/>
      <c r="AJ30" s="56"/>
      <c r="AK30" s="56"/>
      <c r="AL30" s="56"/>
      <c r="AN30" t="str">
        <f t="shared" si="11"/>
        <v/>
      </c>
      <c r="AO30" t="str">
        <f t="shared" si="3"/>
        <v/>
      </c>
      <c r="AP30">
        <f t="shared" si="4"/>
        <v>1</v>
      </c>
      <c r="AQ30" t="str">
        <f t="shared" si="5"/>
        <v/>
      </c>
      <c r="AR30" t="str">
        <f t="shared" si="6"/>
        <v/>
      </c>
      <c r="AS30" t="str">
        <f t="shared" si="12"/>
        <v/>
      </c>
      <c r="AT30" t="str">
        <f t="shared" si="13"/>
        <v/>
      </c>
      <c r="AU30" t="str">
        <f t="shared" si="14"/>
        <v/>
      </c>
      <c r="AW30" s="59" t="b">
        <v>1</v>
      </c>
      <c r="AX30">
        <f t="shared" si="10"/>
        <v>0</v>
      </c>
    </row>
    <row r="31" spans="29:50" x14ac:dyDescent="0.3">
      <c r="AC31" s="50"/>
      <c r="AD31" s="56"/>
      <c r="AE31" s="56"/>
      <c r="AF31" s="56"/>
      <c r="AG31" s="56">
        <v>3</v>
      </c>
      <c r="AH31" s="56"/>
      <c r="AI31" s="56"/>
      <c r="AJ31" s="56"/>
      <c r="AK31" s="56"/>
      <c r="AL31" s="56"/>
      <c r="AN31" t="str">
        <f t="shared" si="11"/>
        <v/>
      </c>
      <c r="AO31" t="str">
        <f t="shared" si="3"/>
        <v/>
      </c>
      <c r="AP31" t="str">
        <f t="shared" si="4"/>
        <v/>
      </c>
      <c r="AQ31">
        <f t="shared" si="5"/>
        <v>1</v>
      </c>
      <c r="AR31" t="str">
        <f t="shared" si="6"/>
        <v/>
      </c>
      <c r="AS31" t="str">
        <f t="shared" si="12"/>
        <v/>
      </c>
      <c r="AT31" t="str">
        <f t="shared" si="13"/>
        <v/>
      </c>
      <c r="AU31" t="str">
        <f t="shared" si="14"/>
        <v/>
      </c>
      <c r="AW31" s="49" t="b">
        <v>1</v>
      </c>
      <c r="AX31">
        <f t="shared" si="10"/>
        <v>0</v>
      </c>
    </row>
    <row r="32" spans="29:50" x14ac:dyDescent="0.3">
      <c r="AC32" s="50"/>
      <c r="AD32" s="56"/>
      <c r="AE32" s="56"/>
      <c r="AF32" s="56"/>
      <c r="AG32" s="56">
        <v>3</v>
      </c>
      <c r="AH32" s="56"/>
      <c r="AI32" s="56"/>
      <c r="AJ32" s="56"/>
      <c r="AK32" s="56"/>
      <c r="AL32" s="56"/>
      <c r="AN32" t="str">
        <f t="shared" si="11"/>
        <v/>
      </c>
      <c r="AO32" t="str">
        <f t="shared" si="3"/>
        <v/>
      </c>
      <c r="AP32" t="str">
        <f t="shared" si="4"/>
        <v/>
      </c>
      <c r="AQ32">
        <f t="shared" si="5"/>
        <v>1</v>
      </c>
      <c r="AR32" t="str">
        <f t="shared" si="6"/>
        <v/>
      </c>
      <c r="AS32" t="str">
        <f t="shared" si="12"/>
        <v/>
      </c>
      <c r="AT32" t="str">
        <f t="shared" si="13"/>
        <v/>
      </c>
      <c r="AU32" t="str">
        <f t="shared" si="14"/>
        <v/>
      </c>
      <c r="AW32" s="49" t="b">
        <v>1</v>
      </c>
      <c r="AX32">
        <f t="shared" si="10"/>
        <v>0</v>
      </c>
    </row>
    <row r="33" spans="29:50" x14ac:dyDescent="0.3">
      <c r="AC33" s="50"/>
      <c r="AD33" s="56"/>
      <c r="AE33" s="56">
        <v>1</v>
      </c>
      <c r="AF33" s="56">
        <v>3</v>
      </c>
      <c r="AG33" s="56"/>
      <c r="AH33" s="56"/>
      <c r="AI33" s="56"/>
      <c r="AJ33" s="56"/>
      <c r="AK33" s="56"/>
      <c r="AL33" s="56"/>
      <c r="AN33" t="str">
        <f t="shared" si="11"/>
        <v/>
      </c>
      <c r="AO33" t="str">
        <f t="shared" si="3"/>
        <v/>
      </c>
      <c r="AP33">
        <f t="shared" si="4"/>
        <v>1</v>
      </c>
      <c r="AQ33" t="str">
        <f t="shared" si="5"/>
        <v/>
      </c>
      <c r="AR33" t="str">
        <f t="shared" si="6"/>
        <v/>
      </c>
      <c r="AS33" t="str">
        <f t="shared" si="12"/>
        <v/>
      </c>
      <c r="AT33" t="str">
        <f t="shared" si="13"/>
        <v/>
      </c>
      <c r="AU33" t="str">
        <f t="shared" si="14"/>
        <v/>
      </c>
      <c r="AW33" s="49" t="b">
        <v>1</v>
      </c>
      <c r="AX33">
        <f t="shared" si="10"/>
        <v>0</v>
      </c>
    </row>
    <row r="34" spans="29:50" x14ac:dyDescent="0.3">
      <c r="AC34" s="50"/>
      <c r="AD34" s="56"/>
      <c r="AE34" s="56">
        <v>2</v>
      </c>
      <c r="AF34" s="56">
        <v>3</v>
      </c>
      <c r="AG34" s="56"/>
      <c r="AH34" s="56"/>
      <c r="AI34" s="56"/>
      <c r="AJ34" s="56"/>
      <c r="AK34" s="56"/>
      <c r="AL34" s="56"/>
      <c r="AN34" t="str">
        <f t="shared" si="11"/>
        <v/>
      </c>
      <c r="AO34">
        <f t="shared" si="3"/>
        <v>1</v>
      </c>
      <c r="AP34">
        <f t="shared" si="4"/>
        <v>1</v>
      </c>
      <c r="AQ34" t="str">
        <f t="shared" si="5"/>
        <v/>
      </c>
      <c r="AR34" t="str">
        <f t="shared" si="6"/>
        <v/>
      </c>
      <c r="AS34" t="str">
        <f t="shared" si="12"/>
        <v/>
      </c>
      <c r="AT34" t="str">
        <f t="shared" si="13"/>
        <v/>
      </c>
      <c r="AU34" t="str">
        <f t="shared" si="14"/>
        <v/>
      </c>
      <c r="AW34" s="49" t="b">
        <v>1</v>
      </c>
      <c r="AX34">
        <f t="shared" si="10"/>
        <v>0</v>
      </c>
    </row>
    <row r="35" spans="29:50" x14ac:dyDescent="0.3">
      <c r="AC35" s="50"/>
      <c r="AD35" s="56"/>
      <c r="AE35" s="56">
        <v>2</v>
      </c>
      <c r="AF35" s="56">
        <v>3</v>
      </c>
      <c r="AG35" s="56"/>
      <c r="AH35" s="56"/>
      <c r="AI35" s="56"/>
      <c r="AJ35" s="56"/>
      <c r="AK35" s="56"/>
      <c r="AL35" s="56"/>
      <c r="AN35" t="str">
        <f t="shared" si="11"/>
        <v/>
      </c>
      <c r="AO35">
        <f t="shared" si="3"/>
        <v>1</v>
      </c>
      <c r="AP35">
        <f t="shared" si="4"/>
        <v>1</v>
      </c>
      <c r="AQ35" t="str">
        <f t="shared" si="5"/>
        <v/>
      </c>
      <c r="AR35" t="str">
        <f t="shared" si="6"/>
        <v/>
      </c>
      <c r="AS35" t="str">
        <f t="shared" si="12"/>
        <v/>
      </c>
      <c r="AT35" t="str">
        <f t="shared" si="13"/>
        <v/>
      </c>
      <c r="AU35" t="str">
        <f t="shared" si="14"/>
        <v/>
      </c>
      <c r="AW35" s="49" t="b">
        <v>1</v>
      </c>
      <c r="AX35">
        <f t="shared" si="10"/>
        <v>0</v>
      </c>
    </row>
    <row r="36" spans="29:50" x14ac:dyDescent="0.3">
      <c r="AC36" s="50"/>
      <c r="AD36" s="56"/>
      <c r="AE36" s="56"/>
      <c r="AF36" s="56"/>
      <c r="AG36" s="56">
        <v>3</v>
      </c>
      <c r="AH36" s="56"/>
      <c r="AI36" s="56"/>
      <c r="AJ36" s="56"/>
      <c r="AK36" s="56"/>
      <c r="AL36" s="56"/>
      <c r="AN36" t="str">
        <f t="shared" si="11"/>
        <v/>
      </c>
      <c r="AO36" t="str">
        <f t="shared" si="3"/>
        <v/>
      </c>
      <c r="AP36" t="str">
        <f t="shared" si="4"/>
        <v/>
      </c>
      <c r="AQ36">
        <f t="shared" si="5"/>
        <v>1</v>
      </c>
      <c r="AR36" t="str">
        <f t="shared" si="6"/>
        <v/>
      </c>
      <c r="AS36" t="str">
        <f t="shared" si="12"/>
        <v/>
      </c>
      <c r="AT36" t="str">
        <f t="shared" si="13"/>
        <v/>
      </c>
      <c r="AU36" t="str">
        <f t="shared" si="14"/>
        <v/>
      </c>
      <c r="AW36" s="49" t="b">
        <v>1</v>
      </c>
      <c r="AX36">
        <f t="shared" si="10"/>
        <v>0</v>
      </c>
    </row>
    <row r="37" spans="29:50" x14ac:dyDescent="0.3">
      <c r="AC37" s="50"/>
      <c r="AD37" s="56"/>
      <c r="AE37" s="56">
        <v>2</v>
      </c>
      <c r="AF37" s="56">
        <v>3</v>
      </c>
      <c r="AG37" s="56"/>
      <c r="AH37" s="56"/>
      <c r="AI37" s="56"/>
      <c r="AJ37" s="56"/>
      <c r="AK37" s="56"/>
      <c r="AL37" s="56"/>
      <c r="AN37" t="str">
        <f t="shared" si="11"/>
        <v/>
      </c>
      <c r="AO37">
        <f t="shared" si="3"/>
        <v>1</v>
      </c>
      <c r="AP37">
        <f t="shared" si="4"/>
        <v>1</v>
      </c>
      <c r="AQ37" t="str">
        <f t="shared" si="5"/>
        <v/>
      </c>
      <c r="AR37" t="str">
        <f t="shared" si="6"/>
        <v/>
      </c>
      <c r="AS37" t="str">
        <f t="shared" si="12"/>
        <v/>
      </c>
      <c r="AT37" t="str">
        <f t="shared" si="13"/>
        <v/>
      </c>
      <c r="AU37" t="str">
        <f t="shared" si="14"/>
        <v/>
      </c>
      <c r="AW37" s="49" t="b">
        <v>1</v>
      </c>
      <c r="AX37">
        <f t="shared" si="10"/>
        <v>0</v>
      </c>
    </row>
    <row r="38" spans="29:50" x14ac:dyDescent="0.3">
      <c r="AC38" s="50"/>
      <c r="AD38" s="56"/>
      <c r="AE38" s="56"/>
      <c r="AF38" s="56">
        <v>2</v>
      </c>
      <c r="AG38" s="56">
        <v>3</v>
      </c>
      <c r="AH38" s="56"/>
      <c r="AI38" s="56"/>
      <c r="AJ38" s="56"/>
      <c r="AK38" s="56"/>
      <c r="AL38" s="56"/>
      <c r="AN38" t="str">
        <f t="shared" si="11"/>
        <v/>
      </c>
      <c r="AO38" t="str">
        <f t="shared" si="3"/>
        <v/>
      </c>
      <c r="AP38">
        <f t="shared" si="4"/>
        <v>1</v>
      </c>
      <c r="AQ38">
        <f t="shared" si="5"/>
        <v>1</v>
      </c>
      <c r="AR38" t="str">
        <f t="shared" si="6"/>
        <v/>
      </c>
      <c r="AS38" t="str">
        <f t="shared" si="12"/>
        <v/>
      </c>
      <c r="AT38" t="str">
        <f t="shared" si="13"/>
        <v/>
      </c>
      <c r="AU38" t="str">
        <f t="shared" si="14"/>
        <v/>
      </c>
      <c r="AW38" s="49" t="b">
        <v>1</v>
      </c>
      <c r="AX38">
        <f t="shared" si="10"/>
        <v>0</v>
      </c>
    </row>
    <row r="39" spans="29:50" x14ac:dyDescent="0.3">
      <c r="AC39" s="50"/>
      <c r="AD39" s="56"/>
      <c r="AE39" s="56"/>
      <c r="AF39" s="56">
        <v>3</v>
      </c>
      <c r="AG39" s="56"/>
      <c r="AH39" s="56"/>
      <c r="AI39" s="56"/>
      <c r="AJ39" s="56"/>
      <c r="AK39" s="56"/>
      <c r="AL39" s="56"/>
      <c r="AN39" t="str">
        <f t="shared" si="11"/>
        <v/>
      </c>
      <c r="AO39" t="str">
        <f t="shared" si="3"/>
        <v/>
      </c>
      <c r="AP39">
        <f t="shared" si="4"/>
        <v>1</v>
      </c>
      <c r="AQ39" t="str">
        <f t="shared" si="5"/>
        <v/>
      </c>
      <c r="AR39" t="str">
        <f t="shared" si="6"/>
        <v/>
      </c>
      <c r="AS39" t="str">
        <f t="shared" si="12"/>
        <v/>
      </c>
      <c r="AT39" t="str">
        <f t="shared" si="13"/>
        <v/>
      </c>
      <c r="AU39" t="str">
        <f t="shared" si="14"/>
        <v/>
      </c>
      <c r="AW39" s="49" t="b">
        <v>0</v>
      </c>
      <c r="AX39">
        <f t="shared" si="10"/>
        <v>1</v>
      </c>
    </row>
    <row r="40" spans="29:50" x14ac:dyDescent="0.3">
      <c r="AC40" s="50"/>
      <c r="AD40" s="56"/>
      <c r="AE40" s="56"/>
      <c r="AF40" s="56">
        <v>3</v>
      </c>
      <c r="AG40" s="56"/>
      <c r="AH40" s="56"/>
      <c r="AI40" s="56"/>
      <c r="AJ40" s="56">
        <v>2</v>
      </c>
      <c r="AK40" s="56"/>
      <c r="AL40" s="56"/>
      <c r="AN40" t="str">
        <f t="shared" si="11"/>
        <v/>
      </c>
      <c r="AO40" t="str">
        <f t="shared" si="3"/>
        <v/>
      </c>
      <c r="AP40">
        <f t="shared" si="4"/>
        <v>1</v>
      </c>
      <c r="AQ40" t="str">
        <f t="shared" si="5"/>
        <v/>
      </c>
      <c r="AR40" t="str">
        <f t="shared" si="6"/>
        <v/>
      </c>
      <c r="AS40" t="str">
        <f t="shared" si="12"/>
        <v/>
      </c>
      <c r="AT40">
        <f t="shared" si="13"/>
        <v>1</v>
      </c>
      <c r="AU40" t="str">
        <f t="shared" si="14"/>
        <v/>
      </c>
      <c r="AW40" s="59" t="b">
        <v>1</v>
      </c>
      <c r="AX40">
        <f t="shared" si="10"/>
        <v>0</v>
      </c>
    </row>
    <row r="41" spans="29:50" x14ac:dyDescent="0.3">
      <c r="AC41" s="50"/>
      <c r="AD41" s="56">
        <v>3</v>
      </c>
      <c r="AE41" s="56"/>
      <c r="AF41" s="56"/>
      <c r="AG41" s="56"/>
      <c r="AH41" s="56"/>
      <c r="AI41" s="56"/>
      <c r="AJ41" s="56"/>
      <c r="AK41" s="56"/>
      <c r="AL41" s="56"/>
      <c r="AN41">
        <f t="shared" si="11"/>
        <v>1</v>
      </c>
      <c r="AO41" t="str">
        <f t="shared" si="3"/>
        <v/>
      </c>
      <c r="AP41" t="str">
        <f t="shared" si="4"/>
        <v/>
      </c>
      <c r="AQ41" t="str">
        <f t="shared" si="5"/>
        <v/>
      </c>
      <c r="AR41" t="str">
        <f t="shared" si="6"/>
        <v/>
      </c>
      <c r="AS41" t="str">
        <f t="shared" si="12"/>
        <v/>
      </c>
      <c r="AT41" t="str">
        <f t="shared" si="13"/>
        <v/>
      </c>
      <c r="AU41" t="str">
        <f t="shared" si="14"/>
        <v/>
      </c>
      <c r="AW41" s="49" t="b">
        <v>1</v>
      </c>
      <c r="AX41">
        <f t="shared" si="10"/>
        <v>0</v>
      </c>
    </row>
    <row r="42" spans="29:50" x14ac:dyDescent="0.3">
      <c r="AC42" s="50"/>
      <c r="AD42" s="56"/>
      <c r="AE42" s="56"/>
      <c r="AF42" s="56">
        <v>3</v>
      </c>
      <c r="AG42" s="56"/>
      <c r="AH42" s="56"/>
      <c r="AI42" s="56"/>
      <c r="AJ42" s="56"/>
      <c r="AK42" s="56"/>
      <c r="AL42" s="56"/>
      <c r="AN42" t="str">
        <f t="shared" si="11"/>
        <v/>
      </c>
      <c r="AO42" t="str">
        <f t="shared" si="3"/>
        <v/>
      </c>
      <c r="AP42">
        <f t="shared" si="4"/>
        <v>1</v>
      </c>
      <c r="AQ42" t="str">
        <f t="shared" si="5"/>
        <v/>
      </c>
      <c r="AR42" t="str">
        <f t="shared" si="6"/>
        <v/>
      </c>
      <c r="AS42" t="str">
        <f t="shared" si="12"/>
        <v/>
      </c>
      <c r="AT42" t="str">
        <f t="shared" si="13"/>
        <v/>
      </c>
      <c r="AU42" t="str">
        <f t="shared" si="14"/>
        <v/>
      </c>
      <c r="AW42" s="59" t="b">
        <v>1</v>
      </c>
      <c r="AX42">
        <f t="shared" si="10"/>
        <v>0</v>
      </c>
    </row>
    <row r="43" spans="29:50" x14ac:dyDescent="0.3">
      <c r="AC43" s="50"/>
      <c r="AD43" s="56"/>
      <c r="AE43" s="56"/>
      <c r="AF43" s="56">
        <v>3</v>
      </c>
      <c r="AG43" s="56"/>
      <c r="AH43" s="56"/>
      <c r="AI43" s="56"/>
      <c r="AJ43" s="56"/>
      <c r="AK43" s="56"/>
      <c r="AL43" s="56"/>
      <c r="AN43" t="str">
        <f t="shared" si="11"/>
        <v/>
      </c>
      <c r="AO43" t="str">
        <f t="shared" si="3"/>
        <v/>
      </c>
      <c r="AP43">
        <f t="shared" si="4"/>
        <v>1</v>
      </c>
      <c r="AQ43" t="str">
        <f t="shared" si="5"/>
        <v/>
      </c>
      <c r="AR43" t="str">
        <f t="shared" si="6"/>
        <v/>
      </c>
      <c r="AS43" t="str">
        <f t="shared" si="12"/>
        <v/>
      </c>
      <c r="AT43" t="str">
        <f t="shared" si="13"/>
        <v/>
      </c>
      <c r="AU43" t="str">
        <f t="shared" si="14"/>
        <v/>
      </c>
      <c r="AW43" s="49" t="b">
        <v>1</v>
      </c>
      <c r="AX43">
        <f t="shared" si="10"/>
        <v>0</v>
      </c>
    </row>
    <row r="44" spans="29:50" x14ac:dyDescent="0.3">
      <c r="AC44" s="50"/>
      <c r="AD44" s="56"/>
      <c r="AE44" s="56">
        <v>2</v>
      </c>
      <c r="AF44" s="56">
        <v>3</v>
      </c>
      <c r="AG44" s="56"/>
      <c r="AH44" s="56"/>
      <c r="AI44" s="56"/>
      <c r="AJ44" s="56"/>
      <c r="AK44" s="56"/>
      <c r="AL44" s="56"/>
      <c r="AN44" t="str">
        <f t="shared" si="11"/>
        <v/>
      </c>
      <c r="AO44">
        <f t="shared" si="3"/>
        <v>1</v>
      </c>
      <c r="AP44">
        <f t="shared" si="4"/>
        <v>1</v>
      </c>
      <c r="AQ44" t="str">
        <f t="shared" si="5"/>
        <v/>
      </c>
      <c r="AR44" t="str">
        <f t="shared" si="6"/>
        <v/>
      </c>
      <c r="AS44" t="str">
        <f t="shared" si="12"/>
        <v/>
      </c>
      <c r="AT44" t="str">
        <f t="shared" si="13"/>
        <v/>
      </c>
      <c r="AU44" t="str">
        <f t="shared" si="14"/>
        <v/>
      </c>
      <c r="AW44" s="49" t="b">
        <v>1</v>
      </c>
      <c r="AX44">
        <f t="shared" si="10"/>
        <v>0</v>
      </c>
    </row>
    <row r="45" spans="29:50" x14ac:dyDescent="0.3">
      <c r="AC45" s="50"/>
      <c r="AD45" s="56"/>
      <c r="AE45" s="56"/>
      <c r="AF45" s="56">
        <v>3</v>
      </c>
      <c r="AG45" s="56"/>
      <c r="AH45" s="56"/>
      <c r="AI45" s="56"/>
      <c r="AJ45" s="56"/>
      <c r="AK45" s="56"/>
      <c r="AL45" s="56"/>
      <c r="AN45" t="str">
        <f t="shared" si="11"/>
        <v/>
      </c>
      <c r="AO45" t="str">
        <f t="shared" si="3"/>
        <v/>
      </c>
      <c r="AP45">
        <f t="shared" si="4"/>
        <v>1</v>
      </c>
      <c r="AQ45" t="str">
        <f t="shared" si="5"/>
        <v/>
      </c>
      <c r="AR45" t="str">
        <f t="shared" si="6"/>
        <v/>
      </c>
      <c r="AS45" t="str">
        <f t="shared" si="12"/>
        <v/>
      </c>
      <c r="AT45" t="str">
        <f t="shared" si="13"/>
        <v/>
      </c>
      <c r="AU45" t="str">
        <f t="shared" si="14"/>
        <v/>
      </c>
      <c r="AW45" s="49" t="b">
        <v>1</v>
      </c>
      <c r="AX45">
        <f t="shared" si="10"/>
        <v>0</v>
      </c>
    </row>
    <row r="46" spans="29:50" x14ac:dyDescent="0.3">
      <c r="AC46" s="50"/>
      <c r="AD46" s="56">
        <v>2</v>
      </c>
      <c r="AE46" s="56"/>
      <c r="AF46" s="56"/>
      <c r="AG46" s="56">
        <v>2</v>
      </c>
      <c r="AH46" s="56">
        <v>3</v>
      </c>
      <c r="AI46" s="56"/>
      <c r="AJ46" s="56"/>
      <c r="AK46" s="56"/>
      <c r="AL46" s="56"/>
      <c r="AN46">
        <f t="shared" si="11"/>
        <v>1</v>
      </c>
      <c r="AO46" t="str">
        <f t="shared" si="3"/>
        <v/>
      </c>
      <c r="AP46" t="str">
        <f t="shared" si="4"/>
        <v/>
      </c>
      <c r="AQ46">
        <f t="shared" si="5"/>
        <v>1</v>
      </c>
      <c r="AR46">
        <f t="shared" si="6"/>
        <v>1</v>
      </c>
      <c r="AS46" t="str">
        <f t="shared" si="12"/>
        <v/>
      </c>
      <c r="AT46" t="str">
        <f t="shared" si="13"/>
        <v/>
      </c>
      <c r="AU46" t="str">
        <f t="shared" si="14"/>
        <v/>
      </c>
      <c r="AW46" s="49" t="b">
        <v>0</v>
      </c>
      <c r="AX46">
        <f t="shared" si="10"/>
        <v>1</v>
      </c>
    </row>
    <row r="47" spans="29:50" x14ac:dyDescent="0.3">
      <c r="AC47" s="50"/>
      <c r="AD47" s="56">
        <v>3</v>
      </c>
      <c r="AE47" s="56"/>
      <c r="AF47" s="56"/>
      <c r="AG47" s="56">
        <v>2</v>
      </c>
      <c r="AH47" s="56"/>
      <c r="AI47" s="56"/>
      <c r="AJ47" s="56"/>
      <c r="AK47" s="56"/>
      <c r="AL47" s="56"/>
      <c r="AN47">
        <f t="shared" si="11"/>
        <v>1</v>
      </c>
      <c r="AO47" t="str">
        <f t="shared" si="3"/>
        <v/>
      </c>
      <c r="AP47" t="str">
        <f t="shared" si="4"/>
        <v/>
      </c>
      <c r="AQ47">
        <f t="shared" si="5"/>
        <v>1</v>
      </c>
      <c r="AR47" t="str">
        <f t="shared" si="6"/>
        <v/>
      </c>
      <c r="AS47" t="str">
        <f t="shared" si="12"/>
        <v/>
      </c>
      <c r="AT47" t="str">
        <f t="shared" si="13"/>
        <v/>
      </c>
      <c r="AU47" t="str">
        <f t="shared" si="14"/>
        <v/>
      </c>
      <c r="AW47" s="49" t="b">
        <v>0</v>
      </c>
      <c r="AX47">
        <f t="shared" si="10"/>
        <v>1</v>
      </c>
    </row>
    <row r="48" spans="29:50" x14ac:dyDescent="0.3">
      <c r="AC48" s="50"/>
      <c r="AD48" s="56">
        <v>2</v>
      </c>
      <c r="AE48" s="56"/>
      <c r="AF48" s="56"/>
      <c r="AG48" s="56">
        <v>3</v>
      </c>
      <c r="AH48" s="56">
        <v>2</v>
      </c>
      <c r="AI48" s="56"/>
      <c r="AJ48" s="56"/>
      <c r="AK48" s="56"/>
      <c r="AL48" s="56"/>
      <c r="AN48">
        <f t="shared" si="11"/>
        <v>1</v>
      </c>
      <c r="AO48" t="str">
        <f t="shared" si="3"/>
        <v/>
      </c>
      <c r="AP48" t="str">
        <f t="shared" si="4"/>
        <v/>
      </c>
      <c r="AQ48">
        <f t="shared" si="5"/>
        <v>1</v>
      </c>
      <c r="AR48">
        <f t="shared" si="6"/>
        <v>1</v>
      </c>
      <c r="AS48" t="str">
        <f t="shared" si="12"/>
        <v/>
      </c>
      <c r="AT48" t="str">
        <f t="shared" si="13"/>
        <v/>
      </c>
      <c r="AU48" t="str">
        <f t="shared" si="14"/>
        <v/>
      </c>
      <c r="AW48" s="49" t="b">
        <v>1</v>
      </c>
      <c r="AX48">
        <f t="shared" si="10"/>
        <v>0</v>
      </c>
    </row>
    <row r="49" spans="29:50" x14ac:dyDescent="0.3">
      <c r="AC49" s="50"/>
      <c r="AD49" s="56"/>
      <c r="AE49" s="56">
        <v>2</v>
      </c>
      <c r="AF49" s="56">
        <v>3</v>
      </c>
      <c r="AG49" s="56"/>
      <c r="AH49" s="56"/>
      <c r="AI49" s="56"/>
      <c r="AJ49" s="56"/>
      <c r="AK49" s="56"/>
      <c r="AL49" s="56"/>
      <c r="AN49" t="str">
        <f t="shared" si="11"/>
        <v/>
      </c>
      <c r="AO49">
        <f t="shared" si="3"/>
        <v>1</v>
      </c>
      <c r="AP49">
        <f t="shared" si="4"/>
        <v>1</v>
      </c>
      <c r="AQ49" t="str">
        <f t="shared" si="5"/>
        <v/>
      </c>
      <c r="AR49" t="str">
        <f t="shared" si="6"/>
        <v/>
      </c>
      <c r="AS49" t="str">
        <f t="shared" si="12"/>
        <v/>
      </c>
      <c r="AT49" t="str">
        <f t="shared" si="13"/>
        <v/>
      </c>
      <c r="AU49" t="str">
        <f t="shared" si="14"/>
        <v/>
      </c>
      <c r="AW49" s="59" t="b">
        <v>1</v>
      </c>
      <c r="AX49">
        <f t="shared" si="10"/>
        <v>0</v>
      </c>
    </row>
    <row r="50" spans="29:50" x14ac:dyDescent="0.3">
      <c r="AC50" s="50"/>
      <c r="AD50" s="56"/>
      <c r="AE50" s="56"/>
      <c r="AF50" s="56">
        <v>3</v>
      </c>
      <c r="AG50" s="56"/>
      <c r="AH50" s="56"/>
      <c r="AI50" s="56"/>
      <c r="AJ50" s="56"/>
      <c r="AK50" s="56"/>
      <c r="AL50" s="56"/>
      <c r="AN50" t="str">
        <f t="shared" si="11"/>
        <v/>
      </c>
      <c r="AO50" t="str">
        <f t="shared" si="3"/>
        <v/>
      </c>
      <c r="AP50">
        <f t="shared" si="4"/>
        <v>1</v>
      </c>
      <c r="AQ50" t="str">
        <f t="shared" si="5"/>
        <v/>
      </c>
      <c r="AR50" t="str">
        <f t="shared" si="6"/>
        <v/>
      </c>
      <c r="AS50" t="str">
        <f t="shared" si="12"/>
        <v/>
      </c>
      <c r="AT50" t="str">
        <f t="shared" si="13"/>
        <v/>
      </c>
      <c r="AU50" t="str">
        <f t="shared" si="14"/>
        <v/>
      </c>
      <c r="AW50" s="49" t="b">
        <v>0</v>
      </c>
      <c r="AX50">
        <f t="shared" si="10"/>
        <v>1</v>
      </c>
    </row>
    <row r="51" spans="29:50" x14ac:dyDescent="0.3">
      <c r="AC51" s="50"/>
      <c r="AD51" s="56">
        <v>3</v>
      </c>
      <c r="AE51" s="56"/>
      <c r="AF51" s="56"/>
      <c r="AG51" s="56"/>
      <c r="AH51" s="56"/>
      <c r="AI51" s="56"/>
      <c r="AJ51" s="56"/>
      <c r="AK51" s="56"/>
      <c r="AL51" s="56"/>
      <c r="AN51">
        <f t="shared" si="11"/>
        <v>1</v>
      </c>
      <c r="AO51" t="str">
        <f t="shared" si="3"/>
        <v/>
      </c>
      <c r="AP51" t="str">
        <f t="shared" si="4"/>
        <v/>
      </c>
      <c r="AQ51" t="str">
        <f t="shared" si="5"/>
        <v/>
      </c>
      <c r="AR51" t="str">
        <f t="shared" si="6"/>
        <v/>
      </c>
      <c r="AS51" t="str">
        <f t="shared" si="12"/>
        <v/>
      </c>
      <c r="AT51" t="str">
        <f t="shared" si="13"/>
        <v/>
      </c>
      <c r="AU51" t="str">
        <f t="shared" si="14"/>
        <v/>
      </c>
      <c r="AW51" s="49" t="b">
        <v>1</v>
      </c>
      <c r="AX51">
        <f t="shared" si="10"/>
        <v>0</v>
      </c>
    </row>
    <row r="52" spans="29:50" x14ac:dyDescent="0.3">
      <c r="AC52" s="50"/>
      <c r="AD52" s="56"/>
      <c r="AE52" s="56"/>
      <c r="AF52" s="56"/>
      <c r="AG52" s="56">
        <v>3</v>
      </c>
      <c r="AH52" s="56">
        <v>2</v>
      </c>
      <c r="AI52" s="56"/>
      <c r="AJ52" s="56"/>
      <c r="AK52" s="56"/>
      <c r="AL52" s="56"/>
      <c r="AN52" t="str">
        <f t="shared" si="11"/>
        <v/>
      </c>
      <c r="AO52" t="str">
        <f t="shared" si="3"/>
        <v/>
      </c>
      <c r="AP52" t="str">
        <f t="shared" si="4"/>
        <v/>
      </c>
      <c r="AQ52">
        <f t="shared" si="5"/>
        <v>1</v>
      </c>
      <c r="AR52">
        <f t="shared" si="6"/>
        <v>1</v>
      </c>
      <c r="AS52" t="str">
        <f t="shared" si="12"/>
        <v/>
      </c>
      <c r="AT52" t="str">
        <f t="shared" si="13"/>
        <v/>
      </c>
      <c r="AU52" t="str">
        <f t="shared" si="14"/>
        <v/>
      </c>
      <c r="AW52" s="49" t="b">
        <v>1</v>
      </c>
      <c r="AX52">
        <f t="shared" si="10"/>
        <v>0</v>
      </c>
    </row>
    <row r="53" spans="29:50" x14ac:dyDescent="0.3">
      <c r="AC53" s="50"/>
      <c r="AD53" s="56"/>
      <c r="AE53" s="56">
        <v>2</v>
      </c>
      <c r="AF53" s="56">
        <v>3</v>
      </c>
      <c r="AG53" s="56"/>
      <c r="AH53" s="56"/>
      <c r="AI53" s="56"/>
      <c r="AJ53" s="56"/>
      <c r="AK53" s="56"/>
      <c r="AL53" s="56"/>
      <c r="AN53" t="str">
        <f t="shared" si="11"/>
        <v/>
      </c>
      <c r="AO53">
        <f t="shared" si="3"/>
        <v>1</v>
      </c>
      <c r="AP53">
        <f t="shared" si="4"/>
        <v>1</v>
      </c>
      <c r="AQ53" t="str">
        <f t="shared" si="5"/>
        <v/>
      </c>
      <c r="AR53" t="str">
        <f t="shared" si="6"/>
        <v/>
      </c>
      <c r="AS53" t="str">
        <f t="shared" si="12"/>
        <v/>
      </c>
      <c r="AT53" t="str">
        <f t="shared" si="13"/>
        <v/>
      </c>
      <c r="AU53" t="str">
        <f t="shared" si="14"/>
        <v/>
      </c>
      <c r="AW53" s="49" t="b">
        <v>0</v>
      </c>
      <c r="AX53">
        <f t="shared" si="10"/>
        <v>1</v>
      </c>
    </row>
    <row r="54" spans="29:50" x14ac:dyDescent="0.3">
      <c r="AC54" s="50"/>
      <c r="AD54" s="56"/>
      <c r="AE54" s="56">
        <v>2</v>
      </c>
      <c r="AF54" s="56">
        <v>3</v>
      </c>
      <c r="AG54" s="56"/>
      <c r="AH54" s="56"/>
      <c r="AI54" s="56"/>
      <c r="AJ54" s="56"/>
      <c r="AK54" s="56"/>
      <c r="AL54" s="56"/>
      <c r="AN54" t="str">
        <f t="shared" si="11"/>
        <v/>
      </c>
      <c r="AO54">
        <f t="shared" si="3"/>
        <v>1</v>
      </c>
      <c r="AP54">
        <f t="shared" si="4"/>
        <v>1</v>
      </c>
      <c r="AQ54" t="str">
        <f t="shared" si="5"/>
        <v/>
      </c>
      <c r="AR54" t="str">
        <f t="shared" si="6"/>
        <v/>
      </c>
      <c r="AS54" t="str">
        <f t="shared" si="12"/>
        <v/>
      </c>
      <c r="AT54" t="str">
        <f t="shared" si="13"/>
        <v/>
      </c>
      <c r="AU54" t="str">
        <f t="shared" si="14"/>
        <v/>
      </c>
      <c r="AW54" s="49" t="b">
        <v>0</v>
      </c>
      <c r="AX54">
        <f t="shared" si="10"/>
        <v>1</v>
      </c>
    </row>
    <row r="55" spans="29:50" x14ac:dyDescent="0.3">
      <c r="AC55" s="50"/>
      <c r="AD55" s="56"/>
      <c r="AE55" s="56">
        <v>1</v>
      </c>
      <c r="AF55" s="56"/>
      <c r="AG55" s="56">
        <v>3</v>
      </c>
      <c r="AH55" s="56"/>
      <c r="AI55" s="56"/>
      <c r="AJ55" s="56"/>
      <c r="AK55" s="56"/>
      <c r="AL55" s="56"/>
      <c r="AN55" t="str">
        <f t="shared" si="11"/>
        <v/>
      </c>
      <c r="AO55" t="str">
        <f t="shared" si="3"/>
        <v/>
      </c>
      <c r="AP55" t="str">
        <f t="shared" si="4"/>
        <v/>
      </c>
      <c r="AQ55">
        <f t="shared" si="5"/>
        <v>1</v>
      </c>
      <c r="AR55" t="str">
        <f t="shared" si="6"/>
        <v/>
      </c>
      <c r="AS55" t="str">
        <f t="shared" si="12"/>
        <v/>
      </c>
      <c r="AT55" t="str">
        <f t="shared" si="13"/>
        <v/>
      </c>
      <c r="AU55" t="str">
        <f t="shared" si="14"/>
        <v/>
      </c>
      <c r="AW55" s="49" t="b">
        <v>1</v>
      </c>
      <c r="AX55">
        <f t="shared" si="10"/>
        <v>0</v>
      </c>
    </row>
    <row r="56" spans="29:50" x14ac:dyDescent="0.3">
      <c r="AC56" s="50"/>
      <c r="AD56" s="56"/>
      <c r="AE56" s="56"/>
      <c r="AF56" s="56"/>
      <c r="AG56" s="56">
        <v>3</v>
      </c>
      <c r="AH56" s="56"/>
      <c r="AI56" s="56"/>
      <c r="AJ56" s="56"/>
      <c r="AK56" s="56"/>
      <c r="AL56" s="56"/>
      <c r="AN56" t="str">
        <f t="shared" si="11"/>
        <v/>
      </c>
      <c r="AO56" t="str">
        <f t="shared" si="3"/>
        <v/>
      </c>
      <c r="AP56" t="str">
        <f t="shared" si="4"/>
        <v/>
      </c>
      <c r="AQ56">
        <f t="shared" si="5"/>
        <v>1</v>
      </c>
      <c r="AR56" t="str">
        <f t="shared" si="6"/>
        <v/>
      </c>
      <c r="AS56" t="str">
        <f t="shared" si="12"/>
        <v/>
      </c>
      <c r="AT56" t="str">
        <f t="shared" si="13"/>
        <v/>
      </c>
      <c r="AU56" t="str">
        <f t="shared" si="14"/>
        <v/>
      </c>
      <c r="AW56" s="49" t="b">
        <v>1</v>
      </c>
      <c r="AX56">
        <f t="shared" si="10"/>
        <v>0</v>
      </c>
    </row>
    <row r="57" spans="29:50" x14ac:dyDescent="0.3">
      <c r="AC57" s="50"/>
      <c r="AD57" s="56"/>
      <c r="AE57" s="56"/>
      <c r="AF57" s="56">
        <v>2</v>
      </c>
      <c r="AG57" s="56">
        <v>3</v>
      </c>
      <c r="AH57" s="56"/>
      <c r="AI57" s="56"/>
      <c r="AJ57" s="56"/>
      <c r="AK57" s="56"/>
      <c r="AL57" s="56"/>
      <c r="AN57" t="str">
        <f t="shared" si="11"/>
        <v/>
      </c>
      <c r="AO57" t="str">
        <f t="shared" si="3"/>
        <v/>
      </c>
      <c r="AP57">
        <f t="shared" si="4"/>
        <v>1</v>
      </c>
      <c r="AQ57">
        <f t="shared" si="5"/>
        <v>1</v>
      </c>
      <c r="AR57" t="str">
        <f t="shared" si="6"/>
        <v/>
      </c>
      <c r="AS57" t="str">
        <f t="shared" si="12"/>
        <v/>
      </c>
      <c r="AT57" t="str">
        <f t="shared" si="13"/>
        <v/>
      </c>
      <c r="AU57" t="str">
        <f t="shared" si="14"/>
        <v/>
      </c>
      <c r="AW57" s="49" t="b">
        <v>1</v>
      </c>
      <c r="AX57">
        <f t="shared" si="10"/>
        <v>0</v>
      </c>
    </row>
    <row r="58" spans="29:50" x14ac:dyDescent="0.3">
      <c r="AC58" s="50"/>
      <c r="AD58" s="56"/>
      <c r="AE58" s="56">
        <v>2</v>
      </c>
      <c r="AF58" s="56">
        <v>3</v>
      </c>
      <c r="AG58" s="56"/>
      <c r="AH58" s="56"/>
      <c r="AI58" s="56"/>
      <c r="AJ58" s="56"/>
      <c r="AK58" s="56"/>
      <c r="AL58" s="56"/>
      <c r="AN58" t="str">
        <f t="shared" si="11"/>
        <v/>
      </c>
      <c r="AO58">
        <f t="shared" si="3"/>
        <v>1</v>
      </c>
      <c r="AP58">
        <f t="shared" si="4"/>
        <v>1</v>
      </c>
      <c r="AQ58" t="str">
        <f t="shared" si="5"/>
        <v/>
      </c>
      <c r="AR58" t="str">
        <f t="shared" si="6"/>
        <v/>
      </c>
      <c r="AS58" t="str">
        <f t="shared" si="12"/>
        <v/>
      </c>
      <c r="AT58" t="str">
        <f t="shared" si="13"/>
        <v/>
      </c>
      <c r="AU58" t="str">
        <f t="shared" si="14"/>
        <v/>
      </c>
      <c r="AW58" s="49" t="b">
        <v>1</v>
      </c>
      <c r="AX58">
        <f t="shared" si="10"/>
        <v>0</v>
      </c>
    </row>
    <row r="59" spans="29:50" x14ac:dyDescent="0.3">
      <c r="AC59" s="50"/>
      <c r="AD59" s="56"/>
      <c r="AE59" s="56"/>
      <c r="AF59" s="56">
        <v>3</v>
      </c>
      <c r="AG59" s="56"/>
      <c r="AH59" s="56"/>
      <c r="AI59" s="56"/>
      <c r="AJ59" s="56"/>
      <c r="AK59" s="56"/>
      <c r="AL59" s="56"/>
      <c r="AN59" t="str">
        <f t="shared" si="11"/>
        <v/>
      </c>
      <c r="AO59" t="str">
        <f t="shared" si="3"/>
        <v/>
      </c>
      <c r="AP59">
        <f t="shared" si="4"/>
        <v>1</v>
      </c>
      <c r="AQ59" t="str">
        <f t="shared" si="5"/>
        <v/>
      </c>
      <c r="AR59" t="str">
        <f t="shared" si="6"/>
        <v/>
      </c>
      <c r="AS59" t="str">
        <f t="shared" si="12"/>
        <v/>
      </c>
      <c r="AT59" t="str">
        <f t="shared" si="13"/>
        <v/>
      </c>
      <c r="AU59" t="str">
        <f t="shared" si="14"/>
        <v/>
      </c>
      <c r="AW59" s="49" t="b">
        <v>0</v>
      </c>
      <c r="AX59">
        <f t="shared" si="10"/>
        <v>1</v>
      </c>
    </row>
    <row r="60" spans="29:50" x14ac:dyDescent="0.3">
      <c r="AC60" s="50"/>
      <c r="AD60" s="56">
        <v>3</v>
      </c>
      <c r="AE60" s="56"/>
      <c r="AF60" s="56"/>
      <c r="AG60" s="56"/>
      <c r="AH60" s="56"/>
      <c r="AI60" s="56"/>
      <c r="AJ60" s="56"/>
      <c r="AK60" s="56"/>
      <c r="AL60" s="56"/>
      <c r="AN60">
        <f t="shared" si="11"/>
        <v>1</v>
      </c>
      <c r="AO60" t="str">
        <f t="shared" si="3"/>
        <v/>
      </c>
      <c r="AP60" t="str">
        <f t="shared" si="4"/>
        <v/>
      </c>
      <c r="AQ60" t="str">
        <f t="shared" si="5"/>
        <v/>
      </c>
      <c r="AR60" t="str">
        <f t="shared" si="6"/>
        <v/>
      </c>
      <c r="AS60" t="str">
        <f t="shared" si="12"/>
        <v/>
      </c>
      <c r="AT60" t="str">
        <f t="shared" si="13"/>
        <v/>
      </c>
      <c r="AU60" t="str">
        <f t="shared" si="14"/>
        <v/>
      </c>
      <c r="AW60" s="49" t="b">
        <v>1</v>
      </c>
      <c r="AX60">
        <f t="shared" si="10"/>
        <v>0</v>
      </c>
    </row>
    <row r="61" spans="29:50" x14ac:dyDescent="0.3">
      <c r="AC61" s="50"/>
      <c r="AD61" s="56">
        <v>3</v>
      </c>
      <c r="AE61" s="56"/>
      <c r="AF61" s="56"/>
      <c r="AG61" s="56"/>
      <c r="AH61" s="56">
        <v>2</v>
      </c>
      <c r="AI61" s="56"/>
      <c r="AJ61" s="56"/>
      <c r="AK61" s="56"/>
      <c r="AL61" s="56"/>
      <c r="AN61">
        <f t="shared" si="11"/>
        <v>1</v>
      </c>
      <c r="AO61" t="str">
        <f t="shared" si="3"/>
        <v/>
      </c>
      <c r="AP61" t="str">
        <f t="shared" si="4"/>
        <v/>
      </c>
      <c r="AQ61" t="str">
        <f t="shared" si="5"/>
        <v/>
      </c>
      <c r="AR61">
        <f t="shared" si="6"/>
        <v>1</v>
      </c>
      <c r="AS61" t="str">
        <f t="shared" si="12"/>
        <v/>
      </c>
      <c r="AT61" t="str">
        <f t="shared" si="13"/>
        <v/>
      </c>
      <c r="AU61" t="str">
        <f t="shared" si="14"/>
        <v/>
      </c>
      <c r="AW61" s="49" t="b">
        <v>1</v>
      </c>
      <c r="AX61">
        <f t="shared" si="10"/>
        <v>0</v>
      </c>
    </row>
    <row r="62" spans="29:50" x14ac:dyDescent="0.3">
      <c r="AC62" s="50"/>
      <c r="AD62" s="56">
        <v>3</v>
      </c>
      <c r="AE62" s="56"/>
      <c r="AF62" s="56"/>
      <c r="AG62" s="56"/>
      <c r="AH62" s="56"/>
      <c r="AI62" s="56"/>
      <c r="AJ62" s="56"/>
      <c r="AK62" s="56"/>
      <c r="AL62" s="56"/>
      <c r="AN62">
        <f t="shared" si="11"/>
        <v>1</v>
      </c>
      <c r="AO62" t="str">
        <f t="shared" si="3"/>
        <v/>
      </c>
      <c r="AP62" t="str">
        <f t="shared" si="4"/>
        <v/>
      </c>
      <c r="AQ62" t="str">
        <f t="shared" si="5"/>
        <v/>
      </c>
      <c r="AR62" t="str">
        <f t="shared" si="6"/>
        <v/>
      </c>
      <c r="AS62" t="str">
        <f t="shared" si="12"/>
        <v/>
      </c>
      <c r="AT62" t="str">
        <f t="shared" si="13"/>
        <v/>
      </c>
      <c r="AU62" t="str">
        <f t="shared" si="14"/>
        <v/>
      </c>
      <c r="AW62" s="49" t="b">
        <v>1</v>
      </c>
      <c r="AX62">
        <f t="shared" si="10"/>
        <v>0</v>
      </c>
    </row>
    <row r="63" spans="29:50" x14ac:dyDescent="0.3">
      <c r="AC63" s="50"/>
      <c r="AD63" s="56">
        <v>3</v>
      </c>
      <c r="AE63" s="56">
        <v>2</v>
      </c>
      <c r="AF63" s="56"/>
      <c r="AG63" s="56"/>
      <c r="AH63" s="56"/>
      <c r="AI63" s="56"/>
      <c r="AJ63" s="56"/>
      <c r="AK63" s="56"/>
      <c r="AL63" s="56"/>
      <c r="AN63">
        <f t="shared" si="11"/>
        <v>1</v>
      </c>
      <c r="AO63">
        <f t="shared" si="3"/>
        <v>1</v>
      </c>
      <c r="AP63" t="str">
        <f t="shared" si="4"/>
        <v/>
      </c>
      <c r="AQ63" t="str">
        <f t="shared" si="5"/>
        <v/>
      </c>
      <c r="AR63" t="str">
        <f t="shared" si="6"/>
        <v/>
      </c>
      <c r="AS63" t="str">
        <f t="shared" si="12"/>
        <v/>
      </c>
      <c r="AT63" t="str">
        <f t="shared" si="13"/>
        <v/>
      </c>
      <c r="AU63" t="str">
        <f t="shared" si="14"/>
        <v/>
      </c>
      <c r="AW63" s="49" t="b">
        <v>1</v>
      </c>
      <c r="AX63">
        <f t="shared" si="10"/>
        <v>0</v>
      </c>
    </row>
    <row r="64" spans="29:50" x14ac:dyDescent="0.3">
      <c r="AC64" s="50"/>
      <c r="AD64" s="56"/>
      <c r="AE64" s="56">
        <v>2</v>
      </c>
      <c r="AF64" s="56"/>
      <c r="AG64" s="56">
        <v>3</v>
      </c>
      <c r="AH64" s="56">
        <v>2</v>
      </c>
      <c r="AI64" s="56"/>
      <c r="AJ64" s="56"/>
      <c r="AK64" s="56"/>
      <c r="AL64" s="56"/>
      <c r="AN64" t="str">
        <f t="shared" si="11"/>
        <v/>
      </c>
      <c r="AO64">
        <f t="shared" si="3"/>
        <v>1</v>
      </c>
      <c r="AP64" t="str">
        <f t="shared" si="4"/>
        <v/>
      </c>
      <c r="AQ64">
        <f t="shared" si="5"/>
        <v>1</v>
      </c>
      <c r="AR64">
        <f t="shared" si="6"/>
        <v>1</v>
      </c>
      <c r="AS64" t="str">
        <f t="shared" si="12"/>
        <v/>
      </c>
      <c r="AT64" t="str">
        <f t="shared" si="13"/>
        <v/>
      </c>
      <c r="AU64" t="str">
        <f t="shared" si="14"/>
        <v/>
      </c>
      <c r="AW64" s="49" t="b">
        <v>0</v>
      </c>
      <c r="AX64">
        <f t="shared" si="10"/>
        <v>1</v>
      </c>
    </row>
    <row r="65" spans="29:50" x14ac:dyDescent="0.3">
      <c r="AC65" s="50"/>
      <c r="AD65" s="56">
        <v>3</v>
      </c>
      <c r="AE65" s="56"/>
      <c r="AF65" s="56"/>
      <c r="AG65" s="56"/>
      <c r="AH65" s="56"/>
      <c r="AI65" s="56"/>
      <c r="AJ65" s="56"/>
      <c r="AK65" s="56"/>
      <c r="AL65" s="56"/>
      <c r="AN65">
        <f t="shared" si="11"/>
        <v>1</v>
      </c>
      <c r="AO65" t="str">
        <f t="shared" si="3"/>
        <v/>
      </c>
      <c r="AP65" t="str">
        <f t="shared" si="4"/>
        <v/>
      </c>
      <c r="AQ65" t="str">
        <f t="shared" si="5"/>
        <v/>
      </c>
      <c r="AR65" t="str">
        <f t="shared" si="6"/>
        <v/>
      </c>
      <c r="AS65" t="str">
        <f t="shared" si="12"/>
        <v/>
      </c>
      <c r="AT65" t="str">
        <f t="shared" si="13"/>
        <v/>
      </c>
      <c r="AU65" t="str">
        <f t="shared" si="14"/>
        <v/>
      </c>
      <c r="AW65" s="49" t="b">
        <v>1</v>
      </c>
      <c r="AX65">
        <f t="shared" si="10"/>
        <v>0</v>
      </c>
    </row>
    <row r="66" spans="29:50" x14ac:dyDescent="0.3">
      <c r="AC66" s="50"/>
      <c r="AD66" s="56">
        <v>3</v>
      </c>
      <c r="AE66" s="56"/>
      <c r="AF66" s="56"/>
      <c r="AG66" s="56"/>
      <c r="AH66" s="56"/>
      <c r="AI66" s="56"/>
      <c r="AJ66" s="56"/>
      <c r="AK66" s="56"/>
      <c r="AL66" s="56"/>
      <c r="AN66">
        <f t="shared" si="11"/>
        <v>1</v>
      </c>
      <c r="AO66" t="str">
        <f t="shared" si="3"/>
        <v/>
      </c>
      <c r="AP66" t="str">
        <f t="shared" si="4"/>
        <v/>
      </c>
      <c r="AQ66" t="str">
        <f t="shared" si="5"/>
        <v/>
      </c>
      <c r="AR66" t="str">
        <f t="shared" si="6"/>
        <v/>
      </c>
      <c r="AS66" t="str">
        <f t="shared" si="12"/>
        <v/>
      </c>
      <c r="AT66" t="str">
        <f t="shared" si="13"/>
        <v/>
      </c>
      <c r="AU66" t="str">
        <f t="shared" si="14"/>
        <v/>
      </c>
      <c r="AW66" s="49" t="b">
        <v>1</v>
      </c>
      <c r="AX66">
        <f t="shared" si="10"/>
        <v>0</v>
      </c>
    </row>
    <row r="67" spans="29:50" x14ac:dyDescent="0.3">
      <c r="AC67" s="50"/>
      <c r="AD67" s="56">
        <v>3</v>
      </c>
      <c r="AE67" s="56"/>
      <c r="AF67" s="56"/>
      <c r="AG67" s="56"/>
      <c r="AH67" s="56"/>
      <c r="AI67" s="56"/>
      <c r="AJ67" s="56"/>
      <c r="AK67" s="56"/>
      <c r="AL67" s="56"/>
      <c r="AN67">
        <f t="shared" si="11"/>
        <v>1</v>
      </c>
      <c r="AO67" t="str">
        <f t="shared" si="3"/>
        <v/>
      </c>
      <c r="AP67" t="str">
        <f t="shared" si="4"/>
        <v/>
      </c>
      <c r="AQ67" t="str">
        <f t="shared" si="5"/>
        <v/>
      </c>
      <c r="AR67" t="str">
        <f t="shared" si="6"/>
        <v/>
      </c>
      <c r="AS67" t="str">
        <f t="shared" si="12"/>
        <v/>
      </c>
      <c r="AT67" t="str">
        <f t="shared" si="13"/>
        <v/>
      </c>
      <c r="AU67" t="str">
        <f t="shared" si="14"/>
        <v/>
      </c>
      <c r="AW67" s="49" t="b">
        <v>1</v>
      </c>
      <c r="AX67">
        <f t="shared" si="10"/>
        <v>0</v>
      </c>
    </row>
    <row r="68" spans="29:50" x14ac:dyDescent="0.3">
      <c r="AC68" s="50"/>
      <c r="AD68" s="56">
        <v>2</v>
      </c>
      <c r="AE68" s="56"/>
      <c r="AF68" s="56"/>
      <c r="AG68" s="56"/>
      <c r="AH68" s="56">
        <v>3</v>
      </c>
      <c r="AI68" s="56"/>
      <c r="AJ68" s="56"/>
      <c r="AK68" s="56"/>
      <c r="AL68" s="56"/>
      <c r="AN68">
        <f t="shared" si="11"/>
        <v>1</v>
      </c>
      <c r="AO68" t="str">
        <f t="shared" si="3"/>
        <v/>
      </c>
      <c r="AP68" t="str">
        <f t="shared" si="4"/>
        <v/>
      </c>
      <c r="AQ68" t="str">
        <f t="shared" si="5"/>
        <v/>
      </c>
      <c r="AR68">
        <f t="shared" si="6"/>
        <v>1</v>
      </c>
      <c r="AS68" t="str">
        <f t="shared" si="12"/>
        <v/>
      </c>
      <c r="AT68" t="str">
        <f t="shared" si="13"/>
        <v/>
      </c>
      <c r="AU68" t="str">
        <f t="shared" si="14"/>
        <v/>
      </c>
      <c r="AW68" s="49" t="b">
        <v>0</v>
      </c>
      <c r="AX68">
        <f t="shared" si="10"/>
        <v>1</v>
      </c>
    </row>
    <row r="69" spans="29:50" x14ac:dyDescent="0.3">
      <c r="AC69" s="50"/>
      <c r="AD69" s="56">
        <v>3</v>
      </c>
      <c r="AE69" s="56"/>
      <c r="AF69" s="56"/>
      <c r="AG69" s="56"/>
      <c r="AH69" s="56"/>
      <c r="AI69" s="56"/>
      <c r="AJ69" s="56"/>
      <c r="AK69" s="56"/>
      <c r="AL69" s="56"/>
      <c r="AN69">
        <f t="shared" si="11"/>
        <v>1</v>
      </c>
      <c r="AO69" t="str">
        <f t="shared" si="3"/>
        <v/>
      </c>
      <c r="AP69" t="str">
        <f t="shared" si="4"/>
        <v/>
      </c>
      <c r="AQ69" t="str">
        <f t="shared" si="5"/>
        <v/>
      </c>
      <c r="AR69" t="str">
        <f t="shared" si="6"/>
        <v/>
      </c>
      <c r="AS69" t="str">
        <f t="shared" si="12"/>
        <v/>
      </c>
      <c r="AT69" t="str">
        <f t="shared" si="13"/>
        <v/>
      </c>
      <c r="AU69" t="str">
        <f t="shared" si="14"/>
        <v/>
      </c>
      <c r="AW69" s="59" t="b">
        <v>1</v>
      </c>
      <c r="AX69">
        <f t="shared" si="10"/>
        <v>0</v>
      </c>
    </row>
    <row r="70" spans="29:50" x14ac:dyDescent="0.3">
      <c r="AC70" s="50"/>
      <c r="AD70" s="56"/>
      <c r="AE70" s="56"/>
      <c r="AF70" s="56"/>
      <c r="AG70" s="56">
        <v>3</v>
      </c>
      <c r="AH70" s="56">
        <v>2</v>
      </c>
      <c r="AI70" s="56"/>
      <c r="AJ70" s="56"/>
      <c r="AK70" s="56"/>
      <c r="AL70" s="56"/>
      <c r="AN70" t="str">
        <f t="shared" si="11"/>
        <v/>
      </c>
      <c r="AO70" t="str">
        <f t="shared" ref="AO70:AO133" si="15">IF(AE70&gt;=2,1,"")</f>
        <v/>
      </c>
      <c r="AP70" t="str">
        <f t="shared" ref="AP70:AP133" si="16">IF(AF70&gt;=2,1,"")</f>
        <v/>
      </c>
      <c r="AQ70">
        <f t="shared" ref="AQ70:AQ133" si="17">IF(AG70&gt;=2,1,"")</f>
        <v>1</v>
      </c>
      <c r="AR70">
        <f t="shared" ref="AR70:AR133" si="18">IF(AH70&gt;=2,1,"")</f>
        <v>1</v>
      </c>
      <c r="AS70" t="str">
        <f t="shared" si="12"/>
        <v/>
      </c>
      <c r="AT70" t="str">
        <f t="shared" si="13"/>
        <v/>
      </c>
      <c r="AU70" t="str">
        <f t="shared" si="14"/>
        <v/>
      </c>
      <c r="AW70" s="49" t="b">
        <v>1</v>
      </c>
      <c r="AX70">
        <f t="shared" ref="AX70:AX133" si="19">IF(EXACT(AW70,"TRUE"),0,1)</f>
        <v>0</v>
      </c>
    </row>
    <row r="71" spans="29:50" x14ac:dyDescent="0.3">
      <c r="AC71" s="50"/>
      <c r="AD71" s="56">
        <v>3</v>
      </c>
      <c r="AE71" s="56"/>
      <c r="AF71" s="56"/>
      <c r="AG71" s="56"/>
      <c r="AH71" s="56"/>
      <c r="AI71" s="56"/>
      <c r="AJ71" s="56"/>
      <c r="AK71" s="56"/>
      <c r="AL71" s="56"/>
      <c r="AN71">
        <f t="shared" si="11"/>
        <v>1</v>
      </c>
      <c r="AO71" t="str">
        <f t="shared" si="15"/>
        <v/>
      </c>
      <c r="AP71" t="str">
        <f t="shared" si="16"/>
        <v/>
      </c>
      <c r="AQ71" t="str">
        <f t="shared" si="17"/>
        <v/>
      </c>
      <c r="AR71" t="str">
        <f t="shared" si="18"/>
        <v/>
      </c>
      <c r="AS71" t="str">
        <f t="shared" si="12"/>
        <v/>
      </c>
      <c r="AT71" t="str">
        <f t="shared" si="13"/>
        <v/>
      </c>
      <c r="AU71" t="str">
        <f t="shared" si="14"/>
        <v/>
      </c>
      <c r="AW71" s="49" t="b">
        <v>1</v>
      </c>
      <c r="AX71">
        <f t="shared" si="19"/>
        <v>0</v>
      </c>
    </row>
    <row r="72" spans="29:50" x14ac:dyDescent="0.3">
      <c r="AC72" s="50"/>
      <c r="AD72" s="56"/>
      <c r="AE72" s="56">
        <v>2</v>
      </c>
      <c r="AF72" s="56">
        <v>3</v>
      </c>
      <c r="AG72" s="56"/>
      <c r="AH72" s="56"/>
      <c r="AI72" s="56"/>
      <c r="AJ72" s="56"/>
      <c r="AK72" s="56"/>
      <c r="AL72" s="56"/>
      <c r="AN72" t="str">
        <f t="shared" si="11"/>
        <v/>
      </c>
      <c r="AO72">
        <f t="shared" si="15"/>
        <v>1</v>
      </c>
      <c r="AP72">
        <f t="shared" si="16"/>
        <v>1</v>
      </c>
      <c r="AQ72" t="str">
        <f t="shared" si="17"/>
        <v/>
      </c>
      <c r="AR72" t="str">
        <f t="shared" si="18"/>
        <v/>
      </c>
      <c r="AS72" t="str">
        <f t="shared" si="12"/>
        <v/>
      </c>
      <c r="AT72" t="str">
        <f t="shared" si="13"/>
        <v/>
      </c>
      <c r="AU72" t="str">
        <f t="shared" si="14"/>
        <v/>
      </c>
      <c r="AW72" s="59" t="b">
        <v>1</v>
      </c>
      <c r="AX72">
        <f t="shared" si="19"/>
        <v>0</v>
      </c>
    </row>
    <row r="73" spans="29:50" x14ac:dyDescent="0.3">
      <c r="AC73" s="50"/>
      <c r="AD73" s="56"/>
      <c r="AE73" s="56"/>
      <c r="AF73" s="56"/>
      <c r="AG73" s="56">
        <v>3</v>
      </c>
      <c r="AH73" s="56"/>
      <c r="AI73" s="56"/>
      <c r="AJ73" s="56"/>
      <c r="AK73" s="56"/>
      <c r="AL73" s="56"/>
      <c r="AN73" t="str">
        <f t="shared" si="11"/>
        <v/>
      </c>
      <c r="AO73" t="str">
        <f t="shared" si="15"/>
        <v/>
      </c>
      <c r="AP73" t="str">
        <f t="shared" si="16"/>
        <v/>
      </c>
      <c r="AQ73">
        <f t="shared" si="17"/>
        <v>1</v>
      </c>
      <c r="AR73" t="str">
        <f t="shared" si="18"/>
        <v/>
      </c>
      <c r="AS73" t="str">
        <f t="shared" si="12"/>
        <v/>
      </c>
      <c r="AT73" t="str">
        <f t="shared" si="13"/>
        <v/>
      </c>
      <c r="AU73" t="str">
        <f t="shared" si="14"/>
        <v/>
      </c>
      <c r="AW73" s="49" t="b">
        <v>1</v>
      </c>
      <c r="AX73">
        <f t="shared" si="19"/>
        <v>0</v>
      </c>
    </row>
    <row r="74" spans="29:50" x14ac:dyDescent="0.3">
      <c r="AC74" s="50"/>
      <c r="AD74" s="56"/>
      <c r="AE74" s="56"/>
      <c r="AF74" s="56">
        <v>3</v>
      </c>
      <c r="AG74" s="56"/>
      <c r="AH74" s="56"/>
      <c r="AI74" s="56"/>
      <c r="AJ74" s="56"/>
      <c r="AK74" s="56"/>
      <c r="AL74" s="56"/>
      <c r="AN74" t="str">
        <f t="shared" si="11"/>
        <v/>
      </c>
      <c r="AO74" t="str">
        <f t="shared" si="15"/>
        <v/>
      </c>
      <c r="AP74">
        <f t="shared" si="16"/>
        <v>1</v>
      </c>
      <c r="AQ74" t="str">
        <f t="shared" si="17"/>
        <v/>
      </c>
      <c r="AR74" t="str">
        <f t="shared" si="18"/>
        <v/>
      </c>
      <c r="AS74" t="str">
        <f t="shared" si="12"/>
        <v/>
      </c>
      <c r="AT74" t="str">
        <f t="shared" si="13"/>
        <v/>
      </c>
      <c r="AU74" t="str">
        <f t="shared" si="14"/>
        <v/>
      </c>
      <c r="AW74" s="49" t="b">
        <v>1</v>
      </c>
      <c r="AX74">
        <f t="shared" si="19"/>
        <v>0</v>
      </c>
    </row>
    <row r="75" spans="29:50" x14ac:dyDescent="0.3">
      <c r="AC75" s="50"/>
      <c r="AD75" s="56"/>
      <c r="AE75" s="56">
        <v>2</v>
      </c>
      <c r="AF75" s="56">
        <v>2</v>
      </c>
      <c r="AG75" s="56">
        <v>3</v>
      </c>
      <c r="AH75" s="56"/>
      <c r="AI75" s="56"/>
      <c r="AJ75" s="56"/>
      <c r="AK75" s="56"/>
      <c r="AL75" s="56"/>
      <c r="AN75" t="str">
        <f t="shared" si="11"/>
        <v/>
      </c>
      <c r="AO75">
        <f t="shared" si="15"/>
        <v>1</v>
      </c>
      <c r="AP75">
        <f t="shared" si="16"/>
        <v>1</v>
      </c>
      <c r="AQ75">
        <f t="shared" si="17"/>
        <v>1</v>
      </c>
      <c r="AR75" t="str">
        <f t="shared" si="18"/>
        <v/>
      </c>
      <c r="AS75" t="str">
        <f t="shared" si="12"/>
        <v/>
      </c>
      <c r="AT75" t="str">
        <f t="shared" si="13"/>
        <v/>
      </c>
      <c r="AU75" t="str">
        <f t="shared" si="14"/>
        <v/>
      </c>
      <c r="AW75" s="49" t="b">
        <v>1</v>
      </c>
      <c r="AX75">
        <f t="shared" si="19"/>
        <v>0</v>
      </c>
    </row>
    <row r="76" spans="29:50" x14ac:dyDescent="0.3">
      <c r="AC76" s="50"/>
      <c r="AD76" s="56"/>
      <c r="AE76" s="56"/>
      <c r="AF76" s="56"/>
      <c r="AG76" s="56">
        <v>3</v>
      </c>
      <c r="AH76" s="56"/>
      <c r="AI76" s="56"/>
      <c r="AJ76" s="56"/>
      <c r="AK76" s="56"/>
      <c r="AL76" s="56"/>
      <c r="AN76" t="str">
        <f t="shared" si="11"/>
        <v/>
      </c>
      <c r="AO76" t="str">
        <f t="shared" si="15"/>
        <v/>
      </c>
      <c r="AP76" t="str">
        <f t="shared" si="16"/>
        <v/>
      </c>
      <c r="AQ76">
        <f t="shared" si="17"/>
        <v>1</v>
      </c>
      <c r="AR76" t="str">
        <f t="shared" si="18"/>
        <v/>
      </c>
      <c r="AS76" t="str">
        <f t="shared" si="12"/>
        <v/>
      </c>
      <c r="AT76" t="str">
        <f t="shared" si="13"/>
        <v/>
      </c>
      <c r="AU76" t="str">
        <f t="shared" si="14"/>
        <v/>
      </c>
      <c r="AW76" s="49" t="b">
        <v>1</v>
      </c>
      <c r="AX76">
        <f t="shared" si="19"/>
        <v>0</v>
      </c>
    </row>
    <row r="77" spans="29:50" x14ac:dyDescent="0.3">
      <c r="AC77" s="50"/>
      <c r="AD77" s="56"/>
      <c r="AE77" s="56"/>
      <c r="AF77" s="56"/>
      <c r="AG77" s="56">
        <v>3</v>
      </c>
      <c r="AH77" s="56"/>
      <c r="AI77" s="56"/>
      <c r="AJ77" s="56"/>
      <c r="AK77" s="56"/>
      <c r="AL77" s="56"/>
      <c r="AN77" t="str">
        <f t="shared" si="11"/>
        <v/>
      </c>
      <c r="AO77" t="str">
        <f t="shared" si="15"/>
        <v/>
      </c>
      <c r="AP77" t="str">
        <f t="shared" si="16"/>
        <v/>
      </c>
      <c r="AQ77">
        <f t="shared" si="17"/>
        <v>1</v>
      </c>
      <c r="AR77" t="str">
        <f t="shared" si="18"/>
        <v/>
      </c>
      <c r="AS77" t="str">
        <f t="shared" si="12"/>
        <v/>
      </c>
      <c r="AT77" t="str">
        <f t="shared" si="13"/>
        <v/>
      </c>
      <c r="AU77" t="str">
        <f t="shared" si="14"/>
        <v/>
      </c>
      <c r="AW77" s="49" t="b">
        <v>1</v>
      </c>
      <c r="AX77">
        <f t="shared" si="19"/>
        <v>0</v>
      </c>
    </row>
    <row r="78" spans="29:50" x14ac:dyDescent="0.3">
      <c r="AC78" s="50"/>
      <c r="AD78" s="56"/>
      <c r="AE78" s="56">
        <v>2</v>
      </c>
      <c r="AF78" s="56">
        <v>3</v>
      </c>
      <c r="AG78" s="56"/>
      <c r="AH78" s="56"/>
      <c r="AI78" s="56"/>
      <c r="AJ78" s="56"/>
      <c r="AK78" s="56"/>
      <c r="AL78" s="56"/>
      <c r="AN78" t="str">
        <f t="shared" si="11"/>
        <v/>
      </c>
      <c r="AO78">
        <f t="shared" si="15"/>
        <v>1</v>
      </c>
      <c r="AP78">
        <f t="shared" si="16"/>
        <v>1</v>
      </c>
      <c r="AQ78" t="str">
        <f t="shared" si="17"/>
        <v/>
      </c>
      <c r="AR78" t="str">
        <f t="shared" si="18"/>
        <v/>
      </c>
      <c r="AS78" t="str">
        <f t="shared" si="12"/>
        <v/>
      </c>
      <c r="AT78" t="str">
        <f t="shared" si="13"/>
        <v/>
      </c>
      <c r="AU78" t="str">
        <f t="shared" si="14"/>
        <v/>
      </c>
      <c r="AW78" s="49" t="b">
        <v>1</v>
      </c>
      <c r="AX78">
        <f t="shared" si="19"/>
        <v>0</v>
      </c>
    </row>
    <row r="79" spans="29:50" x14ac:dyDescent="0.3">
      <c r="AC79" s="50"/>
      <c r="AD79" s="56"/>
      <c r="AE79" s="56">
        <v>2</v>
      </c>
      <c r="AF79" s="56">
        <v>3</v>
      </c>
      <c r="AG79" s="56"/>
      <c r="AH79" s="56"/>
      <c r="AI79" s="56"/>
      <c r="AJ79" s="56"/>
      <c r="AK79" s="56"/>
      <c r="AL79" s="56"/>
      <c r="AN79" t="str">
        <f t="shared" si="11"/>
        <v/>
      </c>
      <c r="AO79">
        <f t="shared" si="15"/>
        <v>1</v>
      </c>
      <c r="AP79">
        <f t="shared" si="16"/>
        <v>1</v>
      </c>
      <c r="AQ79" t="str">
        <f t="shared" si="17"/>
        <v/>
      </c>
      <c r="AR79" t="str">
        <f t="shared" si="18"/>
        <v/>
      </c>
      <c r="AS79" t="str">
        <f t="shared" si="12"/>
        <v/>
      </c>
      <c r="AT79" t="str">
        <f t="shared" si="13"/>
        <v/>
      </c>
      <c r="AU79" t="str">
        <f t="shared" si="14"/>
        <v/>
      </c>
      <c r="AW79" s="49" t="b">
        <v>0</v>
      </c>
      <c r="AX79">
        <f t="shared" si="19"/>
        <v>1</v>
      </c>
    </row>
    <row r="80" spans="29:50" x14ac:dyDescent="0.3">
      <c r="AC80" s="50"/>
      <c r="AD80" s="56">
        <v>2</v>
      </c>
      <c r="AE80" s="56"/>
      <c r="AF80" s="56"/>
      <c r="AG80" s="56"/>
      <c r="AH80" s="56">
        <v>3</v>
      </c>
      <c r="AI80" s="56"/>
      <c r="AJ80" s="56"/>
      <c r="AK80" s="56"/>
      <c r="AL80" s="56"/>
      <c r="AN80">
        <f t="shared" si="11"/>
        <v>1</v>
      </c>
      <c r="AO80" t="str">
        <f t="shared" si="15"/>
        <v/>
      </c>
      <c r="AP80" t="str">
        <f t="shared" si="16"/>
        <v/>
      </c>
      <c r="AQ80" t="str">
        <f t="shared" si="17"/>
        <v/>
      </c>
      <c r="AR80">
        <f t="shared" si="18"/>
        <v>1</v>
      </c>
      <c r="AS80" t="str">
        <f t="shared" si="12"/>
        <v/>
      </c>
      <c r="AT80" t="str">
        <f t="shared" si="13"/>
        <v/>
      </c>
      <c r="AU80" t="str">
        <f t="shared" si="14"/>
        <v/>
      </c>
      <c r="AW80" s="49" t="b">
        <v>1</v>
      </c>
      <c r="AX80">
        <f t="shared" si="19"/>
        <v>0</v>
      </c>
    </row>
    <row r="81" spans="29:50" x14ac:dyDescent="0.3">
      <c r="AC81" s="50"/>
      <c r="AD81" s="56"/>
      <c r="AE81" s="56">
        <v>2</v>
      </c>
      <c r="AF81" s="56">
        <v>3</v>
      </c>
      <c r="AG81" s="56"/>
      <c r="AH81" s="56"/>
      <c r="AI81" s="56"/>
      <c r="AJ81" s="56"/>
      <c r="AK81" s="56"/>
      <c r="AL81" s="56"/>
      <c r="AN81" t="str">
        <f t="shared" ref="AN81:AN144" si="20">IF(AD81&gt;=2,1,"")</f>
        <v/>
      </c>
      <c r="AO81">
        <f t="shared" si="15"/>
        <v>1</v>
      </c>
      <c r="AP81">
        <f t="shared" si="16"/>
        <v>1</v>
      </c>
      <c r="AQ81" t="str">
        <f t="shared" si="17"/>
        <v/>
      </c>
      <c r="AR81" t="str">
        <f t="shared" si="18"/>
        <v/>
      </c>
      <c r="AS81" t="str">
        <f t="shared" ref="AS81:AS144" si="21">IF(AI81&gt;=2,1,"")</f>
        <v/>
      </c>
      <c r="AT81" t="str">
        <f t="shared" ref="AT81:AT144" si="22">IF(AJ81&gt;=2,1,"")</f>
        <v/>
      </c>
      <c r="AU81" t="str">
        <f t="shared" ref="AU81:AU144" si="23">IF(AK81&gt;=2,1,"")</f>
        <v/>
      </c>
      <c r="AW81" s="49" t="b">
        <v>0</v>
      </c>
      <c r="AX81">
        <f t="shared" si="19"/>
        <v>1</v>
      </c>
    </row>
    <row r="82" spans="29:50" x14ac:dyDescent="0.3">
      <c r="AC82" s="50"/>
      <c r="AD82" s="56">
        <v>3</v>
      </c>
      <c r="AE82" s="56"/>
      <c r="AF82" s="56"/>
      <c r="AG82" s="56"/>
      <c r="AH82" s="56">
        <v>2</v>
      </c>
      <c r="AI82" s="56"/>
      <c r="AJ82" s="56"/>
      <c r="AK82" s="56"/>
      <c r="AL82" s="56"/>
      <c r="AN82">
        <f t="shared" si="20"/>
        <v>1</v>
      </c>
      <c r="AO82" t="str">
        <f t="shared" si="15"/>
        <v/>
      </c>
      <c r="AP82" t="str">
        <f t="shared" si="16"/>
        <v/>
      </c>
      <c r="AQ82" t="str">
        <f t="shared" si="17"/>
        <v/>
      </c>
      <c r="AR82">
        <f t="shared" si="18"/>
        <v>1</v>
      </c>
      <c r="AS82" t="str">
        <f t="shared" si="21"/>
        <v/>
      </c>
      <c r="AT82" t="str">
        <f t="shared" si="22"/>
        <v/>
      </c>
      <c r="AU82" t="str">
        <f t="shared" si="23"/>
        <v/>
      </c>
      <c r="AW82" s="49" t="b">
        <v>0</v>
      </c>
      <c r="AX82">
        <f t="shared" si="19"/>
        <v>1</v>
      </c>
    </row>
    <row r="83" spans="29:50" x14ac:dyDescent="0.3">
      <c r="AC83" s="50"/>
      <c r="AD83" s="56"/>
      <c r="AE83" s="56">
        <v>2</v>
      </c>
      <c r="AF83" s="56">
        <v>3</v>
      </c>
      <c r="AG83" s="56"/>
      <c r="AH83" s="56"/>
      <c r="AI83" s="56"/>
      <c r="AJ83" s="56"/>
      <c r="AK83" s="56"/>
      <c r="AL83" s="56"/>
      <c r="AN83" t="str">
        <f t="shared" si="20"/>
        <v/>
      </c>
      <c r="AO83">
        <f t="shared" si="15"/>
        <v>1</v>
      </c>
      <c r="AP83">
        <f t="shared" si="16"/>
        <v>1</v>
      </c>
      <c r="AQ83" t="str">
        <f t="shared" si="17"/>
        <v/>
      </c>
      <c r="AR83" t="str">
        <f t="shared" si="18"/>
        <v/>
      </c>
      <c r="AS83" t="str">
        <f t="shared" si="21"/>
        <v/>
      </c>
      <c r="AT83" t="str">
        <f t="shared" si="22"/>
        <v/>
      </c>
      <c r="AU83" t="str">
        <f t="shared" si="23"/>
        <v/>
      </c>
      <c r="AW83" s="49" t="b">
        <v>1</v>
      </c>
      <c r="AX83">
        <f t="shared" si="19"/>
        <v>0</v>
      </c>
    </row>
    <row r="84" spans="29:50" x14ac:dyDescent="0.3">
      <c r="AC84" s="50"/>
      <c r="AD84" s="56"/>
      <c r="AE84" s="56"/>
      <c r="AF84" s="56">
        <v>2</v>
      </c>
      <c r="AG84" s="56">
        <v>3</v>
      </c>
      <c r="AH84" s="56"/>
      <c r="AI84" s="56"/>
      <c r="AJ84" s="56"/>
      <c r="AK84" s="56"/>
      <c r="AL84" s="56"/>
      <c r="AN84" t="str">
        <f t="shared" si="20"/>
        <v/>
      </c>
      <c r="AO84" t="str">
        <f t="shared" si="15"/>
        <v/>
      </c>
      <c r="AP84">
        <f t="shared" si="16"/>
        <v>1</v>
      </c>
      <c r="AQ84">
        <f t="shared" si="17"/>
        <v>1</v>
      </c>
      <c r="AR84" t="str">
        <f t="shared" si="18"/>
        <v/>
      </c>
      <c r="AS84" t="str">
        <f t="shared" si="21"/>
        <v/>
      </c>
      <c r="AT84" t="str">
        <f t="shared" si="22"/>
        <v/>
      </c>
      <c r="AU84" t="str">
        <f t="shared" si="23"/>
        <v/>
      </c>
      <c r="AW84" s="49" t="b">
        <v>1</v>
      </c>
      <c r="AX84">
        <f t="shared" si="19"/>
        <v>0</v>
      </c>
    </row>
    <row r="85" spans="29:50" x14ac:dyDescent="0.3">
      <c r="AC85" s="50"/>
      <c r="AD85" s="56"/>
      <c r="AE85" s="56">
        <v>2</v>
      </c>
      <c r="AF85" s="56">
        <v>3</v>
      </c>
      <c r="AG85" s="56"/>
      <c r="AH85" s="56"/>
      <c r="AI85" s="56"/>
      <c r="AJ85" s="56"/>
      <c r="AK85" s="56"/>
      <c r="AL85" s="56"/>
      <c r="AN85" t="str">
        <f t="shared" si="20"/>
        <v/>
      </c>
      <c r="AO85">
        <f t="shared" si="15"/>
        <v>1</v>
      </c>
      <c r="AP85">
        <f t="shared" si="16"/>
        <v>1</v>
      </c>
      <c r="AQ85" t="str">
        <f t="shared" si="17"/>
        <v/>
      </c>
      <c r="AR85" t="str">
        <f t="shared" si="18"/>
        <v/>
      </c>
      <c r="AS85" t="str">
        <f t="shared" si="21"/>
        <v/>
      </c>
      <c r="AT85" t="str">
        <f t="shared" si="22"/>
        <v/>
      </c>
      <c r="AU85" t="str">
        <f t="shared" si="23"/>
        <v/>
      </c>
      <c r="AW85" s="59" t="b">
        <v>1</v>
      </c>
      <c r="AX85">
        <f t="shared" si="19"/>
        <v>0</v>
      </c>
    </row>
    <row r="86" spans="29:50" x14ac:dyDescent="0.3">
      <c r="AC86" s="50"/>
      <c r="AD86" s="56"/>
      <c r="AE86" s="56">
        <v>2</v>
      </c>
      <c r="AF86" s="56">
        <v>3</v>
      </c>
      <c r="AG86" s="56"/>
      <c r="AH86" s="56"/>
      <c r="AI86" s="56"/>
      <c r="AJ86" s="56"/>
      <c r="AK86" s="56"/>
      <c r="AL86" s="56"/>
      <c r="AN86" t="str">
        <f t="shared" si="20"/>
        <v/>
      </c>
      <c r="AO86">
        <f t="shared" si="15"/>
        <v>1</v>
      </c>
      <c r="AP86">
        <f t="shared" si="16"/>
        <v>1</v>
      </c>
      <c r="AQ86" t="str">
        <f t="shared" si="17"/>
        <v/>
      </c>
      <c r="AR86" t="str">
        <f t="shared" si="18"/>
        <v/>
      </c>
      <c r="AS86" t="str">
        <f t="shared" si="21"/>
        <v/>
      </c>
      <c r="AT86" t="str">
        <f t="shared" si="22"/>
        <v/>
      </c>
      <c r="AU86" t="str">
        <f t="shared" si="23"/>
        <v/>
      </c>
      <c r="AW86" s="49" t="b">
        <v>1</v>
      </c>
      <c r="AX86">
        <f t="shared" si="19"/>
        <v>0</v>
      </c>
    </row>
    <row r="87" spans="29:50" x14ac:dyDescent="0.3">
      <c r="AC87" s="50"/>
      <c r="AD87" s="56">
        <v>1</v>
      </c>
      <c r="AE87" s="56"/>
      <c r="AF87" s="56">
        <v>2</v>
      </c>
      <c r="AG87" s="56">
        <v>3</v>
      </c>
      <c r="AH87" s="56"/>
      <c r="AI87" s="56"/>
      <c r="AJ87" s="56"/>
      <c r="AK87" s="56"/>
      <c r="AL87" s="56"/>
      <c r="AN87" t="str">
        <f t="shared" si="20"/>
        <v/>
      </c>
      <c r="AO87" t="str">
        <f t="shared" si="15"/>
        <v/>
      </c>
      <c r="AP87">
        <f t="shared" si="16"/>
        <v>1</v>
      </c>
      <c r="AQ87">
        <f t="shared" si="17"/>
        <v>1</v>
      </c>
      <c r="AR87" t="str">
        <f t="shared" si="18"/>
        <v/>
      </c>
      <c r="AS87" t="str">
        <f t="shared" si="21"/>
        <v/>
      </c>
      <c r="AT87" t="str">
        <f t="shared" si="22"/>
        <v/>
      </c>
      <c r="AU87" t="str">
        <f t="shared" si="23"/>
        <v/>
      </c>
      <c r="AW87" s="49" t="b">
        <v>1</v>
      </c>
      <c r="AX87">
        <f t="shared" si="19"/>
        <v>0</v>
      </c>
    </row>
    <row r="88" spans="29:50" x14ac:dyDescent="0.3">
      <c r="AC88" s="50"/>
      <c r="AD88" s="56"/>
      <c r="AE88" s="56"/>
      <c r="AF88" s="56">
        <v>3</v>
      </c>
      <c r="AG88" s="56"/>
      <c r="AH88" s="56"/>
      <c r="AI88" s="56"/>
      <c r="AJ88" s="56"/>
      <c r="AK88" s="56"/>
      <c r="AL88" s="56"/>
      <c r="AN88" t="str">
        <f t="shared" si="20"/>
        <v/>
      </c>
      <c r="AO88" t="str">
        <f t="shared" si="15"/>
        <v/>
      </c>
      <c r="AP88">
        <f t="shared" si="16"/>
        <v>1</v>
      </c>
      <c r="AQ88" t="str">
        <f t="shared" si="17"/>
        <v/>
      </c>
      <c r="AR88" t="str">
        <f t="shared" si="18"/>
        <v/>
      </c>
      <c r="AS88" t="str">
        <f t="shared" si="21"/>
        <v/>
      </c>
      <c r="AT88" t="str">
        <f t="shared" si="22"/>
        <v/>
      </c>
      <c r="AU88" t="str">
        <f t="shared" si="23"/>
        <v/>
      </c>
      <c r="AW88" s="49" t="b">
        <v>1</v>
      </c>
      <c r="AX88">
        <f t="shared" si="19"/>
        <v>0</v>
      </c>
    </row>
    <row r="89" spans="29:50" x14ac:dyDescent="0.3">
      <c r="AC89" s="50"/>
      <c r="AD89" s="56"/>
      <c r="AE89" s="56">
        <v>2</v>
      </c>
      <c r="AF89" s="56">
        <v>3</v>
      </c>
      <c r="AG89" s="56"/>
      <c r="AH89" s="56"/>
      <c r="AI89" s="56"/>
      <c r="AJ89" s="56"/>
      <c r="AK89" s="56"/>
      <c r="AL89" s="56"/>
      <c r="AN89" t="str">
        <f t="shared" si="20"/>
        <v/>
      </c>
      <c r="AO89">
        <f t="shared" si="15"/>
        <v>1</v>
      </c>
      <c r="AP89">
        <f t="shared" si="16"/>
        <v>1</v>
      </c>
      <c r="AQ89" t="str">
        <f t="shared" si="17"/>
        <v/>
      </c>
      <c r="AR89" t="str">
        <f t="shared" si="18"/>
        <v/>
      </c>
      <c r="AS89" t="str">
        <f t="shared" si="21"/>
        <v/>
      </c>
      <c r="AT89" t="str">
        <f t="shared" si="22"/>
        <v/>
      </c>
      <c r="AU89" t="str">
        <f t="shared" si="23"/>
        <v/>
      </c>
      <c r="AW89" s="49" t="b">
        <v>1</v>
      </c>
      <c r="AX89">
        <f t="shared" si="19"/>
        <v>0</v>
      </c>
    </row>
    <row r="90" spans="29:50" x14ac:dyDescent="0.3">
      <c r="AC90" s="50"/>
      <c r="AD90" s="56"/>
      <c r="AE90" s="56"/>
      <c r="AF90" s="56"/>
      <c r="AG90" s="56">
        <v>3</v>
      </c>
      <c r="AH90" s="56"/>
      <c r="AI90" s="56"/>
      <c r="AJ90" s="56"/>
      <c r="AK90" s="56"/>
      <c r="AL90" s="56"/>
      <c r="AN90" t="str">
        <f t="shared" si="20"/>
        <v/>
      </c>
      <c r="AO90" t="str">
        <f t="shared" si="15"/>
        <v/>
      </c>
      <c r="AP90" t="str">
        <f t="shared" si="16"/>
        <v/>
      </c>
      <c r="AQ90">
        <f t="shared" si="17"/>
        <v>1</v>
      </c>
      <c r="AR90" t="str">
        <f t="shared" si="18"/>
        <v/>
      </c>
      <c r="AS90" t="str">
        <f t="shared" si="21"/>
        <v/>
      </c>
      <c r="AT90" t="str">
        <f t="shared" si="22"/>
        <v/>
      </c>
      <c r="AU90" t="str">
        <f t="shared" si="23"/>
        <v/>
      </c>
      <c r="AW90" s="49" t="b">
        <v>1</v>
      </c>
      <c r="AX90">
        <f t="shared" si="19"/>
        <v>0</v>
      </c>
    </row>
    <row r="91" spans="29:50" x14ac:dyDescent="0.3">
      <c r="AC91" s="50"/>
      <c r="AD91" s="56"/>
      <c r="AE91" s="56"/>
      <c r="AF91" s="56">
        <v>3</v>
      </c>
      <c r="AG91" s="56"/>
      <c r="AH91" s="56"/>
      <c r="AI91" s="56"/>
      <c r="AJ91" s="56"/>
      <c r="AK91" s="56"/>
      <c r="AL91" s="56"/>
      <c r="AN91" t="str">
        <f t="shared" si="20"/>
        <v/>
      </c>
      <c r="AO91" t="str">
        <f t="shared" si="15"/>
        <v/>
      </c>
      <c r="AP91">
        <f t="shared" si="16"/>
        <v>1</v>
      </c>
      <c r="AQ91" t="str">
        <f t="shared" si="17"/>
        <v/>
      </c>
      <c r="AR91" t="str">
        <f t="shared" si="18"/>
        <v/>
      </c>
      <c r="AS91" t="str">
        <f t="shared" si="21"/>
        <v/>
      </c>
      <c r="AT91" t="str">
        <f t="shared" si="22"/>
        <v/>
      </c>
      <c r="AU91" t="str">
        <f t="shared" si="23"/>
        <v/>
      </c>
      <c r="AW91" s="49" t="b">
        <v>0</v>
      </c>
      <c r="AX91">
        <f t="shared" si="19"/>
        <v>1</v>
      </c>
    </row>
    <row r="92" spans="29:50" x14ac:dyDescent="0.3">
      <c r="AC92" s="50"/>
      <c r="AD92" s="56"/>
      <c r="AE92" s="56"/>
      <c r="AF92" s="56"/>
      <c r="AG92" s="56">
        <v>3</v>
      </c>
      <c r="AH92" s="56"/>
      <c r="AI92" s="56"/>
      <c r="AJ92" s="56"/>
      <c r="AK92" s="56"/>
      <c r="AL92" s="56"/>
      <c r="AN92" t="str">
        <f t="shared" si="20"/>
        <v/>
      </c>
      <c r="AO92" t="str">
        <f t="shared" si="15"/>
        <v/>
      </c>
      <c r="AP92" t="str">
        <f t="shared" si="16"/>
        <v/>
      </c>
      <c r="AQ92">
        <f t="shared" si="17"/>
        <v>1</v>
      </c>
      <c r="AR92" t="str">
        <f t="shared" si="18"/>
        <v/>
      </c>
      <c r="AS92" t="str">
        <f t="shared" si="21"/>
        <v/>
      </c>
      <c r="AT92" t="str">
        <f t="shared" si="22"/>
        <v/>
      </c>
      <c r="AU92" t="str">
        <f t="shared" si="23"/>
        <v/>
      </c>
      <c r="AW92" s="49" t="b">
        <v>1</v>
      </c>
      <c r="AX92">
        <f t="shared" si="19"/>
        <v>0</v>
      </c>
    </row>
    <row r="93" spans="29:50" x14ac:dyDescent="0.3">
      <c r="AC93" s="50"/>
      <c r="AD93" s="56"/>
      <c r="AE93" s="56"/>
      <c r="AF93" s="56"/>
      <c r="AG93" s="56">
        <v>3</v>
      </c>
      <c r="AH93" s="56"/>
      <c r="AI93" s="56"/>
      <c r="AJ93" s="56"/>
      <c r="AK93" s="56"/>
      <c r="AL93" s="56"/>
      <c r="AN93" t="str">
        <f t="shared" si="20"/>
        <v/>
      </c>
      <c r="AO93" t="str">
        <f t="shared" si="15"/>
        <v/>
      </c>
      <c r="AP93" t="str">
        <f t="shared" si="16"/>
        <v/>
      </c>
      <c r="AQ93">
        <f t="shared" si="17"/>
        <v>1</v>
      </c>
      <c r="AR93" t="str">
        <f t="shared" si="18"/>
        <v/>
      </c>
      <c r="AS93" t="str">
        <f t="shared" si="21"/>
        <v/>
      </c>
      <c r="AT93" t="str">
        <f t="shared" si="22"/>
        <v/>
      </c>
      <c r="AU93" t="str">
        <f t="shared" si="23"/>
        <v/>
      </c>
      <c r="AW93" s="49" t="b">
        <v>0</v>
      </c>
      <c r="AX93">
        <f t="shared" si="19"/>
        <v>1</v>
      </c>
    </row>
    <row r="94" spans="29:50" x14ac:dyDescent="0.3">
      <c r="AC94" s="50"/>
      <c r="AD94" s="56"/>
      <c r="AE94" s="56"/>
      <c r="AF94" s="56">
        <v>3</v>
      </c>
      <c r="AG94" s="56"/>
      <c r="AH94" s="56"/>
      <c r="AI94" s="56"/>
      <c r="AJ94" s="56"/>
      <c r="AK94" s="56"/>
      <c r="AL94" s="56"/>
      <c r="AN94" t="str">
        <f t="shared" si="20"/>
        <v/>
      </c>
      <c r="AO94" t="str">
        <f t="shared" si="15"/>
        <v/>
      </c>
      <c r="AP94">
        <f t="shared" si="16"/>
        <v>1</v>
      </c>
      <c r="AQ94" t="str">
        <f t="shared" si="17"/>
        <v/>
      </c>
      <c r="AR94" t="str">
        <f t="shared" si="18"/>
        <v/>
      </c>
      <c r="AS94" t="str">
        <f t="shared" si="21"/>
        <v/>
      </c>
      <c r="AT94" t="str">
        <f t="shared" si="22"/>
        <v/>
      </c>
      <c r="AU94" t="str">
        <f t="shared" si="23"/>
        <v/>
      </c>
      <c r="AW94" s="49" t="b">
        <v>1</v>
      </c>
      <c r="AX94">
        <f t="shared" si="19"/>
        <v>0</v>
      </c>
    </row>
    <row r="95" spans="29:50" x14ac:dyDescent="0.3">
      <c r="AC95" s="50"/>
      <c r="AD95" s="56"/>
      <c r="AE95" s="56"/>
      <c r="AF95" s="56"/>
      <c r="AG95" s="56">
        <v>3</v>
      </c>
      <c r="AH95" s="56"/>
      <c r="AI95" s="56"/>
      <c r="AJ95" s="56"/>
      <c r="AK95" s="56"/>
      <c r="AL95" s="56"/>
      <c r="AN95" t="str">
        <f t="shared" si="20"/>
        <v/>
      </c>
      <c r="AO95" t="str">
        <f t="shared" si="15"/>
        <v/>
      </c>
      <c r="AP95" t="str">
        <f t="shared" si="16"/>
        <v/>
      </c>
      <c r="AQ95">
        <f t="shared" si="17"/>
        <v>1</v>
      </c>
      <c r="AR95" t="str">
        <f t="shared" si="18"/>
        <v/>
      </c>
      <c r="AS95" t="str">
        <f t="shared" si="21"/>
        <v/>
      </c>
      <c r="AT95" t="str">
        <f t="shared" si="22"/>
        <v/>
      </c>
      <c r="AU95" t="str">
        <f t="shared" si="23"/>
        <v/>
      </c>
      <c r="AW95" s="49" t="b">
        <v>0</v>
      </c>
      <c r="AX95">
        <f t="shared" si="19"/>
        <v>1</v>
      </c>
    </row>
    <row r="96" spans="29:50" x14ac:dyDescent="0.3">
      <c r="AC96" s="50"/>
      <c r="AD96" s="56"/>
      <c r="AE96" s="56"/>
      <c r="AF96" s="56"/>
      <c r="AG96" s="56">
        <v>3</v>
      </c>
      <c r="AH96" s="56">
        <v>2</v>
      </c>
      <c r="AI96" s="56"/>
      <c r="AJ96" s="56"/>
      <c r="AK96" s="56"/>
      <c r="AL96" s="56"/>
      <c r="AN96" t="str">
        <f t="shared" si="20"/>
        <v/>
      </c>
      <c r="AO96" t="str">
        <f t="shared" si="15"/>
        <v/>
      </c>
      <c r="AP96" t="str">
        <f t="shared" si="16"/>
        <v/>
      </c>
      <c r="AQ96">
        <f t="shared" si="17"/>
        <v>1</v>
      </c>
      <c r="AR96">
        <f t="shared" si="18"/>
        <v>1</v>
      </c>
      <c r="AS96" t="str">
        <f t="shared" si="21"/>
        <v/>
      </c>
      <c r="AT96" t="str">
        <f t="shared" si="22"/>
        <v/>
      </c>
      <c r="AU96" t="str">
        <f t="shared" si="23"/>
        <v/>
      </c>
      <c r="AW96" s="49" t="b">
        <v>1</v>
      </c>
      <c r="AX96">
        <f t="shared" si="19"/>
        <v>0</v>
      </c>
    </row>
    <row r="97" spans="29:50" x14ac:dyDescent="0.3">
      <c r="AC97" s="50"/>
      <c r="AD97" s="56">
        <v>3</v>
      </c>
      <c r="AE97" s="56"/>
      <c r="AF97" s="56"/>
      <c r="AG97" s="56">
        <v>2</v>
      </c>
      <c r="AH97" s="56"/>
      <c r="AI97" s="56"/>
      <c r="AJ97" s="56"/>
      <c r="AK97" s="56">
        <v>2</v>
      </c>
      <c r="AL97" s="56"/>
      <c r="AN97">
        <f t="shared" si="20"/>
        <v>1</v>
      </c>
      <c r="AO97" t="str">
        <f t="shared" si="15"/>
        <v/>
      </c>
      <c r="AP97" t="str">
        <f t="shared" si="16"/>
        <v/>
      </c>
      <c r="AQ97">
        <f t="shared" si="17"/>
        <v>1</v>
      </c>
      <c r="AR97" t="str">
        <f t="shared" si="18"/>
        <v/>
      </c>
      <c r="AS97" t="str">
        <f t="shared" si="21"/>
        <v/>
      </c>
      <c r="AT97" t="str">
        <f t="shared" si="22"/>
        <v/>
      </c>
      <c r="AU97">
        <f t="shared" si="23"/>
        <v>1</v>
      </c>
      <c r="AW97" s="49" t="b">
        <v>1</v>
      </c>
      <c r="AX97">
        <f t="shared" si="19"/>
        <v>0</v>
      </c>
    </row>
    <row r="98" spans="29:50" x14ac:dyDescent="0.3">
      <c r="AC98" s="50"/>
      <c r="AD98" s="56"/>
      <c r="AE98" s="56"/>
      <c r="AF98" s="56"/>
      <c r="AG98" s="56">
        <v>3</v>
      </c>
      <c r="AH98" s="56">
        <v>2</v>
      </c>
      <c r="AI98" s="56"/>
      <c r="AJ98" s="56"/>
      <c r="AK98" s="56"/>
      <c r="AL98" s="56"/>
      <c r="AN98" t="str">
        <f t="shared" si="20"/>
        <v/>
      </c>
      <c r="AO98" t="str">
        <f t="shared" si="15"/>
        <v/>
      </c>
      <c r="AP98" t="str">
        <f t="shared" si="16"/>
        <v/>
      </c>
      <c r="AQ98">
        <f t="shared" si="17"/>
        <v>1</v>
      </c>
      <c r="AR98">
        <f t="shared" si="18"/>
        <v>1</v>
      </c>
      <c r="AS98" t="str">
        <f t="shared" si="21"/>
        <v/>
      </c>
      <c r="AT98" t="str">
        <f t="shared" si="22"/>
        <v/>
      </c>
      <c r="AU98" t="str">
        <f t="shared" si="23"/>
        <v/>
      </c>
      <c r="AW98" s="49" t="b">
        <v>0</v>
      </c>
      <c r="AX98">
        <f t="shared" si="19"/>
        <v>1</v>
      </c>
    </row>
    <row r="99" spans="29:50" x14ac:dyDescent="0.3">
      <c r="AC99" s="50"/>
      <c r="AD99" s="56"/>
      <c r="AE99" s="56"/>
      <c r="AF99" s="56"/>
      <c r="AG99" s="56">
        <v>3</v>
      </c>
      <c r="AH99" s="56"/>
      <c r="AI99" s="56"/>
      <c r="AJ99" s="56"/>
      <c r="AK99" s="56"/>
      <c r="AL99" s="56"/>
      <c r="AN99" t="str">
        <f t="shared" si="20"/>
        <v/>
      </c>
      <c r="AO99" t="str">
        <f t="shared" si="15"/>
        <v/>
      </c>
      <c r="AP99" t="str">
        <f t="shared" si="16"/>
        <v/>
      </c>
      <c r="AQ99">
        <f t="shared" si="17"/>
        <v>1</v>
      </c>
      <c r="AR99" t="str">
        <f t="shared" si="18"/>
        <v/>
      </c>
      <c r="AS99" t="str">
        <f t="shared" si="21"/>
        <v/>
      </c>
      <c r="AT99" t="str">
        <f t="shared" si="22"/>
        <v/>
      </c>
      <c r="AU99" t="str">
        <f t="shared" si="23"/>
        <v/>
      </c>
      <c r="AW99" s="49" t="b">
        <v>1</v>
      </c>
      <c r="AX99">
        <f t="shared" si="19"/>
        <v>0</v>
      </c>
    </row>
    <row r="100" spans="29:50" x14ac:dyDescent="0.3">
      <c r="AC100" s="50"/>
      <c r="AD100" s="56">
        <v>2</v>
      </c>
      <c r="AE100" s="56"/>
      <c r="AF100" s="56"/>
      <c r="AG100" s="56">
        <v>3</v>
      </c>
      <c r="AH100" s="56"/>
      <c r="AI100" s="56"/>
      <c r="AJ100" s="56"/>
      <c r="AK100" s="56"/>
      <c r="AL100" s="56"/>
      <c r="AN100">
        <f t="shared" si="20"/>
        <v>1</v>
      </c>
      <c r="AO100" t="str">
        <f t="shared" si="15"/>
        <v/>
      </c>
      <c r="AP100" t="str">
        <f t="shared" si="16"/>
        <v/>
      </c>
      <c r="AQ100">
        <f t="shared" si="17"/>
        <v>1</v>
      </c>
      <c r="AR100" t="str">
        <f t="shared" si="18"/>
        <v/>
      </c>
      <c r="AS100" t="str">
        <f t="shared" si="21"/>
        <v/>
      </c>
      <c r="AT100" t="str">
        <f t="shared" si="22"/>
        <v/>
      </c>
      <c r="AU100" t="str">
        <f t="shared" si="23"/>
        <v/>
      </c>
      <c r="AW100" s="49" t="b">
        <v>1</v>
      </c>
      <c r="AX100">
        <f t="shared" si="19"/>
        <v>0</v>
      </c>
    </row>
    <row r="101" spans="29:50" x14ac:dyDescent="0.3">
      <c r="AC101" s="50"/>
      <c r="AD101" s="56"/>
      <c r="AE101" s="56">
        <v>2</v>
      </c>
      <c r="AF101" s="56">
        <v>3</v>
      </c>
      <c r="AG101" s="56"/>
      <c r="AH101" s="56"/>
      <c r="AI101" s="56"/>
      <c r="AJ101" s="56">
        <v>2</v>
      </c>
      <c r="AK101" s="56"/>
      <c r="AL101" s="56"/>
      <c r="AN101" t="str">
        <f t="shared" si="20"/>
        <v/>
      </c>
      <c r="AO101">
        <f t="shared" si="15"/>
        <v>1</v>
      </c>
      <c r="AP101">
        <f t="shared" si="16"/>
        <v>1</v>
      </c>
      <c r="AQ101" t="str">
        <f t="shared" si="17"/>
        <v/>
      </c>
      <c r="AR101" t="str">
        <f t="shared" si="18"/>
        <v/>
      </c>
      <c r="AS101" t="str">
        <f t="shared" si="21"/>
        <v/>
      </c>
      <c r="AT101">
        <f t="shared" si="22"/>
        <v>1</v>
      </c>
      <c r="AU101" t="str">
        <f t="shared" si="23"/>
        <v/>
      </c>
      <c r="AW101" s="49" t="b">
        <v>1</v>
      </c>
      <c r="AX101">
        <f t="shared" si="19"/>
        <v>0</v>
      </c>
    </row>
    <row r="102" spans="29:50" x14ac:dyDescent="0.3">
      <c r="AC102" s="50"/>
      <c r="AD102" s="56">
        <v>3</v>
      </c>
      <c r="AE102" s="56"/>
      <c r="AF102" s="56"/>
      <c r="AG102" s="56"/>
      <c r="AH102" s="56"/>
      <c r="AI102" s="56"/>
      <c r="AJ102" s="56"/>
      <c r="AK102" s="56"/>
      <c r="AL102" s="56"/>
      <c r="AN102">
        <f t="shared" si="20"/>
        <v>1</v>
      </c>
      <c r="AO102" t="str">
        <f t="shared" si="15"/>
        <v/>
      </c>
      <c r="AP102" t="str">
        <f t="shared" si="16"/>
        <v/>
      </c>
      <c r="AQ102" t="str">
        <f t="shared" si="17"/>
        <v/>
      </c>
      <c r="AR102" t="str">
        <f t="shared" si="18"/>
        <v/>
      </c>
      <c r="AS102" t="str">
        <f t="shared" si="21"/>
        <v/>
      </c>
      <c r="AT102" t="str">
        <f t="shared" si="22"/>
        <v/>
      </c>
      <c r="AU102" t="str">
        <f t="shared" si="23"/>
        <v/>
      </c>
      <c r="AW102" s="49" t="b">
        <v>1</v>
      </c>
      <c r="AX102">
        <f t="shared" si="19"/>
        <v>0</v>
      </c>
    </row>
    <row r="103" spans="29:50" x14ac:dyDescent="0.3">
      <c r="AC103" s="50"/>
      <c r="AD103" s="56"/>
      <c r="AE103" s="56"/>
      <c r="AF103" s="56">
        <v>3</v>
      </c>
      <c r="AG103" s="56"/>
      <c r="AH103" s="56"/>
      <c r="AI103" s="56"/>
      <c r="AJ103" s="56"/>
      <c r="AK103" s="56"/>
      <c r="AL103" s="56"/>
      <c r="AN103" t="str">
        <f t="shared" si="20"/>
        <v/>
      </c>
      <c r="AO103" t="str">
        <f t="shared" si="15"/>
        <v/>
      </c>
      <c r="AP103">
        <f t="shared" si="16"/>
        <v>1</v>
      </c>
      <c r="AQ103" t="str">
        <f t="shared" si="17"/>
        <v/>
      </c>
      <c r="AR103" t="str">
        <f t="shared" si="18"/>
        <v/>
      </c>
      <c r="AS103" t="str">
        <f t="shared" si="21"/>
        <v/>
      </c>
      <c r="AT103" t="str">
        <f t="shared" si="22"/>
        <v/>
      </c>
      <c r="AU103" t="str">
        <f t="shared" si="23"/>
        <v/>
      </c>
      <c r="AW103" s="49" t="b">
        <v>0</v>
      </c>
      <c r="AX103">
        <f t="shared" si="19"/>
        <v>1</v>
      </c>
    </row>
    <row r="104" spans="29:50" x14ac:dyDescent="0.3">
      <c r="AC104" s="50"/>
      <c r="AD104" s="56">
        <v>3</v>
      </c>
      <c r="AE104" s="56"/>
      <c r="AF104" s="56"/>
      <c r="AG104" s="56"/>
      <c r="AH104" s="56"/>
      <c r="AI104" s="56"/>
      <c r="AJ104" s="56"/>
      <c r="AK104" s="56"/>
      <c r="AL104" s="56"/>
      <c r="AN104">
        <f t="shared" si="20"/>
        <v>1</v>
      </c>
      <c r="AO104" t="str">
        <f t="shared" si="15"/>
        <v/>
      </c>
      <c r="AP104" t="str">
        <f t="shared" si="16"/>
        <v/>
      </c>
      <c r="AQ104" t="str">
        <f t="shared" si="17"/>
        <v/>
      </c>
      <c r="AR104" t="str">
        <f t="shared" si="18"/>
        <v/>
      </c>
      <c r="AS104" t="str">
        <f t="shared" si="21"/>
        <v/>
      </c>
      <c r="AT104" t="str">
        <f t="shared" si="22"/>
        <v/>
      </c>
      <c r="AU104" t="str">
        <f t="shared" si="23"/>
        <v/>
      </c>
      <c r="AW104" s="49" t="b">
        <v>1</v>
      </c>
      <c r="AX104">
        <f t="shared" si="19"/>
        <v>0</v>
      </c>
    </row>
    <row r="105" spans="29:50" x14ac:dyDescent="0.3">
      <c r="AC105" s="50"/>
      <c r="AD105" s="56"/>
      <c r="AE105" s="56"/>
      <c r="AF105" s="56"/>
      <c r="AG105" s="56">
        <v>3</v>
      </c>
      <c r="AH105" s="56"/>
      <c r="AI105" s="56"/>
      <c r="AJ105" s="56"/>
      <c r="AK105" s="56"/>
      <c r="AL105" s="56"/>
      <c r="AN105" t="str">
        <f t="shared" si="20"/>
        <v/>
      </c>
      <c r="AO105" t="str">
        <f t="shared" si="15"/>
        <v/>
      </c>
      <c r="AP105" t="str">
        <f t="shared" si="16"/>
        <v/>
      </c>
      <c r="AQ105">
        <f t="shared" si="17"/>
        <v>1</v>
      </c>
      <c r="AR105" t="str">
        <f t="shared" si="18"/>
        <v/>
      </c>
      <c r="AS105" t="str">
        <f t="shared" si="21"/>
        <v/>
      </c>
      <c r="AT105" t="str">
        <f t="shared" si="22"/>
        <v/>
      </c>
      <c r="AU105" t="str">
        <f t="shared" si="23"/>
        <v/>
      </c>
      <c r="AW105" s="49" t="b">
        <v>1</v>
      </c>
      <c r="AX105">
        <f t="shared" si="19"/>
        <v>0</v>
      </c>
    </row>
    <row r="106" spans="29:50" x14ac:dyDescent="0.3">
      <c r="AC106" s="50"/>
      <c r="AD106" s="56"/>
      <c r="AE106" s="56"/>
      <c r="AF106" s="56">
        <v>3</v>
      </c>
      <c r="AG106" s="56"/>
      <c r="AH106" s="56"/>
      <c r="AI106" s="56"/>
      <c r="AJ106" s="56"/>
      <c r="AK106" s="56"/>
      <c r="AL106" s="56"/>
      <c r="AN106" t="str">
        <f t="shared" si="20"/>
        <v/>
      </c>
      <c r="AO106" t="str">
        <f t="shared" si="15"/>
        <v/>
      </c>
      <c r="AP106">
        <f t="shared" si="16"/>
        <v>1</v>
      </c>
      <c r="AQ106" t="str">
        <f t="shared" si="17"/>
        <v/>
      </c>
      <c r="AR106" t="str">
        <f t="shared" si="18"/>
        <v/>
      </c>
      <c r="AS106" t="str">
        <f t="shared" si="21"/>
        <v/>
      </c>
      <c r="AT106" t="str">
        <f t="shared" si="22"/>
        <v/>
      </c>
      <c r="AU106" t="str">
        <f t="shared" si="23"/>
        <v/>
      </c>
      <c r="AW106" s="49" t="b">
        <v>0</v>
      </c>
      <c r="AX106">
        <f t="shared" si="19"/>
        <v>1</v>
      </c>
    </row>
    <row r="107" spans="29:50" x14ac:dyDescent="0.3">
      <c r="AC107" s="50"/>
      <c r="AD107" s="56"/>
      <c r="AE107" s="56"/>
      <c r="AF107" s="56">
        <v>2</v>
      </c>
      <c r="AG107" s="56">
        <v>3</v>
      </c>
      <c r="AH107" s="56"/>
      <c r="AI107" s="56"/>
      <c r="AJ107" s="56"/>
      <c r="AK107" s="56"/>
      <c r="AL107" s="56"/>
      <c r="AN107" t="str">
        <f t="shared" si="20"/>
        <v/>
      </c>
      <c r="AO107" t="str">
        <f t="shared" si="15"/>
        <v/>
      </c>
      <c r="AP107">
        <f t="shared" si="16"/>
        <v>1</v>
      </c>
      <c r="AQ107">
        <f t="shared" si="17"/>
        <v>1</v>
      </c>
      <c r="AR107" t="str">
        <f t="shared" si="18"/>
        <v/>
      </c>
      <c r="AS107" t="str">
        <f t="shared" si="21"/>
        <v/>
      </c>
      <c r="AT107" t="str">
        <f t="shared" si="22"/>
        <v/>
      </c>
      <c r="AU107" t="str">
        <f t="shared" si="23"/>
        <v/>
      </c>
      <c r="AW107" s="49" t="b">
        <v>1</v>
      </c>
      <c r="AX107">
        <f t="shared" si="19"/>
        <v>0</v>
      </c>
    </row>
    <row r="108" spans="29:50" x14ac:dyDescent="0.3">
      <c r="AC108" s="50"/>
      <c r="AD108" s="56"/>
      <c r="AE108" s="56"/>
      <c r="AF108" s="56"/>
      <c r="AG108" s="56">
        <v>3</v>
      </c>
      <c r="AH108" s="56"/>
      <c r="AI108" s="56"/>
      <c r="AJ108" s="56"/>
      <c r="AK108" s="56"/>
      <c r="AL108" s="56"/>
      <c r="AN108" t="str">
        <f t="shared" si="20"/>
        <v/>
      </c>
      <c r="AO108" t="str">
        <f t="shared" si="15"/>
        <v/>
      </c>
      <c r="AP108" t="str">
        <f t="shared" si="16"/>
        <v/>
      </c>
      <c r="AQ108">
        <f t="shared" si="17"/>
        <v>1</v>
      </c>
      <c r="AR108" t="str">
        <f t="shared" si="18"/>
        <v/>
      </c>
      <c r="AS108" t="str">
        <f t="shared" si="21"/>
        <v/>
      </c>
      <c r="AT108" t="str">
        <f t="shared" si="22"/>
        <v/>
      </c>
      <c r="AU108" t="str">
        <f t="shared" si="23"/>
        <v/>
      </c>
      <c r="AW108" s="49" t="b">
        <v>0</v>
      </c>
      <c r="AX108">
        <f t="shared" si="19"/>
        <v>1</v>
      </c>
    </row>
    <row r="109" spans="29:50" x14ac:dyDescent="0.3">
      <c r="AC109" s="50"/>
      <c r="AD109" s="56">
        <v>3</v>
      </c>
      <c r="AE109" s="56"/>
      <c r="AF109" s="56"/>
      <c r="AG109" s="56">
        <v>2</v>
      </c>
      <c r="AH109" s="56"/>
      <c r="AI109" s="56"/>
      <c r="AJ109" s="56"/>
      <c r="AK109" s="56"/>
      <c r="AL109" s="56"/>
      <c r="AN109">
        <f t="shared" si="20"/>
        <v>1</v>
      </c>
      <c r="AO109" t="str">
        <f t="shared" si="15"/>
        <v/>
      </c>
      <c r="AP109" t="str">
        <f t="shared" si="16"/>
        <v/>
      </c>
      <c r="AQ109">
        <f t="shared" si="17"/>
        <v>1</v>
      </c>
      <c r="AR109" t="str">
        <f t="shared" si="18"/>
        <v/>
      </c>
      <c r="AS109" t="str">
        <f t="shared" si="21"/>
        <v/>
      </c>
      <c r="AT109" t="str">
        <f t="shared" si="22"/>
        <v/>
      </c>
      <c r="AU109" t="str">
        <f t="shared" si="23"/>
        <v/>
      </c>
      <c r="AW109" s="49" t="b">
        <v>0</v>
      </c>
      <c r="AX109">
        <f t="shared" si="19"/>
        <v>1</v>
      </c>
    </row>
    <row r="110" spans="29:50" x14ac:dyDescent="0.3">
      <c r="AC110" s="50"/>
      <c r="AD110" s="56"/>
      <c r="AE110" s="56"/>
      <c r="AF110" s="56">
        <v>3</v>
      </c>
      <c r="AG110" s="56"/>
      <c r="AH110" s="56"/>
      <c r="AI110" s="56"/>
      <c r="AJ110" s="56"/>
      <c r="AK110" s="56"/>
      <c r="AL110" s="56"/>
      <c r="AN110" t="str">
        <f t="shared" si="20"/>
        <v/>
      </c>
      <c r="AO110" t="str">
        <f t="shared" si="15"/>
        <v/>
      </c>
      <c r="AP110">
        <f t="shared" si="16"/>
        <v>1</v>
      </c>
      <c r="AQ110" t="str">
        <f t="shared" si="17"/>
        <v/>
      </c>
      <c r="AR110" t="str">
        <f t="shared" si="18"/>
        <v/>
      </c>
      <c r="AS110" t="str">
        <f t="shared" si="21"/>
        <v/>
      </c>
      <c r="AT110" t="str">
        <f t="shared" si="22"/>
        <v/>
      </c>
      <c r="AU110" t="str">
        <f t="shared" si="23"/>
        <v/>
      </c>
      <c r="AW110" s="49" t="b">
        <v>0</v>
      </c>
      <c r="AX110">
        <f t="shared" si="19"/>
        <v>1</v>
      </c>
    </row>
    <row r="111" spans="29:50" x14ac:dyDescent="0.3">
      <c r="AC111" s="50"/>
      <c r="AD111" s="56"/>
      <c r="AE111" s="56"/>
      <c r="AF111" s="56">
        <v>3</v>
      </c>
      <c r="AG111" s="56"/>
      <c r="AH111" s="56"/>
      <c r="AI111" s="56"/>
      <c r="AJ111" s="56"/>
      <c r="AK111" s="56"/>
      <c r="AL111" s="56"/>
      <c r="AN111" t="str">
        <f t="shared" si="20"/>
        <v/>
      </c>
      <c r="AO111" t="str">
        <f t="shared" si="15"/>
        <v/>
      </c>
      <c r="AP111">
        <f t="shared" si="16"/>
        <v>1</v>
      </c>
      <c r="AQ111" t="str">
        <f t="shared" si="17"/>
        <v/>
      </c>
      <c r="AR111" t="str">
        <f t="shared" si="18"/>
        <v/>
      </c>
      <c r="AS111" t="str">
        <f t="shared" si="21"/>
        <v/>
      </c>
      <c r="AT111" t="str">
        <f t="shared" si="22"/>
        <v/>
      </c>
      <c r="AU111" t="str">
        <f t="shared" si="23"/>
        <v/>
      </c>
      <c r="AW111" s="49" t="b">
        <v>0</v>
      </c>
      <c r="AX111">
        <f t="shared" si="19"/>
        <v>1</v>
      </c>
    </row>
    <row r="112" spans="29:50" x14ac:dyDescent="0.3">
      <c r="AC112" s="50"/>
      <c r="AD112" s="56"/>
      <c r="AE112" s="56"/>
      <c r="AF112" s="56"/>
      <c r="AG112" s="56">
        <v>3</v>
      </c>
      <c r="AH112" s="56"/>
      <c r="AI112" s="56"/>
      <c r="AJ112" s="56"/>
      <c r="AK112" s="56"/>
      <c r="AL112" s="56"/>
      <c r="AN112" t="str">
        <f t="shared" si="20"/>
        <v/>
      </c>
      <c r="AO112" t="str">
        <f t="shared" si="15"/>
        <v/>
      </c>
      <c r="AP112" t="str">
        <f t="shared" si="16"/>
        <v/>
      </c>
      <c r="AQ112">
        <f t="shared" si="17"/>
        <v>1</v>
      </c>
      <c r="AR112" t="str">
        <f t="shared" si="18"/>
        <v/>
      </c>
      <c r="AS112" t="str">
        <f t="shared" si="21"/>
        <v/>
      </c>
      <c r="AT112" t="str">
        <f t="shared" si="22"/>
        <v/>
      </c>
      <c r="AU112" t="str">
        <f t="shared" si="23"/>
        <v/>
      </c>
      <c r="AW112" s="49" t="b">
        <v>0</v>
      </c>
      <c r="AX112">
        <f t="shared" si="19"/>
        <v>1</v>
      </c>
    </row>
    <row r="113" spans="29:50" x14ac:dyDescent="0.3">
      <c r="AC113" s="50"/>
      <c r="AD113" s="56"/>
      <c r="AE113" s="56"/>
      <c r="AF113" s="56">
        <v>2</v>
      </c>
      <c r="AG113" s="56">
        <v>3</v>
      </c>
      <c r="AH113" s="56"/>
      <c r="AI113" s="56"/>
      <c r="AJ113" s="56"/>
      <c r="AK113" s="56"/>
      <c r="AL113" s="56"/>
      <c r="AN113" t="str">
        <f t="shared" si="20"/>
        <v/>
      </c>
      <c r="AO113" t="str">
        <f t="shared" si="15"/>
        <v/>
      </c>
      <c r="AP113">
        <f t="shared" si="16"/>
        <v>1</v>
      </c>
      <c r="AQ113">
        <f t="shared" si="17"/>
        <v>1</v>
      </c>
      <c r="AR113" t="str">
        <f t="shared" si="18"/>
        <v/>
      </c>
      <c r="AS113" t="str">
        <f t="shared" si="21"/>
        <v/>
      </c>
      <c r="AT113" t="str">
        <f t="shared" si="22"/>
        <v/>
      </c>
      <c r="AU113" t="str">
        <f t="shared" si="23"/>
        <v/>
      </c>
      <c r="AW113" s="49" t="b">
        <v>0</v>
      </c>
      <c r="AX113">
        <f t="shared" si="19"/>
        <v>1</v>
      </c>
    </row>
    <row r="114" spans="29:50" x14ac:dyDescent="0.3">
      <c r="AC114" s="50"/>
      <c r="AD114" s="56"/>
      <c r="AE114" s="56"/>
      <c r="AF114" s="56"/>
      <c r="AG114" s="56">
        <v>3</v>
      </c>
      <c r="AH114" s="56"/>
      <c r="AI114" s="56"/>
      <c r="AJ114" s="56"/>
      <c r="AK114" s="56"/>
      <c r="AL114" s="56"/>
      <c r="AN114" t="str">
        <f t="shared" si="20"/>
        <v/>
      </c>
      <c r="AO114" t="str">
        <f t="shared" si="15"/>
        <v/>
      </c>
      <c r="AP114" t="str">
        <f t="shared" si="16"/>
        <v/>
      </c>
      <c r="AQ114">
        <f t="shared" si="17"/>
        <v>1</v>
      </c>
      <c r="AR114" t="str">
        <f t="shared" si="18"/>
        <v/>
      </c>
      <c r="AS114" t="str">
        <f t="shared" si="21"/>
        <v/>
      </c>
      <c r="AT114" t="str">
        <f t="shared" si="22"/>
        <v/>
      </c>
      <c r="AU114" t="str">
        <f t="shared" si="23"/>
        <v/>
      </c>
      <c r="AW114" s="49" t="b">
        <v>0</v>
      </c>
      <c r="AX114">
        <f t="shared" si="19"/>
        <v>1</v>
      </c>
    </row>
    <row r="115" spans="29:50" x14ac:dyDescent="0.3">
      <c r="AC115" s="50"/>
      <c r="AD115" s="56"/>
      <c r="AE115" s="56"/>
      <c r="AF115" s="56">
        <v>3</v>
      </c>
      <c r="AG115" s="56"/>
      <c r="AH115" s="56"/>
      <c r="AI115" s="56"/>
      <c r="AJ115" s="56"/>
      <c r="AK115" s="56"/>
      <c r="AL115" s="56"/>
      <c r="AN115" t="str">
        <f t="shared" si="20"/>
        <v/>
      </c>
      <c r="AO115" t="str">
        <f t="shared" si="15"/>
        <v/>
      </c>
      <c r="AP115">
        <f t="shared" si="16"/>
        <v>1</v>
      </c>
      <c r="AQ115" t="str">
        <f t="shared" si="17"/>
        <v/>
      </c>
      <c r="AR115" t="str">
        <f t="shared" si="18"/>
        <v/>
      </c>
      <c r="AS115" t="str">
        <f t="shared" si="21"/>
        <v/>
      </c>
      <c r="AT115" t="str">
        <f t="shared" si="22"/>
        <v/>
      </c>
      <c r="AU115" t="str">
        <f t="shared" si="23"/>
        <v/>
      </c>
      <c r="AW115" s="49" t="b">
        <v>1</v>
      </c>
      <c r="AX115">
        <f t="shared" si="19"/>
        <v>0</v>
      </c>
    </row>
    <row r="116" spans="29:50" x14ac:dyDescent="0.3">
      <c r="AC116" s="50"/>
      <c r="AD116" s="56">
        <v>3</v>
      </c>
      <c r="AE116" s="56"/>
      <c r="AF116" s="56">
        <v>2</v>
      </c>
      <c r="AG116" s="56"/>
      <c r="AH116" s="56"/>
      <c r="AI116" s="56"/>
      <c r="AJ116" s="56"/>
      <c r="AK116" s="56"/>
      <c r="AL116" s="56"/>
      <c r="AN116">
        <f t="shared" si="20"/>
        <v>1</v>
      </c>
      <c r="AO116" t="str">
        <f t="shared" si="15"/>
        <v/>
      </c>
      <c r="AP116">
        <f t="shared" si="16"/>
        <v>1</v>
      </c>
      <c r="AQ116" t="str">
        <f t="shared" si="17"/>
        <v/>
      </c>
      <c r="AR116" t="str">
        <f t="shared" si="18"/>
        <v/>
      </c>
      <c r="AS116" t="str">
        <f t="shared" si="21"/>
        <v/>
      </c>
      <c r="AT116" t="str">
        <f t="shared" si="22"/>
        <v/>
      </c>
      <c r="AU116" t="str">
        <f t="shared" si="23"/>
        <v/>
      </c>
      <c r="AW116" s="49" t="b">
        <v>0</v>
      </c>
      <c r="AX116">
        <f t="shared" si="19"/>
        <v>1</v>
      </c>
    </row>
    <row r="117" spans="29:50" x14ac:dyDescent="0.3">
      <c r="AC117" s="50"/>
      <c r="AD117" s="56">
        <v>3</v>
      </c>
      <c r="AE117" s="56"/>
      <c r="AF117" s="56"/>
      <c r="AG117" s="56"/>
      <c r="AH117" s="56"/>
      <c r="AI117" s="56"/>
      <c r="AJ117" s="56"/>
      <c r="AK117" s="56"/>
      <c r="AL117" s="56"/>
      <c r="AN117">
        <f t="shared" si="20"/>
        <v>1</v>
      </c>
      <c r="AO117" t="str">
        <f t="shared" si="15"/>
        <v/>
      </c>
      <c r="AP117" t="str">
        <f t="shared" si="16"/>
        <v/>
      </c>
      <c r="AQ117" t="str">
        <f t="shared" si="17"/>
        <v/>
      </c>
      <c r="AR117" t="str">
        <f t="shared" si="18"/>
        <v/>
      </c>
      <c r="AS117" t="str">
        <f t="shared" si="21"/>
        <v/>
      </c>
      <c r="AT117" t="str">
        <f t="shared" si="22"/>
        <v/>
      </c>
      <c r="AU117" t="str">
        <f t="shared" si="23"/>
        <v/>
      </c>
      <c r="AW117" s="49" t="b">
        <v>1</v>
      </c>
      <c r="AX117">
        <f t="shared" si="19"/>
        <v>0</v>
      </c>
    </row>
    <row r="118" spans="29:50" x14ac:dyDescent="0.3">
      <c r="AC118" s="50"/>
      <c r="AD118" s="56"/>
      <c r="AE118" s="56">
        <v>2</v>
      </c>
      <c r="AF118" s="56">
        <v>3</v>
      </c>
      <c r="AG118" s="56"/>
      <c r="AH118" s="56"/>
      <c r="AI118" s="56"/>
      <c r="AJ118" s="56"/>
      <c r="AK118" s="56"/>
      <c r="AL118" s="56"/>
      <c r="AN118" t="str">
        <f t="shared" si="20"/>
        <v/>
      </c>
      <c r="AO118">
        <f t="shared" si="15"/>
        <v>1</v>
      </c>
      <c r="AP118">
        <f t="shared" si="16"/>
        <v>1</v>
      </c>
      <c r="AQ118" t="str">
        <f t="shared" si="17"/>
        <v/>
      </c>
      <c r="AR118" t="str">
        <f t="shared" si="18"/>
        <v/>
      </c>
      <c r="AS118" t="str">
        <f t="shared" si="21"/>
        <v/>
      </c>
      <c r="AT118" t="str">
        <f t="shared" si="22"/>
        <v/>
      </c>
      <c r="AU118" t="str">
        <f t="shared" si="23"/>
        <v/>
      </c>
      <c r="AW118" s="49" t="b">
        <v>1</v>
      </c>
      <c r="AX118">
        <f t="shared" si="19"/>
        <v>0</v>
      </c>
    </row>
    <row r="119" spans="29:50" x14ac:dyDescent="0.3">
      <c r="AC119" s="50"/>
      <c r="AD119" s="56"/>
      <c r="AE119" s="56"/>
      <c r="AF119" s="56">
        <v>3</v>
      </c>
      <c r="AG119" s="56"/>
      <c r="AH119" s="56"/>
      <c r="AI119" s="56"/>
      <c r="AJ119" s="56"/>
      <c r="AK119" s="56"/>
      <c r="AL119" s="56"/>
      <c r="AN119" t="str">
        <f t="shared" si="20"/>
        <v/>
      </c>
      <c r="AO119" t="str">
        <f t="shared" si="15"/>
        <v/>
      </c>
      <c r="AP119">
        <f t="shared" si="16"/>
        <v>1</v>
      </c>
      <c r="AQ119" t="str">
        <f t="shared" si="17"/>
        <v/>
      </c>
      <c r="AR119" t="str">
        <f t="shared" si="18"/>
        <v/>
      </c>
      <c r="AS119" t="str">
        <f t="shared" si="21"/>
        <v/>
      </c>
      <c r="AT119" t="str">
        <f t="shared" si="22"/>
        <v/>
      </c>
      <c r="AU119" t="str">
        <f t="shared" si="23"/>
        <v/>
      </c>
      <c r="AW119" s="49" t="b">
        <v>0</v>
      </c>
      <c r="AX119">
        <f t="shared" si="19"/>
        <v>1</v>
      </c>
    </row>
    <row r="120" spans="29:50" x14ac:dyDescent="0.3">
      <c r="AC120" s="50"/>
      <c r="AD120" s="56"/>
      <c r="AE120" s="56"/>
      <c r="AF120" s="56">
        <v>2</v>
      </c>
      <c r="AG120" s="56">
        <v>3</v>
      </c>
      <c r="AH120" s="56"/>
      <c r="AI120" s="56"/>
      <c r="AJ120" s="56"/>
      <c r="AK120" s="56"/>
      <c r="AL120" s="56"/>
      <c r="AN120" t="str">
        <f t="shared" si="20"/>
        <v/>
      </c>
      <c r="AO120" t="str">
        <f t="shared" si="15"/>
        <v/>
      </c>
      <c r="AP120">
        <f t="shared" si="16"/>
        <v>1</v>
      </c>
      <c r="AQ120">
        <f t="shared" si="17"/>
        <v>1</v>
      </c>
      <c r="AR120" t="str">
        <f t="shared" si="18"/>
        <v/>
      </c>
      <c r="AS120" t="str">
        <f t="shared" si="21"/>
        <v/>
      </c>
      <c r="AT120" t="str">
        <f t="shared" si="22"/>
        <v/>
      </c>
      <c r="AU120" t="str">
        <f t="shared" si="23"/>
        <v/>
      </c>
      <c r="AW120" s="49" t="b">
        <v>1</v>
      </c>
      <c r="AX120">
        <f t="shared" si="19"/>
        <v>0</v>
      </c>
    </row>
    <row r="121" spans="29:50" x14ac:dyDescent="0.3">
      <c r="AC121" s="50"/>
      <c r="AD121" s="56"/>
      <c r="AE121" s="56"/>
      <c r="AF121" s="56">
        <v>2</v>
      </c>
      <c r="AG121" s="56">
        <v>3</v>
      </c>
      <c r="AH121" s="56"/>
      <c r="AI121" s="56"/>
      <c r="AJ121" s="56"/>
      <c r="AK121" s="56"/>
      <c r="AL121" s="56"/>
      <c r="AN121" t="str">
        <f t="shared" si="20"/>
        <v/>
      </c>
      <c r="AO121" t="str">
        <f t="shared" si="15"/>
        <v/>
      </c>
      <c r="AP121">
        <f t="shared" si="16"/>
        <v>1</v>
      </c>
      <c r="AQ121">
        <f t="shared" si="17"/>
        <v>1</v>
      </c>
      <c r="AR121" t="str">
        <f t="shared" si="18"/>
        <v/>
      </c>
      <c r="AS121" t="str">
        <f t="shared" si="21"/>
        <v/>
      </c>
      <c r="AT121" t="str">
        <f t="shared" si="22"/>
        <v/>
      </c>
      <c r="AU121" t="str">
        <f t="shared" si="23"/>
        <v/>
      </c>
      <c r="AW121" s="49" t="b">
        <v>0</v>
      </c>
      <c r="AX121">
        <f t="shared" si="19"/>
        <v>1</v>
      </c>
    </row>
    <row r="122" spans="29:50" x14ac:dyDescent="0.3">
      <c r="AC122" s="50"/>
      <c r="AD122" s="56"/>
      <c r="AE122" s="56"/>
      <c r="AF122" s="56"/>
      <c r="AG122" s="56">
        <v>3</v>
      </c>
      <c r="AH122" s="56">
        <v>2</v>
      </c>
      <c r="AI122" s="56"/>
      <c r="AJ122" s="56"/>
      <c r="AK122" s="56"/>
      <c r="AL122" s="56"/>
      <c r="AN122" t="str">
        <f t="shared" si="20"/>
        <v/>
      </c>
      <c r="AO122" t="str">
        <f t="shared" si="15"/>
        <v/>
      </c>
      <c r="AP122" t="str">
        <f t="shared" si="16"/>
        <v/>
      </c>
      <c r="AQ122">
        <f t="shared" si="17"/>
        <v>1</v>
      </c>
      <c r="AR122">
        <f t="shared" si="18"/>
        <v>1</v>
      </c>
      <c r="AS122" t="str">
        <f t="shared" si="21"/>
        <v/>
      </c>
      <c r="AT122" t="str">
        <f t="shared" si="22"/>
        <v/>
      </c>
      <c r="AU122" t="str">
        <f t="shared" si="23"/>
        <v/>
      </c>
      <c r="AW122" s="49" t="b">
        <v>1</v>
      </c>
      <c r="AX122">
        <f t="shared" si="19"/>
        <v>0</v>
      </c>
    </row>
    <row r="123" spans="29:50" x14ac:dyDescent="0.3">
      <c r="AC123" s="50"/>
      <c r="AD123" s="56"/>
      <c r="AE123" s="56">
        <v>2</v>
      </c>
      <c r="AF123" s="56">
        <v>3</v>
      </c>
      <c r="AG123" s="56"/>
      <c r="AH123" s="56"/>
      <c r="AI123" s="56"/>
      <c r="AJ123" s="56"/>
      <c r="AK123" s="56"/>
      <c r="AL123" s="56"/>
      <c r="AN123" t="str">
        <f t="shared" si="20"/>
        <v/>
      </c>
      <c r="AO123">
        <f t="shared" si="15"/>
        <v>1</v>
      </c>
      <c r="AP123">
        <f t="shared" si="16"/>
        <v>1</v>
      </c>
      <c r="AQ123" t="str">
        <f t="shared" si="17"/>
        <v/>
      </c>
      <c r="AR123" t="str">
        <f t="shared" si="18"/>
        <v/>
      </c>
      <c r="AS123" t="str">
        <f t="shared" si="21"/>
        <v/>
      </c>
      <c r="AT123" t="str">
        <f t="shared" si="22"/>
        <v/>
      </c>
      <c r="AU123" t="str">
        <f t="shared" si="23"/>
        <v/>
      </c>
      <c r="AW123" s="59" t="b">
        <v>1</v>
      </c>
      <c r="AX123">
        <f t="shared" si="19"/>
        <v>0</v>
      </c>
    </row>
    <row r="124" spans="29:50" x14ac:dyDescent="0.3">
      <c r="AC124" s="50"/>
      <c r="AD124" s="56">
        <v>3</v>
      </c>
      <c r="AE124" s="56"/>
      <c r="AF124" s="56"/>
      <c r="AG124" s="56">
        <v>3</v>
      </c>
      <c r="AH124" s="56"/>
      <c r="AI124" s="56"/>
      <c r="AJ124" s="56"/>
      <c r="AK124" s="56"/>
      <c r="AL124" s="56"/>
      <c r="AN124">
        <f t="shared" si="20"/>
        <v>1</v>
      </c>
      <c r="AO124" t="str">
        <f t="shared" si="15"/>
        <v/>
      </c>
      <c r="AP124" t="str">
        <f t="shared" si="16"/>
        <v/>
      </c>
      <c r="AQ124">
        <f t="shared" si="17"/>
        <v>1</v>
      </c>
      <c r="AR124" t="str">
        <f t="shared" si="18"/>
        <v/>
      </c>
      <c r="AS124" t="str">
        <f t="shared" si="21"/>
        <v/>
      </c>
      <c r="AT124" t="str">
        <f t="shared" si="22"/>
        <v/>
      </c>
      <c r="AU124" t="str">
        <f t="shared" si="23"/>
        <v/>
      </c>
      <c r="AW124" s="49" t="b">
        <v>1</v>
      </c>
      <c r="AX124">
        <f t="shared" si="19"/>
        <v>0</v>
      </c>
    </row>
    <row r="125" spans="29:50" x14ac:dyDescent="0.3">
      <c r="AC125" s="50"/>
      <c r="AD125" s="56">
        <v>3</v>
      </c>
      <c r="AE125" s="56"/>
      <c r="AF125" s="56"/>
      <c r="AG125" s="56"/>
      <c r="AH125" s="56"/>
      <c r="AI125" s="56"/>
      <c r="AJ125" s="56"/>
      <c r="AK125" s="56"/>
      <c r="AL125" s="56"/>
      <c r="AN125">
        <f t="shared" si="20"/>
        <v>1</v>
      </c>
      <c r="AO125" t="str">
        <f t="shared" si="15"/>
        <v/>
      </c>
      <c r="AP125" t="str">
        <f t="shared" si="16"/>
        <v/>
      </c>
      <c r="AQ125" t="str">
        <f t="shared" si="17"/>
        <v/>
      </c>
      <c r="AR125" t="str">
        <f t="shared" si="18"/>
        <v/>
      </c>
      <c r="AS125" t="str">
        <f t="shared" si="21"/>
        <v/>
      </c>
      <c r="AT125" t="str">
        <f t="shared" si="22"/>
        <v/>
      </c>
      <c r="AU125" t="str">
        <f t="shared" si="23"/>
        <v/>
      </c>
      <c r="AW125" s="49" t="b">
        <v>1</v>
      </c>
      <c r="AX125">
        <f t="shared" si="19"/>
        <v>0</v>
      </c>
    </row>
    <row r="126" spans="29:50" x14ac:dyDescent="0.3">
      <c r="AC126" s="50"/>
      <c r="AD126" s="56"/>
      <c r="AE126" s="56"/>
      <c r="AF126" s="56">
        <v>3</v>
      </c>
      <c r="AG126" s="56"/>
      <c r="AH126" s="56"/>
      <c r="AI126" s="56"/>
      <c r="AJ126" s="56"/>
      <c r="AK126" s="56"/>
      <c r="AL126" s="56"/>
      <c r="AN126" t="str">
        <f t="shared" si="20"/>
        <v/>
      </c>
      <c r="AO126" t="str">
        <f t="shared" si="15"/>
        <v/>
      </c>
      <c r="AP126">
        <f t="shared" si="16"/>
        <v>1</v>
      </c>
      <c r="AQ126" t="str">
        <f t="shared" si="17"/>
        <v/>
      </c>
      <c r="AR126" t="str">
        <f t="shared" si="18"/>
        <v/>
      </c>
      <c r="AS126" t="str">
        <f t="shared" si="21"/>
        <v/>
      </c>
      <c r="AT126" t="str">
        <f t="shared" si="22"/>
        <v/>
      </c>
      <c r="AU126" t="str">
        <f t="shared" si="23"/>
        <v/>
      </c>
      <c r="AW126" s="49" t="b">
        <v>1</v>
      </c>
      <c r="AX126">
        <f t="shared" si="19"/>
        <v>0</v>
      </c>
    </row>
    <row r="127" spans="29:50" x14ac:dyDescent="0.3">
      <c r="AC127" s="50"/>
      <c r="AD127" s="56"/>
      <c r="AE127" s="56">
        <v>2</v>
      </c>
      <c r="AF127" s="56"/>
      <c r="AG127" s="56">
        <v>3</v>
      </c>
      <c r="AH127" s="56"/>
      <c r="AI127" s="56"/>
      <c r="AJ127" s="56"/>
      <c r="AK127" s="56"/>
      <c r="AL127" s="56"/>
      <c r="AN127" t="str">
        <f t="shared" si="20"/>
        <v/>
      </c>
      <c r="AO127">
        <f t="shared" si="15"/>
        <v>1</v>
      </c>
      <c r="AP127" t="str">
        <f t="shared" si="16"/>
        <v/>
      </c>
      <c r="AQ127">
        <f t="shared" si="17"/>
        <v>1</v>
      </c>
      <c r="AR127" t="str">
        <f t="shared" si="18"/>
        <v/>
      </c>
      <c r="AS127" t="str">
        <f t="shared" si="21"/>
        <v/>
      </c>
      <c r="AT127" t="str">
        <f t="shared" si="22"/>
        <v/>
      </c>
      <c r="AU127" t="str">
        <f t="shared" si="23"/>
        <v/>
      </c>
      <c r="AW127" s="49" t="b">
        <v>0</v>
      </c>
      <c r="AX127">
        <f t="shared" si="19"/>
        <v>1</v>
      </c>
    </row>
    <row r="128" spans="29:50" x14ac:dyDescent="0.3">
      <c r="AC128" s="50"/>
      <c r="AD128" s="56"/>
      <c r="AE128" s="56"/>
      <c r="AF128" s="56">
        <v>3</v>
      </c>
      <c r="AG128" s="56"/>
      <c r="AH128" s="56"/>
      <c r="AI128" s="56"/>
      <c r="AJ128" s="56"/>
      <c r="AK128" s="56"/>
      <c r="AL128" s="56"/>
      <c r="AN128" t="str">
        <f t="shared" si="20"/>
        <v/>
      </c>
      <c r="AO128" t="str">
        <f t="shared" si="15"/>
        <v/>
      </c>
      <c r="AP128">
        <f t="shared" si="16"/>
        <v>1</v>
      </c>
      <c r="AQ128" t="str">
        <f t="shared" si="17"/>
        <v/>
      </c>
      <c r="AR128" t="str">
        <f t="shared" si="18"/>
        <v/>
      </c>
      <c r="AS128" t="str">
        <f t="shared" si="21"/>
        <v/>
      </c>
      <c r="AT128" t="str">
        <f t="shared" si="22"/>
        <v/>
      </c>
      <c r="AU128" t="str">
        <f t="shared" si="23"/>
        <v/>
      </c>
      <c r="AW128" s="49" t="b">
        <v>0</v>
      </c>
      <c r="AX128">
        <f t="shared" si="19"/>
        <v>1</v>
      </c>
    </row>
    <row r="129" spans="29:50" x14ac:dyDescent="0.3">
      <c r="AC129" s="50"/>
      <c r="AD129" s="56"/>
      <c r="AE129" s="56"/>
      <c r="AF129" s="56">
        <v>3</v>
      </c>
      <c r="AG129" s="56"/>
      <c r="AH129" s="56"/>
      <c r="AI129" s="56"/>
      <c r="AJ129" s="56"/>
      <c r="AK129" s="56"/>
      <c r="AL129" s="56"/>
      <c r="AN129" t="str">
        <f t="shared" si="20"/>
        <v/>
      </c>
      <c r="AO129" t="str">
        <f t="shared" si="15"/>
        <v/>
      </c>
      <c r="AP129">
        <f t="shared" si="16"/>
        <v>1</v>
      </c>
      <c r="AQ129" t="str">
        <f t="shared" si="17"/>
        <v/>
      </c>
      <c r="AR129" t="str">
        <f t="shared" si="18"/>
        <v/>
      </c>
      <c r="AS129" t="str">
        <f t="shared" si="21"/>
        <v/>
      </c>
      <c r="AT129" t="str">
        <f t="shared" si="22"/>
        <v/>
      </c>
      <c r="AU129" t="str">
        <f t="shared" si="23"/>
        <v/>
      </c>
      <c r="AW129" s="49" t="b">
        <v>1</v>
      </c>
      <c r="AX129">
        <f t="shared" si="19"/>
        <v>0</v>
      </c>
    </row>
    <row r="130" spans="29:50" x14ac:dyDescent="0.3">
      <c r="AC130" s="50"/>
      <c r="AD130" s="56"/>
      <c r="AE130" s="56"/>
      <c r="AF130" s="56">
        <v>3</v>
      </c>
      <c r="AG130" s="56"/>
      <c r="AH130" s="56"/>
      <c r="AI130" s="56"/>
      <c r="AJ130" s="56"/>
      <c r="AK130" s="56"/>
      <c r="AL130" s="56"/>
      <c r="AN130" t="str">
        <f t="shared" si="20"/>
        <v/>
      </c>
      <c r="AO130" t="str">
        <f t="shared" si="15"/>
        <v/>
      </c>
      <c r="AP130">
        <f t="shared" si="16"/>
        <v>1</v>
      </c>
      <c r="AQ130" t="str">
        <f t="shared" si="17"/>
        <v/>
      </c>
      <c r="AR130" t="str">
        <f t="shared" si="18"/>
        <v/>
      </c>
      <c r="AS130" t="str">
        <f t="shared" si="21"/>
        <v/>
      </c>
      <c r="AT130" t="str">
        <f t="shared" si="22"/>
        <v/>
      </c>
      <c r="AU130" t="str">
        <f t="shared" si="23"/>
        <v/>
      </c>
      <c r="AW130" s="49" t="b">
        <v>0</v>
      </c>
      <c r="AX130">
        <f t="shared" si="19"/>
        <v>1</v>
      </c>
    </row>
    <row r="131" spans="29:50" x14ac:dyDescent="0.3">
      <c r="AC131" s="50"/>
      <c r="AD131" s="56"/>
      <c r="AE131" s="56">
        <v>2</v>
      </c>
      <c r="AF131" s="56">
        <v>3</v>
      </c>
      <c r="AG131" s="56"/>
      <c r="AH131" s="56"/>
      <c r="AI131" s="56"/>
      <c r="AJ131" s="56"/>
      <c r="AK131" s="56"/>
      <c r="AL131" s="56"/>
      <c r="AN131" t="str">
        <f t="shared" si="20"/>
        <v/>
      </c>
      <c r="AO131">
        <f t="shared" si="15"/>
        <v>1</v>
      </c>
      <c r="AP131">
        <f t="shared" si="16"/>
        <v>1</v>
      </c>
      <c r="AQ131" t="str">
        <f t="shared" si="17"/>
        <v/>
      </c>
      <c r="AR131" t="str">
        <f t="shared" si="18"/>
        <v/>
      </c>
      <c r="AS131" t="str">
        <f t="shared" si="21"/>
        <v/>
      </c>
      <c r="AT131" t="str">
        <f t="shared" si="22"/>
        <v/>
      </c>
      <c r="AU131" t="str">
        <f t="shared" si="23"/>
        <v/>
      </c>
      <c r="AW131" s="49" t="b">
        <v>1</v>
      </c>
      <c r="AX131">
        <f t="shared" si="19"/>
        <v>0</v>
      </c>
    </row>
    <row r="132" spans="29:50" x14ac:dyDescent="0.3">
      <c r="AC132" s="50"/>
      <c r="AD132" s="56"/>
      <c r="AE132" s="56"/>
      <c r="AF132" s="56"/>
      <c r="AG132" s="56">
        <v>3</v>
      </c>
      <c r="AH132" s="56"/>
      <c r="AI132" s="56"/>
      <c r="AJ132" s="56"/>
      <c r="AK132" s="56"/>
      <c r="AL132" s="56"/>
      <c r="AN132" t="str">
        <f t="shared" si="20"/>
        <v/>
      </c>
      <c r="AO132" t="str">
        <f t="shared" si="15"/>
        <v/>
      </c>
      <c r="AP132" t="str">
        <f t="shared" si="16"/>
        <v/>
      </c>
      <c r="AQ132">
        <f t="shared" si="17"/>
        <v>1</v>
      </c>
      <c r="AR132" t="str">
        <f t="shared" si="18"/>
        <v/>
      </c>
      <c r="AS132" t="str">
        <f t="shared" si="21"/>
        <v/>
      </c>
      <c r="AT132" t="str">
        <f t="shared" si="22"/>
        <v/>
      </c>
      <c r="AU132" t="str">
        <f t="shared" si="23"/>
        <v/>
      </c>
      <c r="AW132" s="49" t="b">
        <v>1</v>
      </c>
      <c r="AX132">
        <f t="shared" si="19"/>
        <v>0</v>
      </c>
    </row>
    <row r="133" spans="29:50" x14ac:dyDescent="0.3">
      <c r="AC133" s="50"/>
      <c r="AD133" s="56"/>
      <c r="AE133" s="56"/>
      <c r="AF133" s="56"/>
      <c r="AG133" s="56">
        <v>3</v>
      </c>
      <c r="AH133" s="56"/>
      <c r="AI133" s="56"/>
      <c r="AJ133" s="56"/>
      <c r="AK133" s="56"/>
      <c r="AL133" s="56"/>
      <c r="AN133" t="str">
        <f t="shared" si="20"/>
        <v/>
      </c>
      <c r="AO133" t="str">
        <f t="shared" si="15"/>
        <v/>
      </c>
      <c r="AP133" t="str">
        <f t="shared" si="16"/>
        <v/>
      </c>
      <c r="AQ133">
        <f t="shared" si="17"/>
        <v>1</v>
      </c>
      <c r="AR133" t="str">
        <f t="shared" si="18"/>
        <v/>
      </c>
      <c r="AS133" t="str">
        <f t="shared" si="21"/>
        <v/>
      </c>
      <c r="AT133" t="str">
        <f t="shared" si="22"/>
        <v/>
      </c>
      <c r="AU133" t="str">
        <f t="shared" si="23"/>
        <v/>
      </c>
      <c r="AW133" s="49" t="b">
        <v>1</v>
      </c>
      <c r="AX133">
        <f t="shared" si="19"/>
        <v>0</v>
      </c>
    </row>
    <row r="134" spans="29:50" x14ac:dyDescent="0.3">
      <c r="AC134" s="50"/>
      <c r="AD134" s="56"/>
      <c r="AE134" s="56"/>
      <c r="AF134" s="56"/>
      <c r="AG134" s="56">
        <v>3</v>
      </c>
      <c r="AH134" s="56"/>
      <c r="AI134" s="56"/>
      <c r="AJ134" s="56"/>
      <c r="AK134" s="56"/>
      <c r="AL134" s="56"/>
      <c r="AN134" t="str">
        <f t="shared" si="20"/>
        <v/>
      </c>
      <c r="AO134" t="str">
        <f t="shared" ref="AO134:AO197" si="24">IF(AE134&gt;=2,1,"")</f>
        <v/>
      </c>
      <c r="AP134" t="str">
        <f t="shared" ref="AP134:AP197" si="25">IF(AF134&gt;=2,1,"")</f>
        <v/>
      </c>
      <c r="AQ134">
        <f t="shared" ref="AQ134:AQ197" si="26">IF(AG134&gt;=2,1,"")</f>
        <v>1</v>
      </c>
      <c r="AR134" t="str">
        <f t="shared" ref="AR134:AR197" si="27">IF(AH134&gt;=2,1,"")</f>
        <v/>
      </c>
      <c r="AS134" t="str">
        <f t="shared" si="21"/>
        <v/>
      </c>
      <c r="AT134" t="str">
        <f t="shared" si="22"/>
        <v/>
      </c>
      <c r="AU134" t="str">
        <f t="shared" si="23"/>
        <v/>
      </c>
      <c r="AW134" s="49" t="b">
        <v>1</v>
      </c>
      <c r="AX134">
        <f t="shared" ref="AX134:AX197" si="28">IF(EXACT(AW134,"TRUE"),0,1)</f>
        <v>0</v>
      </c>
    </row>
    <row r="135" spans="29:50" x14ac:dyDescent="0.3">
      <c r="AC135" s="50"/>
      <c r="AD135" s="56"/>
      <c r="AE135" s="56">
        <v>2</v>
      </c>
      <c r="AF135" s="56">
        <v>2</v>
      </c>
      <c r="AG135" s="56">
        <v>3</v>
      </c>
      <c r="AH135" s="56"/>
      <c r="AI135" s="56"/>
      <c r="AJ135" s="56"/>
      <c r="AK135" s="56"/>
      <c r="AL135" s="56"/>
      <c r="AN135" t="str">
        <f t="shared" si="20"/>
        <v/>
      </c>
      <c r="AO135">
        <f t="shared" si="24"/>
        <v>1</v>
      </c>
      <c r="AP135">
        <f t="shared" si="25"/>
        <v>1</v>
      </c>
      <c r="AQ135">
        <f t="shared" si="26"/>
        <v>1</v>
      </c>
      <c r="AR135" t="str">
        <f t="shared" si="27"/>
        <v/>
      </c>
      <c r="AS135" t="str">
        <f t="shared" si="21"/>
        <v/>
      </c>
      <c r="AT135" t="str">
        <f t="shared" si="22"/>
        <v/>
      </c>
      <c r="AU135" t="str">
        <f t="shared" si="23"/>
        <v/>
      </c>
      <c r="AW135" s="49" t="b">
        <v>1</v>
      </c>
      <c r="AX135">
        <f t="shared" si="28"/>
        <v>0</v>
      </c>
    </row>
    <row r="136" spans="29:50" x14ac:dyDescent="0.3">
      <c r="AC136" s="50"/>
      <c r="AD136" s="56"/>
      <c r="AE136" s="56">
        <v>2</v>
      </c>
      <c r="AF136" s="56">
        <v>3</v>
      </c>
      <c r="AG136" s="56"/>
      <c r="AH136" s="56"/>
      <c r="AI136" s="56"/>
      <c r="AJ136" s="56"/>
      <c r="AK136" s="56"/>
      <c r="AL136" s="56"/>
      <c r="AN136" t="str">
        <f t="shared" si="20"/>
        <v/>
      </c>
      <c r="AO136">
        <f t="shared" si="24"/>
        <v>1</v>
      </c>
      <c r="AP136">
        <f t="shared" si="25"/>
        <v>1</v>
      </c>
      <c r="AQ136" t="str">
        <f t="shared" si="26"/>
        <v/>
      </c>
      <c r="AR136" t="str">
        <f t="shared" si="27"/>
        <v/>
      </c>
      <c r="AS136" t="str">
        <f t="shared" si="21"/>
        <v/>
      </c>
      <c r="AT136" t="str">
        <f t="shared" si="22"/>
        <v/>
      </c>
      <c r="AU136" t="str">
        <f t="shared" si="23"/>
        <v/>
      </c>
      <c r="AW136" s="49" t="b">
        <v>1</v>
      </c>
      <c r="AX136">
        <f t="shared" si="28"/>
        <v>0</v>
      </c>
    </row>
    <row r="137" spans="29:50" x14ac:dyDescent="0.3">
      <c r="AC137" s="50"/>
      <c r="AD137" s="56"/>
      <c r="AE137" s="56">
        <v>2</v>
      </c>
      <c r="AF137" s="56"/>
      <c r="AG137" s="56">
        <v>3</v>
      </c>
      <c r="AH137" s="56"/>
      <c r="AI137" s="56"/>
      <c r="AJ137" s="56"/>
      <c r="AK137" s="56"/>
      <c r="AL137" s="56"/>
      <c r="AN137" t="str">
        <f t="shared" si="20"/>
        <v/>
      </c>
      <c r="AO137">
        <f t="shared" si="24"/>
        <v>1</v>
      </c>
      <c r="AP137" t="str">
        <f t="shared" si="25"/>
        <v/>
      </c>
      <c r="AQ137">
        <f t="shared" si="26"/>
        <v>1</v>
      </c>
      <c r="AR137" t="str">
        <f t="shared" si="27"/>
        <v/>
      </c>
      <c r="AS137" t="str">
        <f t="shared" si="21"/>
        <v/>
      </c>
      <c r="AT137" t="str">
        <f t="shared" si="22"/>
        <v/>
      </c>
      <c r="AU137" t="str">
        <f t="shared" si="23"/>
        <v/>
      </c>
      <c r="AW137" s="49" t="b">
        <v>1</v>
      </c>
      <c r="AX137">
        <f t="shared" si="28"/>
        <v>0</v>
      </c>
    </row>
    <row r="138" spans="29:50" x14ac:dyDescent="0.3">
      <c r="AC138" s="50"/>
      <c r="AD138" s="56"/>
      <c r="AE138" s="56"/>
      <c r="AF138" s="56"/>
      <c r="AG138" s="56">
        <v>3</v>
      </c>
      <c r="AH138" s="56"/>
      <c r="AI138" s="56"/>
      <c r="AJ138" s="56"/>
      <c r="AK138" s="56"/>
      <c r="AL138" s="56"/>
      <c r="AN138" t="str">
        <f t="shared" si="20"/>
        <v/>
      </c>
      <c r="AO138" t="str">
        <f t="shared" si="24"/>
        <v/>
      </c>
      <c r="AP138" t="str">
        <f t="shared" si="25"/>
        <v/>
      </c>
      <c r="AQ138">
        <f t="shared" si="26"/>
        <v>1</v>
      </c>
      <c r="AR138" t="str">
        <f t="shared" si="27"/>
        <v/>
      </c>
      <c r="AS138" t="str">
        <f t="shared" si="21"/>
        <v/>
      </c>
      <c r="AT138" t="str">
        <f t="shared" si="22"/>
        <v/>
      </c>
      <c r="AU138" t="str">
        <f t="shared" si="23"/>
        <v/>
      </c>
      <c r="AW138" s="49" t="b">
        <v>0</v>
      </c>
      <c r="AX138">
        <f t="shared" si="28"/>
        <v>1</v>
      </c>
    </row>
    <row r="139" spans="29:50" x14ac:dyDescent="0.3">
      <c r="AC139" s="50"/>
      <c r="AD139" s="56">
        <v>3</v>
      </c>
      <c r="AE139" s="56"/>
      <c r="AF139" s="56"/>
      <c r="AG139" s="56"/>
      <c r="AH139" s="56"/>
      <c r="AI139" s="56"/>
      <c r="AJ139" s="56"/>
      <c r="AK139" s="56"/>
      <c r="AL139" s="56"/>
      <c r="AN139">
        <f t="shared" si="20"/>
        <v>1</v>
      </c>
      <c r="AO139" t="str">
        <f t="shared" si="24"/>
        <v/>
      </c>
      <c r="AP139" t="str">
        <f t="shared" si="25"/>
        <v/>
      </c>
      <c r="AQ139" t="str">
        <f t="shared" si="26"/>
        <v/>
      </c>
      <c r="AR139" t="str">
        <f t="shared" si="27"/>
        <v/>
      </c>
      <c r="AS139" t="str">
        <f t="shared" si="21"/>
        <v/>
      </c>
      <c r="AT139" t="str">
        <f t="shared" si="22"/>
        <v/>
      </c>
      <c r="AU139" t="str">
        <f t="shared" si="23"/>
        <v/>
      </c>
      <c r="AW139" s="49" t="b">
        <v>0</v>
      </c>
      <c r="AX139">
        <f t="shared" si="28"/>
        <v>1</v>
      </c>
    </row>
    <row r="140" spans="29:50" x14ac:dyDescent="0.3">
      <c r="AC140" s="50"/>
      <c r="AD140" s="56"/>
      <c r="AE140" s="56"/>
      <c r="AF140" s="56"/>
      <c r="AG140" s="56">
        <v>3</v>
      </c>
      <c r="AH140" s="56"/>
      <c r="AI140" s="56"/>
      <c r="AJ140" s="56"/>
      <c r="AK140" s="56"/>
      <c r="AL140" s="56"/>
      <c r="AN140" t="str">
        <f t="shared" si="20"/>
        <v/>
      </c>
      <c r="AO140" t="str">
        <f t="shared" si="24"/>
        <v/>
      </c>
      <c r="AP140" t="str">
        <f t="shared" si="25"/>
        <v/>
      </c>
      <c r="AQ140">
        <f t="shared" si="26"/>
        <v>1</v>
      </c>
      <c r="AR140" t="str">
        <f t="shared" si="27"/>
        <v/>
      </c>
      <c r="AS140" t="str">
        <f t="shared" si="21"/>
        <v/>
      </c>
      <c r="AT140" t="str">
        <f t="shared" si="22"/>
        <v/>
      </c>
      <c r="AU140" t="str">
        <f t="shared" si="23"/>
        <v/>
      </c>
      <c r="AW140" s="49" t="b">
        <v>0</v>
      </c>
      <c r="AX140">
        <f t="shared" si="28"/>
        <v>1</v>
      </c>
    </row>
    <row r="141" spans="29:50" x14ac:dyDescent="0.3">
      <c r="AC141" s="50"/>
      <c r="AD141" s="56">
        <v>2</v>
      </c>
      <c r="AE141" s="56"/>
      <c r="AF141" s="56"/>
      <c r="AG141" s="56">
        <v>3</v>
      </c>
      <c r="AH141" s="56">
        <v>2</v>
      </c>
      <c r="AI141" s="56"/>
      <c r="AJ141" s="56"/>
      <c r="AK141" s="56"/>
      <c r="AL141" s="56"/>
      <c r="AN141">
        <f t="shared" si="20"/>
        <v>1</v>
      </c>
      <c r="AO141" t="str">
        <f t="shared" si="24"/>
        <v/>
      </c>
      <c r="AP141" t="str">
        <f t="shared" si="25"/>
        <v/>
      </c>
      <c r="AQ141">
        <f t="shared" si="26"/>
        <v>1</v>
      </c>
      <c r="AR141">
        <f t="shared" si="27"/>
        <v>1</v>
      </c>
      <c r="AS141" t="str">
        <f t="shared" si="21"/>
        <v/>
      </c>
      <c r="AT141" t="str">
        <f t="shared" si="22"/>
        <v/>
      </c>
      <c r="AU141" t="str">
        <f t="shared" si="23"/>
        <v/>
      </c>
      <c r="AW141" s="49" t="b">
        <v>0</v>
      </c>
      <c r="AX141">
        <f t="shared" si="28"/>
        <v>1</v>
      </c>
    </row>
    <row r="142" spans="29:50" x14ac:dyDescent="0.3">
      <c r="AC142" s="50"/>
      <c r="AD142" s="56"/>
      <c r="AE142" s="56">
        <v>2</v>
      </c>
      <c r="AF142" s="56">
        <v>3</v>
      </c>
      <c r="AG142" s="56"/>
      <c r="AH142" s="56"/>
      <c r="AI142" s="56"/>
      <c r="AJ142" s="56"/>
      <c r="AK142" s="56"/>
      <c r="AL142" s="56"/>
      <c r="AN142" t="str">
        <f t="shared" si="20"/>
        <v/>
      </c>
      <c r="AO142">
        <f t="shared" si="24"/>
        <v>1</v>
      </c>
      <c r="AP142">
        <f t="shared" si="25"/>
        <v>1</v>
      </c>
      <c r="AQ142" t="str">
        <f t="shared" si="26"/>
        <v/>
      </c>
      <c r="AR142" t="str">
        <f t="shared" si="27"/>
        <v/>
      </c>
      <c r="AS142" t="str">
        <f t="shared" si="21"/>
        <v/>
      </c>
      <c r="AT142" t="str">
        <f t="shared" si="22"/>
        <v/>
      </c>
      <c r="AU142" t="str">
        <f t="shared" si="23"/>
        <v/>
      </c>
      <c r="AW142" s="49" t="b">
        <v>1</v>
      </c>
      <c r="AX142">
        <f t="shared" si="28"/>
        <v>0</v>
      </c>
    </row>
    <row r="143" spans="29:50" x14ac:dyDescent="0.3">
      <c r="AC143" s="50"/>
      <c r="AD143" s="56"/>
      <c r="AE143" s="56"/>
      <c r="AF143" s="56">
        <v>2</v>
      </c>
      <c r="AG143" s="56">
        <v>3</v>
      </c>
      <c r="AH143" s="56"/>
      <c r="AI143" s="56"/>
      <c r="AJ143" s="56"/>
      <c r="AK143" s="56"/>
      <c r="AL143" s="56"/>
      <c r="AN143" t="str">
        <f t="shared" si="20"/>
        <v/>
      </c>
      <c r="AO143" t="str">
        <f t="shared" si="24"/>
        <v/>
      </c>
      <c r="AP143">
        <f t="shared" si="25"/>
        <v>1</v>
      </c>
      <c r="AQ143">
        <f t="shared" si="26"/>
        <v>1</v>
      </c>
      <c r="AR143" t="str">
        <f t="shared" si="27"/>
        <v/>
      </c>
      <c r="AS143" t="str">
        <f t="shared" si="21"/>
        <v/>
      </c>
      <c r="AT143" t="str">
        <f t="shared" si="22"/>
        <v/>
      </c>
      <c r="AU143" t="str">
        <f t="shared" si="23"/>
        <v/>
      </c>
      <c r="AW143" s="49" t="b">
        <v>0</v>
      </c>
      <c r="AX143">
        <f t="shared" si="28"/>
        <v>1</v>
      </c>
    </row>
    <row r="144" spans="29:50" x14ac:dyDescent="0.3">
      <c r="AC144" s="50"/>
      <c r="AD144" s="56">
        <v>2</v>
      </c>
      <c r="AE144" s="56">
        <v>2</v>
      </c>
      <c r="AF144" s="56">
        <v>2</v>
      </c>
      <c r="AG144" s="56">
        <v>3</v>
      </c>
      <c r="AH144" s="56"/>
      <c r="AI144" s="56"/>
      <c r="AJ144" s="56"/>
      <c r="AK144" s="56"/>
      <c r="AL144" s="56"/>
      <c r="AN144">
        <f t="shared" si="20"/>
        <v>1</v>
      </c>
      <c r="AO144">
        <f t="shared" si="24"/>
        <v>1</v>
      </c>
      <c r="AP144">
        <f t="shared" si="25"/>
        <v>1</v>
      </c>
      <c r="AQ144">
        <f t="shared" si="26"/>
        <v>1</v>
      </c>
      <c r="AR144" t="str">
        <f t="shared" si="27"/>
        <v/>
      </c>
      <c r="AS144" t="str">
        <f t="shared" si="21"/>
        <v/>
      </c>
      <c r="AT144" t="str">
        <f t="shared" si="22"/>
        <v/>
      </c>
      <c r="AU144" t="str">
        <f t="shared" si="23"/>
        <v/>
      </c>
      <c r="AW144" s="49" t="b">
        <v>1</v>
      </c>
      <c r="AX144">
        <f t="shared" si="28"/>
        <v>0</v>
      </c>
    </row>
    <row r="145" spans="29:50" x14ac:dyDescent="0.3">
      <c r="AC145" s="50"/>
      <c r="AD145" s="56"/>
      <c r="AE145" s="56"/>
      <c r="AF145" s="56"/>
      <c r="AG145" s="56">
        <v>3</v>
      </c>
      <c r="AH145" s="56">
        <v>2</v>
      </c>
      <c r="AI145" s="56"/>
      <c r="AJ145" s="56"/>
      <c r="AK145" s="56"/>
      <c r="AL145" s="56"/>
      <c r="AN145" t="str">
        <f t="shared" ref="AN145:AN208" si="29">IF(AD145&gt;=2,1,"")</f>
        <v/>
      </c>
      <c r="AO145" t="str">
        <f t="shared" si="24"/>
        <v/>
      </c>
      <c r="AP145" t="str">
        <f t="shared" si="25"/>
        <v/>
      </c>
      <c r="AQ145">
        <f t="shared" si="26"/>
        <v>1</v>
      </c>
      <c r="AR145">
        <f t="shared" si="27"/>
        <v>1</v>
      </c>
      <c r="AS145" t="str">
        <f t="shared" ref="AS145:AS208" si="30">IF(AI145&gt;=2,1,"")</f>
        <v/>
      </c>
      <c r="AT145" t="str">
        <f t="shared" ref="AT145:AT208" si="31">IF(AJ145&gt;=2,1,"")</f>
        <v/>
      </c>
      <c r="AU145" t="str">
        <f t="shared" ref="AU145:AU208" si="32">IF(AK145&gt;=2,1,"")</f>
        <v/>
      </c>
      <c r="AW145" s="49" t="b">
        <v>1</v>
      </c>
      <c r="AX145">
        <f t="shared" si="28"/>
        <v>0</v>
      </c>
    </row>
    <row r="146" spans="29:50" x14ac:dyDescent="0.3">
      <c r="AC146" s="50"/>
      <c r="AD146" s="56">
        <v>2</v>
      </c>
      <c r="AE146" s="56"/>
      <c r="AF146" s="56">
        <v>3</v>
      </c>
      <c r="AG146" s="56"/>
      <c r="AH146" s="56"/>
      <c r="AI146" s="56"/>
      <c r="AJ146" s="56"/>
      <c r="AK146" s="56"/>
      <c r="AL146" s="56"/>
      <c r="AN146">
        <f t="shared" si="29"/>
        <v>1</v>
      </c>
      <c r="AO146" t="str">
        <f t="shared" si="24"/>
        <v/>
      </c>
      <c r="AP146">
        <f t="shared" si="25"/>
        <v>1</v>
      </c>
      <c r="AQ146" t="str">
        <f t="shared" si="26"/>
        <v/>
      </c>
      <c r="AR146" t="str">
        <f t="shared" si="27"/>
        <v/>
      </c>
      <c r="AS146" t="str">
        <f t="shared" si="30"/>
        <v/>
      </c>
      <c r="AT146" t="str">
        <f t="shared" si="31"/>
        <v/>
      </c>
      <c r="AU146" t="str">
        <f t="shared" si="32"/>
        <v/>
      </c>
      <c r="AW146" s="49" t="b">
        <v>0</v>
      </c>
      <c r="AX146">
        <f t="shared" si="28"/>
        <v>1</v>
      </c>
    </row>
    <row r="147" spans="29:50" x14ac:dyDescent="0.3">
      <c r="AC147" s="50"/>
      <c r="AD147" s="56"/>
      <c r="AE147" s="56"/>
      <c r="AF147" s="56">
        <v>2</v>
      </c>
      <c r="AG147" s="56">
        <v>3</v>
      </c>
      <c r="AH147" s="56"/>
      <c r="AI147" s="56"/>
      <c r="AJ147" s="56"/>
      <c r="AK147" s="56"/>
      <c r="AL147" s="56"/>
      <c r="AN147" t="str">
        <f t="shared" si="29"/>
        <v/>
      </c>
      <c r="AO147" t="str">
        <f t="shared" si="24"/>
        <v/>
      </c>
      <c r="AP147">
        <f t="shared" si="25"/>
        <v>1</v>
      </c>
      <c r="AQ147">
        <f t="shared" si="26"/>
        <v>1</v>
      </c>
      <c r="AR147" t="str">
        <f t="shared" si="27"/>
        <v/>
      </c>
      <c r="AS147" t="str">
        <f t="shared" si="30"/>
        <v/>
      </c>
      <c r="AT147" t="str">
        <f t="shared" si="31"/>
        <v/>
      </c>
      <c r="AU147" t="str">
        <f t="shared" si="32"/>
        <v/>
      </c>
      <c r="AW147" s="49" t="b">
        <v>1</v>
      </c>
      <c r="AX147">
        <f t="shared" si="28"/>
        <v>0</v>
      </c>
    </row>
    <row r="148" spans="29:50" x14ac:dyDescent="0.3">
      <c r="AC148" s="50"/>
      <c r="AD148" s="56"/>
      <c r="AE148" s="56"/>
      <c r="AF148" s="56"/>
      <c r="AG148" s="56">
        <v>3</v>
      </c>
      <c r="AH148" s="56"/>
      <c r="AI148" s="56"/>
      <c r="AJ148" s="56"/>
      <c r="AK148" s="56"/>
      <c r="AL148" s="56"/>
      <c r="AN148" t="str">
        <f t="shared" si="29"/>
        <v/>
      </c>
      <c r="AO148" t="str">
        <f t="shared" si="24"/>
        <v/>
      </c>
      <c r="AP148" t="str">
        <f t="shared" si="25"/>
        <v/>
      </c>
      <c r="AQ148">
        <f t="shared" si="26"/>
        <v>1</v>
      </c>
      <c r="AR148" t="str">
        <f t="shared" si="27"/>
        <v/>
      </c>
      <c r="AS148" t="str">
        <f t="shared" si="30"/>
        <v/>
      </c>
      <c r="AT148" t="str">
        <f t="shared" si="31"/>
        <v/>
      </c>
      <c r="AU148" t="str">
        <f t="shared" si="32"/>
        <v/>
      </c>
      <c r="AW148" s="49" t="b">
        <v>0</v>
      </c>
      <c r="AX148">
        <f t="shared" si="28"/>
        <v>1</v>
      </c>
    </row>
    <row r="149" spans="29:50" x14ac:dyDescent="0.3">
      <c r="AC149" s="50"/>
      <c r="AD149" s="56"/>
      <c r="AE149" s="56"/>
      <c r="AF149" s="56"/>
      <c r="AG149" s="56">
        <v>3</v>
      </c>
      <c r="AH149" s="56"/>
      <c r="AI149" s="56"/>
      <c r="AJ149" s="56"/>
      <c r="AK149" s="56"/>
      <c r="AL149" s="56"/>
      <c r="AN149" t="str">
        <f t="shared" si="29"/>
        <v/>
      </c>
      <c r="AO149" t="str">
        <f t="shared" si="24"/>
        <v/>
      </c>
      <c r="AP149" t="str">
        <f t="shared" si="25"/>
        <v/>
      </c>
      <c r="AQ149">
        <f t="shared" si="26"/>
        <v>1</v>
      </c>
      <c r="AR149" t="str">
        <f t="shared" si="27"/>
        <v/>
      </c>
      <c r="AS149" t="str">
        <f t="shared" si="30"/>
        <v/>
      </c>
      <c r="AT149" t="str">
        <f t="shared" si="31"/>
        <v/>
      </c>
      <c r="AU149" t="str">
        <f t="shared" si="32"/>
        <v/>
      </c>
      <c r="AW149" s="49" t="b">
        <v>1</v>
      </c>
      <c r="AX149">
        <f t="shared" si="28"/>
        <v>0</v>
      </c>
    </row>
    <row r="150" spans="29:50" x14ac:dyDescent="0.3">
      <c r="AC150" s="50"/>
      <c r="AD150" s="56"/>
      <c r="AE150" s="56"/>
      <c r="AF150" s="56"/>
      <c r="AG150" s="56">
        <v>3</v>
      </c>
      <c r="AH150" s="56"/>
      <c r="AI150" s="56"/>
      <c r="AJ150" s="56"/>
      <c r="AK150" s="56"/>
      <c r="AL150" s="56"/>
      <c r="AN150" t="str">
        <f t="shared" si="29"/>
        <v/>
      </c>
      <c r="AO150" t="str">
        <f t="shared" si="24"/>
        <v/>
      </c>
      <c r="AP150" t="str">
        <f t="shared" si="25"/>
        <v/>
      </c>
      <c r="AQ150">
        <f t="shared" si="26"/>
        <v>1</v>
      </c>
      <c r="AR150" t="str">
        <f t="shared" si="27"/>
        <v/>
      </c>
      <c r="AS150" t="str">
        <f t="shared" si="30"/>
        <v/>
      </c>
      <c r="AT150" t="str">
        <f t="shared" si="31"/>
        <v/>
      </c>
      <c r="AU150" t="str">
        <f t="shared" si="32"/>
        <v/>
      </c>
      <c r="AW150" s="49" t="b">
        <v>1</v>
      </c>
      <c r="AX150">
        <f t="shared" si="28"/>
        <v>0</v>
      </c>
    </row>
    <row r="151" spans="29:50" x14ac:dyDescent="0.3">
      <c r="AC151" s="50"/>
      <c r="AD151" s="56"/>
      <c r="AE151" s="56">
        <v>2</v>
      </c>
      <c r="AF151" s="56">
        <v>3</v>
      </c>
      <c r="AG151" s="56"/>
      <c r="AH151" s="56"/>
      <c r="AI151" s="56"/>
      <c r="AJ151" s="56"/>
      <c r="AK151" s="56"/>
      <c r="AL151" s="56"/>
      <c r="AN151" t="str">
        <f t="shared" si="29"/>
        <v/>
      </c>
      <c r="AO151">
        <f t="shared" si="24"/>
        <v>1</v>
      </c>
      <c r="AP151">
        <f t="shared" si="25"/>
        <v>1</v>
      </c>
      <c r="AQ151" t="str">
        <f t="shared" si="26"/>
        <v/>
      </c>
      <c r="AR151" t="str">
        <f t="shared" si="27"/>
        <v/>
      </c>
      <c r="AS151" t="str">
        <f t="shared" si="30"/>
        <v/>
      </c>
      <c r="AT151" t="str">
        <f t="shared" si="31"/>
        <v/>
      </c>
      <c r="AU151" t="str">
        <f t="shared" si="32"/>
        <v/>
      </c>
      <c r="AW151" s="49" t="b">
        <v>1</v>
      </c>
      <c r="AX151">
        <f t="shared" si="28"/>
        <v>0</v>
      </c>
    </row>
    <row r="152" spans="29:50" x14ac:dyDescent="0.3">
      <c r="AC152" s="50"/>
      <c r="AD152" s="56"/>
      <c r="AE152" s="56">
        <v>2</v>
      </c>
      <c r="AF152" s="56">
        <v>3</v>
      </c>
      <c r="AG152" s="56"/>
      <c r="AH152" s="56"/>
      <c r="AI152" s="56"/>
      <c r="AJ152" s="56"/>
      <c r="AK152" s="56"/>
      <c r="AL152" s="56"/>
      <c r="AN152" t="str">
        <f t="shared" si="29"/>
        <v/>
      </c>
      <c r="AO152">
        <f t="shared" si="24"/>
        <v>1</v>
      </c>
      <c r="AP152">
        <f t="shared" si="25"/>
        <v>1</v>
      </c>
      <c r="AQ152" t="str">
        <f t="shared" si="26"/>
        <v/>
      </c>
      <c r="AR152" t="str">
        <f t="shared" si="27"/>
        <v/>
      </c>
      <c r="AS152" t="str">
        <f t="shared" si="30"/>
        <v/>
      </c>
      <c r="AT152" t="str">
        <f t="shared" si="31"/>
        <v/>
      </c>
      <c r="AU152" t="str">
        <f t="shared" si="32"/>
        <v/>
      </c>
      <c r="AW152" s="49" t="b">
        <v>1</v>
      </c>
      <c r="AX152">
        <f t="shared" si="28"/>
        <v>0</v>
      </c>
    </row>
    <row r="153" spans="29:50" x14ac:dyDescent="0.3">
      <c r="AC153" s="50"/>
      <c r="AD153" s="56">
        <v>3</v>
      </c>
      <c r="AE153" s="56"/>
      <c r="AF153" s="56"/>
      <c r="AG153" s="56">
        <v>2</v>
      </c>
      <c r="AH153" s="56"/>
      <c r="AI153" s="56"/>
      <c r="AJ153" s="56"/>
      <c r="AK153" s="56"/>
      <c r="AL153" s="56"/>
      <c r="AN153">
        <f t="shared" si="29"/>
        <v>1</v>
      </c>
      <c r="AO153" t="str">
        <f t="shared" si="24"/>
        <v/>
      </c>
      <c r="AP153" t="str">
        <f t="shared" si="25"/>
        <v/>
      </c>
      <c r="AQ153">
        <f t="shared" si="26"/>
        <v>1</v>
      </c>
      <c r="AR153" t="str">
        <f t="shared" si="27"/>
        <v/>
      </c>
      <c r="AS153" t="str">
        <f t="shared" si="30"/>
        <v/>
      </c>
      <c r="AT153" t="str">
        <f t="shared" si="31"/>
        <v/>
      </c>
      <c r="AU153" t="str">
        <f t="shared" si="32"/>
        <v/>
      </c>
      <c r="AW153" s="49" t="b">
        <v>1</v>
      </c>
      <c r="AX153">
        <f t="shared" si="28"/>
        <v>0</v>
      </c>
    </row>
    <row r="154" spans="29:50" x14ac:dyDescent="0.3">
      <c r="AC154" s="50"/>
      <c r="AD154" s="56">
        <v>3</v>
      </c>
      <c r="AE154" s="56"/>
      <c r="AF154" s="56"/>
      <c r="AG154" s="56">
        <v>2</v>
      </c>
      <c r="AH154" s="56"/>
      <c r="AI154" s="56"/>
      <c r="AJ154" s="56"/>
      <c r="AK154" s="56"/>
      <c r="AL154" s="56"/>
      <c r="AN154">
        <f t="shared" si="29"/>
        <v>1</v>
      </c>
      <c r="AO154" t="str">
        <f t="shared" si="24"/>
        <v/>
      </c>
      <c r="AP154" t="str">
        <f t="shared" si="25"/>
        <v/>
      </c>
      <c r="AQ154">
        <f t="shared" si="26"/>
        <v>1</v>
      </c>
      <c r="AR154" t="str">
        <f t="shared" si="27"/>
        <v/>
      </c>
      <c r="AS154" t="str">
        <f t="shared" si="30"/>
        <v/>
      </c>
      <c r="AT154" t="str">
        <f t="shared" si="31"/>
        <v/>
      </c>
      <c r="AU154" t="str">
        <f t="shared" si="32"/>
        <v/>
      </c>
      <c r="AW154" s="49" t="b">
        <v>1</v>
      </c>
      <c r="AX154">
        <f t="shared" si="28"/>
        <v>0</v>
      </c>
    </row>
    <row r="155" spans="29:50" x14ac:dyDescent="0.3">
      <c r="AC155" s="50"/>
      <c r="AD155" s="56"/>
      <c r="AE155" s="56">
        <v>2</v>
      </c>
      <c r="AF155" s="56">
        <v>3</v>
      </c>
      <c r="AG155" s="56"/>
      <c r="AH155" s="56"/>
      <c r="AI155" s="56"/>
      <c r="AJ155" s="56"/>
      <c r="AK155" s="56"/>
      <c r="AL155" s="56"/>
      <c r="AN155" t="str">
        <f t="shared" si="29"/>
        <v/>
      </c>
      <c r="AO155">
        <f t="shared" si="24"/>
        <v>1</v>
      </c>
      <c r="AP155">
        <f t="shared" si="25"/>
        <v>1</v>
      </c>
      <c r="AQ155" t="str">
        <f t="shared" si="26"/>
        <v/>
      </c>
      <c r="AR155" t="str">
        <f t="shared" si="27"/>
        <v/>
      </c>
      <c r="AS155" t="str">
        <f t="shared" si="30"/>
        <v/>
      </c>
      <c r="AT155" t="str">
        <f t="shared" si="31"/>
        <v/>
      </c>
      <c r="AU155" t="str">
        <f t="shared" si="32"/>
        <v/>
      </c>
      <c r="AW155" s="49" t="b">
        <v>1</v>
      </c>
      <c r="AX155">
        <f t="shared" si="28"/>
        <v>0</v>
      </c>
    </row>
    <row r="156" spans="29:50" x14ac:dyDescent="0.3">
      <c r="AC156" s="50"/>
      <c r="AD156" s="56"/>
      <c r="AE156" s="56">
        <v>2</v>
      </c>
      <c r="AF156" s="56">
        <v>3</v>
      </c>
      <c r="AG156" s="56"/>
      <c r="AH156" s="56"/>
      <c r="AI156" s="56"/>
      <c r="AJ156" s="56"/>
      <c r="AK156" s="56"/>
      <c r="AL156" s="56"/>
      <c r="AN156" t="str">
        <f t="shared" si="29"/>
        <v/>
      </c>
      <c r="AO156">
        <f t="shared" si="24"/>
        <v>1</v>
      </c>
      <c r="AP156">
        <f t="shared" si="25"/>
        <v>1</v>
      </c>
      <c r="AQ156" t="str">
        <f t="shared" si="26"/>
        <v/>
      </c>
      <c r="AR156" t="str">
        <f t="shared" si="27"/>
        <v/>
      </c>
      <c r="AS156" t="str">
        <f t="shared" si="30"/>
        <v/>
      </c>
      <c r="AT156" t="str">
        <f t="shared" si="31"/>
        <v/>
      </c>
      <c r="AU156" t="str">
        <f t="shared" si="32"/>
        <v/>
      </c>
      <c r="AW156" s="49" t="b">
        <v>1</v>
      </c>
      <c r="AX156">
        <f t="shared" si="28"/>
        <v>0</v>
      </c>
    </row>
    <row r="157" spans="29:50" x14ac:dyDescent="0.3">
      <c r="AC157" s="50"/>
      <c r="AD157" s="56"/>
      <c r="AE157" s="56">
        <v>2</v>
      </c>
      <c r="AF157" s="56">
        <v>3</v>
      </c>
      <c r="AG157" s="56"/>
      <c r="AH157" s="56"/>
      <c r="AI157" s="56"/>
      <c r="AJ157" s="56"/>
      <c r="AK157" s="56"/>
      <c r="AL157" s="56"/>
      <c r="AN157" t="str">
        <f t="shared" si="29"/>
        <v/>
      </c>
      <c r="AO157">
        <f t="shared" si="24"/>
        <v>1</v>
      </c>
      <c r="AP157">
        <f t="shared" si="25"/>
        <v>1</v>
      </c>
      <c r="AQ157" t="str">
        <f t="shared" si="26"/>
        <v/>
      </c>
      <c r="AR157" t="str">
        <f t="shared" si="27"/>
        <v/>
      </c>
      <c r="AS157" t="str">
        <f t="shared" si="30"/>
        <v/>
      </c>
      <c r="AT157" t="str">
        <f t="shared" si="31"/>
        <v/>
      </c>
      <c r="AU157" t="str">
        <f t="shared" si="32"/>
        <v/>
      </c>
      <c r="AW157" s="49" t="b">
        <v>0</v>
      </c>
      <c r="AX157">
        <f t="shared" si="28"/>
        <v>1</v>
      </c>
    </row>
    <row r="158" spans="29:50" x14ac:dyDescent="0.3">
      <c r="AC158" s="50"/>
      <c r="AD158" s="56">
        <v>2</v>
      </c>
      <c r="AE158" s="56"/>
      <c r="AF158" s="56">
        <v>3</v>
      </c>
      <c r="AG158" s="56">
        <v>2</v>
      </c>
      <c r="AH158" s="56"/>
      <c r="AI158" s="56"/>
      <c r="AJ158" s="56"/>
      <c r="AK158" s="56"/>
      <c r="AL158" s="56"/>
      <c r="AN158">
        <f t="shared" si="29"/>
        <v>1</v>
      </c>
      <c r="AO158" t="str">
        <f t="shared" si="24"/>
        <v/>
      </c>
      <c r="AP158">
        <f t="shared" si="25"/>
        <v>1</v>
      </c>
      <c r="AQ158">
        <f t="shared" si="26"/>
        <v>1</v>
      </c>
      <c r="AR158" t="str">
        <f t="shared" si="27"/>
        <v/>
      </c>
      <c r="AS158" t="str">
        <f t="shared" si="30"/>
        <v/>
      </c>
      <c r="AT158" t="str">
        <f t="shared" si="31"/>
        <v/>
      </c>
      <c r="AU158" t="str">
        <f t="shared" si="32"/>
        <v/>
      </c>
      <c r="AW158" s="49" t="b">
        <v>1</v>
      </c>
      <c r="AX158">
        <f t="shared" si="28"/>
        <v>0</v>
      </c>
    </row>
    <row r="159" spans="29:50" x14ac:dyDescent="0.3">
      <c r="AC159" s="50"/>
      <c r="AD159" s="56"/>
      <c r="AE159" s="56"/>
      <c r="AF159" s="56">
        <v>2</v>
      </c>
      <c r="AG159" s="56">
        <v>3</v>
      </c>
      <c r="AH159" s="56"/>
      <c r="AI159" s="56"/>
      <c r="AJ159" s="56"/>
      <c r="AK159" s="56"/>
      <c r="AL159" s="56"/>
      <c r="AN159" t="str">
        <f t="shared" si="29"/>
        <v/>
      </c>
      <c r="AO159" t="str">
        <f t="shared" si="24"/>
        <v/>
      </c>
      <c r="AP159">
        <f t="shared" si="25"/>
        <v>1</v>
      </c>
      <c r="AQ159">
        <f t="shared" si="26"/>
        <v>1</v>
      </c>
      <c r="AR159" t="str">
        <f t="shared" si="27"/>
        <v/>
      </c>
      <c r="AS159" t="str">
        <f t="shared" si="30"/>
        <v/>
      </c>
      <c r="AT159" t="str">
        <f t="shared" si="31"/>
        <v/>
      </c>
      <c r="AU159" t="str">
        <f t="shared" si="32"/>
        <v/>
      </c>
      <c r="AW159" s="49" t="b">
        <v>1</v>
      </c>
      <c r="AX159">
        <f t="shared" si="28"/>
        <v>0</v>
      </c>
    </row>
    <row r="160" spans="29:50" x14ac:dyDescent="0.3">
      <c r="AC160" s="50"/>
      <c r="AD160" s="56">
        <v>3</v>
      </c>
      <c r="AE160" s="56"/>
      <c r="AF160" s="56"/>
      <c r="AG160" s="56"/>
      <c r="AH160" s="56"/>
      <c r="AI160" s="56"/>
      <c r="AJ160" s="56"/>
      <c r="AK160" s="56"/>
      <c r="AL160" s="56"/>
      <c r="AN160">
        <f t="shared" si="29"/>
        <v>1</v>
      </c>
      <c r="AO160" t="str">
        <f t="shared" si="24"/>
        <v/>
      </c>
      <c r="AP160" t="str">
        <f t="shared" si="25"/>
        <v/>
      </c>
      <c r="AQ160" t="str">
        <f t="shared" si="26"/>
        <v/>
      </c>
      <c r="AR160" t="str">
        <f t="shared" si="27"/>
        <v/>
      </c>
      <c r="AS160" t="str">
        <f t="shared" si="30"/>
        <v/>
      </c>
      <c r="AT160" t="str">
        <f t="shared" si="31"/>
        <v/>
      </c>
      <c r="AU160" t="str">
        <f t="shared" si="32"/>
        <v/>
      </c>
      <c r="AW160" s="49" t="b">
        <v>0</v>
      </c>
      <c r="AX160">
        <f t="shared" si="28"/>
        <v>1</v>
      </c>
    </row>
    <row r="161" spans="29:50" x14ac:dyDescent="0.3">
      <c r="AC161" s="50"/>
      <c r="AD161" s="56">
        <v>2</v>
      </c>
      <c r="AE161" s="56"/>
      <c r="AF161" s="56"/>
      <c r="AG161" s="56">
        <v>3</v>
      </c>
      <c r="AH161" s="56"/>
      <c r="AI161" s="56"/>
      <c r="AJ161" s="56"/>
      <c r="AK161" s="56"/>
      <c r="AL161" s="56"/>
      <c r="AN161">
        <f t="shared" si="29"/>
        <v>1</v>
      </c>
      <c r="AO161" t="str">
        <f t="shared" si="24"/>
        <v/>
      </c>
      <c r="AP161" t="str">
        <f t="shared" si="25"/>
        <v/>
      </c>
      <c r="AQ161">
        <f t="shared" si="26"/>
        <v>1</v>
      </c>
      <c r="AR161" t="str">
        <f t="shared" si="27"/>
        <v/>
      </c>
      <c r="AS161" t="str">
        <f t="shared" si="30"/>
        <v/>
      </c>
      <c r="AT161" t="str">
        <f t="shared" si="31"/>
        <v/>
      </c>
      <c r="AU161" t="str">
        <f t="shared" si="32"/>
        <v/>
      </c>
      <c r="AW161" s="49" t="b">
        <v>1</v>
      </c>
      <c r="AX161">
        <f t="shared" si="28"/>
        <v>0</v>
      </c>
    </row>
    <row r="162" spans="29:50" x14ac:dyDescent="0.3">
      <c r="AC162" s="50"/>
      <c r="AD162" s="56"/>
      <c r="AE162" s="56">
        <v>2</v>
      </c>
      <c r="AF162" s="56">
        <v>3</v>
      </c>
      <c r="AG162" s="56"/>
      <c r="AH162" s="56"/>
      <c r="AI162" s="56"/>
      <c r="AJ162" s="56"/>
      <c r="AK162" s="56"/>
      <c r="AL162" s="56"/>
      <c r="AN162" t="str">
        <f t="shared" si="29"/>
        <v/>
      </c>
      <c r="AO162">
        <f t="shared" si="24"/>
        <v>1</v>
      </c>
      <c r="AP162">
        <f t="shared" si="25"/>
        <v>1</v>
      </c>
      <c r="AQ162" t="str">
        <f t="shared" si="26"/>
        <v/>
      </c>
      <c r="AR162" t="str">
        <f t="shared" si="27"/>
        <v/>
      </c>
      <c r="AS162" t="str">
        <f t="shared" si="30"/>
        <v/>
      </c>
      <c r="AT162" t="str">
        <f t="shared" si="31"/>
        <v/>
      </c>
      <c r="AU162" t="str">
        <f t="shared" si="32"/>
        <v/>
      </c>
      <c r="AW162" s="49" t="b">
        <v>0</v>
      </c>
      <c r="AX162">
        <f t="shared" si="28"/>
        <v>1</v>
      </c>
    </row>
    <row r="163" spans="29:50" x14ac:dyDescent="0.3">
      <c r="AC163" s="50"/>
      <c r="AD163" s="56"/>
      <c r="AE163" s="56"/>
      <c r="AF163" s="56"/>
      <c r="AG163" s="56">
        <v>3</v>
      </c>
      <c r="AH163" s="56"/>
      <c r="AI163" s="56"/>
      <c r="AJ163" s="56"/>
      <c r="AK163" s="56"/>
      <c r="AL163" s="56"/>
      <c r="AN163" t="str">
        <f t="shared" si="29"/>
        <v/>
      </c>
      <c r="AO163" t="str">
        <f t="shared" si="24"/>
        <v/>
      </c>
      <c r="AP163" t="str">
        <f t="shared" si="25"/>
        <v/>
      </c>
      <c r="AQ163">
        <f t="shared" si="26"/>
        <v>1</v>
      </c>
      <c r="AR163" t="str">
        <f t="shared" si="27"/>
        <v/>
      </c>
      <c r="AS163" t="str">
        <f t="shared" si="30"/>
        <v/>
      </c>
      <c r="AT163" t="str">
        <f t="shared" si="31"/>
        <v/>
      </c>
      <c r="AU163" t="str">
        <f t="shared" si="32"/>
        <v/>
      </c>
      <c r="AW163" s="49" t="b">
        <v>1</v>
      </c>
      <c r="AX163">
        <f t="shared" si="28"/>
        <v>0</v>
      </c>
    </row>
    <row r="164" spans="29:50" x14ac:dyDescent="0.3">
      <c r="AC164" s="50"/>
      <c r="AD164" s="56">
        <v>2</v>
      </c>
      <c r="AE164" s="56"/>
      <c r="AF164" s="56"/>
      <c r="AG164" s="56">
        <v>3</v>
      </c>
      <c r="AH164" s="56"/>
      <c r="AI164" s="56"/>
      <c r="AJ164" s="56"/>
      <c r="AK164" s="56"/>
      <c r="AL164" s="56"/>
      <c r="AN164">
        <f t="shared" si="29"/>
        <v>1</v>
      </c>
      <c r="AO164" t="str">
        <f t="shared" si="24"/>
        <v/>
      </c>
      <c r="AP164" t="str">
        <f t="shared" si="25"/>
        <v/>
      </c>
      <c r="AQ164">
        <f t="shared" si="26"/>
        <v>1</v>
      </c>
      <c r="AR164" t="str">
        <f t="shared" si="27"/>
        <v/>
      </c>
      <c r="AS164" t="str">
        <f t="shared" si="30"/>
        <v/>
      </c>
      <c r="AT164" t="str">
        <f t="shared" si="31"/>
        <v/>
      </c>
      <c r="AU164" t="str">
        <f t="shared" si="32"/>
        <v/>
      </c>
      <c r="AW164" s="49" t="b">
        <v>0</v>
      </c>
      <c r="AX164">
        <f t="shared" si="28"/>
        <v>1</v>
      </c>
    </row>
    <row r="165" spans="29:50" x14ac:dyDescent="0.3">
      <c r="AC165" s="50"/>
      <c r="AD165" s="56"/>
      <c r="AE165" s="56"/>
      <c r="AF165" s="56">
        <v>3</v>
      </c>
      <c r="AG165" s="56"/>
      <c r="AH165" s="56"/>
      <c r="AI165" s="56"/>
      <c r="AJ165" s="56"/>
      <c r="AK165" s="56"/>
      <c r="AL165" s="56"/>
      <c r="AN165" t="str">
        <f t="shared" si="29"/>
        <v/>
      </c>
      <c r="AO165" t="str">
        <f t="shared" si="24"/>
        <v/>
      </c>
      <c r="AP165">
        <f t="shared" si="25"/>
        <v>1</v>
      </c>
      <c r="AQ165" t="str">
        <f t="shared" si="26"/>
        <v/>
      </c>
      <c r="AR165" t="str">
        <f t="shared" si="27"/>
        <v/>
      </c>
      <c r="AS165" t="str">
        <f t="shared" si="30"/>
        <v/>
      </c>
      <c r="AT165" t="str">
        <f t="shared" si="31"/>
        <v/>
      </c>
      <c r="AU165" t="str">
        <f t="shared" si="32"/>
        <v/>
      </c>
      <c r="AW165" s="49" t="b">
        <v>1</v>
      </c>
      <c r="AX165">
        <f t="shared" si="28"/>
        <v>0</v>
      </c>
    </row>
    <row r="166" spans="29:50" x14ac:dyDescent="0.3">
      <c r="AC166" s="50"/>
      <c r="AD166" s="56"/>
      <c r="AE166" s="56"/>
      <c r="AF166" s="56">
        <v>3</v>
      </c>
      <c r="AG166" s="56"/>
      <c r="AH166" s="56"/>
      <c r="AI166" s="56"/>
      <c r="AJ166" s="56"/>
      <c r="AK166" s="56"/>
      <c r="AL166" s="56"/>
      <c r="AN166" t="str">
        <f t="shared" si="29"/>
        <v/>
      </c>
      <c r="AO166" t="str">
        <f t="shared" si="24"/>
        <v/>
      </c>
      <c r="AP166">
        <f t="shared" si="25"/>
        <v>1</v>
      </c>
      <c r="AQ166" t="str">
        <f t="shared" si="26"/>
        <v/>
      </c>
      <c r="AR166" t="str">
        <f t="shared" si="27"/>
        <v/>
      </c>
      <c r="AS166" t="str">
        <f t="shared" si="30"/>
        <v/>
      </c>
      <c r="AT166" t="str">
        <f t="shared" si="31"/>
        <v/>
      </c>
      <c r="AU166" t="str">
        <f t="shared" si="32"/>
        <v/>
      </c>
      <c r="AW166" s="49" t="b">
        <v>1</v>
      </c>
      <c r="AX166">
        <f t="shared" si="28"/>
        <v>0</v>
      </c>
    </row>
    <row r="167" spans="29:50" x14ac:dyDescent="0.3">
      <c r="AC167" s="50"/>
      <c r="AD167" s="56"/>
      <c r="AE167" s="56">
        <v>2</v>
      </c>
      <c r="AF167" s="56">
        <v>3</v>
      </c>
      <c r="AG167" s="56">
        <v>2</v>
      </c>
      <c r="AH167" s="56"/>
      <c r="AI167" s="56"/>
      <c r="AJ167" s="56"/>
      <c r="AK167" s="56"/>
      <c r="AL167" s="56"/>
      <c r="AN167" t="str">
        <f t="shared" si="29"/>
        <v/>
      </c>
      <c r="AO167">
        <f t="shared" si="24"/>
        <v>1</v>
      </c>
      <c r="AP167">
        <f t="shared" si="25"/>
        <v>1</v>
      </c>
      <c r="AQ167">
        <f t="shared" si="26"/>
        <v>1</v>
      </c>
      <c r="AR167" t="str">
        <f t="shared" si="27"/>
        <v/>
      </c>
      <c r="AS167" t="str">
        <f t="shared" si="30"/>
        <v/>
      </c>
      <c r="AT167" t="str">
        <f t="shared" si="31"/>
        <v/>
      </c>
      <c r="AU167" t="str">
        <f t="shared" si="32"/>
        <v/>
      </c>
      <c r="AW167" s="49" t="b">
        <v>1</v>
      </c>
      <c r="AX167">
        <f t="shared" si="28"/>
        <v>0</v>
      </c>
    </row>
    <row r="168" spans="29:50" x14ac:dyDescent="0.3">
      <c r="AC168" s="50"/>
      <c r="AD168" s="56">
        <v>3</v>
      </c>
      <c r="AE168" s="56"/>
      <c r="AF168" s="56"/>
      <c r="AG168" s="56"/>
      <c r="AH168" s="56">
        <v>2</v>
      </c>
      <c r="AI168" s="56"/>
      <c r="AJ168" s="56"/>
      <c r="AK168" s="56"/>
      <c r="AL168" s="56"/>
      <c r="AN168">
        <f t="shared" si="29"/>
        <v>1</v>
      </c>
      <c r="AO168" t="str">
        <f t="shared" si="24"/>
        <v/>
      </c>
      <c r="AP168" t="str">
        <f t="shared" si="25"/>
        <v/>
      </c>
      <c r="AQ168" t="str">
        <f t="shared" si="26"/>
        <v/>
      </c>
      <c r="AR168">
        <f t="shared" si="27"/>
        <v>1</v>
      </c>
      <c r="AS168" t="str">
        <f t="shared" si="30"/>
        <v/>
      </c>
      <c r="AT168" t="str">
        <f t="shared" si="31"/>
        <v/>
      </c>
      <c r="AU168" t="str">
        <f t="shared" si="32"/>
        <v/>
      </c>
      <c r="AW168" s="49" t="b">
        <v>1</v>
      </c>
      <c r="AX168">
        <f t="shared" si="28"/>
        <v>0</v>
      </c>
    </row>
    <row r="169" spans="29:50" x14ac:dyDescent="0.3">
      <c r="AC169" s="50"/>
      <c r="AD169" s="56"/>
      <c r="AE169" s="56">
        <v>2</v>
      </c>
      <c r="AF169" s="56">
        <v>3</v>
      </c>
      <c r="AG169" s="56"/>
      <c r="AH169" s="56"/>
      <c r="AI169" s="56"/>
      <c r="AJ169" s="56"/>
      <c r="AK169" s="56"/>
      <c r="AL169" s="56"/>
      <c r="AN169" t="str">
        <f t="shared" si="29"/>
        <v/>
      </c>
      <c r="AO169">
        <f t="shared" si="24"/>
        <v>1</v>
      </c>
      <c r="AP169">
        <f t="shared" si="25"/>
        <v>1</v>
      </c>
      <c r="AQ169" t="str">
        <f t="shared" si="26"/>
        <v/>
      </c>
      <c r="AR169" t="str">
        <f t="shared" si="27"/>
        <v/>
      </c>
      <c r="AS169" t="str">
        <f t="shared" si="30"/>
        <v/>
      </c>
      <c r="AT169" t="str">
        <f t="shared" si="31"/>
        <v/>
      </c>
      <c r="AU169" t="str">
        <f t="shared" si="32"/>
        <v/>
      </c>
      <c r="AW169" s="49" t="b">
        <v>1</v>
      </c>
      <c r="AX169">
        <f t="shared" si="28"/>
        <v>0</v>
      </c>
    </row>
    <row r="170" spans="29:50" x14ac:dyDescent="0.3">
      <c r="AC170" s="50"/>
      <c r="AD170" s="56"/>
      <c r="AE170" s="56">
        <v>2</v>
      </c>
      <c r="AF170" s="56">
        <v>3</v>
      </c>
      <c r="AG170" s="56"/>
      <c r="AH170" s="56"/>
      <c r="AI170" s="56"/>
      <c r="AJ170" s="56"/>
      <c r="AK170" s="56"/>
      <c r="AL170" s="56"/>
      <c r="AN170" t="str">
        <f t="shared" si="29"/>
        <v/>
      </c>
      <c r="AO170">
        <f t="shared" si="24"/>
        <v>1</v>
      </c>
      <c r="AP170">
        <f t="shared" si="25"/>
        <v>1</v>
      </c>
      <c r="AQ170" t="str">
        <f t="shared" si="26"/>
        <v/>
      </c>
      <c r="AR170" t="str">
        <f t="shared" si="27"/>
        <v/>
      </c>
      <c r="AS170" t="str">
        <f t="shared" si="30"/>
        <v/>
      </c>
      <c r="AT170" t="str">
        <f t="shared" si="31"/>
        <v/>
      </c>
      <c r="AU170" t="str">
        <f t="shared" si="32"/>
        <v/>
      </c>
      <c r="AW170" s="59" t="b">
        <v>1</v>
      </c>
      <c r="AX170">
        <f t="shared" si="28"/>
        <v>0</v>
      </c>
    </row>
    <row r="171" spans="29:50" x14ac:dyDescent="0.3">
      <c r="AC171" s="50"/>
      <c r="AD171" s="56"/>
      <c r="AE171" s="56">
        <v>2</v>
      </c>
      <c r="AF171" s="56">
        <v>3</v>
      </c>
      <c r="AG171" s="56"/>
      <c r="AH171" s="56"/>
      <c r="AI171" s="56"/>
      <c r="AJ171" s="56"/>
      <c r="AK171" s="56"/>
      <c r="AL171" s="56"/>
      <c r="AN171" t="str">
        <f t="shared" si="29"/>
        <v/>
      </c>
      <c r="AO171">
        <f t="shared" si="24"/>
        <v>1</v>
      </c>
      <c r="AP171">
        <f t="shared" si="25"/>
        <v>1</v>
      </c>
      <c r="AQ171" t="str">
        <f t="shared" si="26"/>
        <v/>
      </c>
      <c r="AR171" t="str">
        <f t="shared" si="27"/>
        <v/>
      </c>
      <c r="AS171" t="str">
        <f t="shared" si="30"/>
        <v/>
      </c>
      <c r="AT171" t="str">
        <f t="shared" si="31"/>
        <v/>
      </c>
      <c r="AU171" t="str">
        <f t="shared" si="32"/>
        <v/>
      </c>
      <c r="AW171" s="49" t="b">
        <v>1</v>
      </c>
      <c r="AX171">
        <f t="shared" si="28"/>
        <v>0</v>
      </c>
    </row>
    <row r="172" spans="29:50" x14ac:dyDescent="0.3">
      <c r="AC172" s="50"/>
      <c r="AD172" s="56">
        <v>2</v>
      </c>
      <c r="AE172" s="56">
        <v>2</v>
      </c>
      <c r="AF172" s="56">
        <v>3</v>
      </c>
      <c r="AG172" s="56"/>
      <c r="AH172" s="56"/>
      <c r="AI172" s="56"/>
      <c r="AJ172" s="56"/>
      <c r="AK172" s="56"/>
      <c r="AL172" s="56"/>
      <c r="AN172">
        <f t="shared" si="29"/>
        <v>1</v>
      </c>
      <c r="AO172">
        <f t="shared" si="24"/>
        <v>1</v>
      </c>
      <c r="AP172">
        <f t="shared" si="25"/>
        <v>1</v>
      </c>
      <c r="AQ172" t="str">
        <f t="shared" si="26"/>
        <v/>
      </c>
      <c r="AR172" t="str">
        <f t="shared" si="27"/>
        <v/>
      </c>
      <c r="AS172" t="str">
        <f t="shared" si="30"/>
        <v/>
      </c>
      <c r="AT172" t="str">
        <f t="shared" si="31"/>
        <v/>
      </c>
      <c r="AU172" t="str">
        <f t="shared" si="32"/>
        <v/>
      </c>
      <c r="AW172" s="49" t="b">
        <v>1</v>
      </c>
      <c r="AX172">
        <f t="shared" si="28"/>
        <v>0</v>
      </c>
    </row>
    <row r="173" spans="29:50" x14ac:dyDescent="0.3">
      <c r="AC173" s="50"/>
      <c r="AD173" s="56"/>
      <c r="AE173" s="56">
        <v>2</v>
      </c>
      <c r="AF173" s="56">
        <v>3</v>
      </c>
      <c r="AG173" s="56"/>
      <c r="AH173" s="56"/>
      <c r="AI173" s="56"/>
      <c r="AJ173" s="56"/>
      <c r="AK173" s="56"/>
      <c r="AL173" s="56"/>
      <c r="AN173" t="str">
        <f t="shared" si="29"/>
        <v/>
      </c>
      <c r="AO173">
        <f t="shared" si="24"/>
        <v>1</v>
      </c>
      <c r="AP173">
        <f t="shared" si="25"/>
        <v>1</v>
      </c>
      <c r="AQ173" t="str">
        <f t="shared" si="26"/>
        <v/>
      </c>
      <c r="AR173" t="str">
        <f t="shared" si="27"/>
        <v/>
      </c>
      <c r="AS173" t="str">
        <f t="shared" si="30"/>
        <v/>
      </c>
      <c r="AT173" t="str">
        <f t="shared" si="31"/>
        <v/>
      </c>
      <c r="AU173" t="str">
        <f t="shared" si="32"/>
        <v/>
      </c>
      <c r="AW173" s="49" t="b">
        <v>1</v>
      </c>
      <c r="AX173">
        <f t="shared" si="28"/>
        <v>0</v>
      </c>
    </row>
    <row r="174" spans="29:50" x14ac:dyDescent="0.3">
      <c r="AC174" s="50"/>
      <c r="AD174" s="56"/>
      <c r="AE174" s="56"/>
      <c r="AF174" s="56"/>
      <c r="AG174" s="56">
        <v>3</v>
      </c>
      <c r="AH174" s="56"/>
      <c r="AI174" s="56"/>
      <c r="AJ174" s="56"/>
      <c r="AK174" s="56"/>
      <c r="AL174" s="56"/>
      <c r="AN174" t="str">
        <f t="shared" si="29"/>
        <v/>
      </c>
      <c r="AO174" t="str">
        <f t="shared" si="24"/>
        <v/>
      </c>
      <c r="AP174" t="str">
        <f t="shared" si="25"/>
        <v/>
      </c>
      <c r="AQ174">
        <f t="shared" si="26"/>
        <v>1</v>
      </c>
      <c r="AR174" t="str">
        <f t="shared" si="27"/>
        <v/>
      </c>
      <c r="AS174" t="str">
        <f t="shared" si="30"/>
        <v/>
      </c>
      <c r="AT174" t="str">
        <f t="shared" si="31"/>
        <v/>
      </c>
      <c r="AU174" t="str">
        <f t="shared" si="32"/>
        <v/>
      </c>
      <c r="AW174" s="49" t="b">
        <v>1</v>
      </c>
      <c r="AX174">
        <f t="shared" si="28"/>
        <v>0</v>
      </c>
    </row>
    <row r="175" spans="29:50" x14ac:dyDescent="0.3">
      <c r="AC175" s="50"/>
      <c r="AD175" s="56">
        <v>3</v>
      </c>
      <c r="AE175" s="56"/>
      <c r="AF175" s="56"/>
      <c r="AG175" s="56"/>
      <c r="AH175" s="56"/>
      <c r="AI175" s="56"/>
      <c r="AJ175" s="56"/>
      <c r="AK175" s="56"/>
      <c r="AL175" s="56"/>
      <c r="AN175">
        <f t="shared" si="29"/>
        <v>1</v>
      </c>
      <c r="AO175" t="str">
        <f t="shared" si="24"/>
        <v/>
      </c>
      <c r="AP175" t="str">
        <f t="shared" si="25"/>
        <v/>
      </c>
      <c r="AQ175" t="str">
        <f t="shared" si="26"/>
        <v/>
      </c>
      <c r="AR175" t="str">
        <f t="shared" si="27"/>
        <v/>
      </c>
      <c r="AS175" t="str">
        <f t="shared" si="30"/>
        <v/>
      </c>
      <c r="AT175" t="str">
        <f t="shared" si="31"/>
        <v/>
      </c>
      <c r="AU175" t="str">
        <f t="shared" si="32"/>
        <v/>
      </c>
      <c r="AW175" s="49" t="b">
        <v>0</v>
      </c>
      <c r="AX175">
        <f t="shared" si="28"/>
        <v>1</v>
      </c>
    </row>
    <row r="176" spans="29:50" x14ac:dyDescent="0.3">
      <c r="AC176" s="50"/>
      <c r="AD176" s="56"/>
      <c r="AE176" s="56"/>
      <c r="AF176" s="56"/>
      <c r="AG176" s="56">
        <v>3</v>
      </c>
      <c r="AH176" s="56"/>
      <c r="AI176" s="56"/>
      <c r="AJ176" s="56"/>
      <c r="AK176" s="56"/>
      <c r="AL176" s="56"/>
      <c r="AN176" t="str">
        <f t="shared" si="29"/>
        <v/>
      </c>
      <c r="AO176" t="str">
        <f t="shared" si="24"/>
        <v/>
      </c>
      <c r="AP176" t="str">
        <f t="shared" si="25"/>
        <v/>
      </c>
      <c r="AQ176">
        <f t="shared" si="26"/>
        <v>1</v>
      </c>
      <c r="AR176" t="str">
        <f t="shared" si="27"/>
        <v/>
      </c>
      <c r="AS176" t="str">
        <f t="shared" si="30"/>
        <v/>
      </c>
      <c r="AT176" t="str">
        <f t="shared" si="31"/>
        <v/>
      </c>
      <c r="AU176" t="str">
        <f t="shared" si="32"/>
        <v/>
      </c>
      <c r="AW176" s="49" t="b">
        <v>1</v>
      </c>
      <c r="AX176">
        <f t="shared" si="28"/>
        <v>0</v>
      </c>
    </row>
    <row r="177" spans="29:50" x14ac:dyDescent="0.3">
      <c r="AC177" s="50"/>
      <c r="AD177" s="56"/>
      <c r="AE177" s="56">
        <v>2</v>
      </c>
      <c r="AF177" s="56">
        <v>3</v>
      </c>
      <c r="AG177" s="56"/>
      <c r="AH177" s="56"/>
      <c r="AI177" s="56"/>
      <c r="AJ177" s="56"/>
      <c r="AK177" s="56"/>
      <c r="AL177" s="56"/>
      <c r="AN177" t="str">
        <f t="shared" si="29"/>
        <v/>
      </c>
      <c r="AO177">
        <f t="shared" si="24"/>
        <v>1</v>
      </c>
      <c r="AP177">
        <f t="shared" si="25"/>
        <v>1</v>
      </c>
      <c r="AQ177" t="str">
        <f t="shared" si="26"/>
        <v/>
      </c>
      <c r="AR177" t="str">
        <f t="shared" si="27"/>
        <v/>
      </c>
      <c r="AS177" t="str">
        <f t="shared" si="30"/>
        <v/>
      </c>
      <c r="AT177" t="str">
        <f t="shared" si="31"/>
        <v/>
      </c>
      <c r="AU177" t="str">
        <f t="shared" si="32"/>
        <v/>
      </c>
      <c r="AW177" s="49" t="b">
        <v>1</v>
      </c>
      <c r="AX177">
        <f t="shared" si="28"/>
        <v>0</v>
      </c>
    </row>
    <row r="178" spans="29:50" x14ac:dyDescent="0.3">
      <c r="AC178" s="50"/>
      <c r="AD178" s="56">
        <v>2</v>
      </c>
      <c r="AE178" s="56">
        <v>2</v>
      </c>
      <c r="AF178" s="56">
        <v>3</v>
      </c>
      <c r="AG178" s="56"/>
      <c r="AH178" s="56"/>
      <c r="AI178" s="56"/>
      <c r="AJ178" s="56"/>
      <c r="AK178" s="56"/>
      <c r="AL178" s="56"/>
      <c r="AN178">
        <f t="shared" si="29"/>
        <v>1</v>
      </c>
      <c r="AO178">
        <f t="shared" si="24"/>
        <v>1</v>
      </c>
      <c r="AP178">
        <f t="shared" si="25"/>
        <v>1</v>
      </c>
      <c r="AQ178" t="str">
        <f t="shared" si="26"/>
        <v/>
      </c>
      <c r="AR178" t="str">
        <f t="shared" si="27"/>
        <v/>
      </c>
      <c r="AS178" t="str">
        <f t="shared" si="30"/>
        <v/>
      </c>
      <c r="AT178" t="str">
        <f t="shared" si="31"/>
        <v/>
      </c>
      <c r="AU178" t="str">
        <f t="shared" si="32"/>
        <v/>
      </c>
      <c r="AW178" s="49" t="b">
        <v>0</v>
      </c>
      <c r="AX178">
        <f t="shared" si="28"/>
        <v>1</v>
      </c>
    </row>
    <row r="179" spans="29:50" x14ac:dyDescent="0.3">
      <c r="AC179" s="50"/>
      <c r="AD179" s="56"/>
      <c r="AE179" s="56"/>
      <c r="AF179" s="56"/>
      <c r="AG179" s="56">
        <v>3</v>
      </c>
      <c r="AH179" s="56"/>
      <c r="AI179" s="56"/>
      <c r="AJ179" s="56"/>
      <c r="AK179" s="56"/>
      <c r="AL179" s="56"/>
      <c r="AN179" t="str">
        <f t="shared" si="29"/>
        <v/>
      </c>
      <c r="AO179" t="str">
        <f t="shared" si="24"/>
        <v/>
      </c>
      <c r="AP179" t="str">
        <f t="shared" si="25"/>
        <v/>
      </c>
      <c r="AQ179">
        <f t="shared" si="26"/>
        <v>1</v>
      </c>
      <c r="AR179" t="str">
        <f t="shared" si="27"/>
        <v/>
      </c>
      <c r="AS179" t="str">
        <f t="shared" si="30"/>
        <v/>
      </c>
      <c r="AT179" t="str">
        <f t="shared" si="31"/>
        <v/>
      </c>
      <c r="AU179" t="str">
        <f t="shared" si="32"/>
        <v/>
      </c>
      <c r="AW179" s="49" t="b">
        <v>0</v>
      </c>
      <c r="AX179">
        <f t="shared" si="28"/>
        <v>1</v>
      </c>
    </row>
    <row r="180" spans="29:50" x14ac:dyDescent="0.3">
      <c r="AC180" s="50"/>
      <c r="AD180" s="56"/>
      <c r="AE180" s="56"/>
      <c r="AF180" s="56">
        <v>3</v>
      </c>
      <c r="AG180" s="56"/>
      <c r="AH180" s="56"/>
      <c r="AI180" s="56"/>
      <c r="AJ180" s="56"/>
      <c r="AK180" s="56"/>
      <c r="AL180" s="56"/>
      <c r="AN180" t="str">
        <f t="shared" si="29"/>
        <v/>
      </c>
      <c r="AO180" t="str">
        <f t="shared" si="24"/>
        <v/>
      </c>
      <c r="AP180">
        <f t="shared" si="25"/>
        <v>1</v>
      </c>
      <c r="AQ180" t="str">
        <f t="shared" si="26"/>
        <v/>
      </c>
      <c r="AR180" t="str">
        <f t="shared" si="27"/>
        <v/>
      </c>
      <c r="AS180" t="str">
        <f t="shared" si="30"/>
        <v/>
      </c>
      <c r="AT180" t="str">
        <f t="shared" si="31"/>
        <v/>
      </c>
      <c r="AU180" t="str">
        <f t="shared" si="32"/>
        <v/>
      </c>
      <c r="AW180" s="49" t="b">
        <v>0</v>
      </c>
      <c r="AX180">
        <f t="shared" si="28"/>
        <v>1</v>
      </c>
    </row>
    <row r="181" spans="29:50" x14ac:dyDescent="0.3">
      <c r="AC181" s="50"/>
      <c r="AD181" s="56">
        <v>3</v>
      </c>
      <c r="AE181" s="56"/>
      <c r="AF181" s="56"/>
      <c r="AG181" s="56"/>
      <c r="AH181" s="56">
        <v>2</v>
      </c>
      <c r="AI181" s="56"/>
      <c r="AJ181" s="56"/>
      <c r="AK181" s="56"/>
      <c r="AL181" s="56"/>
      <c r="AN181">
        <f t="shared" si="29"/>
        <v>1</v>
      </c>
      <c r="AO181" t="str">
        <f t="shared" si="24"/>
        <v/>
      </c>
      <c r="AP181" t="str">
        <f t="shared" si="25"/>
        <v/>
      </c>
      <c r="AQ181" t="str">
        <f t="shared" si="26"/>
        <v/>
      </c>
      <c r="AR181">
        <f t="shared" si="27"/>
        <v>1</v>
      </c>
      <c r="AS181" t="str">
        <f t="shared" si="30"/>
        <v/>
      </c>
      <c r="AT181" t="str">
        <f t="shared" si="31"/>
        <v/>
      </c>
      <c r="AU181" t="str">
        <f t="shared" si="32"/>
        <v/>
      </c>
      <c r="AW181" s="49" t="b">
        <v>0</v>
      </c>
      <c r="AX181">
        <f t="shared" si="28"/>
        <v>1</v>
      </c>
    </row>
    <row r="182" spans="29:50" x14ac:dyDescent="0.3">
      <c r="AC182" s="50"/>
      <c r="AD182" s="56"/>
      <c r="AE182" s="56"/>
      <c r="AF182" s="56">
        <v>3</v>
      </c>
      <c r="AG182" s="56"/>
      <c r="AH182" s="56"/>
      <c r="AI182" s="56">
        <v>2</v>
      </c>
      <c r="AJ182" s="56"/>
      <c r="AK182" s="56"/>
      <c r="AL182" s="56"/>
      <c r="AN182" t="str">
        <f t="shared" si="29"/>
        <v/>
      </c>
      <c r="AO182" t="str">
        <f t="shared" si="24"/>
        <v/>
      </c>
      <c r="AP182">
        <f t="shared" si="25"/>
        <v>1</v>
      </c>
      <c r="AQ182" t="str">
        <f t="shared" si="26"/>
        <v/>
      </c>
      <c r="AR182" t="str">
        <f t="shared" si="27"/>
        <v/>
      </c>
      <c r="AS182">
        <f t="shared" si="30"/>
        <v>1</v>
      </c>
      <c r="AT182" t="str">
        <f t="shared" si="31"/>
        <v/>
      </c>
      <c r="AU182" t="str">
        <f t="shared" si="32"/>
        <v/>
      </c>
      <c r="AW182" s="49" t="b">
        <v>1</v>
      </c>
      <c r="AX182">
        <f t="shared" si="28"/>
        <v>0</v>
      </c>
    </row>
    <row r="183" spans="29:50" x14ac:dyDescent="0.3">
      <c r="AC183" s="50"/>
      <c r="AD183" s="56"/>
      <c r="AE183" s="56"/>
      <c r="AF183" s="56">
        <v>2</v>
      </c>
      <c r="AG183" s="56">
        <v>3</v>
      </c>
      <c r="AH183" s="56"/>
      <c r="AI183" s="56"/>
      <c r="AJ183" s="56"/>
      <c r="AK183" s="56"/>
      <c r="AL183" s="56"/>
      <c r="AN183" t="str">
        <f t="shared" si="29"/>
        <v/>
      </c>
      <c r="AO183" t="str">
        <f t="shared" si="24"/>
        <v/>
      </c>
      <c r="AP183">
        <f t="shared" si="25"/>
        <v>1</v>
      </c>
      <c r="AQ183">
        <f t="shared" si="26"/>
        <v>1</v>
      </c>
      <c r="AR183" t="str">
        <f t="shared" si="27"/>
        <v/>
      </c>
      <c r="AS183" t="str">
        <f t="shared" si="30"/>
        <v/>
      </c>
      <c r="AT183" t="str">
        <f t="shared" si="31"/>
        <v/>
      </c>
      <c r="AU183" t="str">
        <f t="shared" si="32"/>
        <v/>
      </c>
      <c r="AW183" s="59" t="b">
        <v>1</v>
      </c>
      <c r="AX183">
        <f t="shared" si="28"/>
        <v>0</v>
      </c>
    </row>
    <row r="184" spans="29:50" x14ac:dyDescent="0.3">
      <c r="AC184" s="50"/>
      <c r="AD184" s="56"/>
      <c r="AE184" s="56"/>
      <c r="AF184" s="56">
        <v>3</v>
      </c>
      <c r="AG184" s="56"/>
      <c r="AH184" s="56"/>
      <c r="AI184" s="56"/>
      <c r="AJ184" s="56"/>
      <c r="AK184" s="56"/>
      <c r="AL184" s="56"/>
      <c r="AN184" t="str">
        <f t="shared" si="29"/>
        <v/>
      </c>
      <c r="AO184" t="str">
        <f t="shared" si="24"/>
        <v/>
      </c>
      <c r="AP184">
        <f t="shared" si="25"/>
        <v>1</v>
      </c>
      <c r="AQ184" t="str">
        <f t="shared" si="26"/>
        <v/>
      </c>
      <c r="AR184" t="str">
        <f t="shared" si="27"/>
        <v/>
      </c>
      <c r="AS184" t="str">
        <f t="shared" si="30"/>
        <v/>
      </c>
      <c r="AT184" t="str">
        <f t="shared" si="31"/>
        <v/>
      </c>
      <c r="AU184" t="str">
        <f t="shared" si="32"/>
        <v/>
      </c>
      <c r="AW184" s="49" t="b">
        <v>0</v>
      </c>
      <c r="AX184">
        <f t="shared" si="28"/>
        <v>1</v>
      </c>
    </row>
    <row r="185" spans="29:50" x14ac:dyDescent="0.3">
      <c r="AC185" s="50"/>
      <c r="AD185" s="56"/>
      <c r="AE185" s="56"/>
      <c r="AF185" s="56">
        <v>2</v>
      </c>
      <c r="AG185" s="56">
        <v>3</v>
      </c>
      <c r="AH185" s="56"/>
      <c r="AI185" s="56"/>
      <c r="AJ185" s="56"/>
      <c r="AK185" s="56"/>
      <c r="AL185" s="56"/>
      <c r="AN185" t="str">
        <f t="shared" si="29"/>
        <v/>
      </c>
      <c r="AO185" t="str">
        <f t="shared" si="24"/>
        <v/>
      </c>
      <c r="AP185">
        <f t="shared" si="25"/>
        <v>1</v>
      </c>
      <c r="AQ185">
        <f t="shared" si="26"/>
        <v>1</v>
      </c>
      <c r="AR185" t="str">
        <f t="shared" si="27"/>
        <v/>
      </c>
      <c r="AS185" t="str">
        <f t="shared" si="30"/>
        <v/>
      </c>
      <c r="AT185" t="str">
        <f t="shared" si="31"/>
        <v/>
      </c>
      <c r="AU185" t="str">
        <f t="shared" si="32"/>
        <v/>
      </c>
      <c r="AW185" s="49" t="b">
        <v>0</v>
      </c>
      <c r="AX185">
        <f t="shared" si="28"/>
        <v>1</v>
      </c>
    </row>
    <row r="186" spans="29:50" x14ac:dyDescent="0.3">
      <c r="AC186" s="50"/>
      <c r="AD186" s="56"/>
      <c r="AE186" s="56"/>
      <c r="AF186" s="56">
        <v>3</v>
      </c>
      <c r="AG186" s="56"/>
      <c r="AH186" s="56"/>
      <c r="AI186" s="56"/>
      <c r="AJ186" s="56"/>
      <c r="AK186" s="56"/>
      <c r="AL186" s="56"/>
      <c r="AN186" t="str">
        <f t="shared" si="29"/>
        <v/>
      </c>
      <c r="AO186" t="str">
        <f t="shared" si="24"/>
        <v/>
      </c>
      <c r="AP186">
        <f t="shared" si="25"/>
        <v>1</v>
      </c>
      <c r="AQ186" t="str">
        <f t="shared" si="26"/>
        <v/>
      </c>
      <c r="AR186" t="str">
        <f t="shared" si="27"/>
        <v/>
      </c>
      <c r="AS186" t="str">
        <f t="shared" si="30"/>
        <v/>
      </c>
      <c r="AT186" t="str">
        <f t="shared" si="31"/>
        <v/>
      </c>
      <c r="AU186" t="str">
        <f t="shared" si="32"/>
        <v/>
      </c>
      <c r="AW186" s="49" t="b">
        <v>1</v>
      </c>
      <c r="AX186">
        <f t="shared" si="28"/>
        <v>0</v>
      </c>
    </row>
    <row r="187" spans="29:50" x14ac:dyDescent="0.3">
      <c r="AC187" s="50"/>
      <c r="AD187" s="56"/>
      <c r="AE187" s="56">
        <v>2</v>
      </c>
      <c r="AF187" s="56">
        <v>2</v>
      </c>
      <c r="AG187" s="56">
        <v>3</v>
      </c>
      <c r="AH187" s="56"/>
      <c r="AI187" s="56"/>
      <c r="AJ187" s="56"/>
      <c r="AK187" s="56"/>
      <c r="AL187" s="56"/>
      <c r="AN187" t="str">
        <f t="shared" si="29"/>
        <v/>
      </c>
      <c r="AO187">
        <f t="shared" si="24"/>
        <v>1</v>
      </c>
      <c r="AP187">
        <f t="shared" si="25"/>
        <v>1</v>
      </c>
      <c r="AQ187">
        <f t="shared" si="26"/>
        <v>1</v>
      </c>
      <c r="AR187" t="str">
        <f t="shared" si="27"/>
        <v/>
      </c>
      <c r="AS187" t="str">
        <f t="shared" si="30"/>
        <v/>
      </c>
      <c r="AT187" t="str">
        <f t="shared" si="31"/>
        <v/>
      </c>
      <c r="AU187" t="str">
        <f t="shared" si="32"/>
        <v/>
      </c>
      <c r="AW187" s="49" t="b">
        <v>1</v>
      </c>
      <c r="AX187">
        <f t="shared" si="28"/>
        <v>0</v>
      </c>
    </row>
    <row r="188" spans="29:50" x14ac:dyDescent="0.3">
      <c r="AC188" s="50"/>
      <c r="AD188" s="56"/>
      <c r="AE188" s="56"/>
      <c r="AF188" s="56"/>
      <c r="AG188" s="56"/>
      <c r="AH188" s="56">
        <v>3</v>
      </c>
      <c r="AI188" s="56"/>
      <c r="AJ188" s="56"/>
      <c r="AK188" s="56"/>
      <c r="AL188" s="56"/>
      <c r="AN188" t="str">
        <f t="shared" si="29"/>
        <v/>
      </c>
      <c r="AO188" t="str">
        <f t="shared" si="24"/>
        <v/>
      </c>
      <c r="AP188" t="str">
        <f t="shared" si="25"/>
        <v/>
      </c>
      <c r="AQ188" t="str">
        <f t="shared" si="26"/>
        <v/>
      </c>
      <c r="AR188">
        <f t="shared" si="27"/>
        <v>1</v>
      </c>
      <c r="AS188" t="str">
        <f t="shared" si="30"/>
        <v/>
      </c>
      <c r="AT188" t="str">
        <f t="shared" si="31"/>
        <v/>
      </c>
      <c r="AU188" t="str">
        <f t="shared" si="32"/>
        <v/>
      </c>
      <c r="AW188" s="49" t="b">
        <v>1</v>
      </c>
      <c r="AX188">
        <f t="shared" si="28"/>
        <v>0</v>
      </c>
    </row>
    <row r="189" spans="29:50" x14ac:dyDescent="0.3">
      <c r="AC189" s="50"/>
      <c r="AD189" s="56"/>
      <c r="AE189" s="56"/>
      <c r="AF189" s="56"/>
      <c r="AG189" s="56"/>
      <c r="AH189" s="56">
        <v>3</v>
      </c>
      <c r="AI189" s="56"/>
      <c r="AJ189" s="56"/>
      <c r="AK189" s="56"/>
      <c r="AL189" s="56"/>
      <c r="AN189" t="str">
        <f t="shared" si="29"/>
        <v/>
      </c>
      <c r="AO189" t="str">
        <f t="shared" si="24"/>
        <v/>
      </c>
      <c r="AP189" t="str">
        <f t="shared" si="25"/>
        <v/>
      </c>
      <c r="AQ189" t="str">
        <f t="shared" si="26"/>
        <v/>
      </c>
      <c r="AR189">
        <f t="shared" si="27"/>
        <v>1</v>
      </c>
      <c r="AS189" t="str">
        <f t="shared" si="30"/>
        <v/>
      </c>
      <c r="AT189" t="str">
        <f t="shared" si="31"/>
        <v/>
      </c>
      <c r="AU189" t="str">
        <f t="shared" si="32"/>
        <v/>
      </c>
      <c r="AW189" s="49" t="b">
        <v>1</v>
      </c>
      <c r="AX189">
        <f t="shared" si="28"/>
        <v>0</v>
      </c>
    </row>
    <row r="190" spans="29:50" x14ac:dyDescent="0.3">
      <c r="AC190" s="50"/>
      <c r="AD190" s="56"/>
      <c r="AE190" s="56">
        <v>2</v>
      </c>
      <c r="AF190" s="56">
        <v>3</v>
      </c>
      <c r="AG190" s="56"/>
      <c r="AH190" s="56"/>
      <c r="AI190" s="56"/>
      <c r="AJ190" s="56"/>
      <c r="AK190" s="56"/>
      <c r="AL190" s="56"/>
      <c r="AN190" t="str">
        <f t="shared" si="29"/>
        <v/>
      </c>
      <c r="AO190">
        <f t="shared" si="24"/>
        <v>1</v>
      </c>
      <c r="AP190">
        <f t="shared" si="25"/>
        <v>1</v>
      </c>
      <c r="AQ190" t="str">
        <f t="shared" si="26"/>
        <v/>
      </c>
      <c r="AR190" t="str">
        <f t="shared" si="27"/>
        <v/>
      </c>
      <c r="AS190" t="str">
        <f t="shared" si="30"/>
        <v/>
      </c>
      <c r="AT190" t="str">
        <f t="shared" si="31"/>
        <v/>
      </c>
      <c r="AU190" t="str">
        <f t="shared" si="32"/>
        <v/>
      </c>
      <c r="AW190" s="49" t="b">
        <v>1</v>
      </c>
      <c r="AX190">
        <f t="shared" si="28"/>
        <v>0</v>
      </c>
    </row>
    <row r="191" spans="29:50" x14ac:dyDescent="0.3">
      <c r="AC191" s="50"/>
      <c r="AD191" s="56"/>
      <c r="AE191" s="56"/>
      <c r="AF191" s="56">
        <v>3</v>
      </c>
      <c r="AG191" s="56"/>
      <c r="AH191" s="56"/>
      <c r="AI191" s="56"/>
      <c r="AJ191" s="56"/>
      <c r="AK191" s="56"/>
      <c r="AL191" s="56"/>
      <c r="AN191" t="str">
        <f t="shared" si="29"/>
        <v/>
      </c>
      <c r="AO191" t="str">
        <f t="shared" si="24"/>
        <v/>
      </c>
      <c r="AP191">
        <f t="shared" si="25"/>
        <v>1</v>
      </c>
      <c r="AQ191" t="str">
        <f t="shared" si="26"/>
        <v/>
      </c>
      <c r="AR191" t="str">
        <f t="shared" si="27"/>
        <v/>
      </c>
      <c r="AS191" t="str">
        <f t="shared" si="30"/>
        <v/>
      </c>
      <c r="AT191" t="str">
        <f t="shared" si="31"/>
        <v/>
      </c>
      <c r="AU191" t="str">
        <f t="shared" si="32"/>
        <v/>
      </c>
      <c r="AW191" s="49" t="b">
        <v>0</v>
      </c>
      <c r="AX191">
        <f t="shared" si="28"/>
        <v>1</v>
      </c>
    </row>
    <row r="192" spans="29:50" x14ac:dyDescent="0.3">
      <c r="AC192" s="50"/>
      <c r="AD192" s="56"/>
      <c r="AE192" s="56"/>
      <c r="AF192" s="56">
        <v>3</v>
      </c>
      <c r="AG192" s="56"/>
      <c r="AH192" s="56"/>
      <c r="AI192" s="56"/>
      <c r="AJ192" s="56"/>
      <c r="AK192" s="56"/>
      <c r="AL192" s="56"/>
      <c r="AN192" t="str">
        <f t="shared" si="29"/>
        <v/>
      </c>
      <c r="AO192" t="str">
        <f t="shared" si="24"/>
        <v/>
      </c>
      <c r="AP192">
        <f t="shared" si="25"/>
        <v>1</v>
      </c>
      <c r="AQ192" t="str">
        <f t="shared" si="26"/>
        <v/>
      </c>
      <c r="AR192" t="str">
        <f t="shared" si="27"/>
        <v/>
      </c>
      <c r="AS192" t="str">
        <f t="shared" si="30"/>
        <v/>
      </c>
      <c r="AT192" t="str">
        <f t="shared" si="31"/>
        <v/>
      </c>
      <c r="AU192" t="str">
        <f t="shared" si="32"/>
        <v/>
      </c>
      <c r="AW192" s="49" t="b">
        <v>0</v>
      </c>
      <c r="AX192">
        <f t="shared" si="28"/>
        <v>1</v>
      </c>
    </row>
    <row r="193" spans="29:50" x14ac:dyDescent="0.3">
      <c r="AC193" s="50"/>
      <c r="AD193" s="56">
        <v>2</v>
      </c>
      <c r="AE193" s="56"/>
      <c r="AF193" s="56"/>
      <c r="AG193" s="56">
        <v>3</v>
      </c>
      <c r="AH193" s="56"/>
      <c r="AI193" s="56"/>
      <c r="AJ193" s="56"/>
      <c r="AK193" s="56"/>
      <c r="AL193" s="56"/>
      <c r="AN193">
        <f t="shared" si="29"/>
        <v>1</v>
      </c>
      <c r="AO193" t="str">
        <f t="shared" si="24"/>
        <v/>
      </c>
      <c r="AP193" t="str">
        <f t="shared" si="25"/>
        <v/>
      </c>
      <c r="AQ193">
        <f t="shared" si="26"/>
        <v>1</v>
      </c>
      <c r="AR193" t="str">
        <f t="shared" si="27"/>
        <v/>
      </c>
      <c r="AS193" t="str">
        <f t="shared" si="30"/>
        <v/>
      </c>
      <c r="AT193" t="str">
        <f t="shared" si="31"/>
        <v/>
      </c>
      <c r="AU193" t="str">
        <f t="shared" si="32"/>
        <v/>
      </c>
      <c r="AW193" s="49" t="b">
        <v>1</v>
      </c>
      <c r="AX193">
        <f t="shared" si="28"/>
        <v>0</v>
      </c>
    </row>
    <row r="194" spans="29:50" x14ac:dyDescent="0.3">
      <c r="AC194" s="50"/>
      <c r="AD194" s="56"/>
      <c r="AE194" s="56">
        <v>2</v>
      </c>
      <c r="AF194" s="56">
        <v>3</v>
      </c>
      <c r="AG194" s="56"/>
      <c r="AH194" s="56"/>
      <c r="AI194" s="56"/>
      <c r="AJ194" s="56"/>
      <c r="AK194" s="56"/>
      <c r="AL194" s="56"/>
      <c r="AN194" t="str">
        <f t="shared" si="29"/>
        <v/>
      </c>
      <c r="AO194">
        <f t="shared" si="24"/>
        <v>1</v>
      </c>
      <c r="AP194">
        <f t="shared" si="25"/>
        <v>1</v>
      </c>
      <c r="AQ194" t="str">
        <f t="shared" si="26"/>
        <v/>
      </c>
      <c r="AR194" t="str">
        <f t="shared" si="27"/>
        <v/>
      </c>
      <c r="AS194" t="str">
        <f t="shared" si="30"/>
        <v/>
      </c>
      <c r="AT194" t="str">
        <f t="shared" si="31"/>
        <v/>
      </c>
      <c r="AU194" t="str">
        <f t="shared" si="32"/>
        <v/>
      </c>
      <c r="AW194" s="49" t="b">
        <v>1</v>
      </c>
      <c r="AX194">
        <f t="shared" si="28"/>
        <v>0</v>
      </c>
    </row>
    <row r="195" spans="29:50" x14ac:dyDescent="0.3">
      <c r="AC195" s="50"/>
      <c r="AD195" s="56"/>
      <c r="AE195" s="56"/>
      <c r="AF195" s="56">
        <v>3</v>
      </c>
      <c r="AG195" s="56"/>
      <c r="AH195" s="56"/>
      <c r="AI195" s="56"/>
      <c r="AJ195" s="56"/>
      <c r="AK195" s="56"/>
      <c r="AL195" s="56"/>
      <c r="AN195" t="str">
        <f t="shared" si="29"/>
        <v/>
      </c>
      <c r="AO195" t="str">
        <f t="shared" si="24"/>
        <v/>
      </c>
      <c r="AP195">
        <f t="shared" si="25"/>
        <v>1</v>
      </c>
      <c r="AQ195" t="str">
        <f t="shared" si="26"/>
        <v/>
      </c>
      <c r="AR195" t="str">
        <f t="shared" si="27"/>
        <v/>
      </c>
      <c r="AS195" t="str">
        <f t="shared" si="30"/>
        <v/>
      </c>
      <c r="AT195" t="str">
        <f t="shared" si="31"/>
        <v/>
      </c>
      <c r="AU195" t="str">
        <f t="shared" si="32"/>
        <v/>
      </c>
      <c r="AW195" s="49" t="b">
        <v>0</v>
      </c>
      <c r="AX195">
        <f t="shared" si="28"/>
        <v>1</v>
      </c>
    </row>
    <row r="196" spans="29:50" x14ac:dyDescent="0.3">
      <c r="AC196" s="50"/>
      <c r="AD196" s="56"/>
      <c r="AE196" s="56"/>
      <c r="AF196" s="56">
        <v>3</v>
      </c>
      <c r="AG196" s="56"/>
      <c r="AH196" s="56"/>
      <c r="AI196" s="56"/>
      <c r="AJ196" s="56"/>
      <c r="AK196" s="56"/>
      <c r="AL196" s="56"/>
      <c r="AN196" t="str">
        <f t="shared" si="29"/>
        <v/>
      </c>
      <c r="AO196" t="str">
        <f t="shared" si="24"/>
        <v/>
      </c>
      <c r="AP196">
        <f t="shared" si="25"/>
        <v>1</v>
      </c>
      <c r="AQ196" t="str">
        <f t="shared" si="26"/>
        <v/>
      </c>
      <c r="AR196" t="str">
        <f t="shared" si="27"/>
        <v/>
      </c>
      <c r="AS196" t="str">
        <f t="shared" si="30"/>
        <v/>
      </c>
      <c r="AT196" t="str">
        <f t="shared" si="31"/>
        <v/>
      </c>
      <c r="AU196" t="str">
        <f t="shared" si="32"/>
        <v/>
      </c>
      <c r="AW196" s="49" t="b">
        <v>0</v>
      </c>
      <c r="AX196">
        <f t="shared" si="28"/>
        <v>1</v>
      </c>
    </row>
    <row r="197" spans="29:50" x14ac:dyDescent="0.3">
      <c r="AC197" s="50"/>
      <c r="AD197" s="56"/>
      <c r="AE197" s="56">
        <v>2</v>
      </c>
      <c r="AF197" s="56">
        <v>3</v>
      </c>
      <c r="AG197" s="56"/>
      <c r="AH197" s="56"/>
      <c r="AI197" s="56"/>
      <c r="AJ197" s="56"/>
      <c r="AK197" s="56"/>
      <c r="AL197" s="56"/>
      <c r="AN197" t="str">
        <f t="shared" si="29"/>
        <v/>
      </c>
      <c r="AO197">
        <f t="shared" si="24"/>
        <v>1</v>
      </c>
      <c r="AP197">
        <f t="shared" si="25"/>
        <v>1</v>
      </c>
      <c r="AQ197" t="str">
        <f t="shared" si="26"/>
        <v/>
      </c>
      <c r="AR197" t="str">
        <f t="shared" si="27"/>
        <v/>
      </c>
      <c r="AS197" t="str">
        <f t="shared" si="30"/>
        <v/>
      </c>
      <c r="AT197" t="str">
        <f t="shared" si="31"/>
        <v/>
      </c>
      <c r="AU197" t="str">
        <f t="shared" si="32"/>
        <v/>
      </c>
      <c r="AW197" s="49" t="b">
        <v>1</v>
      </c>
      <c r="AX197">
        <f t="shared" si="28"/>
        <v>0</v>
      </c>
    </row>
    <row r="198" spans="29:50" x14ac:dyDescent="0.3">
      <c r="AC198" s="50"/>
      <c r="AD198" s="56">
        <v>3</v>
      </c>
      <c r="AE198" s="56"/>
      <c r="AF198" s="56"/>
      <c r="AG198" s="56"/>
      <c r="AH198" s="56"/>
      <c r="AI198" s="56"/>
      <c r="AJ198" s="56"/>
      <c r="AK198" s="56"/>
      <c r="AL198" s="56"/>
      <c r="AN198">
        <f t="shared" si="29"/>
        <v>1</v>
      </c>
      <c r="AO198" t="str">
        <f t="shared" ref="AO198:AO261" si="33">IF(AE198&gt;=2,1,"")</f>
        <v/>
      </c>
      <c r="AP198" t="str">
        <f t="shared" ref="AP198:AP261" si="34">IF(AF198&gt;=2,1,"")</f>
        <v/>
      </c>
      <c r="AQ198" t="str">
        <f t="shared" ref="AQ198:AQ261" si="35">IF(AG198&gt;=2,1,"")</f>
        <v/>
      </c>
      <c r="AR198" t="str">
        <f t="shared" ref="AR198:AR261" si="36">IF(AH198&gt;=2,1,"")</f>
        <v/>
      </c>
      <c r="AS198" t="str">
        <f t="shared" si="30"/>
        <v/>
      </c>
      <c r="AT198" t="str">
        <f t="shared" si="31"/>
        <v/>
      </c>
      <c r="AU198" t="str">
        <f t="shared" si="32"/>
        <v/>
      </c>
      <c r="AW198" s="49" t="b">
        <v>0</v>
      </c>
      <c r="AX198">
        <f t="shared" ref="AX198:AX261" si="37">IF(EXACT(AW198,"TRUE"),0,1)</f>
        <v>1</v>
      </c>
    </row>
    <row r="199" spans="29:50" x14ac:dyDescent="0.3">
      <c r="AC199" s="50"/>
      <c r="AD199" s="56"/>
      <c r="AE199" s="56"/>
      <c r="AF199" s="56">
        <v>2</v>
      </c>
      <c r="AG199" s="56">
        <v>3</v>
      </c>
      <c r="AH199" s="56"/>
      <c r="AI199" s="56"/>
      <c r="AJ199" s="56"/>
      <c r="AK199" s="56"/>
      <c r="AL199" s="56"/>
      <c r="AN199" t="str">
        <f t="shared" si="29"/>
        <v/>
      </c>
      <c r="AO199" t="str">
        <f t="shared" si="33"/>
        <v/>
      </c>
      <c r="AP199">
        <f t="shared" si="34"/>
        <v>1</v>
      </c>
      <c r="AQ199">
        <f t="shared" si="35"/>
        <v>1</v>
      </c>
      <c r="AR199" t="str">
        <f t="shared" si="36"/>
        <v/>
      </c>
      <c r="AS199" t="str">
        <f t="shared" si="30"/>
        <v/>
      </c>
      <c r="AT199" t="str">
        <f t="shared" si="31"/>
        <v/>
      </c>
      <c r="AU199" t="str">
        <f t="shared" si="32"/>
        <v/>
      </c>
      <c r="AW199" s="49" t="b">
        <v>1</v>
      </c>
      <c r="AX199">
        <f t="shared" si="37"/>
        <v>0</v>
      </c>
    </row>
    <row r="200" spans="29:50" x14ac:dyDescent="0.3">
      <c r="AC200" s="50"/>
      <c r="AD200" s="56"/>
      <c r="AE200" s="56"/>
      <c r="AF200" s="56"/>
      <c r="AG200" s="56"/>
      <c r="AH200" s="56">
        <v>3</v>
      </c>
      <c r="AI200" s="56"/>
      <c r="AJ200" s="56"/>
      <c r="AK200" s="56"/>
      <c r="AL200" s="56"/>
      <c r="AN200" t="str">
        <f t="shared" si="29"/>
        <v/>
      </c>
      <c r="AO200" t="str">
        <f t="shared" si="33"/>
        <v/>
      </c>
      <c r="AP200" t="str">
        <f t="shared" si="34"/>
        <v/>
      </c>
      <c r="AQ200" t="str">
        <f t="shared" si="35"/>
        <v/>
      </c>
      <c r="AR200">
        <f t="shared" si="36"/>
        <v>1</v>
      </c>
      <c r="AS200" t="str">
        <f t="shared" si="30"/>
        <v/>
      </c>
      <c r="AT200" t="str">
        <f t="shared" si="31"/>
        <v/>
      </c>
      <c r="AU200" t="str">
        <f t="shared" si="32"/>
        <v/>
      </c>
      <c r="AW200" s="49" t="b">
        <v>0</v>
      </c>
      <c r="AX200">
        <f t="shared" si="37"/>
        <v>1</v>
      </c>
    </row>
    <row r="201" spans="29:50" x14ac:dyDescent="0.3">
      <c r="AC201" s="50"/>
      <c r="AD201" s="56"/>
      <c r="AE201" s="56"/>
      <c r="AF201" s="56">
        <v>2</v>
      </c>
      <c r="AG201" s="56">
        <v>3</v>
      </c>
      <c r="AH201" s="56"/>
      <c r="AI201" s="56"/>
      <c r="AJ201" s="56"/>
      <c r="AK201" s="56">
        <v>2</v>
      </c>
      <c r="AL201" s="56"/>
      <c r="AN201" t="str">
        <f t="shared" si="29"/>
        <v/>
      </c>
      <c r="AO201" t="str">
        <f t="shared" si="33"/>
        <v/>
      </c>
      <c r="AP201">
        <f t="shared" si="34"/>
        <v>1</v>
      </c>
      <c r="AQ201">
        <f t="shared" si="35"/>
        <v>1</v>
      </c>
      <c r="AR201" t="str">
        <f t="shared" si="36"/>
        <v/>
      </c>
      <c r="AS201" t="str">
        <f t="shared" si="30"/>
        <v/>
      </c>
      <c r="AT201" t="str">
        <f t="shared" si="31"/>
        <v/>
      </c>
      <c r="AU201">
        <f t="shared" si="32"/>
        <v>1</v>
      </c>
      <c r="AW201" s="49" t="b">
        <v>1</v>
      </c>
      <c r="AX201">
        <f t="shared" si="37"/>
        <v>0</v>
      </c>
    </row>
    <row r="202" spans="29:50" x14ac:dyDescent="0.3">
      <c r="AC202" s="50"/>
      <c r="AD202" s="56">
        <v>3</v>
      </c>
      <c r="AE202" s="56"/>
      <c r="AF202" s="56"/>
      <c r="AG202" s="56"/>
      <c r="AH202" s="56"/>
      <c r="AI202" s="56"/>
      <c r="AJ202" s="56"/>
      <c r="AK202" s="56"/>
      <c r="AL202" s="56"/>
      <c r="AN202">
        <f t="shared" si="29"/>
        <v>1</v>
      </c>
      <c r="AO202" t="str">
        <f t="shared" si="33"/>
        <v/>
      </c>
      <c r="AP202" t="str">
        <f t="shared" si="34"/>
        <v/>
      </c>
      <c r="AQ202" t="str">
        <f t="shared" si="35"/>
        <v/>
      </c>
      <c r="AR202" t="str">
        <f t="shared" si="36"/>
        <v/>
      </c>
      <c r="AS202" t="str">
        <f t="shared" si="30"/>
        <v/>
      </c>
      <c r="AT202" t="str">
        <f t="shared" si="31"/>
        <v/>
      </c>
      <c r="AU202" t="str">
        <f t="shared" si="32"/>
        <v/>
      </c>
      <c r="AW202" s="49" t="b">
        <v>1</v>
      </c>
      <c r="AX202">
        <f t="shared" si="37"/>
        <v>0</v>
      </c>
    </row>
    <row r="203" spans="29:50" x14ac:dyDescent="0.3">
      <c r="AC203" s="50"/>
      <c r="AD203" s="56"/>
      <c r="AE203" s="56">
        <v>2</v>
      </c>
      <c r="AF203" s="56">
        <v>2</v>
      </c>
      <c r="AG203" s="56">
        <v>3</v>
      </c>
      <c r="AH203" s="56"/>
      <c r="AI203" s="56"/>
      <c r="AJ203" s="56"/>
      <c r="AK203" s="56"/>
      <c r="AL203" s="56"/>
      <c r="AN203" t="str">
        <f t="shared" si="29"/>
        <v/>
      </c>
      <c r="AO203">
        <f t="shared" si="33"/>
        <v>1</v>
      </c>
      <c r="AP203">
        <f t="shared" si="34"/>
        <v>1</v>
      </c>
      <c r="AQ203">
        <f t="shared" si="35"/>
        <v>1</v>
      </c>
      <c r="AR203" t="str">
        <f t="shared" si="36"/>
        <v/>
      </c>
      <c r="AS203" t="str">
        <f t="shared" si="30"/>
        <v/>
      </c>
      <c r="AT203" t="str">
        <f t="shared" si="31"/>
        <v/>
      </c>
      <c r="AU203" t="str">
        <f t="shared" si="32"/>
        <v/>
      </c>
      <c r="AW203" s="49" t="b">
        <v>1</v>
      </c>
      <c r="AX203">
        <f t="shared" si="37"/>
        <v>0</v>
      </c>
    </row>
    <row r="204" spans="29:50" x14ac:dyDescent="0.3">
      <c r="AC204" s="50"/>
      <c r="AD204" s="56"/>
      <c r="AE204" s="56">
        <v>2</v>
      </c>
      <c r="AF204" s="56">
        <v>2</v>
      </c>
      <c r="AG204" s="56">
        <v>3</v>
      </c>
      <c r="AH204" s="56"/>
      <c r="AI204" s="56"/>
      <c r="AJ204" s="56"/>
      <c r="AK204" s="56"/>
      <c r="AL204" s="56"/>
      <c r="AN204" t="str">
        <f t="shared" si="29"/>
        <v/>
      </c>
      <c r="AO204">
        <f t="shared" si="33"/>
        <v>1</v>
      </c>
      <c r="AP204">
        <f t="shared" si="34"/>
        <v>1</v>
      </c>
      <c r="AQ204">
        <f t="shared" si="35"/>
        <v>1</v>
      </c>
      <c r="AR204" t="str">
        <f t="shared" si="36"/>
        <v/>
      </c>
      <c r="AS204" t="str">
        <f t="shared" si="30"/>
        <v/>
      </c>
      <c r="AT204" t="str">
        <f t="shared" si="31"/>
        <v/>
      </c>
      <c r="AU204" t="str">
        <f t="shared" si="32"/>
        <v/>
      </c>
      <c r="AW204" s="49" t="b">
        <v>1</v>
      </c>
      <c r="AX204">
        <f t="shared" si="37"/>
        <v>0</v>
      </c>
    </row>
    <row r="205" spans="29:50" x14ac:dyDescent="0.3">
      <c r="AC205" s="50"/>
      <c r="AD205" s="56"/>
      <c r="AE205" s="56"/>
      <c r="AF205" s="56">
        <v>3</v>
      </c>
      <c r="AG205" s="56"/>
      <c r="AH205" s="56"/>
      <c r="AI205" s="56"/>
      <c r="AJ205" s="56"/>
      <c r="AK205" s="56"/>
      <c r="AL205" s="56"/>
      <c r="AN205" t="str">
        <f t="shared" si="29"/>
        <v/>
      </c>
      <c r="AO205" t="str">
        <f t="shared" si="33"/>
        <v/>
      </c>
      <c r="AP205">
        <f t="shared" si="34"/>
        <v>1</v>
      </c>
      <c r="AQ205" t="str">
        <f t="shared" si="35"/>
        <v/>
      </c>
      <c r="AR205" t="str">
        <f t="shared" si="36"/>
        <v/>
      </c>
      <c r="AS205" t="str">
        <f t="shared" si="30"/>
        <v/>
      </c>
      <c r="AT205" t="str">
        <f t="shared" si="31"/>
        <v/>
      </c>
      <c r="AU205" t="str">
        <f t="shared" si="32"/>
        <v/>
      </c>
      <c r="AW205" s="49" t="b">
        <v>0</v>
      </c>
      <c r="AX205">
        <f t="shared" si="37"/>
        <v>1</v>
      </c>
    </row>
    <row r="206" spans="29:50" x14ac:dyDescent="0.3">
      <c r="AC206" s="50"/>
      <c r="AD206" s="56"/>
      <c r="AE206" s="56"/>
      <c r="AF206" s="56"/>
      <c r="AG206" s="56">
        <v>3</v>
      </c>
      <c r="AH206" s="56">
        <v>2</v>
      </c>
      <c r="AI206" s="56"/>
      <c r="AJ206" s="56"/>
      <c r="AK206" s="56"/>
      <c r="AL206" s="56"/>
      <c r="AN206" t="str">
        <f t="shared" si="29"/>
        <v/>
      </c>
      <c r="AO206" t="str">
        <f t="shared" si="33"/>
        <v/>
      </c>
      <c r="AP206" t="str">
        <f t="shared" si="34"/>
        <v/>
      </c>
      <c r="AQ206">
        <f t="shared" si="35"/>
        <v>1</v>
      </c>
      <c r="AR206">
        <f t="shared" si="36"/>
        <v>1</v>
      </c>
      <c r="AS206" t="str">
        <f t="shared" si="30"/>
        <v/>
      </c>
      <c r="AT206" t="str">
        <f t="shared" si="31"/>
        <v/>
      </c>
      <c r="AU206" t="str">
        <f t="shared" si="32"/>
        <v/>
      </c>
      <c r="AW206" s="49" t="b">
        <v>0</v>
      </c>
      <c r="AX206">
        <f t="shared" si="37"/>
        <v>1</v>
      </c>
    </row>
    <row r="207" spans="29:50" x14ac:dyDescent="0.3">
      <c r="AC207" s="50"/>
      <c r="AD207" s="56">
        <v>2</v>
      </c>
      <c r="AE207" s="56"/>
      <c r="AF207" s="56"/>
      <c r="AG207" s="56">
        <v>3</v>
      </c>
      <c r="AH207" s="56"/>
      <c r="AI207" s="56"/>
      <c r="AJ207" s="56"/>
      <c r="AK207" s="56"/>
      <c r="AL207" s="56"/>
      <c r="AN207">
        <f t="shared" si="29"/>
        <v>1</v>
      </c>
      <c r="AO207" t="str">
        <f t="shared" si="33"/>
        <v/>
      </c>
      <c r="AP207" t="str">
        <f t="shared" si="34"/>
        <v/>
      </c>
      <c r="AQ207">
        <f t="shared" si="35"/>
        <v>1</v>
      </c>
      <c r="AR207" t="str">
        <f t="shared" si="36"/>
        <v/>
      </c>
      <c r="AS207" t="str">
        <f t="shared" si="30"/>
        <v/>
      </c>
      <c r="AT207" t="str">
        <f t="shared" si="31"/>
        <v/>
      </c>
      <c r="AU207" t="str">
        <f t="shared" si="32"/>
        <v/>
      </c>
      <c r="AW207" s="49" t="b">
        <v>0</v>
      </c>
      <c r="AX207">
        <f t="shared" si="37"/>
        <v>1</v>
      </c>
    </row>
    <row r="208" spans="29:50" x14ac:dyDescent="0.3">
      <c r="AC208" s="50"/>
      <c r="AD208" s="56">
        <v>3</v>
      </c>
      <c r="AE208" s="56"/>
      <c r="AF208" s="56"/>
      <c r="AG208" s="56"/>
      <c r="AH208" s="56"/>
      <c r="AI208" s="56"/>
      <c r="AJ208" s="56"/>
      <c r="AK208" s="56"/>
      <c r="AL208" s="56"/>
      <c r="AN208">
        <f t="shared" si="29"/>
        <v>1</v>
      </c>
      <c r="AO208" t="str">
        <f t="shared" si="33"/>
        <v/>
      </c>
      <c r="AP208" t="str">
        <f t="shared" si="34"/>
        <v/>
      </c>
      <c r="AQ208" t="str">
        <f t="shared" si="35"/>
        <v/>
      </c>
      <c r="AR208" t="str">
        <f t="shared" si="36"/>
        <v/>
      </c>
      <c r="AS208" t="str">
        <f t="shared" si="30"/>
        <v/>
      </c>
      <c r="AT208" t="str">
        <f t="shared" si="31"/>
        <v/>
      </c>
      <c r="AU208" t="str">
        <f t="shared" si="32"/>
        <v/>
      </c>
      <c r="AW208" s="49" t="b">
        <v>1</v>
      </c>
      <c r="AX208">
        <f t="shared" si="37"/>
        <v>0</v>
      </c>
    </row>
    <row r="209" spans="29:50" x14ac:dyDescent="0.3">
      <c r="AC209" s="50"/>
      <c r="AD209" s="56"/>
      <c r="AE209" s="56"/>
      <c r="AF209" s="56"/>
      <c r="AG209" s="56">
        <v>3</v>
      </c>
      <c r="AH209" s="56"/>
      <c r="AI209" s="56"/>
      <c r="AJ209" s="56"/>
      <c r="AK209" s="56"/>
      <c r="AL209" s="56"/>
      <c r="AN209" t="str">
        <f t="shared" ref="AN209:AN272" si="38">IF(AD209&gt;=2,1,"")</f>
        <v/>
      </c>
      <c r="AO209" t="str">
        <f t="shared" si="33"/>
        <v/>
      </c>
      <c r="AP209" t="str">
        <f t="shared" si="34"/>
        <v/>
      </c>
      <c r="AQ209">
        <f t="shared" si="35"/>
        <v>1</v>
      </c>
      <c r="AR209" t="str">
        <f t="shared" si="36"/>
        <v/>
      </c>
      <c r="AS209" t="str">
        <f t="shared" ref="AS209:AS272" si="39">IF(AI209&gt;=2,1,"")</f>
        <v/>
      </c>
      <c r="AT209" t="str">
        <f t="shared" ref="AT209:AT272" si="40">IF(AJ209&gt;=2,1,"")</f>
        <v/>
      </c>
      <c r="AU209" t="str">
        <f t="shared" ref="AU209:AU272" si="41">IF(AK209&gt;=2,1,"")</f>
        <v/>
      </c>
      <c r="AW209" s="49" t="b">
        <v>1</v>
      </c>
      <c r="AX209">
        <f t="shared" si="37"/>
        <v>0</v>
      </c>
    </row>
    <row r="210" spans="29:50" x14ac:dyDescent="0.3">
      <c r="AC210" s="50"/>
      <c r="AD210" s="56">
        <v>3</v>
      </c>
      <c r="AE210" s="56"/>
      <c r="AF210" s="56"/>
      <c r="AG210" s="56">
        <v>2</v>
      </c>
      <c r="AH210" s="56">
        <v>2</v>
      </c>
      <c r="AI210" s="56"/>
      <c r="AJ210" s="56"/>
      <c r="AK210" s="56"/>
      <c r="AL210" s="56"/>
      <c r="AN210">
        <f t="shared" si="38"/>
        <v>1</v>
      </c>
      <c r="AO210" t="str">
        <f t="shared" si="33"/>
        <v/>
      </c>
      <c r="AP210" t="str">
        <f t="shared" si="34"/>
        <v/>
      </c>
      <c r="AQ210">
        <f t="shared" si="35"/>
        <v>1</v>
      </c>
      <c r="AR210">
        <f t="shared" si="36"/>
        <v>1</v>
      </c>
      <c r="AS210" t="str">
        <f t="shared" si="39"/>
        <v/>
      </c>
      <c r="AT210" t="str">
        <f t="shared" si="40"/>
        <v/>
      </c>
      <c r="AU210" t="str">
        <f t="shared" si="41"/>
        <v/>
      </c>
      <c r="AW210" s="59" t="b">
        <v>1</v>
      </c>
      <c r="AX210">
        <f t="shared" si="37"/>
        <v>0</v>
      </c>
    </row>
    <row r="211" spans="29:50" x14ac:dyDescent="0.3">
      <c r="AC211" s="50"/>
      <c r="AD211" s="56"/>
      <c r="AE211" s="56"/>
      <c r="AF211" s="56">
        <v>3</v>
      </c>
      <c r="AG211" s="56"/>
      <c r="AH211" s="56"/>
      <c r="AI211" s="56"/>
      <c r="AJ211" s="56"/>
      <c r="AK211" s="56"/>
      <c r="AL211" s="56"/>
      <c r="AN211" t="str">
        <f t="shared" si="38"/>
        <v/>
      </c>
      <c r="AO211" t="str">
        <f t="shared" si="33"/>
        <v/>
      </c>
      <c r="AP211">
        <f t="shared" si="34"/>
        <v>1</v>
      </c>
      <c r="AQ211" t="str">
        <f t="shared" si="35"/>
        <v/>
      </c>
      <c r="AR211" t="str">
        <f t="shared" si="36"/>
        <v/>
      </c>
      <c r="AS211" t="str">
        <f t="shared" si="39"/>
        <v/>
      </c>
      <c r="AT211" t="str">
        <f t="shared" si="40"/>
        <v/>
      </c>
      <c r="AU211" t="str">
        <f t="shared" si="41"/>
        <v/>
      </c>
      <c r="AW211" s="49" t="b">
        <v>1</v>
      </c>
      <c r="AX211">
        <f t="shared" si="37"/>
        <v>0</v>
      </c>
    </row>
    <row r="212" spans="29:50" x14ac:dyDescent="0.3">
      <c r="AC212" s="50"/>
      <c r="AD212" s="56"/>
      <c r="AE212" s="56"/>
      <c r="AF212" s="56">
        <v>3</v>
      </c>
      <c r="AG212" s="56"/>
      <c r="AH212" s="56"/>
      <c r="AI212" s="56"/>
      <c r="AJ212" s="56"/>
      <c r="AK212" s="56"/>
      <c r="AL212" s="56"/>
      <c r="AN212" t="str">
        <f t="shared" si="38"/>
        <v/>
      </c>
      <c r="AO212" t="str">
        <f t="shared" si="33"/>
        <v/>
      </c>
      <c r="AP212">
        <f t="shared" si="34"/>
        <v>1</v>
      </c>
      <c r="AQ212" t="str">
        <f t="shared" si="35"/>
        <v/>
      </c>
      <c r="AR212" t="str">
        <f t="shared" si="36"/>
        <v/>
      </c>
      <c r="AS212" t="str">
        <f t="shared" si="39"/>
        <v/>
      </c>
      <c r="AT212" t="str">
        <f t="shared" si="40"/>
        <v/>
      </c>
      <c r="AU212" t="str">
        <f t="shared" si="41"/>
        <v/>
      </c>
      <c r="AW212" s="49" t="b">
        <v>0</v>
      </c>
      <c r="AX212">
        <f t="shared" si="37"/>
        <v>1</v>
      </c>
    </row>
    <row r="213" spans="29:50" x14ac:dyDescent="0.3">
      <c r="AC213" s="50"/>
      <c r="AD213" s="56">
        <v>2</v>
      </c>
      <c r="AE213" s="56"/>
      <c r="AF213" s="56"/>
      <c r="AG213" s="56">
        <v>3</v>
      </c>
      <c r="AH213" s="56"/>
      <c r="AI213" s="56"/>
      <c r="AJ213" s="56"/>
      <c r="AK213" s="56"/>
      <c r="AL213" s="56"/>
      <c r="AN213">
        <f t="shared" si="38"/>
        <v>1</v>
      </c>
      <c r="AO213" t="str">
        <f t="shared" si="33"/>
        <v/>
      </c>
      <c r="AP213" t="str">
        <f t="shared" si="34"/>
        <v/>
      </c>
      <c r="AQ213">
        <f t="shared" si="35"/>
        <v>1</v>
      </c>
      <c r="AR213" t="str">
        <f t="shared" si="36"/>
        <v/>
      </c>
      <c r="AS213" t="str">
        <f t="shared" si="39"/>
        <v/>
      </c>
      <c r="AT213" t="str">
        <f t="shared" si="40"/>
        <v/>
      </c>
      <c r="AU213" t="str">
        <f t="shared" si="41"/>
        <v/>
      </c>
      <c r="AW213" s="49" t="b">
        <v>1</v>
      </c>
      <c r="AX213">
        <f t="shared" si="37"/>
        <v>0</v>
      </c>
    </row>
    <row r="214" spans="29:50" x14ac:dyDescent="0.3">
      <c r="AC214" s="50"/>
      <c r="AD214" s="56"/>
      <c r="AE214" s="56"/>
      <c r="AF214" s="56">
        <v>3</v>
      </c>
      <c r="AG214" s="56"/>
      <c r="AH214" s="56"/>
      <c r="AI214" s="56"/>
      <c r="AJ214" s="56"/>
      <c r="AK214" s="56"/>
      <c r="AL214" s="56"/>
      <c r="AN214" t="str">
        <f t="shared" si="38"/>
        <v/>
      </c>
      <c r="AO214" t="str">
        <f t="shared" si="33"/>
        <v/>
      </c>
      <c r="AP214">
        <f t="shared" si="34"/>
        <v>1</v>
      </c>
      <c r="AQ214" t="str">
        <f t="shared" si="35"/>
        <v/>
      </c>
      <c r="AR214" t="str">
        <f t="shared" si="36"/>
        <v/>
      </c>
      <c r="AS214" t="str">
        <f t="shared" si="39"/>
        <v/>
      </c>
      <c r="AT214" t="str">
        <f t="shared" si="40"/>
        <v/>
      </c>
      <c r="AU214" t="str">
        <f t="shared" si="41"/>
        <v/>
      </c>
      <c r="AW214" s="49" t="b">
        <v>0</v>
      </c>
      <c r="AX214">
        <f t="shared" si="37"/>
        <v>1</v>
      </c>
    </row>
    <row r="215" spans="29:50" x14ac:dyDescent="0.3">
      <c r="AC215" s="50"/>
      <c r="AD215" s="56"/>
      <c r="AE215" s="56"/>
      <c r="AF215" s="56"/>
      <c r="AG215" s="56">
        <v>3</v>
      </c>
      <c r="AH215" s="56"/>
      <c r="AI215" s="56"/>
      <c r="AJ215" s="56"/>
      <c r="AK215" s="56"/>
      <c r="AL215" s="56"/>
      <c r="AN215" t="str">
        <f t="shared" si="38"/>
        <v/>
      </c>
      <c r="AO215" t="str">
        <f t="shared" si="33"/>
        <v/>
      </c>
      <c r="AP215" t="str">
        <f t="shared" si="34"/>
        <v/>
      </c>
      <c r="AQ215">
        <f t="shared" si="35"/>
        <v>1</v>
      </c>
      <c r="AR215" t="str">
        <f t="shared" si="36"/>
        <v/>
      </c>
      <c r="AS215" t="str">
        <f t="shared" si="39"/>
        <v/>
      </c>
      <c r="AT215" t="str">
        <f t="shared" si="40"/>
        <v/>
      </c>
      <c r="AU215" t="str">
        <f t="shared" si="41"/>
        <v/>
      </c>
      <c r="AW215" s="49" t="b">
        <v>0</v>
      </c>
      <c r="AX215">
        <f t="shared" si="37"/>
        <v>1</v>
      </c>
    </row>
    <row r="216" spans="29:50" x14ac:dyDescent="0.3">
      <c r="AC216" s="50"/>
      <c r="AD216" s="56"/>
      <c r="AE216" s="56"/>
      <c r="AF216" s="56"/>
      <c r="AG216" s="56">
        <v>3</v>
      </c>
      <c r="AH216" s="56"/>
      <c r="AI216" s="56"/>
      <c r="AJ216" s="56"/>
      <c r="AK216" s="56"/>
      <c r="AL216" s="56"/>
      <c r="AN216" t="str">
        <f t="shared" si="38"/>
        <v/>
      </c>
      <c r="AO216" t="str">
        <f t="shared" si="33"/>
        <v/>
      </c>
      <c r="AP216" t="str">
        <f t="shared" si="34"/>
        <v/>
      </c>
      <c r="AQ216">
        <f t="shared" si="35"/>
        <v>1</v>
      </c>
      <c r="AR216" t="str">
        <f t="shared" si="36"/>
        <v/>
      </c>
      <c r="AS216" t="str">
        <f t="shared" si="39"/>
        <v/>
      </c>
      <c r="AT216" t="str">
        <f t="shared" si="40"/>
        <v/>
      </c>
      <c r="AU216" t="str">
        <f t="shared" si="41"/>
        <v/>
      </c>
      <c r="AW216" s="49" t="b">
        <v>1</v>
      </c>
      <c r="AX216">
        <f t="shared" si="37"/>
        <v>0</v>
      </c>
    </row>
    <row r="217" spans="29:50" x14ac:dyDescent="0.3">
      <c r="AC217" s="50"/>
      <c r="AD217" s="56">
        <v>2</v>
      </c>
      <c r="AE217" s="56"/>
      <c r="AF217" s="56"/>
      <c r="AG217" s="56">
        <v>3</v>
      </c>
      <c r="AH217" s="56"/>
      <c r="AI217" s="56"/>
      <c r="AJ217" s="56"/>
      <c r="AK217" s="56"/>
      <c r="AL217" s="56"/>
      <c r="AN217">
        <f t="shared" si="38"/>
        <v>1</v>
      </c>
      <c r="AO217" t="str">
        <f t="shared" si="33"/>
        <v/>
      </c>
      <c r="AP217" t="str">
        <f t="shared" si="34"/>
        <v/>
      </c>
      <c r="AQ217">
        <f t="shared" si="35"/>
        <v>1</v>
      </c>
      <c r="AR217" t="str">
        <f t="shared" si="36"/>
        <v/>
      </c>
      <c r="AS217" t="str">
        <f t="shared" si="39"/>
        <v/>
      </c>
      <c r="AT217" t="str">
        <f t="shared" si="40"/>
        <v/>
      </c>
      <c r="AU217" t="str">
        <f t="shared" si="41"/>
        <v/>
      </c>
      <c r="AW217" s="49" t="b">
        <v>0</v>
      </c>
      <c r="AX217">
        <f t="shared" si="37"/>
        <v>1</v>
      </c>
    </row>
    <row r="218" spans="29:50" x14ac:dyDescent="0.3">
      <c r="AC218" s="50"/>
      <c r="AD218" s="56"/>
      <c r="AE218" s="56"/>
      <c r="AF218" s="56"/>
      <c r="AG218" s="56">
        <v>3</v>
      </c>
      <c r="AH218" s="56"/>
      <c r="AI218" s="56"/>
      <c r="AJ218" s="56"/>
      <c r="AK218" s="56"/>
      <c r="AL218" s="56"/>
      <c r="AN218" t="str">
        <f t="shared" si="38"/>
        <v/>
      </c>
      <c r="AO218" t="str">
        <f t="shared" si="33"/>
        <v/>
      </c>
      <c r="AP218" t="str">
        <f t="shared" si="34"/>
        <v/>
      </c>
      <c r="AQ218">
        <f t="shared" si="35"/>
        <v>1</v>
      </c>
      <c r="AR218" t="str">
        <f t="shared" si="36"/>
        <v/>
      </c>
      <c r="AS218" t="str">
        <f t="shared" si="39"/>
        <v/>
      </c>
      <c r="AT218" t="str">
        <f t="shared" si="40"/>
        <v/>
      </c>
      <c r="AU218" t="str">
        <f t="shared" si="41"/>
        <v/>
      </c>
      <c r="AW218" s="49" t="b">
        <v>0</v>
      </c>
      <c r="AX218">
        <f t="shared" si="37"/>
        <v>1</v>
      </c>
    </row>
    <row r="219" spans="29:50" x14ac:dyDescent="0.3">
      <c r="AC219" s="50"/>
      <c r="AD219" s="56"/>
      <c r="AE219" s="56"/>
      <c r="AF219" s="56">
        <v>3</v>
      </c>
      <c r="AG219" s="56"/>
      <c r="AH219" s="56"/>
      <c r="AI219" s="56"/>
      <c r="AJ219" s="56"/>
      <c r="AK219" s="56"/>
      <c r="AL219" s="56"/>
      <c r="AN219" t="str">
        <f t="shared" si="38"/>
        <v/>
      </c>
      <c r="AO219" t="str">
        <f t="shared" si="33"/>
        <v/>
      </c>
      <c r="AP219">
        <f t="shared" si="34"/>
        <v>1</v>
      </c>
      <c r="AQ219" t="str">
        <f t="shared" si="35"/>
        <v/>
      </c>
      <c r="AR219" t="str">
        <f t="shared" si="36"/>
        <v/>
      </c>
      <c r="AS219" t="str">
        <f t="shared" si="39"/>
        <v/>
      </c>
      <c r="AT219" t="str">
        <f t="shared" si="40"/>
        <v/>
      </c>
      <c r="AU219" t="str">
        <f t="shared" si="41"/>
        <v/>
      </c>
      <c r="AW219" s="49" t="b">
        <v>1</v>
      </c>
      <c r="AX219">
        <f t="shared" si="37"/>
        <v>0</v>
      </c>
    </row>
    <row r="220" spans="29:50" x14ac:dyDescent="0.3">
      <c r="AC220" s="50"/>
      <c r="AD220" s="56"/>
      <c r="AE220" s="56">
        <v>2</v>
      </c>
      <c r="AF220" s="56">
        <v>2</v>
      </c>
      <c r="AG220" s="56">
        <v>3</v>
      </c>
      <c r="AH220" s="56"/>
      <c r="AI220" s="56"/>
      <c r="AJ220" s="56"/>
      <c r="AK220" s="56"/>
      <c r="AL220" s="56"/>
      <c r="AN220" t="str">
        <f t="shared" si="38"/>
        <v/>
      </c>
      <c r="AO220">
        <f t="shared" si="33"/>
        <v>1</v>
      </c>
      <c r="AP220">
        <f t="shared" si="34"/>
        <v>1</v>
      </c>
      <c r="AQ220">
        <f t="shared" si="35"/>
        <v>1</v>
      </c>
      <c r="AR220" t="str">
        <f t="shared" si="36"/>
        <v/>
      </c>
      <c r="AS220" t="str">
        <f t="shared" si="39"/>
        <v/>
      </c>
      <c r="AT220" t="str">
        <f t="shared" si="40"/>
        <v/>
      </c>
      <c r="AU220" t="str">
        <f t="shared" si="41"/>
        <v/>
      </c>
      <c r="AW220" s="49" t="b">
        <v>1</v>
      </c>
      <c r="AX220">
        <f t="shared" si="37"/>
        <v>0</v>
      </c>
    </row>
    <row r="221" spans="29:50" x14ac:dyDescent="0.3">
      <c r="AC221" s="50"/>
      <c r="AD221" s="56">
        <v>2</v>
      </c>
      <c r="AE221" s="56"/>
      <c r="AF221" s="56">
        <v>3</v>
      </c>
      <c r="AG221" s="56"/>
      <c r="AH221" s="56"/>
      <c r="AI221" s="56"/>
      <c r="AJ221" s="56"/>
      <c r="AK221" s="56"/>
      <c r="AL221" s="56"/>
      <c r="AN221">
        <f t="shared" si="38"/>
        <v>1</v>
      </c>
      <c r="AO221" t="str">
        <f t="shared" si="33"/>
        <v/>
      </c>
      <c r="AP221">
        <f t="shared" si="34"/>
        <v>1</v>
      </c>
      <c r="AQ221" t="str">
        <f t="shared" si="35"/>
        <v/>
      </c>
      <c r="AR221" t="str">
        <f t="shared" si="36"/>
        <v/>
      </c>
      <c r="AS221" t="str">
        <f t="shared" si="39"/>
        <v/>
      </c>
      <c r="AT221" t="str">
        <f t="shared" si="40"/>
        <v/>
      </c>
      <c r="AU221" t="str">
        <f t="shared" si="41"/>
        <v/>
      </c>
      <c r="AW221" s="49" t="b">
        <v>1</v>
      </c>
      <c r="AX221">
        <f t="shared" si="37"/>
        <v>0</v>
      </c>
    </row>
    <row r="222" spans="29:50" x14ac:dyDescent="0.3">
      <c r="AC222" s="50"/>
      <c r="AD222" s="56"/>
      <c r="AE222" s="56"/>
      <c r="AF222" s="56">
        <v>3</v>
      </c>
      <c r="AG222" s="56"/>
      <c r="AH222" s="56">
        <v>2</v>
      </c>
      <c r="AI222" s="56"/>
      <c r="AJ222" s="56"/>
      <c r="AK222" s="56"/>
      <c r="AL222" s="56"/>
      <c r="AN222" t="str">
        <f t="shared" si="38"/>
        <v/>
      </c>
      <c r="AO222" t="str">
        <f t="shared" si="33"/>
        <v/>
      </c>
      <c r="AP222">
        <f t="shared" si="34"/>
        <v>1</v>
      </c>
      <c r="AQ222" t="str">
        <f t="shared" si="35"/>
        <v/>
      </c>
      <c r="AR222">
        <f t="shared" si="36"/>
        <v>1</v>
      </c>
      <c r="AS222" t="str">
        <f t="shared" si="39"/>
        <v/>
      </c>
      <c r="AT222" t="str">
        <f t="shared" si="40"/>
        <v/>
      </c>
      <c r="AU222" t="str">
        <f t="shared" si="41"/>
        <v/>
      </c>
      <c r="AW222" s="49" t="b">
        <v>0</v>
      </c>
      <c r="AX222">
        <f t="shared" si="37"/>
        <v>1</v>
      </c>
    </row>
    <row r="223" spans="29:50" x14ac:dyDescent="0.3">
      <c r="AC223" s="50"/>
      <c r="AD223" s="56"/>
      <c r="AE223" s="56">
        <v>2</v>
      </c>
      <c r="AF223" s="56">
        <v>3</v>
      </c>
      <c r="AG223" s="56"/>
      <c r="AH223" s="56"/>
      <c r="AI223" s="56"/>
      <c r="AJ223" s="56"/>
      <c r="AK223" s="56"/>
      <c r="AL223" s="56"/>
      <c r="AN223" t="str">
        <f t="shared" si="38"/>
        <v/>
      </c>
      <c r="AO223">
        <f t="shared" si="33"/>
        <v>1</v>
      </c>
      <c r="AP223">
        <f t="shared" si="34"/>
        <v>1</v>
      </c>
      <c r="AQ223" t="str">
        <f t="shared" si="35"/>
        <v/>
      </c>
      <c r="AR223" t="str">
        <f t="shared" si="36"/>
        <v/>
      </c>
      <c r="AS223" t="str">
        <f t="shared" si="39"/>
        <v/>
      </c>
      <c r="AT223" t="str">
        <f t="shared" si="40"/>
        <v/>
      </c>
      <c r="AU223" t="str">
        <f t="shared" si="41"/>
        <v/>
      </c>
      <c r="AW223" s="49" t="b">
        <v>0</v>
      </c>
      <c r="AX223">
        <f t="shared" si="37"/>
        <v>1</v>
      </c>
    </row>
    <row r="224" spans="29:50" x14ac:dyDescent="0.3">
      <c r="AC224" s="50"/>
      <c r="AD224" s="56"/>
      <c r="AE224" s="56"/>
      <c r="AF224" s="56"/>
      <c r="AG224" s="56">
        <v>3</v>
      </c>
      <c r="AH224" s="56">
        <v>2</v>
      </c>
      <c r="AI224" s="56"/>
      <c r="AJ224" s="56"/>
      <c r="AK224" s="56"/>
      <c r="AL224" s="56"/>
      <c r="AN224" t="str">
        <f t="shared" si="38"/>
        <v/>
      </c>
      <c r="AO224" t="str">
        <f t="shared" si="33"/>
        <v/>
      </c>
      <c r="AP224" t="str">
        <f t="shared" si="34"/>
        <v/>
      </c>
      <c r="AQ224">
        <f t="shared" si="35"/>
        <v>1</v>
      </c>
      <c r="AR224">
        <f t="shared" si="36"/>
        <v>1</v>
      </c>
      <c r="AS224" t="str">
        <f t="shared" si="39"/>
        <v/>
      </c>
      <c r="AT224" t="str">
        <f t="shared" si="40"/>
        <v/>
      </c>
      <c r="AU224" t="str">
        <f t="shared" si="41"/>
        <v/>
      </c>
      <c r="AW224" s="49" t="b">
        <v>0</v>
      </c>
      <c r="AX224">
        <f t="shared" si="37"/>
        <v>1</v>
      </c>
    </row>
    <row r="225" spans="29:50" x14ac:dyDescent="0.3">
      <c r="AC225" s="50"/>
      <c r="AD225" s="56"/>
      <c r="AE225" s="56"/>
      <c r="AF225" s="56">
        <v>2</v>
      </c>
      <c r="AG225" s="56">
        <v>3</v>
      </c>
      <c r="AH225" s="56"/>
      <c r="AI225" s="56"/>
      <c r="AJ225" s="56"/>
      <c r="AK225" s="56"/>
      <c r="AL225" s="56"/>
      <c r="AN225" t="str">
        <f t="shared" si="38"/>
        <v/>
      </c>
      <c r="AO225" t="str">
        <f t="shared" si="33"/>
        <v/>
      </c>
      <c r="AP225">
        <f t="shared" si="34"/>
        <v>1</v>
      </c>
      <c r="AQ225">
        <f t="shared" si="35"/>
        <v>1</v>
      </c>
      <c r="AR225" t="str">
        <f t="shared" si="36"/>
        <v/>
      </c>
      <c r="AS225" t="str">
        <f t="shared" si="39"/>
        <v/>
      </c>
      <c r="AT225" t="str">
        <f t="shared" si="40"/>
        <v/>
      </c>
      <c r="AU225" t="str">
        <f t="shared" si="41"/>
        <v/>
      </c>
      <c r="AW225" s="49" t="b">
        <v>0</v>
      </c>
      <c r="AX225">
        <f t="shared" si="37"/>
        <v>1</v>
      </c>
    </row>
    <row r="226" spans="29:50" x14ac:dyDescent="0.3">
      <c r="AC226" s="50"/>
      <c r="AD226" s="56"/>
      <c r="AE226" s="56"/>
      <c r="AF226" s="56"/>
      <c r="AG226" s="56">
        <v>3</v>
      </c>
      <c r="AH226" s="56">
        <v>2</v>
      </c>
      <c r="AI226" s="56"/>
      <c r="AJ226" s="56"/>
      <c r="AK226" s="56"/>
      <c r="AL226" s="56"/>
      <c r="AN226" t="str">
        <f t="shared" si="38"/>
        <v/>
      </c>
      <c r="AO226" t="str">
        <f t="shared" si="33"/>
        <v/>
      </c>
      <c r="AP226" t="str">
        <f t="shared" si="34"/>
        <v/>
      </c>
      <c r="AQ226">
        <f t="shared" si="35"/>
        <v>1</v>
      </c>
      <c r="AR226">
        <f t="shared" si="36"/>
        <v>1</v>
      </c>
      <c r="AS226" t="str">
        <f t="shared" si="39"/>
        <v/>
      </c>
      <c r="AT226" t="str">
        <f t="shared" si="40"/>
        <v/>
      </c>
      <c r="AU226" t="str">
        <f t="shared" si="41"/>
        <v/>
      </c>
      <c r="AW226" s="49" t="b">
        <v>0</v>
      </c>
      <c r="AX226">
        <f t="shared" si="37"/>
        <v>1</v>
      </c>
    </row>
    <row r="227" spans="29:50" x14ac:dyDescent="0.3">
      <c r="AC227" s="50"/>
      <c r="AD227" s="56"/>
      <c r="AE227" s="56"/>
      <c r="AF227" s="56">
        <v>2</v>
      </c>
      <c r="AG227" s="56">
        <v>3</v>
      </c>
      <c r="AH227" s="56"/>
      <c r="AI227" s="56"/>
      <c r="AJ227" s="56"/>
      <c r="AK227" s="56"/>
      <c r="AL227" s="56"/>
      <c r="AN227" t="str">
        <f t="shared" si="38"/>
        <v/>
      </c>
      <c r="AO227" t="str">
        <f t="shared" si="33"/>
        <v/>
      </c>
      <c r="AP227">
        <f t="shared" si="34"/>
        <v>1</v>
      </c>
      <c r="AQ227">
        <f t="shared" si="35"/>
        <v>1</v>
      </c>
      <c r="AR227" t="str">
        <f t="shared" si="36"/>
        <v/>
      </c>
      <c r="AS227" t="str">
        <f t="shared" si="39"/>
        <v/>
      </c>
      <c r="AT227" t="str">
        <f t="shared" si="40"/>
        <v/>
      </c>
      <c r="AU227" t="str">
        <f t="shared" si="41"/>
        <v/>
      </c>
      <c r="AW227" s="49" t="b">
        <v>1</v>
      </c>
      <c r="AX227">
        <f t="shared" si="37"/>
        <v>0</v>
      </c>
    </row>
    <row r="228" spans="29:50" x14ac:dyDescent="0.3">
      <c r="AC228" s="50"/>
      <c r="AD228" s="56"/>
      <c r="AE228" s="56">
        <v>2</v>
      </c>
      <c r="AF228" s="56">
        <v>3</v>
      </c>
      <c r="AG228" s="56"/>
      <c r="AH228" s="56"/>
      <c r="AI228" s="56"/>
      <c r="AJ228" s="56"/>
      <c r="AK228" s="56"/>
      <c r="AL228" s="56"/>
      <c r="AN228" t="str">
        <f t="shared" si="38"/>
        <v/>
      </c>
      <c r="AO228">
        <f t="shared" si="33"/>
        <v>1</v>
      </c>
      <c r="AP228">
        <f t="shared" si="34"/>
        <v>1</v>
      </c>
      <c r="AQ228" t="str">
        <f t="shared" si="35"/>
        <v/>
      </c>
      <c r="AR228" t="str">
        <f t="shared" si="36"/>
        <v/>
      </c>
      <c r="AS228" t="str">
        <f t="shared" si="39"/>
        <v/>
      </c>
      <c r="AT228" t="str">
        <f t="shared" si="40"/>
        <v/>
      </c>
      <c r="AU228" t="str">
        <f t="shared" si="41"/>
        <v/>
      </c>
      <c r="AW228" s="49" t="b">
        <v>1</v>
      </c>
      <c r="AX228">
        <f t="shared" si="37"/>
        <v>0</v>
      </c>
    </row>
    <row r="229" spans="29:50" x14ac:dyDescent="0.3">
      <c r="AC229" s="50"/>
      <c r="AD229" s="56"/>
      <c r="AE229" s="56"/>
      <c r="AF229" s="56">
        <v>3</v>
      </c>
      <c r="AG229" s="56"/>
      <c r="AH229" s="56"/>
      <c r="AI229" s="56"/>
      <c r="AJ229" s="56"/>
      <c r="AK229" s="56"/>
      <c r="AL229" s="56"/>
      <c r="AN229" t="str">
        <f t="shared" si="38"/>
        <v/>
      </c>
      <c r="AO229" t="str">
        <f t="shared" si="33"/>
        <v/>
      </c>
      <c r="AP229">
        <f t="shared" si="34"/>
        <v>1</v>
      </c>
      <c r="AQ229" t="str">
        <f t="shared" si="35"/>
        <v/>
      </c>
      <c r="AR229" t="str">
        <f t="shared" si="36"/>
        <v/>
      </c>
      <c r="AS229" t="str">
        <f t="shared" si="39"/>
        <v/>
      </c>
      <c r="AT229" t="str">
        <f t="shared" si="40"/>
        <v/>
      </c>
      <c r="AU229" t="str">
        <f t="shared" si="41"/>
        <v/>
      </c>
      <c r="AW229" s="49" t="b">
        <v>1</v>
      </c>
      <c r="AX229">
        <f t="shared" si="37"/>
        <v>0</v>
      </c>
    </row>
    <row r="230" spans="29:50" x14ac:dyDescent="0.3">
      <c r="AC230" s="50"/>
      <c r="AD230" s="56"/>
      <c r="AE230" s="56"/>
      <c r="AF230" s="56"/>
      <c r="AG230" s="56">
        <v>3</v>
      </c>
      <c r="AH230" s="56"/>
      <c r="AI230" s="56"/>
      <c r="AJ230" s="56"/>
      <c r="AK230" s="56"/>
      <c r="AL230" s="56"/>
      <c r="AN230" t="str">
        <f t="shared" si="38"/>
        <v/>
      </c>
      <c r="AO230" t="str">
        <f t="shared" si="33"/>
        <v/>
      </c>
      <c r="AP230" t="str">
        <f t="shared" si="34"/>
        <v/>
      </c>
      <c r="AQ230">
        <f t="shared" si="35"/>
        <v>1</v>
      </c>
      <c r="AR230" t="str">
        <f t="shared" si="36"/>
        <v/>
      </c>
      <c r="AS230" t="str">
        <f t="shared" si="39"/>
        <v/>
      </c>
      <c r="AT230" t="str">
        <f t="shared" si="40"/>
        <v/>
      </c>
      <c r="AU230" t="str">
        <f t="shared" si="41"/>
        <v/>
      </c>
      <c r="AW230" s="49" t="b">
        <v>0</v>
      </c>
      <c r="AX230">
        <f t="shared" si="37"/>
        <v>1</v>
      </c>
    </row>
    <row r="231" spans="29:50" x14ac:dyDescent="0.3">
      <c r="AC231" s="50"/>
      <c r="AD231" s="56">
        <v>3</v>
      </c>
      <c r="AE231" s="56"/>
      <c r="AF231" s="56"/>
      <c r="AG231" s="56">
        <v>2</v>
      </c>
      <c r="AH231" s="56"/>
      <c r="AI231" s="56"/>
      <c r="AJ231" s="56"/>
      <c r="AK231" s="56">
        <v>2</v>
      </c>
      <c r="AL231" s="56"/>
      <c r="AN231">
        <f t="shared" si="38"/>
        <v>1</v>
      </c>
      <c r="AO231" t="str">
        <f t="shared" si="33"/>
        <v/>
      </c>
      <c r="AP231" t="str">
        <f t="shared" si="34"/>
        <v/>
      </c>
      <c r="AQ231">
        <f t="shared" si="35"/>
        <v>1</v>
      </c>
      <c r="AR231" t="str">
        <f t="shared" si="36"/>
        <v/>
      </c>
      <c r="AS231" t="str">
        <f t="shared" si="39"/>
        <v/>
      </c>
      <c r="AT231" t="str">
        <f t="shared" si="40"/>
        <v/>
      </c>
      <c r="AU231">
        <f t="shared" si="41"/>
        <v>1</v>
      </c>
      <c r="AW231" s="49" t="b">
        <v>1</v>
      </c>
      <c r="AX231">
        <f t="shared" si="37"/>
        <v>0</v>
      </c>
    </row>
    <row r="232" spans="29:50" x14ac:dyDescent="0.3">
      <c r="AC232" s="50"/>
      <c r="AD232" s="56"/>
      <c r="AE232" s="56">
        <v>2</v>
      </c>
      <c r="AF232" s="56">
        <v>3</v>
      </c>
      <c r="AG232" s="56"/>
      <c r="AH232" s="56"/>
      <c r="AI232" s="56"/>
      <c r="AJ232" s="56"/>
      <c r="AK232" s="56"/>
      <c r="AL232" s="56"/>
      <c r="AN232" t="str">
        <f t="shared" si="38"/>
        <v/>
      </c>
      <c r="AO232">
        <f t="shared" si="33"/>
        <v>1</v>
      </c>
      <c r="AP232">
        <f t="shared" si="34"/>
        <v>1</v>
      </c>
      <c r="AQ232" t="str">
        <f t="shared" si="35"/>
        <v/>
      </c>
      <c r="AR232" t="str">
        <f t="shared" si="36"/>
        <v/>
      </c>
      <c r="AS232" t="str">
        <f t="shared" si="39"/>
        <v/>
      </c>
      <c r="AT232" t="str">
        <f t="shared" si="40"/>
        <v/>
      </c>
      <c r="AU232" t="str">
        <f t="shared" si="41"/>
        <v/>
      </c>
      <c r="AW232" s="49" t="b">
        <v>0</v>
      </c>
      <c r="AX232">
        <f t="shared" si="37"/>
        <v>1</v>
      </c>
    </row>
    <row r="233" spans="29:50" x14ac:dyDescent="0.3">
      <c r="AC233" s="50"/>
      <c r="AD233" s="56">
        <v>3</v>
      </c>
      <c r="AE233" s="56"/>
      <c r="AF233" s="56">
        <v>2</v>
      </c>
      <c r="AG233" s="56"/>
      <c r="AH233" s="56">
        <v>2</v>
      </c>
      <c r="AI233" s="56"/>
      <c r="AJ233" s="56"/>
      <c r="AK233" s="56"/>
      <c r="AL233" s="56"/>
      <c r="AN233">
        <f t="shared" si="38"/>
        <v>1</v>
      </c>
      <c r="AO233" t="str">
        <f t="shared" si="33"/>
        <v/>
      </c>
      <c r="AP233">
        <f t="shared" si="34"/>
        <v>1</v>
      </c>
      <c r="AQ233" t="str">
        <f t="shared" si="35"/>
        <v/>
      </c>
      <c r="AR233">
        <f t="shared" si="36"/>
        <v>1</v>
      </c>
      <c r="AS233" t="str">
        <f t="shared" si="39"/>
        <v/>
      </c>
      <c r="AT233" t="str">
        <f t="shared" si="40"/>
        <v/>
      </c>
      <c r="AU233" t="str">
        <f t="shared" si="41"/>
        <v/>
      </c>
      <c r="AW233" s="49" t="b">
        <v>1</v>
      </c>
      <c r="AX233">
        <f t="shared" si="37"/>
        <v>0</v>
      </c>
    </row>
    <row r="234" spans="29:50" x14ac:dyDescent="0.3">
      <c r="AC234" s="50"/>
      <c r="AD234" s="56">
        <v>2</v>
      </c>
      <c r="AE234" s="56"/>
      <c r="AF234" s="56"/>
      <c r="AG234" s="56">
        <v>3</v>
      </c>
      <c r="AH234" s="56">
        <v>2</v>
      </c>
      <c r="AI234" s="56"/>
      <c r="AJ234" s="56"/>
      <c r="AK234" s="56"/>
      <c r="AL234" s="56"/>
      <c r="AN234">
        <f t="shared" si="38"/>
        <v>1</v>
      </c>
      <c r="AO234" t="str">
        <f t="shared" si="33"/>
        <v/>
      </c>
      <c r="AP234" t="str">
        <f t="shared" si="34"/>
        <v/>
      </c>
      <c r="AQ234">
        <f t="shared" si="35"/>
        <v>1</v>
      </c>
      <c r="AR234">
        <f t="shared" si="36"/>
        <v>1</v>
      </c>
      <c r="AS234" t="str">
        <f t="shared" si="39"/>
        <v/>
      </c>
      <c r="AT234" t="str">
        <f t="shared" si="40"/>
        <v/>
      </c>
      <c r="AU234" t="str">
        <f t="shared" si="41"/>
        <v/>
      </c>
      <c r="AW234" s="49" t="b">
        <v>0</v>
      </c>
      <c r="AX234">
        <f t="shared" si="37"/>
        <v>1</v>
      </c>
    </row>
    <row r="235" spans="29:50" x14ac:dyDescent="0.3">
      <c r="AC235" s="50"/>
      <c r="AD235" s="56"/>
      <c r="AE235" s="56">
        <v>2</v>
      </c>
      <c r="AF235" s="56">
        <v>3</v>
      </c>
      <c r="AG235" s="56"/>
      <c r="AH235" s="56"/>
      <c r="AI235" s="56"/>
      <c r="AJ235" s="56">
        <v>2</v>
      </c>
      <c r="AK235" s="56"/>
      <c r="AL235" s="56"/>
      <c r="AN235" t="str">
        <f t="shared" si="38"/>
        <v/>
      </c>
      <c r="AO235">
        <f t="shared" si="33"/>
        <v>1</v>
      </c>
      <c r="AP235">
        <f t="shared" si="34"/>
        <v>1</v>
      </c>
      <c r="AQ235" t="str">
        <f t="shared" si="35"/>
        <v/>
      </c>
      <c r="AR235" t="str">
        <f t="shared" si="36"/>
        <v/>
      </c>
      <c r="AS235" t="str">
        <f t="shared" si="39"/>
        <v/>
      </c>
      <c r="AT235">
        <f t="shared" si="40"/>
        <v>1</v>
      </c>
      <c r="AU235" t="str">
        <f t="shared" si="41"/>
        <v/>
      </c>
      <c r="AW235" s="49" t="b">
        <v>1</v>
      </c>
      <c r="AX235">
        <f t="shared" si="37"/>
        <v>0</v>
      </c>
    </row>
    <row r="236" spans="29:50" x14ac:dyDescent="0.3">
      <c r="AC236" s="50"/>
      <c r="AD236" s="56"/>
      <c r="AE236" s="56"/>
      <c r="AF236" s="56"/>
      <c r="AG236" s="56">
        <v>3</v>
      </c>
      <c r="AH236" s="56">
        <v>2</v>
      </c>
      <c r="AI236" s="56"/>
      <c r="AJ236" s="56"/>
      <c r="AK236" s="56"/>
      <c r="AL236" s="56"/>
      <c r="AN236" t="str">
        <f t="shared" si="38"/>
        <v/>
      </c>
      <c r="AO236" t="str">
        <f t="shared" si="33"/>
        <v/>
      </c>
      <c r="AP236" t="str">
        <f t="shared" si="34"/>
        <v/>
      </c>
      <c r="AQ236">
        <f t="shared" si="35"/>
        <v>1</v>
      </c>
      <c r="AR236">
        <f t="shared" si="36"/>
        <v>1</v>
      </c>
      <c r="AS236" t="str">
        <f t="shared" si="39"/>
        <v/>
      </c>
      <c r="AT236" t="str">
        <f t="shared" si="40"/>
        <v/>
      </c>
      <c r="AU236" t="str">
        <f t="shared" si="41"/>
        <v/>
      </c>
      <c r="AW236" s="49" t="b">
        <v>1</v>
      </c>
      <c r="AX236">
        <f t="shared" si="37"/>
        <v>0</v>
      </c>
    </row>
    <row r="237" spans="29:50" x14ac:dyDescent="0.3">
      <c r="AC237" s="50"/>
      <c r="AD237" s="56"/>
      <c r="AE237" s="56"/>
      <c r="AF237" s="56"/>
      <c r="AG237" s="56">
        <v>3</v>
      </c>
      <c r="AH237" s="56"/>
      <c r="AI237" s="56"/>
      <c r="AJ237" s="56"/>
      <c r="AK237" s="56"/>
      <c r="AL237" s="56"/>
      <c r="AN237" t="str">
        <f t="shared" si="38"/>
        <v/>
      </c>
      <c r="AO237" t="str">
        <f t="shared" si="33"/>
        <v/>
      </c>
      <c r="AP237" t="str">
        <f t="shared" si="34"/>
        <v/>
      </c>
      <c r="AQ237">
        <f t="shared" si="35"/>
        <v>1</v>
      </c>
      <c r="AR237" t="str">
        <f t="shared" si="36"/>
        <v/>
      </c>
      <c r="AS237" t="str">
        <f t="shared" si="39"/>
        <v/>
      </c>
      <c r="AT237" t="str">
        <f t="shared" si="40"/>
        <v/>
      </c>
      <c r="AU237" t="str">
        <f t="shared" si="41"/>
        <v/>
      </c>
      <c r="AW237" s="49" t="b">
        <v>1</v>
      </c>
      <c r="AX237">
        <f t="shared" si="37"/>
        <v>0</v>
      </c>
    </row>
    <row r="238" spans="29:50" x14ac:dyDescent="0.3">
      <c r="AC238" s="50"/>
      <c r="AD238" s="56"/>
      <c r="AE238" s="56">
        <v>2</v>
      </c>
      <c r="AF238" s="56">
        <v>3</v>
      </c>
      <c r="AG238" s="56"/>
      <c r="AH238" s="56"/>
      <c r="AI238" s="56"/>
      <c r="AJ238" s="56"/>
      <c r="AK238" s="56"/>
      <c r="AL238" s="56"/>
      <c r="AN238" t="str">
        <f t="shared" si="38"/>
        <v/>
      </c>
      <c r="AO238">
        <f t="shared" si="33"/>
        <v>1</v>
      </c>
      <c r="AP238">
        <f t="shared" si="34"/>
        <v>1</v>
      </c>
      <c r="AQ238" t="str">
        <f t="shared" si="35"/>
        <v/>
      </c>
      <c r="AR238" t="str">
        <f t="shared" si="36"/>
        <v/>
      </c>
      <c r="AS238" t="str">
        <f t="shared" si="39"/>
        <v/>
      </c>
      <c r="AT238" t="str">
        <f t="shared" si="40"/>
        <v/>
      </c>
      <c r="AU238" t="str">
        <f t="shared" si="41"/>
        <v/>
      </c>
      <c r="AW238" s="49" t="b">
        <v>0</v>
      </c>
      <c r="AX238">
        <f t="shared" si="37"/>
        <v>1</v>
      </c>
    </row>
    <row r="239" spans="29:50" x14ac:dyDescent="0.3">
      <c r="AC239" s="50"/>
      <c r="AD239" s="56"/>
      <c r="AE239" s="56"/>
      <c r="AF239" s="56"/>
      <c r="AG239" s="56">
        <v>3</v>
      </c>
      <c r="AH239" s="56"/>
      <c r="AI239" s="56"/>
      <c r="AJ239" s="56"/>
      <c r="AK239" s="56"/>
      <c r="AL239" s="56"/>
      <c r="AN239" t="str">
        <f t="shared" si="38"/>
        <v/>
      </c>
      <c r="AO239" t="str">
        <f t="shared" si="33"/>
        <v/>
      </c>
      <c r="AP239" t="str">
        <f t="shared" si="34"/>
        <v/>
      </c>
      <c r="AQ239">
        <f t="shared" si="35"/>
        <v>1</v>
      </c>
      <c r="AR239" t="str">
        <f t="shared" si="36"/>
        <v/>
      </c>
      <c r="AS239" t="str">
        <f t="shared" si="39"/>
        <v/>
      </c>
      <c r="AT239" t="str">
        <f t="shared" si="40"/>
        <v/>
      </c>
      <c r="AU239" t="str">
        <f t="shared" si="41"/>
        <v/>
      </c>
      <c r="AW239" s="49" t="b">
        <v>0</v>
      </c>
      <c r="AX239">
        <f t="shared" si="37"/>
        <v>1</v>
      </c>
    </row>
    <row r="240" spans="29:50" x14ac:dyDescent="0.3">
      <c r="AC240" s="50"/>
      <c r="AD240" s="56"/>
      <c r="AE240" s="56"/>
      <c r="AF240" s="56">
        <v>2</v>
      </c>
      <c r="AG240" s="56">
        <v>3</v>
      </c>
      <c r="AH240" s="56"/>
      <c r="AI240" s="56"/>
      <c r="AJ240" s="56"/>
      <c r="AK240" s="56"/>
      <c r="AL240" s="56"/>
      <c r="AN240" t="str">
        <f t="shared" si="38"/>
        <v/>
      </c>
      <c r="AO240" t="str">
        <f t="shared" si="33"/>
        <v/>
      </c>
      <c r="AP240">
        <f t="shared" si="34"/>
        <v>1</v>
      </c>
      <c r="AQ240">
        <f t="shared" si="35"/>
        <v>1</v>
      </c>
      <c r="AR240" t="str">
        <f t="shared" si="36"/>
        <v/>
      </c>
      <c r="AS240" t="str">
        <f t="shared" si="39"/>
        <v/>
      </c>
      <c r="AT240" t="str">
        <f t="shared" si="40"/>
        <v/>
      </c>
      <c r="AU240" t="str">
        <f t="shared" si="41"/>
        <v/>
      </c>
      <c r="AW240" s="49" t="b">
        <v>1</v>
      </c>
      <c r="AX240">
        <f t="shared" si="37"/>
        <v>0</v>
      </c>
    </row>
    <row r="241" spans="29:50" x14ac:dyDescent="0.3">
      <c r="AC241" s="50"/>
      <c r="AD241" s="56"/>
      <c r="AE241" s="56">
        <v>2</v>
      </c>
      <c r="AF241" s="56">
        <v>3</v>
      </c>
      <c r="AG241" s="56"/>
      <c r="AH241" s="56"/>
      <c r="AI241" s="56"/>
      <c r="AJ241" s="56"/>
      <c r="AK241" s="56"/>
      <c r="AL241" s="56"/>
      <c r="AN241" t="str">
        <f t="shared" si="38"/>
        <v/>
      </c>
      <c r="AO241">
        <f t="shared" si="33"/>
        <v>1</v>
      </c>
      <c r="AP241">
        <f t="shared" si="34"/>
        <v>1</v>
      </c>
      <c r="AQ241" t="str">
        <f t="shared" si="35"/>
        <v/>
      </c>
      <c r="AR241" t="str">
        <f t="shared" si="36"/>
        <v/>
      </c>
      <c r="AS241" t="str">
        <f t="shared" si="39"/>
        <v/>
      </c>
      <c r="AT241" t="str">
        <f t="shared" si="40"/>
        <v/>
      </c>
      <c r="AU241" t="str">
        <f t="shared" si="41"/>
        <v/>
      </c>
      <c r="AW241" s="49" t="b">
        <v>1</v>
      </c>
      <c r="AX241">
        <f t="shared" si="37"/>
        <v>0</v>
      </c>
    </row>
    <row r="242" spans="29:50" x14ac:dyDescent="0.3">
      <c r="AC242" s="50"/>
      <c r="AD242" s="56"/>
      <c r="AE242" s="56">
        <v>2</v>
      </c>
      <c r="AF242" s="56">
        <v>3</v>
      </c>
      <c r="AG242" s="56"/>
      <c r="AH242" s="56"/>
      <c r="AI242" s="56"/>
      <c r="AJ242" s="56"/>
      <c r="AK242" s="56"/>
      <c r="AL242" s="56"/>
      <c r="AN242" t="str">
        <f t="shared" si="38"/>
        <v/>
      </c>
      <c r="AO242">
        <f t="shared" si="33"/>
        <v>1</v>
      </c>
      <c r="AP242">
        <f t="shared" si="34"/>
        <v>1</v>
      </c>
      <c r="AQ242" t="str">
        <f t="shared" si="35"/>
        <v/>
      </c>
      <c r="AR242" t="str">
        <f t="shared" si="36"/>
        <v/>
      </c>
      <c r="AS242" t="str">
        <f t="shared" si="39"/>
        <v/>
      </c>
      <c r="AT242" t="str">
        <f t="shared" si="40"/>
        <v/>
      </c>
      <c r="AU242" t="str">
        <f t="shared" si="41"/>
        <v/>
      </c>
      <c r="AW242" s="49" t="b">
        <v>0</v>
      </c>
      <c r="AX242">
        <f t="shared" si="37"/>
        <v>1</v>
      </c>
    </row>
    <row r="243" spans="29:50" x14ac:dyDescent="0.3">
      <c r="AC243" s="50"/>
      <c r="AD243" s="56"/>
      <c r="AE243" s="56">
        <v>2</v>
      </c>
      <c r="AF243" s="56">
        <v>3</v>
      </c>
      <c r="AG243" s="56"/>
      <c r="AH243" s="56"/>
      <c r="AI243" s="56"/>
      <c r="AJ243" s="56"/>
      <c r="AK243" s="56"/>
      <c r="AL243" s="56"/>
      <c r="AN243" t="str">
        <f t="shared" si="38"/>
        <v/>
      </c>
      <c r="AO243">
        <f t="shared" si="33"/>
        <v>1</v>
      </c>
      <c r="AP243">
        <f t="shared" si="34"/>
        <v>1</v>
      </c>
      <c r="AQ243" t="str">
        <f t="shared" si="35"/>
        <v/>
      </c>
      <c r="AR243" t="str">
        <f t="shared" si="36"/>
        <v/>
      </c>
      <c r="AS243" t="str">
        <f t="shared" si="39"/>
        <v/>
      </c>
      <c r="AT243" t="str">
        <f t="shared" si="40"/>
        <v/>
      </c>
      <c r="AU243" t="str">
        <f t="shared" si="41"/>
        <v/>
      </c>
      <c r="AW243" s="49" t="b">
        <v>1</v>
      </c>
      <c r="AX243">
        <f t="shared" si="37"/>
        <v>0</v>
      </c>
    </row>
    <row r="244" spans="29:50" x14ac:dyDescent="0.3">
      <c r="AC244" s="50"/>
      <c r="AD244" s="56"/>
      <c r="AE244" s="56"/>
      <c r="AF244" s="56"/>
      <c r="AG244" s="56">
        <v>3</v>
      </c>
      <c r="AH244" s="56">
        <v>2</v>
      </c>
      <c r="AI244" s="56"/>
      <c r="AJ244" s="56"/>
      <c r="AK244" s="56"/>
      <c r="AL244" s="56"/>
      <c r="AN244" t="str">
        <f t="shared" si="38"/>
        <v/>
      </c>
      <c r="AO244" t="str">
        <f t="shared" si="33"/>
        <v/>
      </c>
      <c r="AP244" t="str">
        <f t="shared" si="34"/>
        <v/>
      </c>
      <c r="AQ244">
        <f t="shared" si="35"/>
        <v>1</v>
      </c>
      <c r="AR244">
        <f t="shared" si="36"/>
        <v>1</v>
      </c>
      <c r="AS244" t="str">
        <f t="shared" si="39"/>
        <v/>
      </c>
      <c r="AT244" t="str">
        <f t="shared" si="40"/>
        <v/>
      </c>
      <c r="AU244" t="str">
        <f t="shared" si="41"/>
        <v/>
      </c>
      <c r="AW244" s="49" t="b">
        <v>1</v>
      </c>
      <c r="AX244">
        <f t="shared" si="37"/>
        <v>0</v>
      </c>
    </row>
    <row r="245" spans="29:50" x14ac:dyDescent="0.3">
      <c r="AC245" s="50"/>
      <c r="AD245" s="56">
        <v>3</v>
      </c>
      <c r="AE245" s="56"/>
      <c r="AF245" s="56"/>
      <c r="AG245" s="56"/>
      <c r="AH245" s="56"/>
      <c r="AI245" s="56"/>
      <c r="AJ245" s="56"/>
      <c r="AK245" s="56"/>
      <c r="AL245" s="56"/>
      <c r="AN245">
        <f t="shared" si="38"/>
        <v>1</v>
      </c>
      <c r="AO245" t="str">
        <f t="shared" si="33"/>
        <v/>
      </c>
      <c r="AP245" t="str">
        <f t="shared" si="34"/>
        <v/>
      </c>
      <c r="AQ245" t="str">
        <f t="shared" si="35"/>
        <v/>
      </c>
      <c r="AR245" t="str">
        <f t="shared" si="36"/>
        <v/>
      </c>
      <c r="AS245" t="str">
        <f t="shared" si="39"/>
        <v/>
      </c>
      <c r="AT245" t="str">
        <f t="shared" si="40"/>
        <v/>
      </c>
      <c r="AU245" t="str">
        <f t="shared" si="41"/>
        <v/>
      </c>
      <c r="AW245" s="49" t="b">
        <v>0</v>
      </c>
      <c r="AX245">
        <f t="shared" si="37"/>
        <v>1</v>
      </c>
    </row>
    <row r="246" spans="29:50" x14ac:dyDescent="0.3">
      <c r="AC246" s="50"/>
      <c r="AD246" s="56"/>
      <c r="AE246" s="56"/>
      <c r="AF246" s="56"/>
      <c r="AG246" s="56">
        <v>3</v>
      </c>
      <c r="AH246" s="56"/>
      <c r="AI246" s="56"/>
      <c r="AJ246" s="56"/>
      <c r="AK246" s="56"/>
      <c r="AL246" s="56"/>
      <c r="AN246" t="str">
        <f t="shared" si="38"/>
        <v/>
      </c>
      <c r="AO246" t="str">
        <f t="shared" si="33"/>
        <v/>
      </c>
      <c r="AP246" t="str">
        <f t="shared" si="34"/>
        <v/>
      </c>
      <c r="AQ246">
        <f t="shared" si="35"/>
        <v>1</v>
      </c>
      <c r="AR246" t="str">
        <f t="shared" si="36"/>
        <v/>
      </c>
      <c r="AS246" t="str">
        <f t="shared" si="39"/>
        <v/>
      </c>
      <c r="AT246" t="str">
        <f t="shared" si="40"/>
        <v/>
      </c>
      <c r="AU246" t="str">
        <f t="shared" si="41"/>
        <v/>
      </c>
      <c r="AW246" s="49" t="b">
        <v>0</v>
      </c>
      <c r="AX246">
        <f t="shared" si="37"/>
        <v>1</v>
      </c>
    </row>
    <row r="247" spans="29:50" x14ac:dyDescent="0.3">
      <c r="AC247" s="50"/>
      <c r="AD247" s="56">
        <v>3</v>
      </c>
      <c r="AE247" s="56"/>
      <c r="AF247" s="56"/>
      <c r="AG247" s="56"/>
      <c r="AH247" s="56"/>
      <c r="AI247" s="56"/>
      <c r="AJ247" s="56"/>
      <c r="AK247" s="56"/>
      <c r="AL247" s="56"/>
      <c r="AN247">
        <f t="shared" si="38"/>
        <v>1</v>
      </c>
      <c r="AO247" t="str">
        <f t="shared" si="33"/>
        <v/>
      </c>
      <c r="AP247" t="str">
        <f t="shared" si="34"/>
        <v/>
      </c>
      <c r="AQ247" t="str">
        <f t="shared" si="35"/>
        <v/>
      </c>
      <c r="AR247" t="str">
        <f t="shared" si="36"/>
        <v/>
      </c>
      <c r="AS247" t="str">
        <f t="shared" si="39"/>
        <v/>
      </c>
      <c r="AT247" t="str">
        <f t="shared" si="40"/>
        <v/>
      </c>
      <c r="AU247" t="str">
        <f t="shared" si="41"/>
        <v/>
      </c>
      <c r="AW247" s="49" t="b">
        <v>1</v>
      </c>
      <c r="AX247">
        <f t="shared" si="37"/>
        <v>0</v>
      </c>
    </row>
    <row r="248" spans="29:50" x14ac:dyDescent="0.3">
      <c r="AC248" s="50"/>
      <c r="AD248" s="56"/>
      <c r="AE248" s="56"/>
      <c r="AF248" s="56">
        <v>2</v>
      </c>
      <c r="AG248" s="56">
        <v>3</v>
      </c>
      <c r="AH248" s="56"/>
      <c r="AI248" s="56"/>
      <c r="AJ248" s="56"/>
      <c r="AK248" s="56"/>
      <c r="AL248" s="56"/>
      <c r="AN248" t="str">
        <f t="shared" si="38"/>
        <v/>
      </c>
      <c r="AO248" t="str">
        <f t="shared" si="33"/>
        <v/>
      </c>
      <c r="AP248">
        <f t="shared" si="34"/>
        <v>1</v>
      </c>
      <c r="AQ248">
        <f t="shared" si="35"/>
        <v>1</v>
      </c>
      <c r="AR248" t="str">
        <f t="shared" si="36"/>
        <v/>
      </c>
      <c r="AS248" t="str">
        <f t="shared" si="39"/>
        <v/>
      </c>
      <c r="AT248" t="str">
        <f t="shared" si="40"/>
        <v/>
      </c>
      <c r="AU248" t="str">
        <f t="shared" si="41"/>
        <v/>
      </c>
      <c r="AW248" s="49" t="b">
        <v>1</v>
      </c>
      <c r="AX248">
        <f t="shared" si="37"/>
        <v>0</v>
      </c>
    </row>
    <row r="249" spans="29:50" x14ac:dyDescent="0.3">
      <c r="AC249" s="50"/>
      <c r="AD249" s="56">
        <v>2</v>
      </c>
      <c r="AE249" s="56"/>
      <c r="AF249" s="56">
        <v>3</v>
      </c>
      <c r="AG249" s="56">
        <v>2</v>
      </c>
      <c r="AH249" s="56"/>
      <c r="AI249" s="56"/>
      <c r="AJ249" s="56"/>
      <c r="AK249" s="56"/>
      <c r="AL249" s="56"/>
      <c r="AN249">
        <f t="shared" si="38"/>
        <v>1</v>
      </c>
      <c r="AO249" t="str">
        <f t="shared" si="33"/>
        <v/>
      </c>
      <c r="AP249">
        <f t="shared" si="34"/>
        <v>1</v>
      </c>
      <c r="AQ249">
        <f t="shared" si="35"/>
        <v>1</v>
      </c>
      <c r="AR249" t="str">
        <f t="shared" si="36"/>
        <v/>
      </c>
      <c r="AS249" t="str">
        <f t="shared" si="39"/>
        <v/>
      </c>
      <c r="AT249" t="str">
        <f t="shared" si="40"/>
        <v/>
      </c>
      <c r="AU249" t="str">
        <f t="shared" si="41"/>
        <v/>
      </c>
      <c r="AW249" s="49" t="b">
        <v>0</v>
      </c>
      <c r="AX249">
        <f t="shared" si="37"/>
        <v>1</v>
      </c>
    </row>
    <row r="250" spans="29:50" x14ac:dyDescent="0.3">
      <c r="AC250" s="50"/>
      <c r="AD250" s="56"/>
      <c r="AE250" s="56">
        <v>2</v>
      </c>
      <c r="AF250" s="56">
        <v>3</v>
      </c>
      <c r="AG250" s="56"/>
      <c r="AH250" s="56"/>
      <c r="AI250" s="56"/>
      <c r="AJ250" s="56"/>
      <c r="AK250" s="56"/>
      <c r="AL250" s="56"/>
      <c r="AN250" t="str">
        <f t="shared" si="38"/>
        <v/>
      </c>
      <c r="AO250">
        <f t="shared" si="33"/>
        <v>1</v>
      </c>
      <c r="AP250">
        <f t="shared" si="34"/>
        <v>1</v>
      </c>
      <c r="AQ250" t="str">
        <f t="shared" si="35"/>
        <v/>
      </c>
      <c r="AR250" t="str">
        <f t="shared" si="36"/>
        <v/>
      </c>
      <c r="AS250" t="str">
        <f t="shared" si="39"/>
        <v/>
      </c>
      <c r="AT250" t="str">
        <f t="shared" si="40"/>
        <v/>
      </c>
      <c r="AU250" t="str">
        <f t="shared" si="41"/>
        <v/>
      </c>
      <c r="AW250" s="49" t="b">
        <v>1</v>
      </c>
      <c r="AX250">
        <f t="shared" si="37"/>
        <v>0</v>
      </c>
    </row>
    <row r="251" spans="29:50" x14ac:dyDescent="0.3">
      <c r="AC251" s="50"/>
      <c r="AD251" s="56"/>
      <c r="AE251" s="56"/>
      <c r="AF251" s="56"/>
      <c r="AG251" s="56">
        <v>3</v>
      </c>
      <c r="AH251" s="56"/>
      <c r="AI251" s="56"/>
      <c r="AJ251" s="56"/>
      <c r="AK251" s="56"/>
      <c r="AL251" s="56"/>
      <c r="AN251" t="str">
        <f t="shared" si="38"/>
        <v/>
      </c>
      <c r="AO251" t="str">
        <f t="shared" si="33"/>
        <v/>
      </c>
      <c r="AP251" t="str">
        <f t="shared" si="34"/>
        <v/>
      </c>
      <c r="AQ251">
        <f t="shared" si="35"/>
        <v>1</v>
      </c>
      <c r="AR251" t="str">
        <f t="shared" si="36"/>
        <v/>
      </c>
      <c r="AS251" t="str">
        <f t="shared" si="39"/>
        <v/>
      </c>
      <c r="AT251" t="str">
        <f t="shared" si="40"/>
        <v/>
      </c>
      <c r="AU251" t="str">
        <f t="shared" si="41"/>
        <v/>
      </c>
      <c r="AW251" s="49" t="b">
        <v>0</v>
      </c>
      <c r="AX251">
        <f t="shared" si="37"/>
        <v>1</v>
      </c>
    </row>
    <row r="252" spans="29:50" x14ac:dyDescent="0.3">
      <c r="AC252" s="50"/>
      <c r="AD252" s="56">
        <v>3</v>
      </c>
      <c r="AE252" s="56"/>
      <c r="AF252" s="56"/>
      <c r="AG252" s="56"/>
      <c r="AH252" s="56"/>
      <c r="AI252" s="56"/>
      <c r="AJ252" s="56"/>
      <c r="AK252" s="56"/>
      <c r="AL252" s="56"/>
      <c r="AN252">
        <f t="shared" si="38"/>
        <v>1</v>
      </c>
      <c r="AO252" t="str">
        <f t="shared" si="33"/>
        <v/>
      </c>
      <c r="AP252" t="str">
        <f t="shared" si="34"/>
        <v/>
      </c>
      <c r="AQ252" t="str">
        <f t="shared" si="35"/>
        <v/>
      </c>
      <c r="AR252" t="str">
        <f t="shared" si="36"/>
        <v/>
      </c>
      <c r="AS252" t="str">
        <f t="shared" si="39"/>
        <v/>
      </c>
      <c r="AT252" t="str">
        <f t="shared" si="40"/>
        <v/>
      </c>
      <c r="AU252" t="str">
        <f t="shared" si="41"/>
        <v/>
      </c>
      <c r="AW252" s="49" t="b">
        <v>1</v>
      </c>
      <c r="AX252">
        <f t="shared" si="37"/>
        <v>0</v>
      </c>
    </row>
    <row r="253" spans="29:50" x14ac:dyDescent="0.3">
      <c r="AC253" s="50"/>
      <c r="AD253" s="56"/>
      <c r="AE253" s="56"/>
      <c r="AF253" s="56"/>
      <c r="AG253" s="56">
        <v>3</v>
      </c>
      <c r="AH253" s="56"/>
      <c r="AI253" s="56"/>
      <c r="AJ253" s="56"/>
      <c r="AK253" s="56"/>
      <c r="AL253" s="56"/>
      <c r="AN253" t="str">
        <f t="shared" si="38"/>
        <v/>
      </c>
      <c r="AO253" t="str">
        <f t="shared" si="33"/>
        <v/>
      </c>
      <c r="AP253" t="str">
        <f t="shared" si="34"/>
        <v/>
      </c>
      <c r="AQ253">
        <f t="shared" si="35"/>
        <v>1</v>
      </c>
      <c r="AR253" t="str">
        <f t="shared" si="36"/>
        <v/>
      </c>
      <c r="AS253" t="str">
        <f t="shared" si="39"/>
        <v/>
      </c>
      <c r="AT253" t="str">
        <f t="shared" si="40"/>
        <v/>
      </c>
      <c r="AU253" t="str">
        <f t="shared" si="41"/>
        <v/>
      </c>
      <c r="AW253" s="49" t="b">
        <v>1</v>
      </c>
      <c r="AX253">
        <f t="shared" si="37"/>
        <v>0</v>
      </c>
    </row>
    <row r="254" spans="29:50" x14ac:dyDescent="0.3">
      <c r="AC254" s="50"/>
      <c r="AD254" s="56"/>
      <c r="AE254" s="56"/>
      <c r="AF254" s="56"/>
      <c r="AG254" s="56">
        <v>3</v>
      </c>
      <c r="AH254" s="56"/>
      <c r="AI254" s="56"/>
      <c r="AJ254" s="56"/>
      <c r="AK254" s="56"/>
      <c r="AL254" s="56"/>
      <c r="AN254" t="str">
        <f t="shared" si="38"/>
        <v/>
      </c>
      <c r="AO254" t="str">
        <f t="shared" si="33"/>
        <v/>
      </c>
      <c r="AP254" t="str">
        <f t="shared" si="34"/>
        <v/>
      </c>
      <c r="AQ254">
        <f t="shared" si="35"/>
        <v>1</v>
      </c>
      <c r="AR254" t="str">
        <f t="shared" si="36"/>
        <v/>
      </c>
      <c r="AS254" t="str">
        <f t="shared" si="39"/>
        <v/>
      </c>
      <c r="AT254" t="str">
        <f t="shared" si="40"/>
        <v/>
      </c>
      <c r="AU254" t="str">
        <f t="shared" si="41"/>
        <v/>
      </c>
      <c r="AW254" s="49" t="b">
        <v>1</v>
      </c>
      <c r="AX254">
        <f t="shared" si="37"/>
        <v>0</v>
      </c>
    </row>
    <row r="255" spans="29:50" x14ac:dyDescent="0.3">
      <c r="AC255" s="50"/>
      <c r="AD255" s="56"/>
      <c r="AE255" s="56"/>
      <c r="AF255" s="56">
        <v>2</v>
      </c>
      <c r="AG255" s="56">
        <v>2</v>
      </c>
      <c r="AH255" s="56">
        <v>3</v>
      </c>
      <c r="AI255" s="56"/>
      <c r="AJ255" s="56"/>
      <c r="AK255" s="56"/>
      <c r="AL255" s="56"/>
      <c r="AN255" t="str">
        <f t="shared" si="38"/>
        <v/>
      </c>
      <c r="AO255" t="str">
        <f t="shared" si="33"/>
        <v/>
      </c>
      <c r="AP255">
        <f t="shared" si="34"/>
        <v>1</v>
      </c>
      <c r="AQ255">
        <f t="shared" si="35"/>
        <v>1</v>
      </c>
      <c r="AR255">
        <f t="shared" si="36"/>
        <v>1</v>
      </c>
      <c r="AS255" t="str">
        <f t="shared" si="39"/>
        <v/>
      </c>
      <c r="AT255" t="str">
        <f t="shared" si="40"/>
        <v/>
      </c>
      <c r="AU255" t="str">
        <f t="shared" si="41"/>
        <v/>
      </c>
      <c r="AW255" s="49" t="b">
        <v>1</v>
      </c>
      <c r="AX255">
        <f t="shared" si="37"/>
        <v>0</v>
      </c>
    </row>
    <row r="256" spans="29:50" x14ac:dyDescent="0.3">
      <c r="AC256" s="50"/>
      <c r="AD256" s="56"/>
      <c r="AE256" s="56"/>
      <c r="AF256" s="56"/>
      <c r="AG256" s="56">
        <v>3</v>
      </c>
      <c r="AH256" s="56"/>
      <c r="AI256" s="56"/>
      <c r="AJ256" s="56"/>
      <c r="AK256" s="56"/>
      <c r="AL256" s="56"/>
      <c r="AN256" t="str">
        <f t="shared" si="38"/>
        <v/>
      </c>
      <c r="AO256" t="str">
        <f t="shared" si="33"/>
        <v/>
      </c>
      <c r="AP256" t="str">
        <f t="shared" si="34"/>
        <v/>
      </c>
      <c r="AQ256">
        <f t="shared" si="35"/>
        <v>1</v>
      </c>
      <c r="AR256" t="str">
        <f t="shared" si="36"/>
        <v/>
      </c>
      <c r="AS256" t="str">
        <f t="shared" si="39"/>
        <v/>
      </c>
      <c r="AT256" t="str">
        <f t="shared" si="40"/>
        <v/>
      </c>
      <c r="AU256" t="str">
        <f t="shared" si="41"/>
        <v/>
      </c>
      <c r="AW256" s="49" t="b">
        <v>1</v>
      </c>
      <c r="AX256">
        <f t="shared" si="37"/>
        <v>0</v>
      </c>
    </row>
    <row r="257" spans="29:50" x14ac:dyDescent="0.3">
      <c r="AC257" s="50"/>
      <c r="AD257" s="56"/>
      <c r="AE257" s="56"/>
      <c r="AF257" s="56">
        <v>2</v>
      </c>
      <c r="AG257" s="56">
        <v>3</v>
      </c>
      <c r="AH257" s="56"/>
      <c r="AI257" s="56"/>
      <c r="AJ257" s="56"/>
      <c r="AK257" s="56"/>
      <c r="AL257" s="56"/>
      <c r="AN257" t="str">
        <f t="shared" si="38"/>
        <v/>
      </c>
      <c r="AO257" t="str">
        <f t="shared" si="33"/>
        <v/>
      </c>
      <c r="AP257">
        <f t="shared" si="34"/>
        <v>1</v>
      </c>
      <c r="AQ257">
        <f t="shared" si="35"/>
        <v>1</v>
      </c>
      <c r="AR257" t="str">
        <f t="shared" si="36"/>
        <v/>
      </c>
      <c r="AS257" t="str">
        <f t="shared" si="39"/>
        <v/>
      </c>
      <c r="AT257" t="str">
        <f t="shared" si="40"/>
        <v/>
      </c>
      <c r="AU257" t="str">
        <f t="shared" si="41"/>
        <v/>
      </c>
      <c r="AW257" s="49" t="b">
        <v>0</v>
      </c>
      <c r="AX257">
        <f t="shared" si="37"/>
        <v>1</v>
      </c>
    </row>
    <row r="258" spans="29:50" x14ac:dyDescent="0.3">
      <c r="AC258" s="50"/>
      <c r="AD258" s="56"/>
      <c r="AE258" s="56">
        <v>2</v>
      </c>
      <c r="AF258" s="56">
        <v>3</v>
      </c>
      <c r="AG258" s="56"/>
      <c r="AH258" s="56"/>
      <c r="AI258" s="56"/>
      <c r="AJ258" s="56"/>
      <c r="AK258" s="56"/>
      <c r="AL258" s="56"/>
      <c r="AN258" t="str">
        <f t="shared" si="38"/>
        <v/>
      </c>
      <c r="AO258">
        <f t="shared" si="33"/>
        <v>1</v>
      </c>
      <c r="AP258">
        <f t="shared" si="34"/>
        <v>1</v>
      </c>
      <c r="AQ258" t="str">
        <f t="shared" si="35"/>
        <v/>
      </c>
      <c r="AR258" t="str">
        <f t="shared" si="36"/>
        <v/>
      </c>
      <c r="AS258" t="str">
        <f t="shared" si="39"/>
        <v/>
      </c>
      <c r="AT258" t="str">
        <f t="shared" si="40"/>
        <v/>
      </c>
      <c r="AU258" t="str">
        <f t="shared" si="41"/>
        <v/>
      </c>
      <c r="AW258" s="49" t="b">
        <v>1</v>
      </c>
      <c r="AX258">
        <f t="shared" si="37"/>
        <v>0</v>
      </c>
    </row>
    <row r="259" spans="29:50" x14ac:dyDescent="0.3">
      <c r="AC259" s="50"/>
      <c r="AD259" s="56"/>
      <c r="AE259" s="56"/>
      <c r="AF259" s="56">
        <v>3</v>
      </c>
      <c r="AG259" s="56"/>
      <c r="AH259" s="56"/>
      <c r="AI259" s="56"/>
      <c r="AJ259" s="56"/>
      <c r="AK259" s="56"/>
      <c r="AL259" s="56"/>
      <c r="AN259" t="str">
        <f t="shared" si="38"/>
        <v/>
      </c>
      <c r="AO259" t="str">
        <f t="shared" si="33"/>
        <v/>
      </c>
      <c r="AP259">
        <f t="shared" si="34"/>
        <v>1</v>
      </c>
      <c r="AQ259" t="str">
        <f t="shared" si="35"/>
        <v/>
      </c>
      <c r="AR259" t="str">
        <f t="shared" si="36"/>
        <v/>
      </c>
      <c r="AS259" t="str">
        <f t="shared" si="39"/>
        <v/>
      </c>
      <c r="AT259" t="str">
        <f t="shared" si="40"/>
        <v/>
      </c>
      <c r="AU259" t="str">
        <f t="shared" si="41"/>
        <v/>
      </c>
      <c r="AW259" s="49" t="b">
        <v>0</v>
      </c>
      <c r="AX259">
        <f t="shared" si="37"/>
        <v>1</v>
      </c>
    </row>
    <row r="260" spans="29:50" x14ac:dyDescent="0.3">
      <c r="AC260" s="50"/>
      <c r="AD260" s="56"/>
      <c r="AE260" s="56"/>
      <c r="AF260" s="56">
        <v>3</v>
      </c>
      <c r="AG260" s="56"/>
      <c r="AH260" s="56"/>
      <c r="AI260" s="56"/>
      <c r="AJ260" s="56"/>
      <c r="AK260" s="56"/>
      <c r="AL260" s="56"/>
      <c r="AN260" t="str">
        <f t="shared" si="38"/>
        <v/>
      </c>
      <c r="AO260" t="str">
        <f t="shared" si="33"/>
        <v/>
      </c>
      <c r="AP260">
        <f t="shared" si="34"/>
        <v>1</v>
      </c>
      <c r="AQ260" t="str">
        <f t="shared" si="35"/>
        <v/>
      </c>
      <c r="AR260" t="str">
        <f t="shared" si="36"/>
        <v/>
      </c>
      <c r="AS260" t="str">
        <f t="shared" si="39"/>
        <v/>
      </c>
      <c r="AT260" t="str">
        <f t="shared" si="40"/>
        <v/>
      </c>
      <c r="AU260" t="str">
        <f t="shared" si="41"/>
        <v/>
      </c>
      <c r="AW260" s="49" t="b">
        <v>0</v>
      </c>
      <c r="AX260">
        <f t="shared" si="37"/>
        <v>1</v>
      </c>
    </row>
    <row r="261" spans="29:50" x14ac:dyDescent="0.3">
      <c r="AC261" s="50"/>
      <c r="AD261" s="56"/>
      <c r="AE261" s="56">
        <v>2</v>
      </c>
      <c r="AF261" s="56">
        <v>3</v>
      </c>
      <c r="AG261" s="56"/>
      <c r="AH261" s="56"/>
      <c r="AI261" s="56"/>
      <c r="AJ261" s="56"/>
      <c r="AK261" s="56"/>
      <c r="AL261" s="56"/>
      <c r="AN261" t="str">
        <f t="shared" si="38"/>
        <v/>
      </c>
      <c r="AO261">
        <f t="shared" si="33"/>
        <v>1</v>
      </c>
      <c r="AP261">
        <f t="shared" si="34"/>
        <v>1</v>
      </c>
      <c r="AQ261" t="str">
        <f t="shared" si="35"/>
        <v/>
      </c>
      <c r="AR261" t="str">
        <f t="shared" si="36"/>
        <v/>
      </c>
      <c r="AS261" t="str">
        <f t="shared" si="39"/>
        <v/>
      </c>
      <c r="AT261" t="str">
        <f t="shared" si="40"/>
        <v/>
      </c>
      <c r="AU261" t="str">
        <f t="shared" si="41"/>
        <v/>
      </c>
      <c r="AW261" s="49" t="b">
        <v>1</v>
      </c>
      <c r="AX261">
        <f t="shared" si="37"/>
        <v>0</v>
      </c>
    </row>
    <row r="262" spans="29:50" x14ac:dyDescent="0.3">
      <c r="AC262" s="50"/>
      <c r="AD262" s="56"/>
      <c r="AE262" s="56"/>
      <c r="AF262" s="56"/>
      <c r="AG262" s="56">
        <v>3</v>
      </c>
      <c r="AH262" s="56"/>
      <c r="AI262" s="56"/>
      <c r="AJ262" s="56"/>
      <c r="AK262" s="56"/>
      <c r="AL262" s="56"/>
      <c r="AN262" t="str">
        <f t="shared" si="38"/>
        <v/>
      </c>
      <c r="AO262" t="str">
        <f t="shared" ref="AO262:AO325" si="42">IF(AE262&gt;=2,1,"")</f>
        <v/>
      </c>
      <c r="AP262" t="str">
        <f t="shared" ref="AP262:AP325" si="43">IF(AF262&gt;=2,1,"")</f>
        <v/>
      </c>
      <c r="AQ262">
        <f t="shared" ref="AQ262:AQ325" si="44">IF(AG262&gt;=2,1,"")</f>
        <v>1</v>
      </c>
      <c r="AR262" t="str">
        <f t="shared" ref="AR262:AR325" si="45">IF(AH262&gt;=2,1,"")</f>
        <v/>
      </c>
      <c r="AS262" t="str">
        <f t="shared" si="39"/>
        <v/>
      </c>
      <c r="AT262" t="str">
        <f t="shared" si="40"/>
        <v/>
      </c>
      <c r="AU262" t="str">
        <f t="shared" si="41"/>
        <v/>
      </c>
      <c r="AW262" s="49" t="b">
        <v>0</v>
      </c>
      <c r="AX262">
        <f t="shared" ref="AX262:AX325" si="46">IF(EXACT(AW262,"TRUE"),0,1)</f>
        <v>1</v>
      </c>
    </row>
    <row r="263" spans="29:50" x14ac:dyDescent="0.3">
      <c r="AC263" s="50"/>
      <c r="AD263" s="56"/>
      <c r="AE263" s="56"/>
      <c r="AF263" s="56">
        <v>2</v>
      </c>
      <c r="AG263" s="56">
        <v>3</v>
      </c>
      <c r="AH263" s="56"/>
      <c r="AI263" s="56"/>
      <c r="AJ263" s="56"/>
      <c r="AK263" s="56"/>
      <c r="AL263" s="56"/>
      <c r="AN263" t="str">
        <f t="shared" si="38"/>
        <v/>
      </c>
      <c r="AO263" t="str">
        <f t="shared" si="42"/>
        <v/>
      </c>
      <c r="AP263">
        <f t="shared" si="43"/>
        <v>1</v>
      </c>
      <c r="AQ263">
        <f t="shared" si="44"/>
        <v>1</v>
      </c>
      <c r="AR263" t="str">
        <f t="shared" si="45"/>
        <v/>
      </c>
      <c r="AS263" t="str">
        <f t="shared" si="39"/>
        <v/>
      </c>
      <c r="AT263" t="str">
        <f t="shared" si="40"/>
        <v/>
      </c>
      <c r="AU263" t="str">
        <f t="shared" si="41"/>
        <v/>
      </c>
      <c r="AW263" s="49" t="b">
        <v>1</v>
      </c>
      <c r="AX263">
        <f t="shared" si="46"/>
        <v>0</v>
      </c>
    </row>
    <row r="264" spans="29:50" x14ac:dyDescent="0.3">
      <c r="AC264" s="50"/>
      <c r="AD264" s="56"/>
      <c r="AE264" s="56"/>
      <c r="AF264" s="56">
        <v>2</v>
      </c>
      <c r="AG264" s="56">
        <v>3</v>
      </c>
      <c r="AH264" s="56"/>
      <c r="AI264" s="56"/>
      <c r="AJ264" s="56"/>
      <c r="AK264" s="56"/>
      <c r="AL264" s="56"/>
      <c r="AN264" t="str">
        <f t="shared" si="38"/>
        <v/>
      </c>
      <c r="AO264" t="str">
        <f t="shared" si="42"/>
        <v/>
      </c>
      <c r="AP264">
        <f t="shared" si="43"/>
        <v>1</v>
      </c>
      <c r="AQ264">
        <f t="shared" si="44"/>
        <v>1</v>
      </c>
      <c r="AR264" t="str">
        <f t="shared" si="45"/>
        <v/>
      </c>
      <c r="AS264" t="str">
        <f t="shared" si="39"/>
        <v/>
      </c>
      <c r="AT264" t="str">
        <f t="shared" si="40"/>
        <v/>
      </c>
      <c r="AU264" t="str">
        <f t="shared" si="41"/>
        <v/>
      </c>
      <c r="AW264" s="49" t="b">
        <v>1</v>
      </c>
      <c r="AX264">
        <f t="shared" si="46"/>
        <v>0</v>
      </c>
    </row>
    <row r="265" spans="29:50" x14ac:dyDescent="0.3">
      <c r="AC265" s="50"/>
      <c r="AD265" s="56"/>
      <c r="AE265" s="56"/>
      <c r="AF265" s="56"/>
      <c r="AG265" s="56">
        <v>3</v>
      </c>
      <c r="AH265" s="56"/>
      <c r="AI265" s="56"/>
      <c r="AJ265" s="56"/>
      <c r="AK265" s="56"/>
      <c r="AL265" s="56"/>
      <c r="AN265" t="str">
        <f t="shared" si="38"/>
        <v/>
      </c>
      <c r="AO265" t="str">
        <f t="shared" si="42"/>
        <v/>
      </c>
      <c r="AP265" t="str">
        <f t="shared" si="43"/>
        <v/>
      </c>
      <c r="AQ265">
        <f t="shared" si="44"/>
        <v>1</v>
      </c>
      <c r="AR265" t="str">
        <f t="shared" si="45"/>
        <v/>
      </c>
      <c r="AS265" t="str">
        <f t="shared" si="39"/>
        <v/>
      </c>
      <c r="AT265" t="str">
        <f t="shared" si="40"/>
        <v/>
      </c>
      <c r="AU265" t="str">
        <f t="shared" si="41"/>
        <v/>
      </c>
      <c r="AW265" s="49" t="b">
        <v>1</v>
      </c>
      <c r="AX265">
        <f t="shared" si="46"/>
        <v>0</v>
      </c>
    </row>
    <row r="266" spans="29:50" x14ac:dyDescent="0.3">
      <c r="AC266" s="50"/>
      <c r="AD266" s="56"/>
      <c r="AE266" s="56"/>
      <c r="AF266" s="56">
        <v>3</v>
      </c>
      <c r="AG266" s="56"/>
      <c r="AH266" s="56"/>
      <c r="AI266" s="56"/>
      <c r="AJ266" s="56"/>
      <c r="AK266" s="56"/>
      <c r="AL266" s="56"/>
      <c r="AN266" t="str">
        <f t="shared" si="38"/>
        <v/>
      </c>
      <c r="AO266" t="str">
        <f t="shared" si="42"/>
        <v/>
      </c>
      <c r="AP266">
        <f t="shared" si="43"/>
        <v>1</v>
      </c>
      <c r="AQ266" t="str">
        <f t="shared" si="44"/>
        <v/>
      </c>
      <c r="AR266" t="str">
        <f t="shared" si="45"/>
        <v/>
      </c>
      <c r="AS266" t="str">
        <f t="shared" si="39"/>
        <v/>
      </c>
      <c r="AT266" t="str">
        <f t="shared" si="40"/>
        <v/>
      </c>
      <c r="AU266" t="str">
        <f t="shared" si="41"/>
        <v/>
      </c>
      <c r="AW266" s="49" t="b">
        <v>0</v>
      </c>
      <c r="AX266">
        <f t="shared" si="46"/>
        <v>1</v>
      </c>
    </row>
    <row r="267" spans="29:50" x14ac:dyDescent="0.3">
      <c r="AC267" s="50"/>
      <c r="AD267" s="56"/>
      <c r="AE267" s="56"/>
      <c r="AF267" s="56"/>
      <c r="AG267" s="56">
        <v>3</v>
      </c>
      <c r="AH267" s="56"/>
      <c r="AI267" s="56"/>
      <c r="AJ267" s="56"/>
      <c r="AK267" s="56"/>
      <c r="AL267" s="56"/>
      <c r="AN267" t="str">
        <f t="shared" si="38"/>
        <v/>
      </c>
      <c r="AO267" t="str">
        <f t="shared" si="42"/>
        <v/>
      </c>
      <c r="AP267" t="str">
        <f t="shared" si="43"/>
        <v/>
      </c>
      <c r="AQ267">
        <f t="shared" si="44"/>
        <v>1</v>
      </c>
      <c r="AR267" t="str">
        <f t="shared" si="45"/>
        <v/>
      </c>
      <c r="AS267" t="str">
        <f t="shared" si="39"/>
        <v/>
      </c>
      <c r="AT267" t="str">
        <f t="shared" si="40"/>
        <v/>
      </c>
      <c r="AU267" t="str">
        <f t="shared" si="41"/>
        <v/>
      </c>
      <c r="AW267" s="49" t="b">
        <v>1</v>
      </c>
      <c r="AX267">
        <f t="shared" si="46"/>
        <v>0</v>
      </c>
    </row>
    <row r="268" spans="29:50" x14ac:dyDescent="0.3">
      <c r="AC268" s="50"/>
      <c r="AD268" s="56"/>
      <c r="AE268" s="56"/>
      <c r="AF268" s="56"/>
      <c r="AG268" s="56">
        <v>3</v>
      </c>
      <c r="AH268" s="56"/>
      <c r="AI268" s="56"/>
      <c r="AJ268" s="56"/>
      <c r="AK268" s="56"/>
      <c r="AL268" s="56"/>
      <c r="AN268" t="str">
        <f t="shared" si="38"/>
        <v/>
      </c>
      <c r="AO268" t="str">
        <f t="shared" si="42"/>
        <v/>
      </c>
      <c r="AP268" t="str">
        <f t="shared" si="43"/>
        <v/>
      </c>
      <c r="AQ268">
        <f t="shared" si="44"/>
        <v>1</v>
      </c>
      <c r="AR268" t="str">
        <f t="shared" si="45"/>
        <v/>
      </c>
      <c r="AS268" t="str">
        <f t="shared" si="39"/>
        <v/>
      </c>
      <c r="AT268" t="str">
        <f t="shared" si="40"/>
        <v/>
      </c>
      <c r="AU268" t="str">
        <f t="shared" si="41"/>
        <v/>
      </c>
      <c r="AW268" s="49" t="b">
        <v>0</v>
      </c>
      <c r="AX268">
        <f t="shared" si="46"/>
        <v>1</v>
      </c>
    </row>
    <row r="269" spans="29:50" x14ac:dyDescent="0.3">
      <c r="AC269" s="50"/>
      <c r="AD269" s="56">
        <v>3</v>
      </c>
      <c r="AE269" s="56"/>
      <c r="AF269" s="56">
        <v>2</v>
      </c>
      <c r="AG269" s="56">
        <v>2</v>
      </c>
      <c r="AH269" s="56"/>
      <c r="AI269" s="56"/>
      <c r="AJ269" s="56"/>
      <c r="AK269" s="56"/>
      <c r="AL269" s="56"/>
      <c r="AN269">
        <f t="shared" si="38"/>
        <v>1</v>
      </c>
      <c r="AO269" t="str">
        <f t="shared" si="42"/>
        <v/>
      </c>
      <c r="AP269">
        <f t="shared" si="43"/>
        <v>1</v>
      </c>
      <c r="AQ269">
        <f t="shared" si="44"/>
        <v>1</v>
      </c>
      <c r="AR269" t="str">
        <f t="shared" si="45"/>
        <v/>
      </c>
      <c r="AS269" t="str">
        <f t="shared" si="39"/>
        <v/>
      </c>
      <c r="AT269" t="str">
        <f t="shared" si="40"/>
        <v/>
      </c>
      <c r="AU269" t="str">
        <f t="shared" si="41"/>
        <v/>
      </c>
      <c r="AW269" s="49" t="b">
        <v>1</v>
      </c>
      <c r="AX269">
        <f t="shared" si="46"/>
        <v>0</v>
      </c>
    </row>
    <row r="270" spans="29:50" x14ac:dyDescent="0.3">
      <c r="AC270" s="50"/>
      <c r="AD270" s="56"/>
      <c r="AE270" s="56"/>
      <c r="AF270" s="56">
        <v>3</v>
      </c>
      <c r="AG270" s="56"/>
      <c r="AH270" s="56"/>
      <c r="AI270" s="56"/>
      <c r="AJ270" s="56"/>
      <c r="AK270" s="56"/>
      <c r="AL270" s="56"/>
      <c r="AN270" t="str">
        <f t="shared" si="38"/>
        <v/>
      </c>
      <c r="AO270" t="str">
        <f t="shared" si="42"/>
        <v/>
      </c>
      <c r="AP270">
        <f t="shared" si="43"/>
        <v>1</v>
      </c>
      <c r="AQ270" t="str">
        <f t="shared" si="44"/>
        <v/>
      </c>
      <c r="AR270" t="str">
        <f t="shared" si="45"/>
        <v/>
      </c>
      <c r="AS270" t="str">
        <f t="shared" si="39"/>
        <v/>
      </c>
      <c r="AT270" t="str">
        <f t="shared" si="40"/>
        <v/>
      </c>
      <c r="AU270" t="str">
        <f t="shared" si="41"/>
        <v/>
      </c>
      <c r="AW270" s="49" t="b">
        <v>1</v>
      </c>
      <c r="AX270">
        <f t="shared" si="46"/>
        <v>0</v>
      </c>
    </row>
    <row r="271" spans="29:50" x14ac:dyDescent="0.3">
      <c r="AC271" s="50"/>
      <c r="AD271" s="56"/>
      <c r="AE271" s="56"/>
      <c r="AF271" s="56">
        <v>3</v>
      </c>
      <c r="AG271" s="56"/>
      <c r="AH271" s="56"/>
      <c r="AI271" s="56"/>
      <c r="AJ271" s="56"/>
      <c r="AK271" s="56"/>
      <c r="AL271" s="56"/>
      <c r="AN271" t="str">
        <f t="shared" si="38"/>
        <v/>
      </c>
      <c r="AO271" t="str">
        <f t="shared" si="42"/>
        <v/>
      </c>
      <c r="AP271">
        <f t="shared" si="43"/>
        <v>1</v>
      </c>
      <c r="AQ271" t="str">
        <f t="shared" si="44"/>
        <v/>
      </c>
      <c r="AR271" t="str">
        <f t="shared" si="45"/>
        <v/>
      </c>
      <c r="AS271" t="str">
        <f t="shared" si="39"/>
        <v/>
      </c>
      <c r="AT271" t="str">
        <f t="shared" si="40"/>
        <v/>
      </c>
      <c r="AU271" t="str">
        <f t="shared" si="41"/>
        <v/>
      </c>
      <c r="AW271" s="49" t="b">
        <v>0</v>
      </c>
      <c r="AX271">
        <f t="shared" si="46"/>
        <v>1</v>
      </c>
    </row>
    <row r="272" spans="29:50" x14ac:dyDescent="0.3">
      <c r="AC272" s="50"/>
      <c r="AD272" s="56"/>
      <c r="AE272" s="56"/>
      <c r="AF272" s="56">
        <v>3</v>
      </c>
      <c r="AG272" s="56"/>
      <c r="AH272" s="56"/>
      <c r="AI272" s="56"/>
      <c r="AJ272" s="56"/>
      <c r="AK272" s="56"/>
      <c r="AL272" s="56"/>
      <c r="AN272" t="str">
        <f t="shared" si="38"/>
        <v/>
      </c>
      <c r="AO272" t="str">
        <f t="shared" si="42"/>
        <v/>
      </c>
      <c r="AP272">
        <f t="shared" si="43"/>
        <v>1</v>
      </c>
      <c r="AQ272" t="str">
        <f t="shared" si="44"/>
        <v/>
      </c>
      <c r="AR272" t="str">
        <f t="shared" si="45"/>
        <v/>
      </c>
      <c r="AS272" t="str">
        <f t="shared" si="39"/>
        <v/>
      </c>
      <c r="AT272" t="str">
        <f t="shared" si="40"/>
        <v/>
      </c>
      <c r="AU272" t="str">
        <f t="shared" si="41"/>
        <v/>
      </c>
      <c r="AW272" s="49" t="b">
        <v>1</v>
      </c>
      <c r="AX272">
        <f t="shared" si="46"/>
        <v>0</v>
      </c>
    </row>
    <row r="273" spans="29:50" x14ac:dyDescent="0.3">
      <c r="AC273" s="50"/>
      <c r="AD273" s="56"/>
      <c r="AE273" s="56">
        <v>2</v>
      </c>
      <c r="AF273" s="56">
        <v>3</v>
      </c>
      <c r="AG273" s="56"/>
      <c r="AH273" s="56"/>
      <c r="AI273" s="56"/>
      <c r="AJ273" s="56"/>
      <c r="AK273" s="56"/>
      <c r="AL273" s="56"/>
      <c r="AN273" t="str">
        <f t="shared" ref="AN273:AN336" si="47">IF(AD273&gt;=2,1,"")</f>
        <v/>
      </c>
      <c r="AO273">
        <f t="shared" si="42"/>
        <v>1</v>
      </c>
      <c r="AP273">
        <f t="shared" si="43"/>
        <v>1</v>
      </c>
      <c r="AQ273" t="str">
        <f t="shared" si="44"/>
        <v/>
      </c>
      <c r="AR273" t="str">
        <f t="shared" si="45"/>
        <v/>
      </c>
      <c r="AS273" t="str">
        <f t="shared" ref="AS273:AS336" si="48">IF(AI273&gt;=2,1,"")</f>
        <v/>
      </c>
      <c r="AT273" t="str">
        <f t="shared" ref="AT273:AT336" si="49">IF(AJ273&gt;=2,1,"")</f>
        <v/>
      </c>
      <c r="AU273" t="str">
        <f t="shared" ref="AU273:AU336" si="50">IF(AK273&gt;=2,1,"")</f>
        <v/>
      </c>
      <c r="AW273" s="59" t="b">
        <v>1</v>
      </c>
      <c r="AX273">
        <f t="shared" si="46"/>
        <v>0</v>
      </c>
    </row>
    <row r="274" spans="29:50" x14ac:dyDescent="0.3">
      <c r="AC274" s="50"/>
      <c r="AD274" s="56"/>
      <c r="AE274" s="56"/>
      <c r="AF274" s="56">
        <v>2</v>
      </c>
      <c r="AG274" s="56">
        <v>3</v>
      </c>
      <c r="AH274" s="56"/>
      <c r="AI274" s="56"/>
      <c r="AJ274" s="56"/>
      <c r="AK274" s="56"/>
      <c r="AL274" s="56"/>
      <c r="AN274" t="str">
        <f t="shared" si="47"/>
        <v/>
      </c>
      <c r="AO274" t="str">
        <f t="shared" si="42"/>
        <v/>
      </c>
      <c r="AP274">
        <f t="shared" si="43"/>
        <v>1</v>
      </c>
      <c r="AQ274">
        <f t="shared" si="44"/>
        <v>1</v>
      </c>
      <c r="AR274" t="str">
        <f t="shared" si="45"/>
        <v/>
      </c>
      <c r="AS274" t="str">
        <f t="shared" si="48"/>
        <v/>
      </c>
      <c r="AT274" t="str">
        <f t="shared" si="49"/>
        <v/>
      </c>
      <c r="AU274" t="str">
        <f t="shared" si="50"/>
        <v/>
      </c>
      <c r="AW274" s="49" t="b">
        <v>1</v>
      </c>
      <c r="AX274">
        <f t="shared" si="46"/>
        <v>0</v>
      </c>
    </row>
    <row r="275" spans="29:50" x14ac:dyDescent="0.3">
      <c r="AC275" s="50"/>
      <c r="AD275" s="56"/>
      <c r="AE275" s="56"/>
      <c r="AF275" s="56"/>
      <c r="AG275" s="56">
        <v>3</v>
      </c>
      <c r="AH275" s="56"/>
      <c r="AI275" s="56"/>
      <c r="AJ275" s="56"/>
      <c r="AK275" s="56"/>
      <c r="AL275" s="56"/>
      <c r="AN275" t="str">
        <f t="shared" si="47"/>
        <v/>
      </c>
      <c r="AO275" t="str">
        <f t="shared" si="42"/>
        <v/>
      </c>
      <c r="AP275" t="str">
        <f t="shared" si="43"/>
        <v/>
      </c>
      <c r="AQ275">
        <f t="shared" si="44"/>
        <v>1</v>
      </c>
      <c r="AR275" t="str">
        <f t="shared" si="45"/>
        <v/>
      </c>
      <c r="AS275" t="str">
        <f t="shared" si="48"/>
        <v/>
      </c>
      <c r="AT275" t="str">
        <f t="shared" si="49"/>
        <v/>
      </c>
      <c r="AU275" t="str">
        <f t="shared" si="50"/>
        <v/>
      </c>
      <c r="AW275" s="49" t="b">
        <v>1</v>
      </c>
      <c r="AX275">
        <f t="shared" si="46"/>
        <v>0</v>
      </c>
    </row>
    <row r="276" spans="29:50" x14ac:dyDescent="0.3">
      <c r="AC276" s="50"/>
      <c r="AD276" s="56"/>
      <c r="AE276" s="56"/>
      <c r="AF276" s="56">
        <v>3</v>
      </c>
      <c r="AG276" s="56"/>
      <c r="AH276" s="56"/>
      <c r="AI276" s="56"/>
      <c r="AJ276" s="56"/>
      <c r="AK276" s="56"/>
      <c r="AL276" s="56"/>
      <c r="AN276" t="str">
        <f t="shared" si="47"/>
        <v/>
      </c>
      <c r="AO276" t="str">
        <f t="shared" si="42"/>
        <v/>
      </c>
      <c r="AP276">
        <f t="shared" si="43"/>
        <v>1</v>
      </c>
      <c r="AQ276" t="str">
        <f t="shared" si="44"/>
        <v/>
      </c>
      <c r="AR276" t="str">
        <f t="shared" si="45"/>
        <v/>
      </c>
      <c r="AS276" t="str">
        <f t="shared" si="48"/>
        <v/>
      </c>
      <c r="AT276" t="str">
        <f t="shared" si="49"/>
        <v/>
      </c>
      <c r="AU276" t="str">
        <f t="shared" si="50"/>
        <v/>
      </c>
      <c r="AW276" s="49" t="b">
        <v>0</v>
      </c>
      <c r="AX276">
        <f t="shared" si="46"/>
        <v>1</v>
      </c>
    </row>
    <row r="277" spans="29:50" x14ac:dyDescent="0.3">
      <c r="AC277" s="50"/>
      <c r="AD277" s="56">
        <v>3</v>
      </c>
      <c r="AE277" s="56"/>
      <c r="AF277" s="56"/>
      <c r="AG277" s="56"/>
      <c r="AH277" s="56"/>
      <c r="AI277" s="56"/>
      <c r="AJ277" s="56"/>
      <c r="AK277" s="56"/>
      <c r="AL277" s="56"/>
      <c r="AN277">
        <f t="shared" si="47"/>
        <v>1</v>
      </c>
      <c r="AO277" t="str">
        <f t="shared" si="42"/>
        <v/>
      </c>
      <c r="AP277" t="str">
        <f t="shared" si="43"/>
        <v/>
      </c>
      <c r="AQ277" t="str">
        <f t="shared" si="44"/>
        <v/>
      </c>
      <c r="AR277" t="str">
        <f t="shared" si="45"/>
        <v/>
      </c>
      <c r="AS277" t="str">
        <f t="shared" si="48"/>
        <v/>
      </c>
      <c r="AT277" t="str">
        <f t="shared" si="49"/>
        <v/>
      </c>
      <c r="AU277" t="str">
        <f t="shared" si="50"/>
        <v/>
      </c>
      <c r="AW277" s="49" t="b">
        <v>1</v>
      </c>
      <c r="AX277">
        <f t="shared" si="46"/>
        <v>0</v>
      </c>
    </row>
    <row r="278" spans="29:50" x14ac:dyDescent="0.3">
      <c r="AC278" s="50"/>
      <c r="AD278" s="56">
        <v>3</v>
      </c>
      <c r="AE278" s="56"/>
      <c r="AF278" s="56">
        <v>2</v>
      </c>
      <c r="AG278" s="56"/>
      <c r="AH278" s="56"/>
      <c r="AI278" s="56"/>
      <c r="AJ278" s="56"/>
      <c r="AK278" s="56"/>
      <c r="AL278" s="56"/>
      <c r="AN278">
        <f t="shared" si="47"/>
        <v>1</v>
      </c>
      <c r="AO278" t="str">
        <f t="shared" si="42"/>
        <v/>
      </c>
      <c r="AP278">
        <f t="shared" si="43"/>
        <v>1</v>
      </c>
      <c r="AQ278" t="str">
        <f t="shared" si="44"/>
        <v/>
      </c>
      <c r="AR278" t="str">
        <f t="shared" si="45"/>
        <v/>
      </c>
      <c r="AS278" t="str">
        <f t="shared" si="48"/>
        <v/>
      </c>
      <c r="AT278" t="str">
        <f t="shared" si="49"/>
        <v/>
      </c>
      <c r="AU278" t="str">
        <f t="shared" si="50"/>
        <v/>
      </c>
      <c r="AW278" s="49" t="b">
        <v>0</v>
      </c>
      <c r="AX278">
        <f t="shared" si="46"/>
        <v>1</v>
      </c>
    </row>
    <row r="279" spans="29:50" x14ac:dyDescent="0.3">
      <c r="AC279" s="50"/>
      <c r="AD279" s="56">
        <v>2</v>
      </c>
      <c r="AE279" s="56"/>
      <c r="AF279" s="56">
        <v>2</v>
      </c>
      <c r="AG279" s="56">
        <v>3</v>
      </c>
      <c r="AH279" s="56"/>
      <c r="AI279" s="56"/>
      <c r="AJ279" s="56"/>
      <c r="AK279" s="56"/>
      <c r="AL279" s="56"/>
      <c r="AN279">
        <f t="shared" si="47"/>
        <v>1</v>
      </c>
      <c r="AO279" t="str">
        <f t="shared" si="42"/>
        <v/>
      </c>
      <c r="AP279">
        <f t="shared" si="43"/>
        <v>1</v>
      </c>
      <c r="AQ279">
        <f t="shared" si="44"/>
        <v>1</v>
      </c>
      <c r="AR279" t="str">
        <f t="shared" si="45"/>
        <v/>
      </c>
      <c r="AS279" t="str">
        <f t="shared" si="48"/>
        <v/>
      </c>
      <c r="AT279" t="str">
        <f t="shared" si="49"/>
        <v/>
      </c>
      <c r="AU279" t="str">
        <f t="shared" si="50"/>
        <v/>
      </c>
      <c r="AW279" s="49" t="b">
        <v>1</v>
      </c>
      <c r="AX279">
        <f t="shared" si="46"/>
        <v>0</v>
      </c>
    </row>
    <row r="280" spans="29:50" x14ac:dyDescent="0.3">
      <c r="AC280" s="50"/>
      <c r="AD280" s="56">
        <v>2</v>
      </c>
      <c r="AE280" s="56">
        <v>2</v>
      </c>
      <c r="AF280" s="56">
        <v>2</v>
      </c>
      <c r="AG280" s="56">
        <v>3</v>
      </c>
      <c r="AH280" s="56"/>
      <c r="AI280" s="56"/>
      <c r="AJ280" s="56"/>
      <c r="AK280" s="56"/>
      <c r="AL280" s="56"/>
      <c r="AN280">
        <f t="shared" si="47"/>
        <v>1</v>
      </c>
      <c r="AO280">
        <f t="shared" si="42"/>
        <v>1</v>
      </c>
      <c r="AP280">
        <f t="shared" si="43"/>
        <v>1</v>
      </c>
      <c r="AQ280">
        <f t="shared" si="44"/>
        <v>1</v>
      </c>
      <c r="AR280" t="str">
        <f t="shared" si="45"/>
        <v/>
      </c>
      <c r="AS280" t="str">
        <f t="shared" si="48"/>
        <v/>
      </c>
      <c r="AT280" t="str">
        <f t="shared" si="49"/>
        <v/>
      </c>
      <c r="AU280" t="str">
        <f t="shared" si="50"/>
        <v/>
      </c>
      <c r="AW280" s="49" t="b">
        <v>1</v>
      </c>
      <c r="AX280">
        <f t="shared" si="46"/>
        <v>0</v>
      </c>
    </row>
    <row r="281" spans="29:50" x14ac:dyDescent="0.3">
      <c r="AC281" s="50"/>
      <c r="AD281" s="56"/>
      <c r="AE281" s="56">
        <v>2</v>
      </c>
      <c r="AF281" s="56">
        <v>3</v>
      </c>
      <c r="AG281" s="56"/>
      <c r="AH281" s="56"/>
      <c r="AI281" s="56"/>
      <c r="AJ281" s="56"/>
      <c r="AK281" s="56"/>
      <c r="AL281" s="56"/>
      <c r="AN281" t="str">
        <f t="shared" si="47"/>
        <v/>
      </c>
      <c r="AO281">
        <f t="shared" si="42"/>
        <v>1</v>
      </c>
      <c r="AP281">
        <f t="shared" si="43"/>
        <v>1</v>
      </c>
      <c r="AQ281" t="str">
        <f t="shared" si="44"/>
        <v/>
      </c>
      <c r="AR281" t="str">
        <f t="shared" si="45"/>
        <v/>
      </c>
      <c r="AS281" t="str">
        <f t="shared" si="48"/>
        <v/>
      </c>
      <c r="AT281" t="str">
        <f t="shared" si="49"/>
        <v/>
      </c>
      <c r="AU281" t="str">
        <f t="shared" si="50"/>
        <v/>
      </c>
      <c r="AW281" s="49" t="b">
        <v>1</v>
      </c>
      <c r="AX281">
        <f t="shared" si="46"/>
        <v>0</v>
      </c>
    </row>
    <row r="282" spans="29:50" x14ac:dyDescent="0.3">
      <c r="AC282" s="50"/>
      <c r="AD282" s="56"/>
      <c r="AE282" s="56"/>
      <c r="AF282" s="56">
        <v>3</v>
      </c>
      <c r="AG282" s="56"/>
      <c r="AH282" s="56"/>
      <c r="AI282" s="56"/>
      <c r="AJ282" s="56"/>
      <c r="AK282" s="56"/>
      <c r="AL282" s="56"/>
      <c r="AN282" t="str">
        <f t="shared" si="47"/>
        <v/>
      </c>
      <c r="AO282" t="str">
        <f t="shared" si="42"/>
        <v/>
      </c>
      <c r="AP282">
        <f t="shared" si="43"/>
        <v>1</v>
      </c>
      <c r="AQ282" t="str">
        <f t="shared" si="44"/>
        <v/>
      </c>
      <c r="AR282" t="str">
        <f t="shared" si="45"/>
        <v/>
      </c>
      <c r="AS282" t="str">
        <f t="shared" si="48"/>
        <v/>
      </c>
      <c r="AT282" t="str">
        <f t="shared" si="49"/>
        <v/>
      </c>
      <c r="AU282" t="str">
        <f t="shared" si="50"/>
        <v/>
      </c>
      <c r="AW282" s="49" t="b">
        <v>1</v>
      </c>
      <c r="AX282">
        <f t="shared" si="46"/>
        <v>0</v>
      </c>
    </row>
    <row r="283" spans="29:50" x14ac:dyDescent="0.3">
      <c r="AC283" s="50"/>
      <c r="AD283" s="56">
        <v>3</v>
      </c>
      <c r="AE283" s="56"/>
      <c r="AF283" s="56"/>
      <c r="AG283" s="56">
        <v>2</v>
      </c>
      <c r="AH283" s="56"/>
      <c r="AI283" s="56"/>
      <c r="AJ283" s="56"/>
      <c r="AK283" s="56"/>
      <c r="AL283" s="56"/>
      <c r="AN283">
        <f t="shared" si="47"/>
        <v>1</v>
      </c>
      <c r="AO283" t="str">
        <f t="shared" si="42"/>
        <v/>
      </c>
      <c r="AP283" t="str">
        <f t="shared" si="43"/>
        <v/>
      </c>
      <c r="AQ283">
        <f t="shared" si="44"/>
        <v>1</v>
      </c>
      <c r="AR283" t="str">
        <f t="shared" si="45"/>
        <v/>
      </c>
      <c r="AS283" t="str">
        <f t="shared" si="48"/>
        <v/>
      </c>
      <c r="AT283" t="str">
        <f t="shared" si="49"/>
        <v/>
      </c>
      <c r="AU283" t="str">
        <f t="shared" si="50"/>
        <v/>
      </c>
      <c r="AW283" s="49" t="b">
        <v>0</v>
      </c>
      <c r="AX283">
        <f t="shared" si="46"/>
        <v>1</v>
      </c>
    </row>
    <row r="284" spans="29:50" x14ac:dyDescent="0.3">
      <c r="AC284" s="50"/>
      <c r="AD284" s="56">
        <v>3</v>
      </c>
      <c r="AE284" s="56"/>
      <c r="AF284" s="56"/>
      <c r="AG284" s="56"/>
      <c r="AH284" s="56"/>
      <c r="AI284" s="56"/>
      <c r="AJ284" s="56"/>
      <c r="AK284" s="56"/>
      <c r="AL284" s="56"/>
      <c r="AN284">
        <f t="shared" si="47"/>
        <v>1</v>
      </c>
      <c r="AO284" t="str">
        <f t="shared" si="42"/>
        <v/>
      </c>
      <c r="AP284" t="str">
        <f t="shared" si="43"/>
        <v/>
      </c>
      <c r="AQ284" t="str">
        <f t="shared" si="44"/>
        <v/>
      </c>
      <c r="AR284" t="str">
        <f t="shared" si="45"/>
        <v/>
      </c>
      <c r="AS284" t="str">
        <f t="shared" si="48"/>
        <v/>
      </c>
      <c r="AT284" t="str">
        <f t="shared" si="49"/>
        <v/>
      </c>
      <c r="AU284" t="str">
        <f t="shared" si="50"/>
        <v/>
      </c>
      <c r="AW284" s="49" t="b">
        <v>1</v>
      </c>
      <c r="AX284">
        <f t="shared" si="46"/>
        <v>0</v>
      </c>
    </row>
    <row r="285" spans="29:50" x14ac:dyDescent="0.3">
      <c r="AC285" s="50"/>
      <c r="AD285" s="56"/>
      <c r="AE285" s="56"/>
      <c r="AF285" s="56"/>
      <c r="AG285" s="56">
        <v>3</v>
      </c>
      <c r="AH285" s="56"/>
      <c r="AI285" s="56"/>
      <c r="AJ285" s="56"/>
      <c r="AK285" s="56"/>
      <c r="AL285" s="56"/>
      <c r="AN285" t="str">
        <f t="shared" si="47"/>
        <v/>
      </c>
      <c r="AO285" t="str">
        <f t="shared" si="42"/>
        <v/>
      </c>
      <c r="AP285" t="str">
        <f t="shared" si="43"/>
        <v/>
      </c>
      <c r="AQ285">
        <f t="shared" si="44"/>
        <v>1</v>
      </c>
      <c r="AR285" t="str">
        <f t="shared" si="45"/>
        <v/>
      </c>
      <c r="AS285" t="str">
        <f t="shared" si="48"/>
        <v/>
      </c>
      <c r="AT285" t="str">
        <f t="shared" si="49"/>
        <v/>
      </c>
      <c r="AU285" t="str">
        <f t="shared" si="50"/>
        <v/>
      </c>
      <c r="AW285" s="49" t="b">
        <v>0</v>
      </c>
      <c r="AX285">
        <f t="shared" si="46"/>
        <v>1</v>
      </c>
    </row>
    <row r="286" spans="29:50" x14ac:dyDescent="0.3">
      <c r="AC286" s="75"/>
      <c r="AD286" s="80">
        <v>3</v>
      </c>
      <c r="AE286" s="80"/>
      <c r="AF286" s="80"/>
      <c r="AG286" s="80"/>
      <c r="AH286" s="80"/>
      <c r="AI286" s="80"/>
      <c r="AJ286" s="80"/>
      <c r="AK286" s="80"/>
      <c r="AL286" s="80"/>
      <c r="AN286">
        <f t="shared" si="47"/>
        <v>1</v>
      </c>
      <c r="AO286" t="str">
        <f t="shared" si="42"/>
        <v/>
      </c>
      <c r="AP286" t="str">
        <f t="shared" si="43"/>
        <v/>
      </c>
      <c r="AQ286" t="str">
        <f t="shared" si="44"/>
        <v/>
      </c>
      <c r="AR286" t="str">
        <f t="shared" si="45"/>
        <v/>
      </c>
      <c r="AS286" t="str">
        <f t="shared" si="48"/>
        <v/>
      </c>
      <c r="AT286" t="str">
        <f t="shared" si="49"/>
        <v/>
      </c>
      <c r="AU286" t="str">
        <f t="shared" si="50"/>
        <v/>
      </c>
      <c r="AW286" s="74" t="b">
        <v>1</v>
      </c>
      <c r="AX286">
        <f t="shared" si="46"/>
        <v>0</v>
      </c>
    </row>
    <row r="287" spans="29:50" x14ac:dyDescent="0.3">
      <c r="AC287" s="75"/>
      <c r="AD287" s="80"/>
      <c r="AE287" s="80"/>
      <c r="AF287" s="80"/>
      <c r="AG287" s="80">
        <v>3</v>
      </c>
      <c r="AH287" s="80"/>
      <c r="AI287" s="80"/>
      <c r="AJ287" s="80"/>
      <c r="AK287" s="80"/>
      <c r="AL287" s="80"/>
      <c r="AN287" t="str">
        <f t="shared" si="47"/>
        <v/>
      </c>
      <c r="AO287" t="str">
        <f t="shared" si="42"/>
        <v/>
      </c>
      <c r="AP287" t="str">
        <f t="shared" si="43"/>
        <v/>
      </c>
      <c r="AQ287">
        <f t="shared" si="44"/>
        <v>1</v>
      </c>
      <c r="AR287" t="str">
        <f t="shared" si="45"/>
        <v/>
      </c>
      <c r="AS287" t="str">
        <f t="shared" si="48"/>
        <v/>
      </c>
      <c r="AT287" t="str">
        <f t="shared" si="49"/>
        <v/>
      </c>
      <c r="AU287" t="str">
        <f t="shared" si="50"/>
        <v/>
      </c>
      <c r="AW287" s="74" t="b">
        <v>0</v>
      </c>
      <c r="AX287">
        <f t="shared" si="46"/>
        <v>1</v>
      </c>
    </row>
    <row r="288" spans="29:50" x14ac:dyDescent="0.3">
      <c r="AC288" s="75"/>
      <c r="AD288" s="80"/>
      <c r="AE288" s="80"/>
      <c r="AF288" s="80">
        <v>1</v>
      </c>
      <c r="AG288" s="80">
        <v>3</v>
      </c>
      <c r="AH288" s="80"/>
      <c r="AI288" s="80"/>
      <c r="AJ288" s="80"/>
      <c r="AK288" s="80"/>
      <c r="AL288" s="80"/>
      <c r="AN288" t="str">
        <f t="shared" si="47"/>
        <v/>
      </c>
      <c r="AO288" t="str">
        <f t="shared" si="42"/>
        <v/>
      </c>
      <c r="AP288" t="str">
        <f t="shared" si="43"/>
        <v/>
      </c>
      <c r="AQ288">
        <f t="shared" si="44"/>
        <v>1</v>
      </c>
      <c r="AR288" t="str">
        <f t="shared" si="45"/>
        <v/>
      </c>
      <c r="AS288" t="str">
        <f t="shared" si="48"/>
        <v/>
      </c>
      <c r="AT288" t="str">
        <f t="shared" si="49"/>
        <v/>
      </c>
      <c r="AU288" t="str">
        <f t="shared" si="50"/>
        <v/>
      </c>
      <c r="AW288" s="74" t="b">
        <v>0</v>
      </c>
      <c r="AX288">
        <f t="shared" si="46"/>
        <v>1</v>
      </c>
    </row>
    <row r="289" spans="29:50" x14ac:dyDescent="0.3">
      <c r="AC289" s="109"/>
      <c r="AD289" s="115">
        <v>3</v>
      </c>
      <c r="AE289" s="115"/>
      <c r="AF289" s="115"/>
      <c r="AG289" s="115"/>
      <c r="AH289" s="115"/>
      <c r="AI289" s="115"/>
      <c r="AJ289" s="115"/>
      <c r="AK289" s="115"/>
      <c r="AL289" s="115"/>
      <c r="AN289">
        <f t="shared" si="47"/>
        <v>1</v>
      </c>
      <c r="AO289" t="str">
        <f t="shared" si="42"/>
        <v/>
      </c>
      <c r="AP289" t="str">
        <f t="shared" si="43"/>
        <v/>
      </c>
      <c r="AQ289" t="str">
        <f t="shared" si="44"/>
        <v/>
      </c>
      <c r="AR289" t="str">
        <f t="shared" si="45"/>
        <v/>
      </c>
      <c r="AS289" t="str">
        <f t="shared" si="48"/>
        <v/>
      </c>
      <c r="AT289" t="str">
        <f t="shared" si="49"/>
        <v/>
      </c>
      <c r="AU289" t="str">
        <f t="shared" si="50"/>
        <v/>
      </c>
      <c r="AW289" s="108" t="b">
        <v>1</v>
      </c>
      <c r="AX289">
        <f t="shared" si="46"/>
        <v>0</v>
      </c>
    </row>
    <row r="290" spans="29:50" x14ac:dyDescent="0.3">
      <c r="AC290" s="75"/>
      <c r="AD290" s="80"/>
      <c r="AE290" s="80"/>
      <c r="AF290" s="80">
        <v>3</v>
      </c>
      <c r="AG290" s="80"/>
      <c r="AH290" s="80"/>
      <c r="AI290" s="80"/>
      <c r="AJ290" s="80">
        <v>2</v>
      </c>
      <c r="AK290" s="80"/>
      <c r="AL290" s="80"/>
      <c r="AN290" t="str">
        <f t="shared" si="47"/>
        <v/>
      </c>
      <c r="AO290" t="str">
        <f t="shared" si="42"/>
        <v/>
      </c>
      <c r="AP290">
        <f t="shared" si="43"/>
        <v>1</v>
      </c>
      <c r="AQ290" t="str">
        <f t="shared" si="44"/>
        <v/>
      </c>
      <c r="AR290" t="str">
        <f t="shared" si="45"/>
        <v/>
      </c>
      <c r="AS290" t="str">
        <f t="shared" si="48"/>
        <v/>
      </c>
      <c r="AT290">
        <f t="shared" si="49"/>
        <v>1</v>
      </c>
      <c r="AU290" t="str">
        <f t="shared" si="50"/>
        <v/>
      </c>
      <c r="AW290" s="74" t="b">
        <v>0</v>
      </c>
      <c r="AX290">
        <f t="shared" si="46"/>
        <v>1</v>
      </c>
    </row>
    <row r="291" spans="29:50" x14ac:dyDescent="0.3">
      <c r="AC291" s="75"/>
      <c r="AD291" s="80"/>
      <c r="AE291" s="80"/>
      <c r="AF291" s="80">
        <v>3</v>
      </c>
      <c r="AG291" s="80"/>
      <c r="AH291" s="80"/>
      <c r="AI291" s="80">
        <v>2</v>
      </c>
      <c r="AJ291" s="80">
        <v>2</v>
      </c>
      <c r="AK291" s="80"/>
      <c r="AL291" s="80"/>
      <c r="AN291" t="str">
        <f t="shared" si="47"/>
        <v/>
      </c>
      <c r="AO291" t="str">
        <f t="shared" si="42"/>
        <v/>
      </c>
      <c r="AP291">
        <f t="shared" si="43"/>
        <v>1</v>
      </c>
      <c r="AQ291" t="str">
        <f t="shared" si="44"/>
        <v/>
      </c>
      <c r="AR291" t="str">
        <f t="shared" si="45"/>
        <v/>
      </c>
      <c r="AS291">
        <f t="shared" si="48"/>
        <v>1</v>
      </c>
      <c r="AT291">
        <f t="shared" si="49"/>
        <v>1</v>
      </c>
      <c r="AU291" t="str">
        <f t="shared" si="50"/>
        <v/>
      </c>
      <c r="AW291" s="74" t="b">
        <v>0</v>
      </c>
      <c r="AX291">
        <f t="shared" si="46"/>
        <v>1</v>
      </c>
    </row>
    <row r="292" spans="29:50" x14ac:dyDescent="0.3">
      <c r="AC292" s="109"/>
      <c r="AD292" s="115">
        <v>3</v>
      </c>
      <c r="AE292" s="115"/>
      <c r="AF292" s="115"/>
      <c r="AG292" s="115"/>
      <c r="AH292" s="115"/>
      <c r="AI292" s="115"/>
      <c r="AJ292" s="115"/>
      <c r="AK292" s="115"/>
      <c r="AL292" s="115"/>
      <c r="AN292">
        <f t="shared" si="47"/>
        <v>1</v>
      </c>
      <c r="AO292" t="str">
        <f t="shared" si="42"/>
        <v/>
      </c>
      <c r="AP292" t="str">
        <f t="shared" si="43"/>
        <v/>
      </c>
      <c r="AQ292" t="str">
        <f t="shared" si="44"/>
        <v/>
      </c>
      <c r="AR292" t="str">
        <f t="shared" si="45"/>
        <v/>
      </c>
      <c r="AS292" t="str">
        <f t="shared" si="48"/>
        <v/>
      </c>
      <c r="AT292" t="str">
        <f t="shared" si="49"/>
        <v/>
      </c>
      <c r="AU292" t="str">
        <f t="shared" si="50"/>
        <v/>
      </c>
      <c r="AW292" s="108" t="b">
        <v>1</v>
      </c>
      <c r="AX292">
        <f t="shared" si="46"/>
        <v>0</v>
      </c>
    </row>
    <row r="293" spans="29:50" x14ac:dyDescent="0.3">
      <c r="AC293" s="109"/>
      <c r="AD293" s="115"/>
      <c r="AE293" s="115"/>
      <c r="AF293" s="115"/>
      <c r="AG293" s="115">
        <v>3</v>
      </c>
      <c r="AH293" s="115"/>
      <c r="AI293" s="115"/>
      <c r="AJ293" s="115"/>
      <c r="AK293" s="115"/>
      <c r="AL293" s="115"/>
      <c r="AN293" t="str">
        <f t="shared" si="47"/>
        <v/>
      </c>
      <c r="AO293" t="str">
        <f t="shared" si="42"/>
        <v/>
      </c>
      <c r="AP293" t="str">
        <f t="shared" si="43"/>
        <v/>
      </c>
      <c r="AQ293">
        <f t="shared" si="44"/>
        <v>1</v>
      </c>
      <c r="AR293" t="str">
        <f t="shared" si="45"/>
        <v/>
      </c>
      <c r="AS293" t="str">
        <f t="shared" si="48"/>
        <v/>
      </c>
      <c r="AT293" t="str">
        <f t="shared" si="49"/>
        <v/>
      </c>
      <c r="AU293" t="str">
        <f t="shared" si="50"/>
        <v/>
      </c>
      <c r="AW293" s="108" t="b">
        <v>1</v>
      </c>
      <c r="AX293">
        <f t="shared" si="46"/>
        <v>0</v>
      </c>
    </row>
    <row r="294" spans="29:50" x14ac:dyDescent="0.3">
      <c r="AC294" s="109"/>
      <c r="AD294" s="115"/>
      <c r="AE294" s="115"/>
      <c r="AF294" s="115"/>
      <c r="AG294" s="115"/>
      <c r="AH294" s="115">
        <v>3</v>
      </c>
      <c r="AI294" s="115"/>
      <c r="AJ294" s="115"/>
      <c r="AK294" s="115"/>
      <c r="AL294" s="115"/>
      <c r="AN294" t="str">
        <f t="shared" si="47"/>
        <v/>
      </c>
      <c r="AO294" t="str">
        <f t="shared" si="42"/>
        <v/>
      </c>
      <c r="AP294" t="str">
        <f t="shared" si="43"/>
        <v/>
      </c>
      <c r="AQ294" t="str">
        <f t="shared" si="44"/>
        <v/>
      </c>
      <c r="AR294">
        <f t="shared" si="45"/>
        <v>1</v>
      </c>
      <c r="AS294" t="str">
        <f t="shared" si="48"/>
        <v/>
      </c>
      <c r="AT294" t="str">
        <f t="shared" si="49"/>
        <v/>
      </c>
      <c r="AU294" t="str">
        <f t="shared" si="50"/>
        <v/>
      </c>
      <c r="AW294" s="49" t="b">
        <v>1</v>
      </c>
      <c r="AX294">
        <f t="shared" si="46"/>
        <v>0</v>
      </c>
    </row>
    <row r="295" spans="29:50" x14ac:dyDescent="0.3">
      <c r="AC295" s="109"/>
      <c r="AD295" s="115">
        <v>3</v>
      </c>
      <c r="AE295" s="115"/>
      <c r="AF295" s="115">
        <v>2</v>
      </c>
      <c r="AG295" s="115"/>
      <c r="AH295" s="115"/>
      <c r="AI295" s="115">
        <v>2</v>
      </c>
      <c r="AJ295" s="115"/>
      <c r="AK295" s="115"/>
      <c r="AL295" s="115"/>
      <c r="AN295">
        <f t="shared" si="47"/>
        <v>1</v>
      </c>
      <c r="AO295" t="str">
        <f t="shared" si="42"/>
        <v/>
      </c>
      <c r="AP295">
        <f t="shared" si="43"/>
        <v>1</v>
      </c>
      <c r="AQ295" t="str">
        <f t="shared" si="44"/>
        <v/>
      </c>
      <c r="AR295" t="str">
        <f t="shared" si="45"/>
        <v/>
      </c>
      <c r="AS295">
        <f t="shared" si="48"/>
        <v>1</v>
      </c>
      <c r="AT295" t="str">
        <f t="shared" si="49"/>
        <v/>
      </c>
      <c r="AU295" t="str">
        <f t="shared" si="50"/>
        <v/>
      </c>
      <c r="AW295" s="49" t="b">
        <v>1</v>
      </c>
      <c r="AX295">
        <f t="shared" si="46"/>
        <v>0</v>
      </c>
    </row>
    <row r="296" spans="29:50" x14ac:dyDescent="0.3">
      <c r="AC296" s="109"/>
      <c r="AD296" s="115">
        <v>3</v>
      </c>
      <c r="AE296" s="115"/>
      <c r="AF296" s="115"/>
      <c r="AG296" s="115"/>
      <c r="AH296" s="115"/>
      <c r="AI296" s="115"/>
      <c r="AJ296" s="115"/>
      <c r="AK296" s="115"/>
      <c r="AL296" s="115"/>
      <c r="AN296">
        <f t="shared" si="47"/>
        <v>1</v>
      </c>
      <c r="AO296" t="str">
        <f t="shared" si="42"/>
        <v/>
      </c>
      <c r="AP296" t="str">
        <f t="shared" si="43"/>
        <v/>
      </c>
      <c r="AQ296" t="str">
        <f t="shared" si="44"/>
        <v/>
      </c>
      <c r="AR296" t="str">
        <f t="shared" si="45"/>
        <v/>
      </c>
      <c r="AS296" t="str">
        <f t="shared" si="48"/>
        <v/>
      </c>
      <c r="AT296" t="str">
        <f t="shared" si="49"/>
        <v/>
      </c>
      <c r="AU296" t="str">
        <f t="shared" si="50"/>
        <v/>
      </c>
      <c r="AW296" s="49" t="b">
        <v>1</v>
      </c>
      <c r="AX296">
        <f t="shared" si="46"/>
        <v>0</v>
      </c>
    </row>
    <row r="297" spans="29:50" x14ac:dyDescent="0.3">
      <c r="AC297" s="109"/>
      <c r="AD297" s="115">
        <v>2</v>
      </c>
      <c r="AE297" s="115">
        <v>2</v>
      </c>
      <c r="AF297" s="115">
        <v>3</v>
      </c>
      <c r="AG297" s="115"/>
      <c r="AH297" s="115"/>
      <c r="AI297" s="115"/>
      <c r="AJ297" s="115"/>
      <c r="AK297" s="115"/>
      <c r="AL297" s="115"/>
      <c r="AN297">
        <f t="shared" si="47"/>
        <v>1</v>
      </c>
      <c r="AO297">
        <f t="shared" si="42"/>
        <v>1</v>
      </c>
      <c r="AP297">
        <f t="shared" si="43"/>
        <v>1</v>
      </c>
      <c r="AQ297" t="str">
        <f t="shared" si="44"/>
        <v/>
      </c>
      <c r="AR297" t="str">
        <f t="shared" si="45"/>
        <v/>
      </c>
      <c r="AS297" t="str">
        <f t="shared" si="48"/>
        <v/>
      </c>
      <c r="AT297" t="str">
        <f t="shared" si="49"/>
        <v/>
      </c>
      <c r="AU297" t="str">
        <f t="shared" si="50"/>
        <v/>
      </c>
      <c r="AW297" s="49" t="b">
        <v>1</v>
      </c>
      <c r="AX297">
        <f t="shared" si="46"/>
        <v>0</v>
      </c>
    </row>
    <row r="298" spans="29:50" x14ac:dyDescent="0.3">
      <c r="AC298" s="109"/>
      <c r="AD298" s="115"/>
      <c r="AE298" s="115"/>
      <c r="AF298" s="115">
        <v>2</v>
      </c>
      <c r="AG298" s="115">
        <v>3</v>
      </c>
      <c r="AH298" s="115"/>
      <c r="AI298" s="115"/>
      <c r="AJ298" s="115"/>
      <c r="AK298" s="115"/>
      <c r="AL298" s="115"/>
      <c r="AN298" t="str">
        <f t="shared" si="47"/>
        <v/>
      </c>
      <c r="AO298" t="str">
        <f t="shared" si="42"/>
        <v/>
      </c>
      <c r="AP298">
        <f t="shared" si="43"/>
        <v>1</v>
      </c>
      <c r="AQ298">
        <f t="shared" si="44"/>
        <v>1</v>
      </c>
      <c r="AR298" t="str">
        <f t="shared" si="45"/>
        <v/>
      </c>
      <c r="AS298" t="str">
        <f t="shared" si="48"/>
        <v/>
      </c>
      <c r="AT298" t="str">
        <f t="shared" si="49"/>
        <v/>
      </c>
      <c r="AU298" t="str">
        <f t="shared" si="50"/>
        <v/>
      </c>
      <c r="AW298" s="49" t="b">
        <v>0</v>
      </c>
      <c r="AX298">
        <f t="shared" si="46"/>
        <v>1</v>
      </c>
    </row>
    <row r="299" spans="29:50" x14ac:dyDescent="0.3">
      <c r="AC299" s="109"/>
      <c r="AD299" s="115"/>
      <c r="AE299" s="115">
        <v>2</v>
      </c>
      <c r="AF299" s="115">
        <v>3</v>
      </c>
      <c r="AG299" s="115"/>
      <c r="AH299" s="115"/>
      <c r="AI299" s="115"/>
      <c r="AJ299" s="115"/>
      <c r="AK299" s="115"/>
      <c r="AL299" s="115"/>
      <c r="AN299" t="str">
        <f t="shared" si="47"/>
        <v/>
      </c>
      <c r="AO299">
        <f t="shared" si="42"/>
        <v>1</v>
      </c>
      <c r="AP299">
        <f t="shared" si="43"/>
        <v>1</v>
      </c>
      <c r="AQ299" t="str">
        <f t="shared" si="44"/>
        <v/>
      </c>
      <c r="AR299" t="str">
        <f t="shared" si="45"/>
        <v/>
      </c>
      <c r="AS299" t="str">
        <f t="shared" si="48"/>
        <v/>
      </c>
      <c r="AT299" t="str">
        <f t="shared" si="49"/>
        <v/>
      </c>
      <c r="AU299" t="str">
        <f t="shared" si="50"/>
        <v/>
      </c>
      <c r="AW299" s="59" t="b">
        <v>1</v>
      </c>
      <c r="AX299">
        <f t="shared" si="46"/>
        <v>0</v>
      </c>
    </row>
    <row r="300" spans="29:50" x14ac:dyDescent="0.3">
      <c r="AC300" s="109"/>
      <c r="AD300" s="115"/>
      <c r="AE300" s="115"/>
      <c r="AF300" s="115"/>
      <c r="AG300" s="115">
        <v>3</v>
      </c>
      <c r="AH300" s="115"/>
      <c r="AI300" s="115"/>
      <c r="AJ300" s="115"/>
      <c r="AK300" s="115"/>
      <c r="AL300" s="115"/>
      <c r="AN300" t="str">
        <f t="shared" si="47"/>
        <v/>
      </c>
      <c r="AO300" t="str">
        <f t="shared" si="42"/>
        <v/>
      </c>
      <c r="AP300" t="str">
        <f t="shared" si="43"/>
        <v/>
      </c>
      <c r="AQ300">
        <f t="shared" si="44"/>
        <v>1</v>
      </c>
      <c r="AR300" t="str">
        <f t="shared" si="45"/>
        <v/>
      </c>
      <c r="AS300" t="str">
        <f t="shared" si="48"/>
        <v/>
      </c>
      <c r="AT300" t="str">
        <f t="shared" si="49"/>
        <v/>
      </c>
      <c r="AU300" t="str">
        <f t="shared" si="50"/>
        <v/>
      </c>
      <c r="AW300" s="49" t="b">
        <v>1</v>
      </c>
      <c r="AX300">
        <f t="shared" si="46"/>
        <v>0</v>
      </c>
    </row>
    <row r="301" spans="29:50" x14ac:dyDescent="0.3">
      <c r="AC301" s="109"/>
      <c r="AD301" s="115">
        <v>3</v>
      </c>
      <c r="AE301" s="115"/>
      <c r="AF301" s="115"/>
      <c r="AG301" s="115"/>
      <c r="AH301" s="115">
        <v>2</v>
      </c>
      <c r="AI301" s="115"/>
      <c r="AJ301" s="115"/>
      <c r="AK301" s="115"/>
      <c r="AL301" s="115"/>
      <c r="AN301">
        <f t="shared" si="47"/>
        <v>1</v>
      </c>
      <c r="AO301" t="str">
        <f t="shared" si="42"/>
        <v/>
      </c>
      <c r="AP301" t="str">
        <f t="shared" si="43"/>
        <v/>
      </c>
      <c r="AQ301" t="str">
        <f t="shared" si="44"/>
        <v/>
      </c>
      <c r="AR301">
        <f t="shared" si="45"/>
        <v>1</v>
      </c>
      <c r="AS301" t="str">
        <f t="shared" si="48"/>
        <v/>
      </c>
      <c r="AT301" t="str">
        <f t="shared" si="49"/>
        <v/>
      </c>
      <c r="AU301" t="str">
        <f t="shared" si="50"/>
        <v/>
      </c>
      <c r="AW301" s="49" t="b">
        <v>1</v>
      </c>
      <c r="AX301">
        <f t="shared" si="46"/>
        <v>0</v>
      </c>
    </row>
    <row r="302" spans="29:50" x14ac:dyDescent="0.3">
      <c r="AC302" s="109"/>
      <c r="AD302" s="115">
        <v>2</v>
      </c>
      <c r="AE302" s="115"/>
      <c r="AF302" s="115"/>
      <c r="AG302" s="115">
        <v>3</v>
      </c>
      <c r="AH302" s="115"/>
      <c r="AI302" s="115"/>
      <c r="AJ302" s="115"/>
      <c r="AK302" s="115"/>
      <c r="AL302" s="115"/>
      <c r="AN302">
        <f t="shared" si="47"/>
        <v>1</v>
      </c>
      <c r="AO302" t="str">
        <f t="shared" si="42"/>
        <v/>
      </c>
      <c r="AP302" t="str">
        <f t="shared" si="43"/>
        <v/>
      </c>
      <c r="AQ302">
        <f t="shared" si="44"/>
        <v>1</v>
      </c>
      <c r="AR302" t="str">
        <f t="shared" si="45"/>
        <v/>
      </c>
      <c r="AS302" t="str">
        <f t="shared" si="48"/>
        <v/>
      </c>
      <c r="AT302" t="str">
        <f t="shared" si="49"/>
        <v/>
      </c>
      <c r="AU302" t="str">
        <f t="shared" si="50"/>
        <v/>
      </c>
      <c r="AW302" s="59" t="b">
        <v>1</v>
      </c>
      <c r="AX302">
        <f t="shared" si="46"/>
        <v>0</v>
      </c>
    </row>
    <row r="303" spans="29:50" x14ac:dyDescent="0.3">
      <c r="AC303" s="50"/>
      <c r="AD303" s="56">
        <v>3</v>
      </c>
      <c r="AE303" s="56"/>
      <c r="AF303" s="56"/>
      <c r="AG303" s="56">
        <v>2</v>
      </c>
      <c r="AH303" s="56"/>
      <c r="AI303" s="56"/>
      <c r="AJ303" s="56"/>
      <c r="AK303" s="56"/>
      <c r="AL303" s="56"/>
      <c r="AN303">
        <f t="shared" si="47"/>
        <v>1</v>
      </c>
      <c r="AO303" t="str">
        <f t="shared" si="42"/>
        <v/>
      </c>
      <c r="AP303" t="str">
        <f t="shared" si="43"/>
        <v/>
      </c>
      <c r="AQ303">
        <f t="shared" si="44"/>
        <v>1</v>
      </c>
      <c r="AR303" t="str">
        <f t="shared" si="45"/>
        <v/>
      </c>
      <c r="AS303" t="str">
        <f t="shared" si="48"/>
        <v/>
      </c>
      <c r="AT303" t="str">
        <f t="shared" si="49"/>
        <v/>
      </c>
      <c r="AU303" t="str">
        <f t="shared" si="50"/>
        <v/>
      </c>
      <c r="AW303" s="49" t="b">
        <v>0</v>
      </c>
      <c r="AX303">
        <f t="shared" si="46"/>
        <v>1</v>
      </c>
    </row>
    <row r="304" spans="29:50" x14ac:dyDescent="0.3">
      <c r="AC304" s="50"/>
      <c r="AD304" s="56"/>
      <c r="AE304" s="56"/>
      <c r="AF304" s="56">
        <v>2</v>
      </c>
      <c r="AG304" s="56">
        <v>3</v>
      </c>
      <c r="AH304" s="56"/>
      <c r="AI304" s="56"/>
      <c r="AJ304" s="56"/>
      <c r="AK304" s="56"/>
      <c r="AL304" s="56"/>
      <c r="AN304" t="str">
        <f t="shared" si="47"/>
        <v/>
      </c>
      <c r="AO304" t="str">
        <f t="shared" si="42"/>
        <v/>
      </c>
      <c r="AP304">
        <f t="shared" si="43"/>
        <v>1</v>
      </c>
      <c r="AQ304">
        <f t="shared" si="44"/>
        <v>1</v>
      </c>
      <c r="AR304" t="str">
        <f t="shared" si="45"/>
        <v/>
      </c>
      <c r="AS304" t="str">
        <f t="shared" si="48"/>
        <v/>
      </c>
      <c r="AT304" t="str">
        <f t="shared" si="49"/>
        <v/>
      </c>
      <c r="AU304" t="str">
        <f t="shared" si="50"/>
        <v/>
      </c>
      <c r="AW304" s="49" t="b">
        <v>0</v>
      </c>
      <c r="AX304">
        <f t="shared" si="46"/>
        <v>1</v>
      </c>
    </row>
    <row r="305" spans="29:50" x14ac:dyDescent="0.3">
      <c r="AC305" s="50"/>
      <c r="AD305" s="56"/>
      <c r="AE305" s="56"/>
      <c r="AF305" s="56"/>
      <c r="AG305" s="56">
        <v>3</v>
      </c>
      <c r="AH305" s="56"/>
      <c r="AI305" s="56"/>
      <c r="AJ305" s="56"/>
      <c r="AK305" s="56"/>
      <c r="AL305" s="56"/>
      <c r="AN305" t="str">
        <f t="shared" si="47"/>
        <v/>
      </c>
      <c r="AO305" t="str">
        <f t="shared" si="42"/>
        <v/>
      </c>
      <c r="AP305" t="str">
        <f t="shared" si="43"/>
        <v/>
      </c>
      <c r="AQ305">
        <f t="shared" si="44"/>
        <v>1</v>
      </c>
      <c r="AR305" t="str">
        <f t="shared" si="45"/>
        <v/>
      </c>
      <c r="AS305" t="str">
        <f t="shared" si="48"/>
        <v/>
      </c>
      <c r="AT305" t="str">
        <f t="shared" si="49"/>
        <v/>
      </c>
      <c r="AU305" t="str">
        <f t="shared" si="50"/>
        <v/>
      </c>
      <c r="AW305" s="49" t="b">
        <v>0</v>
      </c>
      <c r="AX305">
        <f t="shared" si="46"/>
        <v>1</v>
      </c>
    </row>
    <row r="306" spans="29:50" x14ac:dyDescent="0.3">
      <c r="AC306" s="50"/>
      <c r="AD306" s="56"/>
      <c r="AE306" s="56"/>
      <c r="AF306" s="56">
        <v>3</v>
      </c>
      <c r="AG306" s="56"/>
      <c r="AH306" s="56"/>
      <c r="AI306" s="56"/>
      <c r="AJ306" s="56"/>
      <c r="AK306" s="56"/>
      <c r="AL306" s="56"/>
      <c r="AN306" t="str">
        <f t="shared" si="47"/>
        <v/>
      </c>
      <c r="AO306" t="str">
        <f t="shared" si="42"/>
        <v/>
      </c>
      <c r="AP306">
        <f t="shared" si="43"/>
        <v>1</v>
      </c>
      <c r="AQ306" t="str">
        <f t="shared" si="44"/>
        <v/>
      </c>
      <c r="AR306" t="str">
        <f t="shared" si="45"/>
        <v/>
      </c>
      <c r="AS306" t="str">
        <f t="shared" si="48"/>
        <v/>
      </c>
      <c r="AT306" t="str">
        <f t="shared" si="49"/>
        <v/>
      </c>
      <c r="AU306" t="str">
        <f t="shared" si="50"/>
        <v/>
      </c>
      <c r="AW306" s="49" t="b">
        <v>0</v>
      </c>
      <c r="AX306">
        <f t="shared" si="46"/>
        <v>1</v>
      </c>
    </row>
    <row r="307" spans="29:50" x14ac:dyDescent="0.3">
      <c r="AC307" s="50"/>
      <c r="AD307" s="56"/>
      <c r="AE307" s="56">
        <v>2</v>
      </c>
      <c r="AF307" s="56"/>
      <c r="AG307" s="56">
        <v>3</v>
      </c>
      <c r="AH307" s="56"/>
      <c r="AI307" s="56"/>
      <c r="AJ307" s="56"/>
      <c r="AK307" s="56"/>
      <c r="AL307" s="56"/>
      <c r="AN307" t="str">
        <f t="shared" si="47"/>
        <v/>
      </c>
      <c r="AO307">
        <f t="shared" si="42"/>
        <v>1</v>
      </c>
      <c r="AP307" t="str">
        <f t="shared" si="43"/>
        <v/>
      </c>
      <c r="AQ307">
        <f t="shared" si="44"/>
        <v>1</v>
      </c>
      <c r="AR307" t="str">
        <f t="shared" si="45"/>
        <v/>
      </c>
      <c r="AS307" t="str">
        <f t="shared" si="48"/>
        <v/>
      </c>
      <c r="AT307" t="str">
        <f t="shared" si="49"/>
        <v/>
      </c>
      <c r="AU307" t="str">
        <f t="shared" si="50"/>
        <v/>
      </c>
      <c r="AW307" s="49" t="b">
        <v>0</v>
      </c>
      <c r="AX307">
        <f t="shared" si="46"/>
        <v>1</v>
      </c>
    </row>
    <row r="308" spans="29:50" x14ac:dyDescent="0.3">
      <c r="AC308" s="50"/>
      <c r="AD308" s="56"/>
      <c r="AE308" s="56"/>
      <c r="AF308" s="56">
        <v>3</v>
      </c>
      <c r="AG308" s="56"/>
      <c r="AH308" s="56"/>
      <c r="AI308" s="56"/>
      <c r="AJ308" s="56"/>
      <c r="AK308" s="56"/>
      <c r="AL308" s="56"/>
      <c r="AN308" t="str">
        <f t="shared" si="47"/>
        <v/>
      </c>
      <c r="AO308" t="str">
        <f t="shared" si="42"/>
        <v/>
      </c>
      <c r="AP308">
        <f t="shared" si="43"/>
        <v>1</v>
      </c>
      <c r="AQ308" t="str">
        <f t="shared" si="44"/>
        <v/>
      </c>
      <c r="AR308" t="str">
        <f t="shared" si="45"/>
        <v/>
      </c>
      <c r="AS308" t="str">
        <f t="shared" si="48"/>
        <v/>
      </c>
      <c r="AT308" t="str">
        <f t="shared" si="49"/>
        <v/>
      </c>
      <c r="AU308" t="str">
        <f t="shared" si="50"/>
        <v/>
      </c>
      <c r="AW308" s="49" t="b">
        <v>0</v>
      </c>
      <c r="AX308">
        <f t="shared" si="46"/>
        <v>1</v>
      </c>
    </row>
    <row r="309" spans="29:50" x14ac:dyDescent="0.3">
      <c r="AC309" s="50"/>
      <c r="AD309" s="56">
        <v>3</v>
      </c>
      <c r="AE309" s="56"/>
      <c r="AF309" s="56"/>
      <c r="AG309" s="56"/>
      <c r="AH309" s="56"/>
      <c r="AI309" s="56"/>
      <c r="AJ309" s="56"/>
      <c r="AK309" s="56"/>
      <c r="AL309" s="56"/>
      <c r="AN309">
        <f t="shared" si="47"/>
        <v>1</v>
      </c>
      <c r="AO309" t="str">
        <f t="shared" si="42"/>
        <v/>
      </c>
      <c r="AP309" t="str">
        <f t="shared" si="43"/>
        <v/>
      </c>
      <c r="AQ309" t="str">
        <f t="shared" si="44"/>
        <v/>
      </c>
      <c r="AR309" t="str">
        <f t="shared" si="45"/>
        <v/>
      </c>
      <c r="AS309" t="str">
        <f t="shared" si="48"/>
        <v/>
      </c>
      <c r="AT309" t="str">
        <f t="shared" si="49"/>
        <v/>
      </c>
      <c r="AU309" t="str">
        <f t="shared" si="50"/>
        <v/>
      </c>
      <c r="AW309" s="49" t="b">
        <v>1</v>
      </c>
      <c r="AX309">
        <f t="shared" si="46"/>
        <v>0</v>
      </c>
    </row>
    <row r="310" spans="29:50" x14ac:dyDescent="0.3">
      <c r="AC310" s="50"/>
      <c r="AD310" s="56"/>
      <c r="AE310" s="56">
        <v>2</v>
      </c>
      <c r="AF310" s="56">
        <v>3</v>
      </c>
      <c r="AG310" s="56"/>
      <c r="AH310" s="56"/>
      <c r="AI310" s="56"/>
      <c r="AJ310" s="56"/>
      <c r="AK310" s="56"/>
      <c r="AL310" s="56"/>
      <c r="AN310" t="str">
        <f t="shared" si="47"/>
        <v/>
      </c>
      <c r="AO310">
        <f t="shared" si="42"/>
        <v>1</v>
      </c>
      <c r="AP310">
        <f t="shared" si="43"/>
        <v>1</v>
      </c>
      <c r="AQ310" t="str">
        <f t="shared" si="44"/>
        <v/>
      </c>
      <c r="AR310" t="str">
        <f t="shared" si="45"/>
        <v/>
      </c>
      <c r="AS310" t="str">
        <f t="shared" si="48"/>
        <v/>
      </c>
      <c r="AT310" t="str">
        <f t="shared" si="49"/>
        <v/>
      </c>
      <c r="AU310" t="str">
        <f t="shared" si="50"/>
        <v/>
      </c>
      <c r="AW310" s="49" t="b">
        <v>1</v>
      </c>
      <c r="AX310">
        <f t="shared" si="46"/>
        <v>0</v>
      </c>
    </row>
    <row r="311" spans="29:50" x14ac:dyDescent="0.3">
      <c r="AC311" s="50"/>
      <c r="AD311" s="56"/>
      <c r="AE311" s="56"/>
      <c r="AF311" s="56"/>
      <c r="AG311" s="56">
        <v>3</v>
      </c>
      <c r="AH311" s="56"/>
      <c r="AI311" s="56"/>
      <c r="AJ311" s="56"/>
      <c r="AK311" s="56">
        <v>2</v>
      </c>
      <c r="AL311" s="56"/>
      <c r="AN311" t="str">
        <f t="shared" si="47"/>
        <v/>
      </c>
      <c r="AO311" t="str">
        <f t="shared" si="42"/>
        <v/>
      </c>
      <c r="AP311" t="str">
        <f t="shared" si="43"/>
        <v/>
      </c>
      <c r="AQ311">
        <f t="shared" si="44"/>
        <v>1</v>
      </c>
      <c r="AR311" t="str">
        <f t="shared" si="45"/>
        <v/>
      </c>
      <c r="AS311" t="str">
        <f t="shared" si="48"/>
        <v/>
      </c>
      <c r="AT311" t="str">
        <f t="shared" si="49"/>
        <v/>
      </c>
      <c r="AU311">
        <f t="shared" si="50"/>
        <v>1</v>
      </c>
      <c r="AW311" s="49" t="b">
        <v>1</v>
      </c>
      <c r="AX311">
        <f t="shared" si="46"/>
        <v>0</v>
      </c>
    </row>
    <row r="312" spans="29:50" x14ac:dyDescent="0.3">
      <c r="AC312" s="50"/>
      <c r="AD312" s="56"/>
      <c r="AE312" s="56"/>
      <c r="AF312" s="56">
        <v>2</v>
      </c>
      <c r="AG312" s="56">
        <v>3</v>
      </c>
      <c r="AH312" s="56"/>
      <c r="AI312" s="56"/>
      <c r="AJ312" s="56"/>
      <c r="AK312" s="56"/>
      <c r="AL312" s="56"/>
      <c r="AN312" t="str">
        <f t="shared" si="47"/>
        <v/>
      </c>
      <c r="AO312" t="str">
        <f t="shared" si="42"/>
        <v/>
      </c>
      <c r="AP312">
        <f t="shared" si="43"/>
        <v>1</v>
      </c>
      <c r="AQ312">
        <f t="shared" si="44"/>
        <v>1</v>
      </c>
      <c r="AR312" t="str">
        <f t="shared" si="45"/>
        <v/>
      </c>
      <c r="AS312" t="str">
        <f t="shared" si="48"/>
        <v/>
      </c>
      <c r="AT312" t="str">
        <f t="shared" si="49"/>
        <v/>
      </c>
      <c r="AU312" t="str">
        <f t="shared" si="50"/>
        <v/>
      </c>
      <c r="AW312" s="49" t="b">
        <v>1</v>
      </c>
      <c r="AX312">
        <f t="shared" si="46"/>
        <v>0</v>
      </c>
    </row>
    <row r="313" spans="29:50" x14ac:dyDescent="0.3">
      <c r="AC313" s="50"/>
      <c r="AD313" s="56"/>
      <c r="AE313" s="56"/>
      <c r="AF313" s="56">
        <v>2</v>
      </c>
      <c r="AG313" s="56">
        <v>3</v>
      </c>
      <c r="AH313" s="56"/>
      <c r="AI313" s="56"/>
      <c r="AJ313" s="56"/>
      <c r="AK313" s="56"/>
      <c r="AL313" s="56"/>
      <c r="AN313" t="str">
        <f t="shared" si="47"/>
        <v/>
      </c>
      <c r="AO313" t="str">
        <f t="shared" si="42"/>
        <v/>
      </c>
      <c r="AP313">
        <f t="shared" si="43"/>
        <v>1</v>
      </c>
      <c r="AQ313">
        <f t="shared" si="44"/>
        <v>1</v>
      </c>
      <c r="AR313" t="str">
        <f t="shared" si="45"/>
        <v/>
      </c>
      <c r="AS313" t="str">
        <f t="shared" si="48"/>
        <v/>
      </c>
      <c r="AT313" t="str">
        <f t="shared" si="49"/>
        <v/>
      </c>
      <c r="AU313" t="str">
        <f t="shared" si="50"/>
        <v/>
      </c>
      <c r="AW313" s="49" t="b">
        <v>1</v>
      </c>
      <c r="AX313">
        <f t="shared" si="46"/>
        <v>0</v>
      </c>
    </row>
    <row r="314" spans="29:50" x14ac:dyDescent="0.3">
      <c r="AC314" s="50"/>
      <c r="AD314" s="56"/>
      <c r="AE314" s="56"/>
      <c r="AF314" s="56"/>
      <c r="AG314" s="56">
        <v>3</v>
      </c>
      <c r="AH314" s="56"/>
      <c r="AI314" s="56"/>
      <c r="AJ314" s="56"/>
      <c r="AK314" s="56"/>
      <c r="AL314" s="56"/>
      <c r="AN314" t="str">
        <f t="shared" si="47"/>
        <v/>
      </c>
      <c r="AO314" t="str">
        <f t="shared" si="42"/>
        <v/>
      </c>
      <c r="AP314" t="str">
        <f t="shared" si="43"/>
        <v/>
      </c>
      <c r="AQ314">
        <f t="shared" si="44"/>
        <v>1</v>
      </c>
      <c r="AR314" t="str">
        <f t="shared" si="45"/>
        <v/>
      </c>
      <c r="AS314" t="str">
        <f t="shared" si="48"/>
        <v/>
      </c>
      <c r="AT314" t="str">
        <f t="shared" si="49"/>
        <v/>
      </c>
      <c r="AU314" t="str">
        <f t="shared" si="50"/>
        <v/>
      </c>
      <c r="AW314" s="59" t="b">
        <v>1</v>
      </c>
      <c r="AX314">
        <f t="shared" si="46"/>
        <v>0</v>
      </c>
    </row>
    <row r="315" spans="29:50" x14ac:dyDescent="0.3">
      <c r="AC315" s="50"/>
      <c r="AD315" s="56"/>
      <c r="AE315" s="56"/>
      <c r="AF315" s="56"/>
      <c r="AG315" s="56">
        <v>3</v>
      </c>
      <c r="AH315" s="56"/>
      <c r="AI315" s="56"/>
      <c r="AJ315" s="56"/>
      <c r="AK315" s="56"/>
      <c r="AL315" s="56"/>
      <c r="AN315" t="str">
        <f t="shared" si="47"/>
        <v/>
      </c>
      <c r="AO315" t="str">
        <f t="shared" si="42"/>
        <v/>
      </c>
      <c r="AP315" t="str">
        <f t="shared" si="43"/>
        <v/>
      </c>
      <c r="AQ315">
        <f t="shared" si="44"/>
        <v>1</v>
      </c>
      <c r="AR315" t="str">
        <f t="shared" si="45"/>
        <v/>
      </c>
      <c r="AS315" t="str">
        <f t="shared" si="48"/>
        <v/>
      </c>
      <c r="AT315" t="str">
        <f t="shared" si="49"/>
        <v/>
      </c>
      <c r="AU315" t="str">
        <f t="shared" si="50"/>
        <v/>
      </c>
      <c r="AW315" s="49" t="b">
        <v>0</v>
      </c>
      <c r="AX315">
        <f t="shared" si="46"/>
        <v>1</v>
      </c>
    </row>
    <row r="316" spans="29:50" x14ac:dyDescent="0.3">
      <c r="AC316" s="50"/>
      <c r="AD316" s="56"/>
      <c r="AE316" s="56"/>
      <c r="AF316" s="56">
        <v>3</v>
      </c>
      <c r="AG316" s="56"/>
      <c r="AH316" s="56"/>
      <c r="AI316" s="56"/>
      <c r="AJ316" s="56"/>
      <c r="AK316" s="56"/>
      <c r="AL316" s="56"/>
      <c r="AN316" t="str">
        <f t="shared" si="47"/>
        <v/>
      </c>
      <c r="AO316" t="str">
        <f t="shared" si="42"/>
        <v/>
      </c>
      <c r="AP316">
        <f t="shared" si="43"/>
        <v>1</v>
      </c>
      <c r="AQ316" t="str">
        <f t="shared" si="44"/>
        <v/>
      </c>
      <c r="AR316" t="str">
        <f t="shared" si="45"/>
        <v/>
      </c>
      <c r="AS316" t="str">
        <f t="shared" si="48"/>
        <v/>
      </c>
      <c r="AT316" t="str">
        <f t="shared" si="49"/>
        <v/>
      </c>
      <c r="AU316" t="str">
        <f t="shared" si="50"/>
        <v/>
      </c>
      <c r="AW316" s="49" t="b">
        <v>1</v>
      </c>
      <c r="AX316">
        <f t="shared" si="46"/>
        <v>0</v>
      </c>
    </row>
    <row r="317" spans="29:50" x14ac:dyDescent="0.3">
      <c r="AC317" s="50"/>
      <c r="AD317" s="56"/>
      <c r="AE317" s="56"/>
      <c r="AF317" s="56">
        <v>2</v>
      </c>
      <c r="AG317" s="56">
        <v>3</v>
      </c>
      <c r="AH317" s="56"/>
      <c r="AI317" s="56"/>
      <c r="AJ317" s="56"/>
      <c r="AK317" s="56"/>
      <c r="AL317" s="56"/>
      <c r="AN317" t="str">
        <f t="shared" si="47"/>
        <v/>
      </c>
      <c r="AO317" t="str">
        <f t="shared" si="42"/>
        <v/>
      </c>
      <c r="AP317">
        <f t="shared" si="43"/>
        <v>1</v>
      </c>
      <c r="AQ317">
        <f t="shared" si="44"/>
        <v>1</v>
      </c>
      <c r="AR317" t="str">
        <f t="shared" si="45"/>
        <v/>
      </c>
      <c r="AS317" t="str">
        <f t="shared" si="48"/>
        <v/>
      </c>
      <c r="AT317" t="str">
        <f t="shared" si="49"/>
        <v/>
      </c>
      <c r="AU317" t="str">
        <f t="shared" si="50"/>
        <v/>
      </c>
      <c r="AW317" s="49" t="b">
        <v>1</v>
      </c>
      <c r="AX317">
        <f t="shared" si="46"/>
        <v>0</v>
      </c>
    </row>
    <row r="318" spans="29:50" x14ac:dyDescent="0.3">
      <c r="AC318" s="50"/>
      <c r="AD318" s="56"/>
      <c r="AE318" s="56"/>
      <c r="AF318" s="56"/>
      <c r="AG318" s="56">
        <v>3</v>
      </c>
      <c r="AH318" s="56"/>
      <c r="AI318" s="56"/>
      <c r="AJ318" s="56"/>
      <c r="AK318" s="56"/>
      <c r="AL318" s="56"/>
      <c r="AN318" t="str">
        <f t="shared" si="47"/>
        <v/>
      </c>
      <c r="AO318" t="str">
        <f t="shared" si="42"/>
        <v/>
      </c>
      <c r="AP318" t="str">
        <f t="shared" si="43"/>
        <v/>
      </c>
      <c r="AQ318">
        <f t="shared" si="44"/>
        <v>1</v>
      </c>
      <c r="AR318" t="str">
        <f t="shared" si="45"/>
        <v/>
      </c>
      <c r="AS318" t="str">
        <f t="shared" si="48"/>
        <v/>
      </c>
      <c r="AT318" t="str">
        <f t="shared" si="49"/>
        <v/>
      </c>
      <c r="AU318" t="str">
        <f t="shared" si="50"/>
        <v/>
      </c>
      <c r="AW318" s="49" t="b">
        <v>1</v>
      </c>
      <c r="AX318">
        <f t="shared" si="46"/>
        <v>0</v>
      </c>
    </row>
    <row r="319" spans="29:50" x14ac:dyDescent="0.3">
      <c r="AC319" s="50"/>
      <c r="AD319" s="56"/>
      <c r="AE319" s="56"/>
      <c r="AF319" s="56"/>
      <c r="AG319" s="56">
        <v>2</v>
      </c>
      <c r="AH319" s="56">
        <v>3</v>
      </c>
      <c r="AI319" s="56"/>
      <c r="AJ319" s="56"/>
      <c r="AK319" s="56"/>
      <c r="AL319" s="56"/>
      <c r="AN319" t="str">
        <f t="shared" si="47"/>
        <v/>
      </c>
      <c r="AO319" t="str">
        <f t="shared" si="42"/>
        <v/>
      </c>
      <c r="AP319" t="str">
        <f t="shared" si="43"/>
        <v/>
      </c>
      <c r="AQ319">
        <f t="shared" si="44"/>
        <v>1</v>
      </c>
      <c r="AR319">
        <f t="shared" si="45"/>
        <v>1</v>
      </c>
      <c r="AS319" t="str">
        <f t="shared" si="48"/>
        <v/>
      </c>
      <c r="AT319" t="str">
        <f t="shared" si="49"/>
        <v/>
      </c>
      <c r="AU319" t="str">
        <f t="shared" si="50"/>
        <v/>
      </c>
      <c r="AW319" s="49" t="b">
        <v>1</v>
      </c>
      <c r="AX319">
        <f t="shared" si="46"/>
        <v>0</v>
      </c>
    </row>
    <row r="320" spans="29:50" x14ac:dyDescent="0.3">
      <c r="AC320" s="50"/>
      <c r="AD320" s="56"/>
      <c r="AE320" s="56"/>
      <c r="AF320" s="56"/>
      <c r="AG320" s="56">
        <v>3</v>
      </c>
      <c r="AH320" s="56"/>
      <c r="AI320" s="56"/>
      <c r="AJ320" s="56"/>
      <c r="AK320" s="56"/>
      <c r="AL320" s="56"/>
      <c r="AN320" t="str">
        <f t="shared" si="47"/>
        <v/>
      </c>
      <c r="AO320" t="str">
        <f t="shared" si="42"/>
        <v/>
      </c>
      <c r="AP320" t="str">
        <f t="shared" si="43"/>
        <v/>
      </c>
      <c r="AQ320">
        <f t="shared" si="44"/>
        <v>1</v>
      </c>
      <c r="AR320" t="str">
        <f t="shared" si="45"/>
        <v/>
      </c>
      <c r="AS320" t="str">
        <f t="shared" si="48"/>
        <v/>
      </c>
      <c r="AT320" t="str">
        <f t="shared" si="49"/>
        <v/>
      </c>
      <c r="AU320" t="str">
        <f t="shared" si="50"/>
        <v/>
      </c>
      <c r="AW320" s="49" t="b">
        <v>1</v>
      </c>
      <c r="AX320">
        <f t="shared" si="46"/>
        <v>0</v>
      </c>
    </row>
    <row r="321" spans="29:50" x14ac:dyDescent="0.3">
      <c r="AC321" s="50"/>
      <c r="AD321" s="56">
        <v>3</v>
      </c>
      <c r="AE321" s="56"/>
      <c r="AF321" s="56"/>
      <c r="AG321" s="56"/>
      <c r="AH321" s="56"/>
      <c r="AI321" s="56"/>
      <c r="AJ321" s="56"/>
      <c r="AK321" s="56"/>
      <c r="AL321" s="56"/>
      <c r="AN321">
        <f t="shared" si="47"/>
        <v>1</v>
      </c>
      <c r="AO321" t="str">
        <f t="shared" si="42"/>
        <v/>
      </c>
      <c r="AP321" t="str">
        <f t="shared" si="43"/>
        <v/>
      </c>
      <c r="AQ321" t="str">
        <f t="shared" si="44"/>
        <v/>
      </c>
      <c r="AR321" t="str">
        <f t="shared" si="45"/>
        <v/>
      </c>
      <c r="AS321" t="str">
        <f t="shared" si="48"/>
        <v/>
      </c>
      <c r="AT321" t="str">
        <f t="shared" si="49"/>
        <v/>
      </c>
      <c r="AU321" t="str">
        <f t="shared" si="50"/>
        <v/>
      </c>
      <c r="AW321" s="49" t="b">
        <v>1</v>
      </c>
      <c r="AX321">
        <f t="shared" si="46"/>
        <v>0</v>
      </c>
    </row>
    <row r="322" spans="29:50" x14ac:dyDescent="0.3">
      <c r="AC322" s="50"/>
      <c r="AD322" s="56"/>
      <c r="AE322" s="56"/>
      <c r="AF322" s="56">
        <v>2</v>
      </c>
      <c r="AG322" s="56">
        <v>3</v>
      </c>
      <c r="AH322" s="56"/>
      <c r="AI322" s="56"/>
      <c r="AJ322" s="56"/>
      <c r="AK322" s="56"/>
      <c r="AL322" s="56"/>
      <c r="AN322" t="str">
        <f t="shared" si="47"/>
        <v/>
      </c>
      <c r="AO322" t="str">
        <f t="shared" si="42"/>
        <v/>
      </c>
      <c r="AP322">
        <f t="shared" si="43"/>
        <v>1</v>
      </c>
      <c r="AQ322">
        <f t="shared" si="44"/>
        <v>1</v>
      </c>
      <c r="AR322" t="str">
        <f t="shared" si="45"/>
        <v/>
      </c>
      <c r="AS322" t="str">
        <f t="shared" si="48"/>
        <v/>
      </c>
      <c r="AT322" t="str">
        <f t="shared" si="49"/>
        <v/>
      </c>
      <c r="AU322" t="str">
        <f t="shared" si="50"/>
        <v/>
      </c>
      <c r="AW322" s="49" t="b">
        <v>1</v>
      </c>
      <c r="AX322">
        <f t="shared" si="46"/>
        <v>0</v>
      </c>
    </row>
    <row r="323" spans="29:50" x14ac:dyDescent="0.3">
      <c r="AC323" s="50"/>
      <c r="AD323" s="56"/>
      <c r="AE323" s="56"/>
      <c r="AF323" s="56">
        <v>3</v>
      </c>
      <c r="AG323" s="56">
        <v>1</v>
      </c>
      <c r="AH323" s="56"/>
      <c r="AI323" s="56"/>
      <c r="AJ323" s="56"/>
      <c r="AK323" s="56"/>
      <c r="AL323" s="56"/>
      <c r="AN323" t="str">
        <f t="shared" si="47"/>
        <v/>
      </c>
      <c r="AO323" t="str">
        <f t="shared" si="42"/>
        <v/>
      </c>
      <c r="AP323">
        <f t="shared" si="43"/>
        <v>1</v>
      </c>
      <c r="AQ323" t="str">
        <f t="shared" si="44"/>
        <v/>
      </c>
      <c r="AR323" t="str">
        <f t="shared" si="45"/>
        <v/>
      </c>
      <c r="AS323" t="str">
        <f t="shared" si="48"/>
        <v/>
      </c>
      <c r="AT323" t="str">
        <f t="shared" si="49"/>
        <v/>
      </c>
      <c r="AU323" t="str">
        <f t="shared" si="50"/>
        <v/>
      </c>
      <c r="AW323" s="49" t="b">
        <v>0</v>
      </c>
      <c r="AX323">
        <f t="shared" si="46"/>
        <v>1</v>
      </c>
    </row>
    <row r="324" spans="29:50" x14ac:dyDescent="0.3">
      <c r="AC324" s="50"/>
      <c r="AD324" s="56">
        <v>3</v>
      </c>
      <c r="AE324" s="56"/>
      <c r="AF324" s="56"/>
      <c r="AG324" s="56"/>
      <c r="AH324" s="56"/>
      <c r="AI324" s="56"/>
      <c r="AJ324" s="56"/>
      <c r="AK324" s="56"/>
      <c r="AL324" s="56"/>
      <c r="AN324">
        <f t="shared" si="47"/>
        <v>1</v>
      </c>
      <c r="AO324" t="str">
        <f t="shared" si="42"/>
        <v/>
      </c>
      <c r="AP324" t="str">
        <f t="shared" si="43"/>
        <v/>
      </c>
      <c r="AQ324" t="str">
        <f t="shared" si="44"/>
        <v/>
      </c>
      <c r="AR324" t="str">
        <f t="shared" si="45"/>
        <v/>
      </c>
      <c r="AS324" t="str">
        <f t="shared" si="48"/>
        <v/>
      </c>
      <c r="AT324" t="str">
        <f t="shared" si="49"/>
        <v/>
      </c>
      <c r="AU324" t="str">
        <f t="shared" si="50"/>
        <v/>
      </c>
      <c r="AW324" s="49" t="b">
        <v>1</v>
      </c>
      <c r="AX324">
        <f t="shared" si="46"/>
        <v>0</v>
      </c>
    </row>
    <row r="325" spans="29:50" x14ac:dyDescent="0.3">
      <c r="AC325" s="50"/>
      <c r="AD325" s="56">
        <v>3</v>
      </c>
      <c r="AE325" s="56"/>
      <c r="AF325" s="56"/>
      <c r="AG325" s="56"/>
      <c r="AH325" s="56"/>
      <c r="AI325" s="56"/>
      <c r="AJ325" s="56"/>
      <c r="AK325" s="56"/>
      <c r="AL325" s="56"/>
      <c r="AN325">
        <f t="shared" si="47"/>
        <v>1</v>
      </c>
      <c r="AO325" t="str">
        <f t="shared" si="42"/>
        <v/>
      </c>
      <c r="AP325" t="str">
        <f t="shared" si="43"/>
        <v/>
      </c>
      <c r="AQ325" t="str">
        <f t="shared" si="44"/>
        <v/>
      </c>
      <c r="AR325" t="str">
        <f t="shared" si="45"/>
        <v/>
      </c>
      <c r="AS325" t="str">
        <f t="shared" si="48"/>
        <v/>
      </c>
      <c r="AT325" t="str">
        <f t="shared" si="49"/>
        <v/>
      </c>
      <c r="AU325" t="str">
        <f t="shared" si="50"/>
        <v/>
      </c>
      <c r="AW325" s="49" t="b">
        <v>1</v>
      </c>
      <c r="AX325">
        <f t="shared" si="46"/>
        <v>0</v>
      </c>
    </row>
    <row r="326" spans="29:50" x14ac:dyDescent="0.3">
      <c r="AC326" s="50"/>
      <c r="AD326" s="56">
        <v>2</v>
      </c>
      <c r="AE326" s="56"/>
      <c r="AF326" s="56"/>
      <c r="AG326" s="56">
        <v>3</v>
      </c>
      <c r="AH326" s="56"/>
      <c r="AI326" s="56"/>
      <c r="AJ326" s="56"/>
      <c r="AK326" s="56"/>
      <c r="AL326" s="56"/>
      <c r="AN326">
        <f t="shared" si="47"/>
        <v>1</v>
      </c>
      <c r="AO326" t="str">
        <f t="shared" ref="AO326:AO363" si="51">IF(AE326&gt;=2,1,"")</f>
        <v/>
      </c>
      <c r="AP326" t="str">
        <f t="shared" ref="AP326:AP363" si="52">IF(AF326&gt;=2,1,"")</f>
        <v/>
      </c>
      <c r="AQ326">
        <f t="shared" ref="AQ326:AQ363" si="53">IF(AG326&gt;=2,1,"")</f>
        <v>1</v>
      </c>
      <c r="AR326" t="str">
        <f t="shared" ref="AR326:AR363" si="54">IF(AH326&gt;=2,1,"")</f>
        <v/>
      </c>
      <c r="AS326" t="str">
        <f t="shared" si="48"/>
        <v/>
      </c>
      <c r="AT326" t="str">
        <f t="shared" si="49"/>
        <v/>
      </c>
      <c r="AU326" t="str">
        <f t="shared" si="50"/>
        <v/>
      </c>
      <c r="AW326" s="49" t="b">
        <v>1</v>
      </c>
      <c r="AX326">
        <f t="shared" ref="AX326:AX363" si="55">IF(EXACT(AW326,"TRUE"),0,1)</f>
        <v>0</v>
      </c>
    </row>
    <row r="327" spans="29:50" x14ac:dyDescent="0.3">
      <c r="AC327" s="50"/>
      <c r="AD327" s="56">
        <v>2</v>
      </c>
      <c r="AE327" s="56"/>
      <c r="AF327" s="56"/>
      <c r="AG327" s="56"/>
      <c r="AH327" s="56"/>
      <c r="AI327" s="56"/>
      <c r="AJ327" s="56"/>
      <c r="AK327" s="56"/>
      <c r="AL327" s="56"/>
      <c r="AN327">
        <f t="shared" si="47"/>
        <v>1</v>
      </c>
      <c r="AO327" t="str">
        <f t="shared" si="51"/>
        <v/>
      </c>
      <c r="AP327" t="str">
        <f t="shared" si="52"/>
        <v/>
      </c>
      <c r="AQ327" t="str">
        <f t="shared" si="53"/>
        <v/>
      </c>
      <c r="AR327" t="str">
        <f t="shared" si="54"/>
        <v/>
      </c>
      <c r="AS327" t="str">
        <f t="shared" si="48"/>
        <v/>
      </c>
      <c r="AT327" t="str">
        <f t="shared" si="49"/>
        <v/>
      </c>
      <c r="AU327" t="str">
        <f t="shared" si="50"/>
        <v/>
      </c>
      <c r="AW327" s="49" t="b">
        <v>1</v>
      </c>
      <c r="AX327">
        <f t="shared" si="55"/>
        <v>0</v>
      </c>
    </row>
    <row r="328" spans="29:50" x14ac:dyDescent="0.3">
      <c r="AC328" s="50"/>
      <c r="AD328" s="56"/>
      <c r="AE328" s="56"/>
      <c r="AF328" s="56"/>
      <c r="AG328" s="56">
        <v>3</v>
      </c>
      <c r="AH328" s="56">
        <v>2</v>
      </c>
      <c r="AI328" s="56"/>
      <c r="AJ328" s="56"/>
      <c r="AK328" s="56"/>
      <c r="AL328" s="56"/>
      <c r="AN328" t="str">
        <f t="shared" si="47"/>
        <v/>
      </c>
      <c r="AO328" t="str">
        <f t="shared" si="51"/>
        <v/>
      </c>
      <c r="AP328" t="str">
        <f t="shared" si="52"/>
        <v/>
      </c>
      <c r="AQ328">
        <f t="shared" si="53"/>
        <v>1</v>
      </c>
      <c r="AR328">
        <f t="shared" si="54"/>
        <v>1</v>
      </c>
      <c r="AS328" t="str">
        <f t="shared" si="48"/>
        <v/>
      </c>
      <c r="AT328" t="str">
        <f t="shared" si="49"/>
        <v/>
      </c>
      <c r="AU328" t="str">
        <f t="shared" si="50"/>
        <v/>
      </c>
      <c r="AW328" s="49" t="b">
        <v>0</v>
      </c>
      <c r="AX328">
        <f t="shared" si="55"/>
        <v>1</v>
      </c>
    </row>
    <row r="329" spans="29:50" x14ac:dyDescent="0.3">
      <c r="AC329" s="50"/>
      <c r="AD329" s="56">
        <v>2</v>
      </c>
      <c r="AE329" s="56"/>
      <c r="AF329" s="56"/>
      <c r="AG329" s="56"/>
      <c r="AH329" s="56">
        <v>3</v>
      </c>
      <c r="AI329" s="56"/>
      <c r="AJ329" s="56"/>
      <c r="AK329" s="56"/>
      <c r="AL329" s="56"/>
      <c r="AN329">
        <f t="shared" si="47"/>
        <v>1</v>
      </c>
      <c r="AO329" t="str">
        <f t="shared" si="51"/>
        <v/>
      </c>
      <c r="AP329" t="str">
        <f t="shared" si="52"/>
        <v/>
      </c>
      <c r="AQ329" t="str">
        <f t="shared" si="53"/>
        <v/>
      </c>
      <c r="AR329">
        <f t="shared" si="54"/>
        <v>1</v>
      </c>
      <c r="AS329" t="str">
        <f t="shared" si="48"/>
        <v/>
      </c>
      <c r="AT329" t="str">
        <f t="shared" si="49"/>
        <v/>
      </c>
      <c r="AU329" t="str">
        <f t="shared" si="50"/>
        <v/>
      </c>
      <c r="AW329" s="49" t="b">
        <v>1</v>
      </c>
      <c r="AX329">
        <f t="shared" si="55"/>
        <v>0</v>
      </c>
    </row>
    <row r="330" spans="29:50" x14ac:dyDescent="0.3">
      <c r="AC330" s="50"/>
      <c r="AD330" s="56">
        <v>3</v>
      </c>
      <c r="AE330" s="56"/>
      <c r="AF330" s="56"/>
      <c r="AG330" s="56"/>
      <c r="AH330" s="56"/>
      <c r="AI330" s="56"/>
      <c r="AJ330" s="56"/>
      <c r="AK330" s="56"/>
      <c r="AL330" s="56"/>
      <c r="AN330">
        <f t="shared" si="47"/>
        <v>1</v>
      </c>
      <c r="AO330" t="str">
        <f t="shared" si="51"/>
        <v/>
      </c>
      <c r="AP330" t="str">
        <f t="shared" si="52"/>
        <v/>
      </c>
      <c r="AQ330" t="str">
        <f t="shared" si="53"/>
        <v/>
      </c>
      <c r="AR330" t="str">
        <f t="shared" si="54"/>
        <v/>
      </c>
      <c r="AS330" t="str">
        <f t="shared" si="48"/>
        <v/>
      </c>
      <c r="AT330" t="str">
        <f t="shared" si="49"/>
        <v/>
      </c>
      <c r="AU330" t="str">
        <f t="shared" si="50"/>
        <v/>
      </c>
      <c r="AW330" s="49" t="b">
        <v>1</v>
      </c>
      <c r="AX330">
        <f t="shared" si="55"/>
        <v>0</v>
      </c>
    </row>
    <row r="331" spans="29:50" x14ac:dyDescent="0.3">
      <c r="AC331" s="50"/>
      <c r="AD331" s="56">
        <v>3</v>
      </c>
      <c r="AE331" s="56"/>
      <c r="AF331" s="56"/>
      <c r="AG331" s="56"/>
      <c r="AH331" s="56"/>
      <c r="AI331" s="56"/>
      <c r="AJ331" s="56"/>
      <c r="AK331" s="56"/>
      <c r="AL331" s="56"/>
      <c r="AN331">
        <f t="shared" si="47"/>
        <v>1</v>
      </c>
      <c r="AO331" t="str">
        <f t="shared" si="51"/>
        <v/>
      </c>
      <c r="AP331" t="str">
        <f t="shared" si="52"/>
        <v/>
      </c>
      <c r="AQ331" t="str">
        <f t="shared" si="53"/>
        <v/>
      </c>
      <c r="AR331" t="str">
        <f t="shared" si="54"/>
        <v/>
      </c>
      <c r="AS331" t="str">
        <f t="shared" si="48"/>
        <v/>
      </c>
      <c r="AT331" t="str">
        <f t="shared" si="49"/>
        <v/>
      </c>
      <c r="AU331" t="str">
        <f t="shared" si="50"/>
        <v/>
      </c>
      <c r="AW331" s="49" t="b">
        <v>0</v>
      </c>
      <c r="AX331">
        <f t="shared" si="55"/>
        <v>1</v>
      </c>
    </row>
    <row r="332" spans="29:50" x14ac:dyDescent="0.3">
      <c r="AC332" s="50"/>
      <c r="AD332" s="56"/>
      <c r="AE332" s="56"/>
      <c r="AF332" s="56"/>
      <c r="AG332" s="56">
        <v>3</v>
      </c>
      <c r="AH332" s="56"/>
      <c r="AI332" s="56"/>
      <c r="AJ332" s="56"/>
      <c r="AK332" s="56"/>
      <c r="AL332" s="56"/>
      <c r="AN332" t="str">
        <f t="shared" si="47"/>
        <v/>
      </c>
      <c r="AO332" t="str">
        <f t="shared" si="51"/>
        <v/>
      </c>
      <c r="AP332" t="str">
        <f t="shared" si="52"/>
        <v/>
      </c>
      <c r="AQ332">
        <f t="shared" si="53"/>
        <v>1</v>
      </c>
      <c r="AR332" t="str">
        <f t="shared" si="54"/>
        <v/>
      </c>
      <c r="AS332" t="str">
        <f t="shared" si="48"/>
        <v/>
      </c>
      <c r="AT332" t="str">
        <f t="shared" si="49"/>
        <v/>
      </c>
      <c r="AU332" t="str">
        <f t="shared" si="50"/>
        <v/>
      </c>
      <c r="AW332" s="49" t="b">
        <v>0</v>
      </c>
      <c r="AX332">
        <f t="shared" si="55"/>
        <v>1</v>
      </c>
    </row>
    <row r="333" spans="29:50" x14ac:dyDescent="0.3">
      <c r="AC333" s="50"/>
      <c r="AD333" s="56">
        <v>3</v>
      </c>
      <c r="AE333" s="56"/>
      <c r="AF333" s="56"/>
      <c r="AG333" s="56"/>
      <c r="AH333" s="56"/>
      <c r="AI333" s="56"/>
      <c r="AJ333" s="56"/>
      <c r="AK333" s="56"/>
      <c r="AL333" s="56"/>
      <c r="AN333">
        <f t="shared" si="47"/>
        <v>1</v>
      </c>
      <c r="AO333" t="str">
        <f t="shared" si="51"/>
        <v/>
      </c>
      <c r="AP333" t="str">
        <f t="shared" si="52"/>
        <v/>
      </c>
      <c r="AQ333" t="str">
        <f t="shared" si="53"/>
        <v/>
      </c>
      <c r="AR333" t="str">
        <f t="shared" si="54"/>
        <v/>
      </c>
      <c r="AS333" t="str">
        <f t="shared" si="48"/>
        <v/>
      </c>
      <c r="AT333" t="str">
        <f t="shared" si="49"/>
        <v/>
      </c>
      <c r="AU333" t="str">
        <f t="shared" si="50"/>
        <v/>
      </c>
      <c r="AW333" s="49" t="b">
        <v>1</v>
      </c>
      <c r="AX333">
        <f t="shared" si="55"/>
        <v>0</v>
      </c>
    </row>
    <row r="334" spans="29:50" x14ac:dyDescent="0.3">
      <c r="AC334" s="50"/>
      <c r="AD334" s="56">
        <v>3</v>
      </c>
      <c r="AE334" s="56"/>
      <c r="AF334" s="56"/>
      <c r="AG334" s="56"/>
      <c r="AH334" s="56"/>
      <c r="AI334" s="56"/>
      <c r="AJ334" s="56"/>
      <c r="AK334" s="56"/>
      <c r="AL334" s="56"/>
      <c r="AN334">
        <f t="shared" si="47"/>
        <v>1</v>
      </c>
      <c r="AO334" t="str">
        <f t="shared" si="51"/>
        <v/>
      </c>
      <c r="AP334" t="str">
        <f t="shared" si="52"/>
        <v/>
      </c>
      <c r="AQ334" t="str">
        <f t="shared" si="53"/>
        <v/>
      </c>
      <c r="AR334" t="str">
        <f t="shared" si="54"/>
        <v/>
      </c>
      <c r="AS334" t="str">
        <f t="shared" si="48"/>
        <v/>
      </c>
      <c r="AT334" t="str">
        <f t="shared" si="49"/>
        <v/>
      </c>
      <c r="AU334" t="str">
        <f t="shared" si="50"/>
        <v/>
      </c>
      <c r="AW334" s="49" t="b">
        <v>0</v>
      </c>
      <c r="AX334">
        <f t="shared" si="55"/>
        <v>1</v>
      </c>
    </row>
    <row r="335" spans="29:50" x14ac:dyDescent="0.3">
      <c r="AC335" s="50"/>
      <c r="AD335" s="56">
        <v>3</v>
      </c>
      <c r="AE335" s="56"/>
      <c r="AF335" s="56"/>
      <c r="AG335" s="56"/>
      <c r="AH335" s="56"/>
      <c r="AI335" s="56"/>
      <c r="AJ335" s="56"/>
      <c r="AK335" s="56"/>
      <c r="AL335" s="56"/>
      <c r="AN335">
        <f t="shared" si="47"/>
        <v>1</v>
      </c>
      <c r="AO335" t="str">
        <f t="shared" si="51"/>
        <v/>
      </c>
      <c r="AP335" t="str">
        <f t="shared" si="52"/>
        <v/>
      </c>
      <c r="AQ335" t="str">
        <f t="shared" si="53"/>
        <v/>
      </c>
      <c r="AR335" t="str">
        <f t="shared" si="54"/>
        <v/>
      </c>
      <c r="AS335" t="str">
        <f t="shared" si="48"/>
        <v/>
      </c>
      <c r="AT335" t="str">
        <f t="shared" si="49"/>
        <v/>
      </c>
      <c r="AU335" t="str">
        <f t="shared" si="50"/>
        <v/>
      </c>
      <c r="AW335" s="49" t="b">
        <v>0</v>
      </c>
      <c r="AX335">
        <f t="shared" si="55"/>
        <v>1</v>
      </c>
    </row>
    <row r="336" spans="29:50" x14ac:dyDescent="0.3">
      <c r="AC336" s="50"/>
      <c r="AD336" s="56">
        <v>3</v>
      </c>
      <c r="AE336" s="56"/>
      <c r="AF336" s="56"/>
      <c r="AG336" s="56"/>
      <c r="AH336" s="56"/>
      <c r="AI336" s="56"/>
      <c r="AJ336" s="56"/>
      <c r="AK336" s="56"/>
      <c r="AL336" s="56"/>
      <c r="AN336">
        <f t="shared" si="47"/>
        <v>1</v>
      </c>
      <c r="AO336" t="str">
        <f t="shared" si="51"/>
        <v/>
      </c>
      <c r="AP336" t="str">
        <f t="shared" si="52"/>
        <v/>
      </c>
      <c r="AQ336" t="str">
        <f t="shared" si="53"/>
        <v/>
      </c>
      <c r="AR336" t="str">
        <f t="shared" si="54"/>
        <v/>
      </c>
      <c r="AS336" t="str">
        <f t="shared" si="48"/>
        <v/>
      </c>
      <c r="AT336" t="str">
        <f t="shared" si="49"/>
        <v/>
      </c>
      <c r="AU336" t="str">
        <f t="shared" si="50"/>
        <v/>
      </c>
      <c r="AW336" s="49" t="b">
        <v>0</v>
      </c>
      <c r="AX336">
        <f t="shared" si="55"/>
        <v>1</v>
      </c>
    </row>
    <row r="337" spans="29:50" x14ac:dyDescent="0.3">
      <c r="AC337" s="50"/>
      <c r="AD337" s="56">
        <v>3</v>
      </c>
      <c r="AE337" s="56"/>
      <c r="AF337" s="56"/>
      <c r="AG337" s="56"/>
      <c r="AH337" s="56"/>
      <c r="AI337" s="56"/>
      <c r="AJ337" s="56"/>
      <c r="AK337" s="56"/>
      <c r="AL337" s="56"/>
      <c r="AN337">
        <f t="shared" ref="AN337:AN363" si="56">IF(AD337&gt;=2,1,"")</f>
        <v>1</v>
      </c>
      <c r="AO337" t="str">
        <f t="shared" si="51"/>
        <v/>
      </c>
      <c r="AP337" t="str">
        <f t="shared" si="52"/>
        <v/>
      </c>
      <c r="AQ337" t="str">
        <f t="shared" si="53"/>
        <v/>
      </c>
      <c r="AR337" t="str">
        <f t="shared" si="54"/>
        <v/>
      </c>
      <c r="AS337" t="str">
        <f t="shared" ref="AS337:AS363" si="57">IF(AI337&gt;=2,1,"")</f>
        <v/>
      </c>
      <c r="AT337" t="str">
        <f t="shared" ref="AT337:AT363" si="58">IF(AJ337&gt;=2,1,"")</f>
        <v/>
      </c>
      <c r="AU337" t="str">
        <f t="shared" ref="AU337:AU363" si="59">IF(AK337&gt;=2,1,"")</f>
        <v/>
      </c>
      <c r="AW337" s="49" t="b">
        <v>1</v>
      </c>
      <c r="AX337">
        <f t="shared" si="55"/>
        <v>0</v>
      </c>
    </row>
    <row r="338" spans="29:50" x14ac:dyDescent="0.3">
      <c r="AC338" s="50"/>
      <c r="AD338" s="56"/>
      <c r="AE338" s="56"/>
      <c r="AF338" s="56"/>
      <c r="AG338" s="56">
        <v>3</v>
      </c>
      <c r="AH338" s="56"/>
      <c r="AI338" s="56"/>
      <c r="AJ338" s="56"/>
      <c r="AK338" s="56"/>
      <c r="AL338" s="56"/>
      <c r="AN338" t="str">
        <f t="shared" si="56"/>
        <v/>
      </c>
      <c r="AO338" t="str">
        <f t="shared" si="51"/>
        <v/>
      </c>
      <c r="AP338" t="str">
        <f t="shared" si="52"/>
        <v/>
      </c>
      <c r="AQ338">
        <f t="shared" si="53"/>
        <v>1</v>
      </c>
      <c r="AR338" t="str">
        <f t="shared" si="54"/>
        <v/>
      </c>
      <c r="AS338" t="str">
        <f t="shared" si="57"/>
        <v/>
      </c>
      <c r="AT338" t="str">
        <f t="shared" si="58"/>
        <v/>
      </c>
      <c r="AU338" t="str">
        <f t="shared" si="59"/>
        <v/>
      </c>
      <c r="AW338" s="49" t="b">
        <v>0</v>
      </c>
      <c r="AX338">
        <f t="shared" si="55"/>
        <v>1</v>
      </c>
    </row>
    <row r="339" spans="29:50" x14ac:dyDescent="0.3">
      <c r="AC339" s="50"/>
      <c r="AD339" s="56">
        <v>3</v>
      </c>
      <c r="AE339" s="56"/>
      <c r="AF339" s="56"/>
      <c r="AG339" s="56"/>
      <c r="AH339" s="56"/>
      <c r="AI339" s="56"/>
      <c r="AJ339" s="56"/>
      <c r="AK339" s="56"/>
      <c r="AL339" s="56"/>
      <c r="AN339">
        <f t="shared" si="56"/>
        <v>1</v>
      </c>
      <c r="AO339" t="str">
        <f t="shared" si="51"/>
        <v/>
      </c>
      <c r="AP339" t="str">
        <f t="shared" si="52"/>
        <v/>
      </c>
      <c r="AQ339" t="str">
        <f t="shared" si="53"/>
        <v/>
      </c>
      <c r="AR339" t="str">
        <f t="shared" si="54"/>
        <v/>
      </c>
      <c r="AS339" t="str">
        <f t="shared" si="57"/>
        <v/>
      </c>
      <c r="AT339" t="str">
        <f t="shared" si="58"/>
        <v/>
      </c>
      <c r="AU339" t="str">
        <f t="shared" si="59"/>
        <v/>
      </c>
      <c r="AW339" s="49" t="b">
        <v>1</v>
      </c>
      <c r="AX339">
        <f t="shared" si="55"/>
        <v>0</v>
      </c>
    </row>
    <row r="340" spans="29:50" x14ac:dyDescent="0.3">
      <c r="AC340" s="50"/>
      <c r="AD340" s="56"/>
      <c r="AE340" s="56"/>
      <c r="AF340" s="56"/>
      <c r="AG340" s="56">
        <v>3</v>
      </c>
      <c r="AH340" s="56"/>
      <c r="AI340" s="56"/>
      <c r="AJ340" s="56"/>
      <c r="AK340" s="56"/>
      <c r="AL340" s="56"/>
      <c r="AN340" t="str">
        <f t="shared" si="56"/>
        <v/>
      </c>
      <c r="AO340" t="str">
        <f t="shared" si="51"/>
        <v/>
      </c>
      <c r="AP340" t="str">
        <f t="shared" si="52"/>
        <v/>
      </c>
      <c r="AQ340">
        <f t="shared" si="53"/>
        <v>1</v>
      </c>
      <c r="AR340" t="str">
        <f t="shared" si="54"/>
        <v/>
      </c>
      <c r="AS340" t="str">
        <f t="shared" si="57"/>
        <v/>
      </c>
      <c r="AT340" t="str">
        <f t="shared" si="58"/>
        <v/>
      </c>
      <c r="AU340" t="str">
        <f t="shared" si="59"/>
        <v/>
      </c>
      <c r="AW340" s="49" t="b">
        <v>0</v>
      </c>
      <c r="AX340">
        <f t="shared" si="55"/>
        <v>1</v>
      </c>
    </row>
    <row r="341" spans="29:50" x14ac:dyDescent="0.3">
      <c r="AC341" s="50"/>
      <c r="AD341" s="56"/>
      <c r="AE341" s="56">
        <v>2</v>
      </c>
      <c r="AF341" s="56"/>
      <c r="AG341" s="56">
        <v>3</v>
      </c>
      <c r="AH341" s="56">
        <v>2</v>
      </c>
      <c r="AI341" s="56"/>
      <c r="AJ341" s="56"/>
      <c r="AK341" s="56"/>
      <c r="AL341" s="56"/>
      <c r="AN341" t="str">
        <f t="shared" si="56"/>
        <v/>
      </c>
      <c r="AO341">
        <f t="shared" si="51"/>
        <v>1</v>
      </c>
      <c r="AP341" t="str">
        <f t="shared" si="52"/>
        <v/>
      </c>
      <c r="AQ341">
        <f t="shared" si="53"/>
        <v>1</v>
      </c>
      <c r="AR341">
        <f t="shared" si="54"/>
        <v>1</v>
      </c>
      <c r="AS341" t="str">
        <f t="shared" si="57"/>
        <v/>
      </c>
      <c r="AT341" t="str">
        <f t="shared" si="58"/>
        <v/>
      </c>
      <c r="AU341" t="str">
        <f t="shared" si="59"/>
        <v/>
      </c>
      <c r="AW341" s="49" t="b">
        <v>1</v>
      </c>
      <c r="AX341">
        <f t="shared" si="55"/>
        <v>0</v>
      </c>
    </row>
    <row r="342" spans="29:50" x14ac:dyDescent="0.3">
      <c r="AC342" s="75"/>
      <c r="AD342" s="80"/>
      <c r="AE342" s="80"/>
      <c r="AF342" s="80">
        <v>2</v>
      </c>
      <c r="AG342" s="80">
        <v>3</v>
      </c>
      <c r="AH342" s="80"/>
      <c r="AI342" s="80"/>
      <c r="AJ342" s="80"/>
      <c r="AK342" s="80"/>
      <c r="AL342" s="80"/>
      <c r="AN342" t="str">
        <f t="shared" si="56"/>
        <v/>
      </c>
      <c r="AO342" t="str">
        <f t="shared" si="51"/>
        <v/>
      </c>
      <c r="AP342">
        <f t="shared" si="52"/>
        <v>1</v>
      </c>
      <c r="AQ342">
        <f t="shared" si="53"/>
        <v>1</v>
      </c>
      <c r="AR342" t="str">
        <f t="shared" si="54"/>
        <v/>
      </c>
      <c r="AS342" t="str">
        <f t="shared" si="57"/>
        <v/>
      </c>
      <c r="AT342" t="str">
        <f t="shared" si="58"/>
        <v/>
      </c>
      <c r="AU342" t="str">
        <f t="shared" si="59"/>
        <v/>
      </c>
      <c r="AW342" s="74" t="b">
        <v>1</v>
      </c>
      <c r="AX342">
        <f t="shared" si="55"/>
        <v>0</v>
      </c>
    </row>
    <row r="343" spans="29:50" x14ac:dyDescent="0.3">
      <c r="AC343" s="75"/>
      <c r="AD343" s="80"/>
      <c r="AE343" s="80"/>
      <c r="AF343" s="80"/>
      <c r="AG343" s="80">
        <v>3</v>
      </c>
      <c r="AH343" s="80"/>
      <c r="AI343" s="80"/>
      <c r="AJ343" s="80"/>
      <c r="AK343" s="80"/>
      <c r="AL343" s="80"/>
      <c r="AN343" t="str">
        <f t="shared" si="56"/>
        <v/>
      </c>
      <c r="AO343" t="str">
        <f t="shared" si="51"/>
        <v/>
      </c>
      <c r="AP343" t="str">
        <f t="shared" si="52"/>
        <v/>
      </c>
      <c r="AQ343">
        <f t="shared" si="53"/>
        <v>1</v>
      </c>
      <c r="AR343" t="str">
        <f t="shared" si="54"/>
        <v/>
      </c>
      <c r="AS343" t="str">
        <f t="shared" si="57"/>
        <v/>
      </c>
      <c r="AT343" t="str">
        <f t="shared" si="58"/>
        <v/>
      </c>
      <c r="AU343" t="str">
        <f t="shared" si="59"/>
        <v/>
      </c>
      <c r="AW343" s="74" t="b">
        <v>1</v>
      </c>
      <c r="AX343">
        <f t="shared" si="55"/>
        <v>0</v>
      </c>
    </row>
    <row r="344" spans="29:50" x14ac:dyDescent="0.3">
      <c r="AC344" s="75"/>
      <c r="AD344" s="80"/>
      <c r="AE344" s="80"/>
      <c r="AF344" s="80"/>
      <c r="AG344" s="80">
        <v>2</v>
      </c>
      <c r="AH344" s="80">
        <v>3</v>
      </c>
      <c r="AI344" s="80"/>
      <c r="AJ344" s="80"/>
      <c r="AK344" s="80"/>
      <c r="AL344" s="80"/>
      <c r="AN344" t="str">
        <f t="shared" si="56"/>
        <v/>
      </c>
      <c r="AO344" t="str">
        <f t="shared" si="51"/>
        <v/>
      </c>
      <c r="AP344" t="str">
        <f t="shared" si="52"/>
        <v/>
      </c>
      <c r="AQ344">
        <f t="shared" si="53"/>
        <v>1</v>
      </c>
      <c r="AR344">
        <f t="shared" si="54"/>
        <v>1</v>
      </c>
      <c r="AS344" t="str">
        <f t="shared" si="57"/>
        <v/>
      </c>
      <c r="AT344" t="str">
        <f t="shared" si="58"/>
        <v/>
      </c>
      <c r="AU344" t="str">
        <f t="shared" si="59"/>
        <v/>
      </c>
      <c r="AW344" s="74" t="b">
        <v>0</v>
      </c>
      <c r="AX344">
        <f t="shared" si="55"/>
        <v>1</v>
      </c>
    </row>
    <row r="345" spans="29:50" x14ac:dyDescent="0.3">
      <c r="AC345" s="50"/>
      <c r="AD345" s="56"/>
      <c r="AE345" s="56"/>
      <c r="AF345" s="56">
        <v>2</v>
      </c>
      <c r="AG345" s="56">
        <v>3</v>
      </c>
      <c r="AH345" s="56"/>
      <c r="AI345" s="56"/>
      <c r="AJ345" s="56"/>
      <c r="AK345" s="56"/>
      <c r="AL345" s="56"/>
      <c r="AN345" t="str">
        <f t="shared" si="56"/>
        <v/>
      </c>
      <c r="AO345" t="str">
        <f t="shared" si="51"/>
        <v/>
      </c>
      <c r="AP345">
        <f t="shared" si="52"/>
        <v>1</v>
      </c>
      <c r="AQ345">
        <f t="shared" si="53"/>
        <v>1</v>
      </c>
      <c r="AR345" t="str">
        <f t="shared" si="54"/>
        <v/>
      </c>
      <c r="AS345" t="str">
        <f t="shared" si="57"/>
        <v/>
      </c>
      <c r="AT345" t="str">
        <f t="shared" si="58"/>
        <v/>
      </c>
      <c r="AU345" t="str">
        <f t="shared" si="59"/>
        <v/>
      </c>
      <c r="AW345" s="49" t="b">
        <v>1</v>
      </c>
      <c r="AX345">
        <f t="shared" si="55"/>
        <v>0</v>
      </c>
    </row>
    <row r="346" spans="29:50" x14ac:dyDescent="0.3">
      <c r="AC346" s="50"/>
      <c r="AD346" s="56"/>
      <c r="AE346" s="56"/>
      <c r="AF346" s="56">
        <v>3</v>
      </c>
      <c r="AG346" s="56"/>
      <c r="AH346" s="56"/>
      <c r="AI346" s="56"/>
      <c r="AJ346" s="56"/>
      <c r="AK346" s="56"/>
      <c r="AL346" s="56"/>
      <c r="AN346" t="str">
        <f t="shared" si="56"/>
        <v/>
      </c>
      <c r="AO346" t="str">
        <f t="shared" si="51"/>
        <v/>
      </c>
      <c r="AP346">
        <f t="shared" si="52"/>
        <v>1</v>
      </c>
      <c r="AQ346" t="str">
        <f t="shared" si="53"/>
        <v/>
      </c>
      <c r="AR346" t="str">
        <f t="shared" si="54"/>
        <v/>
      </c>
      <c r="AS346" t="str">
        <f t="shared" si="57"/>
        <v/>
      </c>
      <c r="AT346" t="str">
        <f t="shared" si="58"/>
        <v/>
      </c>
      <c r="AU346" t="str">
        <f t="shared" si="59"/>
        <v/>
      </c>
      <c r="AW346" s="49" t="b">
        <v>0</v>
      </c>
      <c r="AX346">
        <f t="shared" si="55"/>
        <v>1</v>
      </c>
    </row>
    <row r="347" spans="29:50" x14ac:dyDescent="0.3">
      <c r="AC347" s="50"/>
      <c r="AD347" s="56"/>
      <c r="AE347" s="56"/>
      <c r="AF347" s="56">
        <v>3</v>
      </c>
      <c r="AG347" s="56"/>
      <c r="AH347" s="56">
        <v>2</v>
      </c>
      <c r="AI347" s="56"/>
      <c r="AJ347" s="56"/>
      <c r="AK347" s="56"/>
      <c r="AL347" s="56"/>
      <c r="AN347" t="str">
        <f t="shared" si="56"/>
        <v/>
      </c>
      <c r="AO347" t="str">
        <f t="shared" si="51"/>
        <v/>
      </c>
      <c r="AP347">
        <f t="shared" si="52"/>
        <v>1</v>
      </c>
      <c r="AQ347" t="str">
        <f t="shared" si="53"/>
        <v/>
      </c>
      <c r="AR347">
        <f t="shared" si="54"/>
        <v>1</v>
      </c>
      <c r="AS347" t="str">
        <f t="shared" si="57"/>
        <v/>
      </c>
      <c r="AT347" t="str">
        <f t="shared" si="58"/>
        <v/>
      </c>
      <c r="AU347" t="str">
        <f t="shared" si="59"/>
        <v/>
      </c>
      <c r="AW347" s="49" t="b">
        <v>1</v>
      </c>
      <c r="AX347">
        <f t="shared" si="55"/>
        <v>0</v>
      </c>
    </row>
    <row r="348" spans="29:50" x14ac:dyDescent="0.3">
      <c r="AC348" s="50"/>
      <c r="AD348" s="56"/>
      <c r="AE348" s="56">
        <v>3</v>
      </c>
      <c r="AF348" s="56">
        <v>2</v>
      </c>
      <c r="AG348" s="56"/>
      <c r="AH348" s="56"/>
      <c r="AI348" s="56"/>
      <c r="AJ348" s="56"/>
      <c r="AK348" s="56"/>
      <c r="AL348" s="56"/>
      <c r="AN348" t="str">
        <f t="shared" si="56"/>
        <v/>
      </c>
      <c r="AO348">
        <f t="shared" si="51"/>
        <v>1</v>
      </c>
      <c r="AP348">
        <f t="shared" si="52"/>
        <v>1</v>
      </c>
      <c r="AQ348" t="str">
        <f t="shared" si="53"/>
        <v/>
      </c>
      <c r="AR348" t="str">
        <f t="shared" si="54"/>
        <v/>
      </c>
      <c r="AS348" t="str">
        <f t="shared" si="57"/>
        <v/>
      </c>
      <c r="AT348" t="str">
        <f t="shared" si="58"/>
        <v/>
      </c>
      <c r="AU348" t="str">
        <f t="shared" si="59"/>
        <v/>
      </c>
      <c r="AW348" s="59" t="b">
        <v>1</v>
      </c>
      <c r="AX348">
        <f t="shared" si="55"/>
        <v>0</v>
      </c>
    </row>
    <row r="349" spans="29:50" x14ac:dyDescent="0.3">
      <c r="AC349" s="50"/>
      <c r="AD349" s="56"/>
      <c r="AE349" s="56"/>
      <c r="AF349" s="56"/>
      <c r="AG349" s="56">
        <v>3</v>
      </c>
      <c r="AH349" s="56"/>
      <c r="AI349" s="56"/>
      <c r="AJ349" s="56"/>
      <c r="AK349" s="56">
        <v>1</v>
      </c>
      <c r="AL349" s="56"/>
      <c r="AN349" t="str">
        <f t="shared" si="56"/>
        <v/>
      </c>
      <c r="AO349" t="str">
        <f t="shared" si="51"/>
        <v/>
      </c>
      <c r="AP349" t="str">
        <f t="shared" si="52"/>
        <v/>
      </c>
      <c r="AQ349">
        <f t="shared" si="53"/>
        <v>1</v>
      </c>
      <c r="AR349" t="str">
        <f t="shared" si="54"/>
        <v/>
      </c>
      <c r="AS349" t="str">
        <f t="shared" si="57"/>
        <v/>
      </c>
      <c r="AT349" t="str">
        <f t="shared" si="58"/>
        <v/>
      </c>
      <c r="AU349" t="str">
        <f t="shared" si="59"/>
        <v/>
      </c>
      <c r="AW349" s="49" t="b">
        <v>0</v>
      </c>
      <c r="AX349">
        <f t="shared" si="55"/>
        <v>1</v>
      </c>
    </row>
    <row r="350" spans="29:50" x14ac:dyDescent="0.3">
      <c r="AC350" s="50"/>
      <c r="AD350" s="56"/>
      <c r="AE350" s="56"/>
      <c r="AF350" s="56"/>
      <c r="AG350" s="56">
        <v>3</v>
      </c>
      <c r="AH350" s="56"/>
      <c r="AI350" s="56"/>
      <c r="AJ350" s="56"/>
      <c r="AK350" s="56"/>
      <c r="AL350" s="56"/>
      <c r="AN350" t="str">
        <f t="shared" si="56"/>
        <v/>
      </c>
      <c r="AO350" t="str">
        <f t="shared" si="51"/>
        <v/>
      </c>
      <c r="AP350" t="str">
        <f t="shared" si="52"/>
        <v/>
      </c>
      <c r="AQ350">
        <f t="shared" si="53"/>
        <v>1</v>
      </c>
      <c r="AR350" t="str">
        <f t="shared" si="54"/>
        <v/>
      </c>
      <c r="AS350" t="str">
        <f t="shared" si="57"/>
        <v/>
      </c>
      <c r="AT350" t="str">
        <f t="shared" si="58"/>
        <v/>
      </c>
      <c r="AU350" t="str">
        <f t="shared" si="59"/>
        <v/>
      </c>
      <c r="AW350" s="49" t="b">
        <v>1</v>
      </c>
      <c r="AX350">
        <f t="shared" si="55"/>
        <v>0</v>
      </c>
    </row>
    <row r="351" spans="29:50" x14ac:dyDescent="0.3">
      <c r="AC351" s="50"/>
      <c r="AD351" s="56"/>
      <c r="AE351" s="56"/>
      <c r="AF351" s="56"/>
      <c r="AG351" s="56">
        <v>3</v>
      </c>
      <c r="AH351" s="56"/>
      <c r="AI351" s="56"/>
      <c r="AJ351" s="56"/>
      <c r="AK351" s="56">
        <v>2</v>
      </c>
      <c r="AL351" s="56"/>
      <c r="AN351" t="str">
        <f t="shared" si="56"/>
        <v/>
      </c>
      <c r="AO351" t="str">
        <f t="shared" si="51"/>
        <v/>
      </c>
      <c r="AP351" t="str">
        <f t="shared" si="52"/>
        <v/>
      </c>
      <c r="AQ351">
        <f t="shared" si="53"/>
        <v>1</v>
      </c>
      <c r="AR351" t="str">
        <f t="shared" si="54"/>
        <v/>
      </c>
      <c r="AS351" t="str">
        <f t="shared" si="57"/>
        <v/>
      </c>
      <c r="AT351" t="str">
        <f t="shared" si="58"/>
        <v/>
      </c>
      <c r="AU351">
        <f t="shared" si="59"/>
        <v>1</v>
      </c>
      <c r="AW351" s="59" t="b">
        <v>1</v>
      </c>
      <c r="AX351">
        <f t="shared" si="55"/>
        <v>0</v>
      </c>
    </row>
    <row r="352" spans="29:50" x14ac:dyDescent="0.3">
      <c r="AC352" s="50"/>
      <c r="AD352" s="56"/>
      <c r="AE352" s="56"/>
      <c r="AF352" s="56"/>
      <c r="AG352" s="56">
        <v>3</v>
      </c>
      <c r="AH352" s="56"/>
      <c r="AI352" s="56"/>
      <c r="AJ352" s="56"/>
      <c r="AK352" s="56"/>
      <c r="AL352" s="56"/>
      <c r="AN352" t="str">
        <f t="shared" si="56"/>
        <v/>
      </c>
      <c r="AO352" t="str">
        <f t="shared" si="51"/>
        <v/>
      </c>
      <c r="AP352" t="str">
        <f t="shared" si="52"/>
        <v/>
      </c>
      <c r="AQ352">
        <f t="shared" si="53"/>
        <v>1</v>
      </c>
      <c r="AR352" t="str">
        <f t="shared" si="54"/>
        <v/>
      </c>
      <c r="AS352" t="str">
        <f t="shared" si="57"/>
        <v/>
      </c>
      <c r="AT352" t="str">
        <f t="shared" si="58"/>
        <v/>
      </c>
      <c r="AU352" t="str">
        <f t="shared" si="59"/>
        <v/>
      </c>
      <c r="AW352" s="49" t="b">
        <v>0</v>
      </c>
      <c r="AX352">
        <f t="shared" si="55"/>
        <v>1</v>
      </c>
    </row>
    <row r="353" spans="29:50" x14ac:dyDescent="0.3">
      <c r="AC353" s="50"/>
      <c r="AD353" s="56"/>
      <c r="AE353" s="56"/>
      <c r="AF353" s="56">
        <v>2</v>
      </c>
      <c r="AG353" s="56">
        <v>3</v>
      </c>
      <c r="AH353" s="56"/>
      <c r="AI353" s="56"/>
      <c r="AJ353" s="56"/>
      <c r="AK353" s="56"/>
      <c r="AL353" s="56"/>
      <c r="AN353" t="str">
        <f t="shared" si="56"/>
        <v/>
      </c>
      <c r="AO353" t="str">
        <f t="shared" si="51"/>
        <v/>
      </c>
      <c r="AP353">
        <f t="shared" si="52"/>
        <v>1</v>
      </c>
      <c r="AQ353">
        <f t="shared" si="53"/>
        <v>1</v>
      </c>
      <c r="AR353" t="str">
        <f t="shared" si="54"/>
        <v/>
      </c>
      <c r="AS353" t="str">
        <f t="shared" si="57"/>
        <v/>
      </c>
      <c r="AT353" t="str">
        <f t="shared" si="58"/>
        <v/>
      </c>
      <c r="AU353" t="str">
        <f t="shared" si="59"/>
        <v/>
      </c>
      <c r="AW353" s="59" t="b">
        <v>1</v>
      </c>
      <c r="AX353">
        <f t="shared" si="55"/>
        <v>0</v>
      </c>
    </row>
    <row r="354" spans="29:50" x14ac:dyDescent="0.3">
      <c r="AC354" s="50"/>
      <c r="AD354" s="56"/>
      <c r="AE354" s="56"/>
      <c r="AF354" s="56"/>
      <c r="AG354" s="56">
        <v>3</v>
      </c>
      <c r="AH354" s="56"/>
      <c r="AI354" s="56"/>
      <c r="AJ354" s="56"/>
      <c r="AK354" s="56">
        <v>2</v>
      </c>
      <c r="AL354" s="56"/>
      <c r="AN354" t="str">
        <f t="shared" si="56"/>
        <v/>
      </c>
      <c r="AO354" t="str">
        <f t="shared" si="51"/>
        <v/>
      </c>
      <c r="AP354" t="str">
        <f t="shared" si="52"/>
        <v/>
      </c>
      <c r="AQ354">
        <f t="shared" si="53"/>
        <v>1</v>
      </c>
      <c r="AR354" t="str">
        <f t="shared" si="54"/>
        <v/>
      </c>
      <c r="AS354" t="str">
        <f t="shared" si="57"/>
        <v/>
      </c>
      <c r="AT354" t="str">
        <f t="shared" si="58"/>
        <v/>
      </c>
      <c r="AU354">
        <f t="shared" si="59"/>
        <v>1</v>
      </c>
      <c r="AW354" s="49" t="b">
        <v>0</v>
      </c>
      <c r="AX354">
        <f t="shared" si="55"/>
        <v>1</v>
      </c>
    </row>
    <row r="355" spans="29:50" x14ac:dyDescent="0.3">
      <c r="AC355" s="50"/>
      <c r="AD355" s="56"/>
      <c r="AE355" s="56">
        <v>1</v>
      </c>
      <c r="AF355" s="56">
        <v>2</v>
      </c>
      <c r="AG355" s="56">
        <v>2</v>
      </c>
      <c r="AH355" s="56"/>
      <c r="AI355" s="56"/>
      <c r="AJ355" s="56"/>
      <c r="AK355" s="56"/>
      <c r="AL355" s="56"/>
      <c r="AN355" t="str">
        <f t="shared" si="56"/>
        <v/>
      </c>
      <c r="AO355" t="str">
        <f t="shared" si="51"/>
        <v/>
      </c>
      <c r="AP355">
        <f t="shared" si="52"/>
        <v>1</v>
      </c>
      <c r="AQ355">
        <f t="shared" si="53"/>
        <v>1</v>
      </c>
      <c r="AR355" t="str">
        <f t="shared" si="54"/>
        <v/>
      </c>
      <c r="AS355" t="str">
        <f t="shared" si="57"/>
        <v/>
      </c>
      <c r="AT355" t="str">
        <f t="shared" si="58"/>
        <v/>
      </c>
      <c r="AU355" t="str">
        <f t="shared" si="59"/>
        <v/>
      </c>
      <c r="AW355" s="49" t="b">
        <v>0</v>
      </c>
      <c r="AX355">
        <f t="shared" si="55"/>
        <v>1</v>
      </c>
    </row>
    <row r="356" spans="29:50" x14ac:dyDescent="0.3">
      <c r="AC356" s="50"/>
      <c r="AD356" s="56">
        <v>3</v>
      </c>
      <c r="AE356" s="56"/>
      <c r="AF356" s="56"/>
      <c r="AG356" s="56"/>
      <c r="AH356" s="56">
        <v>2</v>
      </c>
      <c r="AI356" s="56"/>
      <c r="AJ356" s="56"/>
      <c r="AK356" s="56"/>
      <c r="AL356" s="56"/>
      <c r="AN356">
        <f t="shared" si="56"/>
        <v>1</v>
      </c>
      <c r="AO356" t="str">
        <f t="shared" si="51"/>
        <v/>
      </c>
      <c r="AP356" t="str">
        <f t="shared" si="52"/>
        <v/>
      </c>
      <c r="AQ356" t="str">
        <f t="shared" si="53"/>
        <v/>
      </c>
      <c r="AR356">
        <f t="shared" si="54"/>
        <v>1</v>
      </c>
      <c r="AS356" t="str">
        <f t="shared" si="57"/>
        <v/>
      </c>
      <c r="AT356" t="str">
        <f t="shared" si="58"/>
        <v/>
      </c>
      <c r="AU356" t="str">
        <f t="shared" si="59"/>
        <v/>
      </c>
      <c r="AW356" s="49" t="b">
        <v>0</v>
      </c>
      <c r="AX356">
        <f t="shared" si="55"/>
        <v>1</v>
      </c>
    </row>
    <row r="357" spans="29:50" x14ac:dyDescent="0.3">
      <c r="AC357" s="50"/>
      <c r="AD357" s="56">
        <v>3</v>
      </c>
      <c r="AE357" s="56"/>
      <c r="AF357" s="56"/>
      <c r="AG357" s="56"/>
      <c r="AH357" s="56"/>
      <c r="AI357" s="56"/>
      <c r="AJ357" s="56"/>
      <c r="AK357" s="56"/>
      <c r="AL357" s="56"/>
      <c r="AN357">
        <f t="shared" si="56"/>
        <v>1</v>
      </c>
      <c r="AO357" t="str">
        <f t="shared" si="51"/>
        <v/>
      </c>
      <c r="AP357" t="str">
        <f t="shared" si="52"/>
        <v/>
      </c>
      <c r="AQ357" t="str">
        <f t="shared" si="53"/>
        <v/>
      </c>
      <c r="AR357" t="str">
        <f t="shared" si="54"/>
        <v/>
      </c>
      <c r="AS357" t="str">
        <f t="shared" si="57"/>
        <v/>
      </c>
      <c r="AT357" t="str">
        <f t="shared" si="58"/>
        <v/>
      </c>
      <c r="AU357" t="str">
        <f t="shared" si="59"/>
        <v/>
      </c>
      <c r="AW357" s="59" t="b">
        <v>1</v>
      </c>
      <c r="AX357">
        <f t="shared" si="55"/>
        <v>0</v>
      </c>
    </row>
    <row r="358" spans="29:50" x14ac:dyDescent="0.3">
      <c r="AC358" s="50"/>
      <c r="AD358" s="56"/>
      <c r="AE358" s="56"/>
      <c r="AF358" s="56">
        <v>2</v>
      </c>
      <c r="AG358" s="56">
        <v>3</v>
      </c>
      <c r="AH358" s="56"/>
      <c r="AI358" s="56"/>
      <c r="AJ358" s="56">
        <v>2</v>
      </c>
      <c r="AK358" s="56"/>
      <c r="AL358" s="56"/>
      <c r="AN358" t="str">
        <f t="shared" si="56"/>
        <v/>
      </c>
      <c r="AO358" t="str">
        <f t="shared" si="51"/>
        <v/>
      </c>
      <c r="AP358">
        <f t="shared" si="52"/>
        <v>1</v>
      </c>
      <c r="AQ358">
        <f t="shared" si="53"/>
        <v>1</v>
      </c>
      <c r="AR358" t="str">
        <f t="shared" si="54"/>
        <v/>
      </c>
      <c r="AS358" t="str">
        <f t="shared" si="57"/>
        <v/>
      </c>
      <c r="AT358">
        <f t="shared" si="58"/>
        <v>1</v>
      </c>
      <c r="AU358" t="str">
        <f t="shared" si="59"/>
        <v/>
      </c>
      <c r="AW358" s="49" t="b">
        <v>0</v>
      </c>
      <c r="AX358">
        <f t="shared" si="55"/>
        <v>1</v>
      </c>
    </row>
    <row r="359" spans="29:50" x14ac:dyDescent="0.3">
      <c r="AC359" s="50"/>
      <c r="AD359" s="56"/>
      <c r="AE359" s="56"/>
      <c r="AF359" s="56"/>
      <c r="AG359" s="56">
        <v>3</v>
      </c>
      <c r="AH359" s="56"/>
      <c r="AI359" s="56"/>
      <c r="AJ359" s="56"/>
      <c r="AK359" s="56"/>
      <c r="AL359" s="56"/>
      <c r="AN359" t="str">
        <f t="shared" si="56"/>
        <v/>
      </c>
      <c r="AO359" t="str">
        <f t="shared" si="51"/>
        <v/>
      </c>
      <c r="AP359" t="str">
        <f t="shared" si="52"/>
        <v/>
      </c>
      <c r="AQ359">
        <f t="shared" si="53"/>
        <v>1</v>
      </c>
      <c r="AR359" t="str">
        <f t="shared" si="54"/>
        <v/>
      </c>
      <c r="AS359" t="str">
        <f t="shared" si="57"/>
        <v/>
      </c>
      <c r="AT359" t="str">
        <f t="shared" si="58"/>
        <v/>
      </c>
      <c r="AU359" t="str">
        <f t="shared" si="59"/>
        <v/>
      </c>
      <c r="AW359" s="49" t="b">
        <v>1</v>
      </c>
      <c r="AX359">
        <f t="shared" si="55"/>
        <v>0</v>
      </c>
    </row>
    <row r="360" spans="29:50" x14ac:dyDescent="0.3">
      <c r="AC360" s="50"/>
      <c r="AD360" s="56">
        <v>2</v>
      </c>
      <c r="AE360" s="56"/>
      <c r="AF360" s="56">
        <v>3</v>
      </c>
      <c r="AG360" s="56"/>
      <c r="AH360" s="56"/>
      <c r="AI360" s="56"/>
      <c r="AJ360" s="56">
        <v>2</v>
      </c>
      <c r="AK360" s="56"/>
      <c r="AL360" s="56"/>
      <c r="AN360">
        <f t="shared" si="56"/>
        <v>1</v>
      </c>
      <c r="AO360" t="str">
        <f t="shared" si="51"/>
        <v/>
      </c>
      <c r="AP360">
        <f t="shared" si="52"/>
        <v>1</v>
      </c>
      <c r="AQ360" t="str">
        <f t="shared" si="53"/>
        <v/>
      </c>
      <c r="AR360" t="str">
        <f t="shared" si="54"/>
        <v/>
      </c>
      <c r="AS360" t="str">
        <f t="shared" si="57"/>
        <v/>
      </c>
      <c r="AT360">
        <f t="shared" si="58"/>
        <v>1</v>
      </c>
      <c r="AU360" t="str">
        <f t="shared" si="59"/>
        <v/>
      </c>
      <c r="AW360" s="59" t="b">
        <v>1</v>
      </c>
      <c r="AX360">
        <f t="shared" si="55"/>
        <v>0</v>
      </c>
    </row>
    <row r="361" spans="29:50" x14ac:dyDescent="0.3">
      <c r="AC361" s="50"/>
      <c r="AD361" s="56">
        <v>3</v>
      </c>
      <c r="AE361" s="56"/>
      <c r="AF361" s="56">
        <v>1</v>
      </c>
      <c r="AG361" s="56"/>
      <c r="AH361" s="56">
        <v>2</v>
      </c>
      <c r="AI361" s="56"/>
      <c r="AJ361" s="56"/>
      <c r="AK361" s="56">
        <v>2</v>
      </c>
      <c r="AL361" s="56"/>
      <c r="AN361">
        <f t="shared" si="56"/>
        <v>1</v>
      </c>
      <c r="AO361" t="str">
        <f t="shared" si="51"/>
        <v/>
      </c>
      <c r="AP361" t="str">
        <f t="shared" si="52"/>
        <v/>
      </c>
      <c r="AQ361" t="str">
        <f t="shared" si="53"/>
        <v/>
      </c>
      <c r="AR361">
        <f t="shared" si="54"/>
        <v>1</v>
      </c>
      <c r="AS361" t="str">
        <f t="shared" si="57"/>
        <v/>
      </c>
      <c r="AT361" t="str">
        <f t="shared" si="58"/>
        <v/>
      </c>
      <c r="AU361">
        <f t="shared" si="59"/>
        <v>1</v>
      </c>
      <c r="AW361" s="49" t="b">
        <v>0</v>
      </c>
      <c r="AX361">
        <f t="shared" si="55"/>
        <v>1</v>
      </c>
    </row>
    <row r="362" spans="29:50" x14ac:dyDescent="0.3">
      <c r="AC362" s="50"/>
      <c r="AD362" s="56">
        <v>3</v>
      </c>
      <c r="AE362" s="56"/>
      <c r="AF362" s="56"/>
      <c r="AG362" s="56"/>
      <c r="AH362" s="56"/>
      <c r="AI362" s="56"/>
      <c r="AJ362" s="56"/>
      <c r="AK362" s="56"/>
      <c r="AL362" s="56"/>
      <c r="AN362">
        <f t="shared" si="56"/>
        <v>1</v>
      </c>
      <c r="AO362" t="str">
        <f t="shared" si="51"/>
        <v/>
      </c>
      <c r="AP362" t="str">
        <f t="shared" si="52"/>
        <v/>
      </c>
      <c r="AQ362" t="str">
        <f t="shared" si="53"/>
        <v/>
      </c>
      <c r="AR362" t="str">
        <f t="shared" si="54"/>
        <v/>
      </c>
      <c r="AS362" t="str">
        <f t="shared" si="57"/>
        <v/>
      </c>
      <c r="AT362" t="str">
        <f t="shared" si="58"/>
        <v/>
      </c>
      <c r="AU362" t="str">
        <f t="shared" si="59"/>
        <v/>
      </c>
      <c r="AW362" s="49" t="b">
        <v>1</v>
      </c>
      <c r="AX362">
        <f t="shared" si="55"/>
        <v>0</v>
      </c>
    </row>
    <row r="363" spans="29:50" x14ac:dyDescent="0.3">
      <c r="AC363" s="50"/>
      <c r="AD363" s="56"/>
      <c r="AE363" s="56">
        <v>2</v>
      </c>
      <c r="AF363" s="56"/>
      <c r="AG363" s="56">
        <v>3</v>
      </c>
      <c r="AH363" s="56"/>
      <c r="AI363" s="56"/>
      <c r="AJ363" s="56"/>
      <c r="AK363" s="56"/>
      <c r="AL363" s="56"/>
      <c r="AN363" t="str">
        <f t="shared" si="56"/>
        <v/>
      </c>
      <c r="AO363">
        <f t="shared" si="51"/>
        <v>1</v>
      </c>
      <c r="AP363" t="str">
        <f t="shared" si="52"/>
        <v/>
      </c>
      <c r="AQ363">
        <f t="shared" si="53"/>
        <v>1</v>
      </c>
      <c r="AR363" t="str">
        <f t="shared" si="54"/>
        <v/>
      </c>
      <c r="AS363" t="str">
        <f t="shared" si="57"/>
        <v/>
      </c>
      <c r="AT363" t="str">
        <f t="shared" si="58"/>
        <v/>
      </c>
      <c r="AU363" t="str">
        <f t="shared" si="59"/>
        <v/>
      </c>
      <c r="AW363" s="49" t="b">
        <v>1</v>
      </c>
      <c r="AX363">
        <f t="shared" si="55"/>
        <v>0</v>
      </c>
    </row>
    <row r="364" spans="29:50" x14ac:dyDescent="0.3">
      <c r="AC364" s="84"/>
      <c r="AD364" s="90"/>
      <c r="AE364" s="90"/>
      <c r="AF364" s="90">
        <v>3</v>
      </c>
      <c r="AG364" s="90"/>
      <c r="AH364" s="90"/>
      <c r="AI364" s="90"/>
      <c r="AJ364" s="90"/>
      <c r="AK364" s="90"/>
      <c r="AL364" s="90"/>
      <c r="AW364" s="83" t="b">
        <v>1</v>
      </c>
    </row>
    <row r="365" spans="29:50" x14ac:dyDescent="0.3">
      <c r="AC365" s="84"/>
      <c r="AD365" s="90">
        <v>3</v>
      </c>
      <c r="AE365" s="90"/>
      <c r="AF365" s="90"/>
      <c r="AG365" s="90"/>
      <c r="AH365" s="90"/>
      <c r="AI365" s="90"/>
      <c r="AJ365" s="90"/>
      <c r="AK365" s="90"/>
      <c r="AL365" s="90"/>
      <c r="AW365" s="83" t="b">
        <v>0</v>
      </c>
    </row>
    <row r="366" spans="29:50" x14ac:dyDescent="0.3">
      <c r="AC366" s="84"/>
      <c r="AD366" s="90">
        <v>3</v>
      </c>
      <c r="AE366" s="90"/>
      <c r="AF366" s="90"/>
      <c r="AG366" s="90"/>
      <c r="AH366" s="90"/>
      <c r="AI366" s="90"/>
      <c r="AJ366" s="90"/>
      <c r="AK366" s="90"/>
      <c r="AL366" s="90"/>
      <c r="AW366" s="83" t="b">
        <v>1</v>
      </c>
    </row>
    <row r="367" spans="29:50" x14ac:dyDescent="0.3">
      <c r="AC367" s="84"/>
      <c r="AD367" s="90">
        <v>3</v>
      </c>
      <c r="AE367" s="90">
        <v>2</v>
      </c>
      <c r="AF367" s="90"/>
      <c r="AG367" s="90"/>
      <c r="AH367" s="90"/>
      <c r="AI367" s="90"/>
      <c r="AJ367" s="90"/>
      <c r="AK367" s="90"/>
      <c r="AL367" s="90"/>
      <c r="AW367" s="83" t="b">
        <v>0</v>
      </c>
    </row>
    <row r="368" spans="29:50" x14ac:dyDescent="0.3">
      <c r="AC368" s="84"/>
      <c r="AD368" s="90">
        <v>3</v>
      </c>
      <c r="AE368" s="90"/>
      <c r="AF368" s="90"/>
      <c r="AG368" s="90"/>
      <c r="AH368" s="90"/>
      <c r="AI368" s="90"/>
      <c r="AJ368" s="90"/>
      <c r="AK368" s="90"/>
      <c r="AL368" s="90"/>
      <c r="AW368" s="83" t="b">
        <v>1</v>
      </c>
    </row>
    <row r="369" spans="29:49" x14ac:dyDescent="0.3">
      <c r="AC369" s="84"/>
      <c r="AD369" s="90"/>
      <c r="AE369" s="90">
        <v>2</v>
      </c>
      <c r="AF369" s="90">
        <v>3</v>
      </c>
      <c r="AG369" s="90"/>
      <c r="AH369" s="90"/>
      <c r="AI369" s="90"/>
      <c r="AJ369" s="90"/>
      <c r="AK369" s="90"/>
      <c r="AL369" s="90"/>
      <c r="AW369" s="83" t="b">
        <v>0</v>
      </c>
    </row>
    <row r="370" spans="29:49" x14ac:dyDescent="0.3">
      <c r="AC370" s="84"/>
      <c r="AD370" s="90">
        <v>3</v>
      </c>
      <c r="AE370" s="90"/>
      <c r="AF370" s="90"/>
      <c r="AG370" s="90"/>
      <c r="AH370" s="90"/>
      <c r="AI370" s="90"/>
      <c r="AJ370" s="90"/>
      <c r="AK370" s="90"/>
      <c r="AL370" s="90"/>
      <c r="AW370" s="83" t="b">
        <v>1</v>
      </c>
    </row>
    <row r="371" spans="29:49" x14ac:dyDescent="0.3">
      <c r="AC371" s="84"/>
      <c r="AD371" s="90">
        <v>3</v>
      </c>
      <c r="AE371" s="90"/>
      <c r="AF371" s="90"/>
      <c r="AG371" s="90"/>
      <c r="AH371" s="90"/>
      <c r="AI371" s="90"/>
      <c r="AJ371" s="90"/>
      <c r="AK371" s="90"/>
      <c r="AL371" s="90"/>
      <c r="AW371" s="83" t="b">
        <v>1</v>
      </c>
    </row>
    <row r="372" spans="29:49" x14ac:dyDescent="0.3">
      <c r="AC372" s="84"/>
      <c r="AD372" s="90"/>
      <c r="AE372" s="90"/>
      <c r="AF372" s="90">
        <v>2</v>
      </c>
      <c r="AG372" s="90">
        <v>3</v>
      </c>
      <c r="AH372" s="90"/>
      <c r="AI372" s="90"/>
      <c r="AJ372" s="90"/>
      <c r="AK372" s="90"/>
      <c r="AL372" s="90"/>
      <c r="AW372" s="83" t="b">
        <v>1</v>
      </c>
    </row>
    <row r="373" spans="29:49" x14ac:dyDescent="0.3">
      <c r="AC373" s="84"/>
      <c r="AD373" s="90">
        <v>3</v>
      </c>
      <c r="AE373" s="90"/>
      <c r="AF373" s="90"/>
      <c r="AG373" s="90"/>
      <c r="AH373" s="90"/>
      <c r="AI373" s="90"/>
      <c r="AJ373" s="90"/>
      <c r="AK373" s="90"/>
      <c r="AL373" s="90"/>
      <c r="AW373" s="83" t="b">
        <v>1</v>
      </c>
    </row>
    <row r="374" spans="29:49" x14ac:dyDescent="0.3">
      <c r="AC374" s="84"/>
      <c r="AD374" s="90"/>
      <c r="AE374" s="90"/>
      <c r="AF374" s="90">
        <v>2</v>
      </c>
      <c r="AG374" s="90">
        <v>3</v>
      </c>
      <c r="AH374" s="90"/>
      <c r="AI374" s="90"/>
      <c r="AJ374" s="90"/>
      <c r="AK374" s="90"/>
      <c r="AL374" s="90"/>
      <c r="AW374" s="83" t="b">
        <v>0</v>
      </c>
    </row>
    <row r="375" spans="29:49" x14ac:dyDescent="0.3">
      <c r="AC375" s="84"/>
      <c r="AD375" s="90"/>
      <c r="AE375" s="90"/>
      <c r="AF375" s="90">
        <v>3</v>
      </c>
      <c r="AG375" s="90"/>
      <c r="AH375" s="90"/>
      <c r="AI375" s="90"/>
      <c r="AJ375" s="90"/>
      <c r="AK375" s="90"/>
      <c r="AL375" s="90"/>
      <c r="AW375" s="83" t="b">
        <v>0</v>
      </c>
    </row>
    <row r="376" spans="29:49" x14ac:dyDescent="0.3">
      <c r="AC376" s="84"/>
      <c r="AD376" s="90"/>
      <c r="AE376" s="90"/>
      <c r="AF376" s="90"/>
      <c r="AG376" s="90"/>
      <c r="AH376" s="90"/>
      <c r="AI376" s="90"/>
      <c r="AJ376" s="90"/>
      <c r="AK376" s="90"/>
      <c r="AL376" s="90"/>
      <c r="AW376" s="83" t="b">
        <v>0</v>
      </c>
    </row>
    <row r="377" spans="29:49" x14ac:dyDescent="0.3">
      <c r="AC377" s="84"/>
      <c r="AD377" s="90">
        <v>3</v>
      </c>
      <c r="AE377" s="90"/>
      <c r="AF377" s="90"/>
      <c r="AG377" s="90"/>
      <c r="AH377" s="90"/>
      <c r="AI377" s="90"/>
      <c r="AJ377" s="90"/>
      <c r="AK377" s="90"/>
      <c r="AL377" s="90"/>
      <c r="AW377" s="83" t="b">
        <v>1</v>
      </c>
    </row>
    <row r="378" spans="29:49" x14ac:dyDescent="0.3">
      <c r="AC378" s="84"/>
      <c r="AD378" s="90"/>
      <c r="AE378" s="90"/>
      <c r="AF378" s="90"/>
      <c r="AG378" s="90"/>
      <c r="AH378" s="90"/>
      <c r="AI378" s="90"/>
      <c r="AJ378" s="90"/>
      <c r="AK378" s="90"/>
      <c r="AL378" s="90"/>
      <c r="AW378" s="83" t="b">
        <v>0</v>
      </c>
    </row>
    <row r="379" spans="29:49" x14ac:dyDescent="0.3">
      <c r="AC379" s="84"/>
      <c r="AD379" s="90"/>
      <c r="AE379" s="90"/>
      <c r="AF379" s="90"/>
      <c r="AG379" s="90"/>
      <c r="AH379" s="90"/>
      <c r="AI379" s="90"/>
      <c r="AJ379" s="90"/>
      <c r="AK379" s="90"/>
      <c r="AL379" s="90"/>
      <c r="AW379" s="83" t="b">
        <v>0</v>
      </c>
    </row>
    <row r="380" spans="29:49" x14ac:dyDescent="0.3">
      <c r="AC380" s="84"/>
      <c r="AD380" s="90"/>
      <c r="AE380" s="90"/>
      <c r="AF380" s="90"/>
      <c r="AG380" s="90"/>
      <c r="AH380" s="90"/>
      <c r="AI380" s="90"/>
      <c r="AJ380" s="90"/>
      <c r="AK380" s="90"/>
      <c r="AL380" s="90"/>
      <c r="AW380" s="83" t="b">
        <v>0</v>
      </c>
    </row>
    <row r="381" spans="29:49" x14ac:dyDescent="0.3">
      <c r="AC381" s="84"/>
      <c r="AD381" s="90"/>
      <c r="AE381" s="90"/>
      <c r="AF381" s="90">
        <v>3</v>
      </c>
      <c r="AG381" s="90"/>
      <c r="AH381" s="90"/>
      <c r="AI381" s="90"/>
      <c r="AJ381" s="90"/>
      <c r="AK381" s="90"/>
      <c r="AL381" s="90"/>
      <c r="AW381" s="83" t="b">
        <v>1</v>
      </c>
    </row>
    <row r="382" spans="29:49" x14ac:dyDescent="0.3">
      <c r="AC382" s="84"/>
      <c r="AD382" s="90"/>
      <c r="AE382" s="90"/>
      <c r="AF382" s="90"/>
      <c r="AG382" s="90">
        <v>3</v>
      </c>
      <c r="AH382" s="90"/>
      <c r="AI382" s="90"/>
      <c r="AJ382" s="90"/>
      <c r="AK382" s="90"/>
      <c r="AL382" s="90"/>
      <c r="AW382" s="83" t="b">
        <v>1</v>
      </c>
    </row>
    <row r="383" spans="29:49" x14ac:dyDescent="0.3">
      <c r="AC383" s="84"/>
      <c r="AD383" s="90"/>
      <c r="AE383" s="90"/>
      <c r="AF383" s="90">
        <v>3</v>
      </c>
      <c r="AG383" s="90"/>
      <c r="AH383" s="90"/>
      <c r="AI383" s="90"/>
      <c r="AJ383" s="90"/>
      <c r="AK383" s="90"/>
      <c r="AL383" s="90"/>
      <c r="AW383" s="83" t="b">
        <v>1</v>
      </c>
    </row>
    <row r="384" spans="29:49" x14ac:dyDescent="0.3">
      <c r="AC384" s="84"/>
      <c r="AD384" s="90"/>
      <c r="AE384" s="90"/>
      <c r="AF384" s="90">
        <v>3</v>
      </c>
      <c r="AG384" s="90"/>
      <c r="AH384" s="90"/>
      <c r="AI384" s="90"/>
      <c r="AJ384" s="90"/>
      <c r="AK384" s="90"/>
      <c r="AL384" s="90"/>
      <c r="AW384" s="83" t="b">
        <v>0</v>
      </c>
    </row>
    <row r="385" spans="29:49" x14ac:dyDescent="0.3">
      <c r="AC385" s="84"/>
      <c r="AD385" s="90"/>
      <c r="AE385" s="90"/>
      <c r="AF385" s="90">
        <v>2</v>
      </c>
      <c r="AG385" s="90">
        <v>3</v>
      </c>
      <c r="AH385" s="90"/>
      <c r="AI385" s="90">
        <v>2</v>
      </c>
      <c r="AJ385" s="90"/>
      <c r="AK385" s="90"/>
      <c r="AL385" s="90"/>
      <c r="AW385" s="83" t="b">
        <v>0</v>
      </c>
    </row>
    <row r="386" spans="29:49" x14ac:dyDescent="0.3">
      <c r="AC386" s="84"/>
      <c r="AD386" s="90">
        <v>3</v>
      </c>
      <c r="AE386" s="90"/>
      <c r="AF386" s="90"/>
      <c r="AG386" s="90"/>
      <c r="AH386" s="90"/>
      <c r="AI386" s="90"/>
      <c r="AJ386" s="90"/>
      <c r="AK386" s="90"/>
      <c r="AL386" s="90"/>
      <c r="AW386" s="83" t="b">
        <v>1</v>
      </c>
    </row>
    <row r="387" spans="29:49" x14ac:dyDescent="0.3">
      <c r="AC387" s="84"/>
      <c r="AD387" s="90"/>
      <c r="AE387" s="90"/>
      <c r="AF387" s="90">
        <v>3</v>
      </c>
      <c r="AG387" s="90"/>
      <c r="AH387" s="90"/>
      <c r="AI387" s="90"/>
      <c r="AJ387" s="90"/>
      <c r="AK387" s="90"/>
      <c r="AL387" s="90"/>
      <c r="AW387" s="83" t="b">
        <v>1</v>
      </c>
    </row>
    <row r="388" spans="29:49" x14ac:dyDescent="0.3">
      <c r="AC388" s="84"/>
      <c r="AD388" s="90"/>
      <c r="AE388" s="90"/>
      <c r="AF388" s="90">
        <v>3</v>
      </c>
      <c r="AG388" s="90"/>
      <c r="AH388" s="90"/>
      <c r="AI388" s="90"/>
      <c r="AJ388" s="90"/>
      <c r="AK388" s="90"/>
      <c r="AL388" s="90"/>
      <c r="AW388" s="83" t="b">
        <v>0</v>
      </c>
    </row>
    <row r="389" spans="29:49" x14ac:dyDescent="0.3">
      <c r="AC389" s="84"/>
      <c r="AD389" s="90"/>
      <c r="AE389" s="90"/>
      <c r="AF389" s="90">
        <v>3</v>
      </c>
      <c r="AG389" s="90"/>
      <c r="AH389" s="90"/>
      <c r="AI389" s="90"/>
      <c r="AJ389" s="90"/>
      <c r="AK389" s="90"/>
      <c r="AL389" s="90"/>
      <c r="AW389" s="83" t="b">
        <v>1</v>
      </c>
    </row>
    <row r="390" spans="29:49" x14ac:dyDescent="0.3">
      <c r="AC390" s="84"/>
      <c r="AD390" s="90"/>
      <c r="AE390" s="90"/>
      <c r="AF390" s="90">
        <v>3</v>
      </c>
      <c r="AG390" s="90"/>
      <c r="AH390" s="90"/>
      <c r="AI390" s="90"/>
      <c r="AJ390" s="90"/>
      <c r="AK390" s="90"/>
      <c r="AL390" s="90"/>
      <c r="AW390" s="83" t="b">
        <v>0</v>
      </c>
    </row>
    <row r="391" spans="29:49" x14ac:dyDescent="0.3">
      <c r="AC391" s="84"/>
      <c r="AD391" s="90"/>
      <c r="AE391" s="90"/>
      <c r="AF391" s="90">
        <v>3</v>
      </c>
      <c r="AG391" s="90"/>
      <c r="AH391" s="90"/>
      <c r="AI391" s="90"/>
      <c r="AJ391" s="90"/>
      <c r="AK391" s="90"/>
      <c r="AL391" s="90"/>
      <c r="AW391" s="83" t="b">
        <v>0</v>
      </c>
    </row>
    <row r="392" spans="29:49" x14ac:dyDescent="0.3">
      <c r="AC392" s="84"/>
      <c r="AD392" s="90"/>
      <c r="AE392" s="90">
        <v>2</v>
      </c>
      <c r="AF392" s="90">
        <v>3</v>
      </c>
      <c r="AG392" s="90"/>
      <c r="AH392" s="90"/>
      <c r="AI392" s="90"/>
      <c r="AJ392" s="90"/>
      <c r="AK392" s="90"/>
      <c r="AL392" s="90"/>
      <c r="AW392" s="83" t="b">
        <v>0</v>
      </c>
    </row>
    <row r="393" spans="29:49" x14ac:dyDescent="0.3">
      <c r="AC393" s="84"/>
      <c r="AD393" s="90">
        <v>2</v>
      </c>
      <c r="AE393" s="90"/>
      <c r="AF393" s="90">
        <v>3</v>
      </c>
      <c r="AG393" s="90"/>
      <c r="AH393" s="90"/>
      <c r="AI393" s="90"/>
      <c r="AJ393" s="90"/>
      <c r="AK393" s="90"/>
      <c r="AL393" s="90"/>
      <c r="AW393" s="83" t="b">
        <v>1</v>
      </c>
    </row>
    <row r="394" spans="29:49" x14ac:dyDescent="0.3">
      <c r="AC394" s="84"/>
      <c r="AD394" s="90"/>
      <c r="AE394" s="90"/>
      <c r="AF394" s="90">
        <v>3</v>
      </c>
      <c r="AG394" s="90"/>
      <c r="AH394" s="90"/>
      <c r="AI394" s="90"/>
      <c r="AJ394" s="90"/>
      <c r="AK394" s="90"/>
      <c r="AL394" s="90"/>
      <c r="AW394" s="83" t="b">
        <v>1</v>
      </c>
    </row>
    <row r="395" spans="29:49" x14ac:dyDescent="0.3">
      <c r="AC395" s="84"/>
      <c r="AD395" s="90"/>
      <c r="AE395" s="90">
        <v>2</v>
      </c>
      <c r="AF395" s="90">
        <v>3</v>
      </c>
      <c r="AG395" s="90"/>
      <c r="AH395" s="90"/>
      <c r="AI395" s="90"/>
      <c r="AJ395" s="90"/>
      <c r="AK395" s="90"/>
      <c r="AL395" s="90"/>
      <c r="AW395" s="83" t="b">
        <v>0</v>
      </c>
    </row>
    <row r="396" spans="29:49" x14ac:dyDescent="0.3">
      <c r="AC396" s="84"/>
      <c r="AD396" s="90"/>
      <c r="AE396" s="90"/>
      <c r="AF396" s="90">
        <v>3</v>
      </c>
      <c r="AG396" s="90"/>
      <c r="AH396" s="90"/>
      <c r="AI396" s="90">
        <v>2</v>
      </c>
      <c r="AJ396" s="90"/>
      <c r="AK396" s="90"/>
      <c r="AL396" s="90"/>
      <c r="AW396" s="83" t="b">
        <v>1</v>
      </c>
    </row>
    <row r="397" spans="29:49" x14ac:dyDescent="0.3">
      <c r="AC397" s="84"/>
      <c r="AD397" s="90"/>
      <c r="AE397" s="90"/>
      <c r="AF397" s="90">
        <v>3</v>
      </c>
      <c r="AG397" s="90"/>
      <c r="AH397" s="90"/>
      <c r="AI397" s="90"/>
      <c r="AJ397" s="90"/>
      <c r="AK397" s="90"/>
      <c r="AL397" s="90"/>
      <c r="AW397" s="83" t="b">
        <v>1</v>
      </c>
    </row>
    <row r="398" spans="29:49" x14ac:dyDescent="0.3">
      <c r="AC398" s="84"/>
      <c r="AD398" s="90">
        <v>3</v>
      </c>
      <c r="AE398" s="90"/>
      <c r="AF398" s="90">
        <v>2</v>
      </c>
      <c r="AG398" s="90"/>
      <c r="AH398" s="90"/>
      <c r="AI398" s="90"/>
      <c r="AJ398" s="90"/>
      <c r="AK398" s="90"/>
      <c r="AL398" s="90"/>
      <c r="AW398" s="83" t="b">
        <v>1</v>
      </c>
    </row>
    <row r="399" spans="29:49" x14ac:dyDescent="0.3">
      <c r="AC399" s="84"/>
      <c r="AD399" s="90"/>
      <c r="AE399" s="90"/>
      <c r="AF399" s="90"/>
      <c r="AG399" s="90">
        <v>3</v>
      </c>
      <c r="AH399" s="90"/>
      <c r="AI399" s="90"/>
      <c r="AJ399" s="90"/>
      <c r="AK399" s="90">
        <v>2</v>
      </c>
      <c r="AL399" s="90"/>
      <c r="AW399" s="83" t="b">
        <v>1</v>
      </c>
    </row>
    <row r="400" spans="29:49" x14ac:dyDescent="0.3">
      <c r="AC400" s="84"/>
      <c r="AD400" s="90"/>
      <c r="AE400" s="90"/>
      <c r="AF400" s="90"/>
      <c r="AG400" s="90">
        <v>3</v>
      </c>
      <c r="AH400" s="90"/>
      <c r="AI400" s="90"/>
      <c r="AJ400" s="90"/>
      <c r="AK400" s="90"/>
      <c r="AL400" s="90"/>
      <c r="AW400" s="83" t="b">
        <v>1</v>
      </c>
    </row>
    <row r="401" spans="29:49" x14ac:dyDescent="0.3">
      <c r="AC401" s="84"/>
      <c r="AD401" s="90"/>
      <c r="AE401" s="90"/>
      <c r="AF401" s="90">
        <v>3</v>
      </c>
      <c r="AG401" s="90"/>
      <c r="AH401" s="90"/>
      <c r="AI401" s="90"/>
      <c r="AJ401" s="90"/>
      <c r="AK401" s="90"/>
      <c r="AL401" s="90"/>
      <c r="AW401" s="83" t="b">
        <v>0</v>
      </c>
    </row>
    <row r="402" spans="29:49" x14ac:dyDescent="0.3">
      <c r="AC402" s="84"/>
      <c r="AD402" s="90"/>
      <c r="AE402" s="90">
        <v>2</v>
      </c>
      <c r="AF402" s="90">
        <v>3</v>
      </c>
      <c r="AG402" s="90"/>
      <c r="AH402" s="90"/>
      <c r="AI402" s="90"/>
      <c r="AJ402" s="90"/>
      <c r="AK402" s="90"/>
      <c r="AL402" s="90"/>
      <c r="AW402" s="83" t="b">
        <v>1</v>
      </c>
    </row>
    <row r="403" spans="29:49" x14ac:dyDescent="0.3">
      <c r="AC403" s="84"/>
      <c r="AD403" s="90"/>
      <c r="AE403" s="90"/>
      <c r="AF403" s="90"/>
      <c r="AG403" s="90"/>
      <c r="AH403" s="90"/>
      <c r="AI403" s="90">
        <v>2</v>
      </c>
      <c r="AJ403" s="90"/>
      <c r="AK403" s="90"/>
      <c r="AL403" s="90"/>
      <c r="AW403" s="83" t="b">
        <v>1</v>
      </c>
    </row>
    <row r="404" spans="29:49" x14ac:dyDescent="0.3">
      <c r="AC404" s="84"/>
      <c r="AD404" s="90"/>
      <c r="AE404" s="90"/>
      <c r="AF404" s="90">
        <v>3</v>
      </c>
      <c r="AG404" s="90"/>
      <c r="AH404" s="90"/>
      <c r="AI404" s="90"/>
      <c r="AJ404" s="90"/>
      <c r="AK404" s="90"/>
      <c r="AL404" s="90"/>
      <c r="AW404" s="83" t="b">
        <v>1</v>
      </c>
    </row>
    <row r="405" spans="29:49" x14ac:dyDescent="0.3">
      <c r="AC405" s="84"/>
      <c r="AD405" s="90"/>
      <c r="AE405" s="90"/>
      <c r="AF405" s="90">
        <v>3</v>
      </c>
      <c r="AG405" s="90"/>
      <c r="AH405" s="90"/>
      <c r="AI405" s="90"/>
      <c r="AJ405" s="90"/>
      <c r="AK405" s="90"/>
      <c r="AL405" s="90"/>
      <c r="AW405" s="83" t="b">
        <v>1</v>
      </c>
    </row>
    <row r="406" spans="29:49" x14ac:dyDescent="0.3">
      <c r="AC406" s="84"/>
      <c r="AD406" s="90"/>
      <c r="AE406" s="90"/>
      <c r="AF406" s="90"/>
      <c r="AG406" s="90">
        <v>3</v>
      </c>
      <c r="AH406" s="90"/>
      <c r="AI406" s="90"/>
      <c r="AJ406" s="90"/>
      <c r="AK406" s="90"/>
      <c r="AL406" s="90"/>
      <c r="AW406" s="83" t="b">
        <v>1</v>
      </c>
    </row>
    <row r="407" spans="29:49" x14ac:dyDescent="0.3">
      <c r="AC407" s="84"/>
      <c r="AD407" s="90"/>
      <c r="AE407" s="90">
        <v>2</v>
      </c>
      <c r="AF407" s="90">
        <v>3</v>
      </c>
      <c r="AG407" s="90"/>
      <c r="AH407" s="90"/>
      <c r="AI407" s="90">
        <v>2</v>
      </c>
      <c r="AJ407" s="90"/>
      <c r="AK407" s="90">
        <v>2</v>
      </c>
      <c r="AL407" s="90"/>
      <c r="AW407" s="83" t="b">
        <v>1</v>
      </c>
    </row>
    <row r="408" spans="29:49" x14ac:dyDescent="0.3">
      <c r="AC408" s="84"/>
      <c r="AD408" s="90"/>
      <c r="AE408" s="90"/>
      <c r="AF408" s="90">
        <v>3</v>
      </c>
      <c r="AG408" s="90"/>
      <c r="AH408" s="90"/>
      <c r="AI408" s="90"/>
      <c r="AJ408" s="90"/>
      <c r="AK408" s="90"/>
      <c r="AL408" s="90"/>
      <c r="AW408" s="83" t="b">
        <v>1</v>
      </c>
    </row>
    <row r="409" spans="29:49" x14ac:dyDescent="0.3">
      <c r="AC409" s="84"/>
      <c r="AD409" s="90">
        <v>3</v>
      </c>
      <c r="AE409" s="90"/>
      <c r="AF409" s="90"/>
      <c r="AG409" s="90"/>
      <c r="AH409" s="90"/>
      <c r="AI409" s="90"/>
      <c r="AJ409" s="90"/>
      <c r="AK409" s="90"/>
      <c r="AL409" s="90"/>
      <c r="AW409" s="83" t="b">
        <v>0</v>
      </c>
    </row>
    <row r="410" spans="29:49" x14ac:dyDescent="0.3">
      <c r="AC410" s="84"/>
      <c r="AD410" s="90"/>
      <c r="AE410" s="90"/>
      <c r="AF410" s="90"/>
      <c r="AG410" s="90">
        <v>3</v>
      </c>
      <c r="AH410" s="90"/>
      <c r="AI410" s="90"/>
      <c r="AJ410" s="90"/>
      <c r="AK410" s="90"/>
      <c r="AL410" s="90"/>
      <c r="AW410" s="83" t="b">
        <v>1</v>
      </c>
    </row>
    <row r="411" spans="29:49" x14ac:dyDescent="0.3">
      <c r="AC411" s="84"/>
      <c r="AD411" s="90"/>
      <c r="AE411" s="90"/>
      <c r="AF411" s="90">
        <v>3</v>
      </c>
      <c r="AG411" s="90"/>
      <c r="AH411" s="90"/>
      <c r="AI411" s="90"/>
      <c r="AJ411" s="90"/>
      <c r="AK411" s="90"/>
      <c r="AL411" s="90"/>
      <c r="AW411" s="83" t="b">
        <v>1</v>
      </c>
    </row>
    <row r="412" spans="29:49" x14ac:dyDescent="0.3">
      <c r="AC412" s="84"/>
      <c r="AD412" s="90"/>
      <c r="AE412" s="90"/>
      <c r="AF412" s="90">
        <v>3</v>
      </c>
      <c r="AG412" s="90"/>
      <c r="AH412" s="90"/>
      <c r="AI412" s="90"/>
      <c r="AJ412" s="90"/>
      <c r="AK412" s="90"/>
      <c r="AL412" s="90"/>
      <c r="AW412" s="83" t="b">
        <v>0</v>
      </c>
    </row>
    <row r="413" spans="29:49" x14ac:dyDescent="0.3">
      <c r="AC413" s="84"/>
      <c r="AD413" s="90"/>
      <c r="AE413" s="90"/>
      <c r="AF413" s="90">
        <v>3</v>
      </c>
      <c r="AG413" s="90"/>
      <c r="AH413" s="90"/>
      <c r="AI413" s="90"/>
      <c r="AJ413" s="90"/>
      <c r="AK413" s="90"/>
      <c r="AL413" s="90"/>
      <c r="AW413" s="83" t="b">
        <v>1</v>
      </c>
    </row>
    <row r="414" spans="29:49" x14ac:dyDescent="0.3">
      <c r="AC414" s="84"/>
      <c r="AD414" s="90"/>
      <c r="AE414" s="90">
        <v>2</v>
      </c>
      <c r="AF414" s="90">
        <v>2</v>
      </c>
      <c r="AG414" s="90"/>
      <c r="AH414" s="90"/>
      <c r="AI414" s="90">
        <v>3</v>
      </c>
      <c r="AJ414" s="90"/>
      <c r="AK414" s="90"/>
      <c r="AL414" s="90"/>
      <c r="AW414" s="83" t="b">
        <v>1</v>
      </c>
    </row>
    <row r="415" spans="29:49" x14ac:dyDescent="0.3">
      <c r="AC415" s="84"/>
      <c r="AD415" s="90"/>
      <c r="AE415" s="90"/>
      <c r="AF415" s="90">
        <v>2</v>
      </c>
      <c r="AG415" s="90"/>
      <c r="AH415" s="90"/>
      <c r="AI415" s="90"/>
      <c r="AJ415" s="90"/>
      <c r="AK415" s="90">
        <v>3</v>
      </c>
      <c r="AL415" s="90"/>
      <c r="AW415" s="83" t="b">
        <v>1</v>
      </c>
    </row>
    <row r="416" spans="29:49" x14ac:dyDescent="0.3">
      <c r="AC416" s="84"/>
      <c r="AD416" s="90"/>
      <c r="AE416" s="90">
        <v>2</v>
      </c>
      <c r="AF416" s="90">
        <v>3</v>
      </c>
      <c r="AG416" s="90"/>
      <c r="AH416" s="90"/>
      <c r="AI416" s="90"/>
      <c r="AJ416" s="90"/>
      <c r="AK416" s="90"/>
      <c r="AL416" s="90"/>
      <c r="AW416" s="83" t="b">
        <v>0</v>
      </c>
    </row>
    <row r="417" spans="29:49" x14ac:dyDescent="0.3">
      <c r="AC417" s="84"/>
      <c r="AD417" s="90"/>
      <c r="AE417" s="90">
        <v>2</v>
      </c>
      <c r="AF417" s="90">
        <v>3</v>
      </c>
      <c r="AG417" s="90"/>
      <c r="AH417" s="90"/>
      <c r="AI417" s="90"/>
      <c r="AJ417" s="90"/>
      <c r="AK417" s="90"/>
      <c r="AL417" s="90"/>
      <c r="AW417" s="83" t="b">
        <v>1</v>
      </c>
    </row>
    <row r="418" spans="29:49" x14ac:dyDescent="0.3">
      <c r="AC418" s="84"/>
      <c r="AD418" s="90"/>
      <c r="AE418" s="90"/>
      <c r="AF418" s="90">
        <v>3</v>
      </c>
      <c r="AG418" s="90"/>
      <c r="AH418" s="90"/>
      <c r="AI418" s="90"/>
      <c r="AJ418" s="90"/>
      <c r="AK418" s="90"/>
      <c r="AL418" s="90"/>
      <c r="AW418" s="83" t="b">
        <v>0</v>
      </c>
    </row>
    <row r="419" spans="29:49" x14ac:dyDescent="0.3">
      <c r="AC419" s="84"/>
      <c r="AD419" s="90"/>
      <c r="AE419" s="90"/>
      <c r="AF419" s="90"/>
      <c r="AG419" s="90"/>
      <c r="AH419" s="90"/>
      <c r="AI419" s="90"/>
      <c r="AJ419" s="90"/>
      <c r="AK419" s="90"/>
      <c r="AL419" s="90"/>
      <c r="AW419" s="83" t="b">
        <v>0</v>
      </c>
    </row>
    <row r="420" spans="29:49" x14ac:dyDescent="0.3">
      <c r="AC420" s="84"/>
      <c r="AD420" s="90"/>
      <c r="AE420" s="90">
        <v>2</v>
      </c>
      <c r="AF420" s="90">
        <v>3</v>
      </c>
      <c r="AG420" s="90"/>
      <c r="AH420" s="90"/>
      <c r="AI420" s="90"/>
      <c r="AJ420" s="90"/>
      <c r="AK420" s="90"/>
      <c r="AL420" s="90"/>
      <c r="AW420" s="83" t="b">
        <v>1</v>
      </c>
    </row>
    <row r="421" spans="29:49" x14ac:dyDescent="0.3">
      <c r="AC421" s="84"/>
      <c r="AD421" s="90"/>
      <c r="AE421" s="90"/>
      <c r="AF421" s="90"/>
      <c r="AG421" s="90"/>
      <c r="AH421" s="90"/>
      <c r="AI421" s="90"/>
      <c r="AJ421" s="90"/>
      <c r="AK421" s="90"/>
      <c r="AL421" s="90"/>
      <c r="AW421" s="83" t="b">
        <v>0</v>
      </c>
    </row>
    <row r="422" spans="29:49" x14ac:dyDescent="0.3">
      <c r="AC422" s="84"/>
      <c r="AD422" s="90">
        <v>3</v>
      </c>
      <c r="AE422" s="90"/>
      <c r="AF422" s="90"/>
      <c r="AG422" s="90"/>
      <c r="AH422" s="90"/>
      <c r="AI422" s="90"/>
      <c r="AJ422" s="90"/>
      <c r="AK422" s="90"/>
      <c r="AL422" s="90"/>
      <c r="AW422" s="83" t="b">
        <v>0</v>
      </c>
    </row>
    <row r="423" spans="29:49" x14ac:dyDescent="0.3">
      <c r="AC423" s="84"/>
      <c r="AD423" s="90"/>
      <c r="AE423" s="90"/>
      <c r="AF423" s="90"/>
      <c r="AG423" s="90"/>
      <c r="AH423" s="90"/>
      <c r="AI423" s="90"/>
      <c r="AJ423" s="90"/>
      <c r="AK423" s="90"/>
      <c r="AL423" s="90"/>
      <c r="AW423" s="83" t="b">
        <v>0</v>
      </c>
    </row>
    <row r="424" spans="29:49" x14ac:dyDescent="0.3">
      <c r="AC424" s="84"/>
      <c r="AD424" s="90"/>
      <c r="AE424" s="90"/>
      <c r="AF424" s="90">
        <v>3</v>
      </c>
      <c r="AG424" s="90"/>
      <c r="AH424" s="90"/>
      <c r="AI424" s="90"/>
      <c r="AJ424" s="90"/>
      <c r="AK424" s="90"/>
      <c r="AL424" s="90"/>
      <c r="AW424" s="83" t="b">
        <v>1</v>
      </c>
    </row>
    <row r="425" spans="29:49" x14ac:dyDescent="0.3">
      <c r="AC425" s="84"/>
      <c r="AD425" s="90"/>
      <c r="AE425" s="90"/>
      <c r="AF425" s="90"/>
      <c r="AG425" s="90"/>
      <c r="AH425" s="90"/>
      <c r="AI425" s="90"/>
      <c r="AJ425" s="90"/>
      <c r="AK425" s="90"/>
      <c r="AL425" s="90"/>
      <c r="AW425" s="83" t="b">
        <v>0</v>
      </c>
    </row>
    <row r="426" spans="29:49" x14ac:dyDescent="0.3">
      <c r="AC426" s="84"/>
      <c r="AD426" s="90">
        <v>2</v>
      </c>
      <c r="AE426" s="90"/>
      <c r="AF426" s="90"/>
      <c r="AG426" s="90">
        <v>3</v>
      </c>
      <c r="AH426" s="90"/>
      <c r="AI426" s="90"/>
      <c r="AJ426" s="90"/>
      <c r="AK426" s="90"/>
      <c r="AL426" s="90"/>
      <c r="AW426" s="83" t="b">
        <v>1</v>
      </c>
    </row>
    <row r="427" spans="29:49" x14ac:dyDescent="0.3">
      <c r="AC427" s="84"/>
      <c r="AD427" s="90"/>
      <c r="AE427" s="90"/>
      <c r="AF427" s="90"/>
      <c r="AG427" s="90"/>
      <c r="AH427" s="90"/>
      <c r="AI427" s="90"/>
      <c r="AJ427" s="90"/>
      <c r="AK427" s="90"/>
      <c r="AL427" s="90"/>
      <c r="AW427" s="83" t="b">
        <v>0</v>
      </c>
    </row>
    <row r="428" spans="29:49" x14ac:dyDescent="0.3">
      <c r="AC428" s="84"/>
      <c r="AD428" s="90"/>
      <c r="AE428" s="90"/>
      <c r="AF428" s="90"/>
      <c r="AG428" s="90"/>
      <c r="AH428" s="90"/>
      <c r="AI428" s="90"/>
      <c r="AJ428" s="90"/>
      <c r="AK428" s="90"/>
      <c r="AL428" s="90"/>
      <c r="AW428" s="83" t="b">
        <v>0</v>
      </c>
    </row>
    <row r="429" spans="29:49" x14ac:dyDescent="0.3">
      <c r="AC429" s="84"/>
      <c r="AD429" s="90"/>
      <c r="AE429" s="90"/>
      <c r="AF429" s="90"/>
      <c r="AG429" s="90"/>
      <c r="AH429" s="90"/>
      <c r="AI429" s="90"/>
      <c r="AJ429" s="90"/>
      <c r="AK429" s="90"/>
      <c r="AL429" s="90"/>
      <c r="AW429" s="83" t="b">
        <v>0</v>
      </c>
    </row>
    <row r="430" spans="29:49" x14ac:dyDescent="0.3">
      <c r="AC430" s="84"/>
      <c r="AD430" s="90"/>
      <c r="AE430" s="90"/>
      <c r="AF430" s="90">
        <v>3</v>
      </c>
      <c r="AG430" s="90"/>
      <c r="AH430" s="90"/>
      <c r="AI430" s="90"/>
      <c r="AJ430" s="90"/>
      <c r="AK430" s="90"/>
      <c r="AL430" s="90"/>
      <c r="AW430" s="83" t="b">
        <v>1</v>
      </c>
    </row>
    <row r="431" spans="29:49" x14ac:dyDescent="0.3">
      <c r="AC431" s="84"/>
      <c r="AD431" s="90"/>
      <c r="AE431" s="90">
        <v>2</v>
      </c>
      <c r="AF431" s="90">
        <v>3</v>
      </c>
      <c r="AG431" s="90"/>
      <c r="AH431" s="90"/>
      <c r="AI431" s="90"/>
      <c r="AJ431" s="90"/>
      <c r="AK431" s="90"/>
      <c r="AL431" s="90"/>
      <c r="AW431" s="83" t="b">
        <v>1</v>
      </c>
    </row>
    <row r="432" spans="29:49" x14ac:dyDescent="0.3">
      <c r="AC432" s="84"/>
      <c r="AD432" s="90"/>
      <c r="AE432" s="90">
        <v>2</v>
      </c>
      <c r="AF432" s="90">
        <v>3</v>
      </c>
      <c r="AG432" s="90">
        <v>2</v>
      </c>
      <c r="AH432" s="90"/>
      <c r="AI432" s="90"/>
      <c r="AJ432" s="90"/>
      <c r="AK432" s="90"/>
      <c r="AL432" s="90"/>
      <c r="AW432" s="83" t="b">
        <v>0</v>
      </c>
    </row>
    <row r="433" spans="29:49" x14ac:dyDescent="0.3">
      <c r="AC433" s="84"/>
      <c r="AD433" s="90"/>
      <c r="AE433" s="90">
        <v>2</v>
      </c>
      <c r="AF433" s="90"/>
      <c r="AG433" s="90">
        <v>3</v>
      </c>
      <c r="AH433" s="90"/>
      <c r="AI433" s="90"/>
      <c r="AJ433" s="90"/>
      <c r="AK433" s="90"/>
      <c r="AL433" s="90"/>
      <c r="AW433" s="83" t="b">
        <v>1</v>
      </c>
    </row>
    <row r="434" spans="29:49" x14ac:dyDescent="0.3">
      <c r="AC434" s="84"/>
      <c r="AD434" s="90"/>
      <c r="AE434" s="90"/>
      <c r="AF434" s="90">
        <v>2</v>
      </c>
      <c r="AG434" s="90">
        <v>3</v>
      </c>
      <c r="AH434" s="90"/>
      <c r="AI434" s="90"/>
      <c r="AJ434" s="90"/>
      <c r="AK434" s="90"/>
      <c r="AL434" s="90"/>
      <c r="AW434" s="83" t="b">
        <v>1</v>
      </c>
    </row>
    <row r="435" spans="29:49" x14ac:dyDescent="0.3">
      <c r="AC435" s="84"/>
      <c r="AD435" s="90"/>
      <c r="AE435" s="90"/>
      <c r="AF435" s="90"/>
      <c r="AG435" s="90">
        <v>3</v>
      </c>
      <c r="AH435" s="90"/>
      <c r="AI435" s="90"/>
      <c r="AJ435" s="90"/>
      <c r="AK435" s="90"/>
      <c r="AL435" s="90"/>
      <c r="AW435" s="83" t="b">
        <v>1</v>
      </c>
    </row>
    <row r="436" spans="29:49" x14ac:dyDescent="0.3">
      <c r="AC436" s="84"/>
      <c r="AD436" s="90"/>
      <c r="AE436" s="90"/>
      <c r="AF436" s="90"/>
      <c r="AG436" s="90"/>
      <c r="AH436" s="90"/>
      <c r="AI436" s="90"/>
      <c r="AJ436" s="90"/>
      <c r="AK436" s="90"/>
      <c r="AL436" s="90"/>
      <c r="AW436" s="83" t="b">
        <v>0</v>
      </c>
    </row>
    <row r="437" spans="29:49" x14ac:dyDescent="0.3">
      <c r="AC437" s="84"/>
      <c r="AD437" s="90"/>
      <c r="AE437" s="90"/>
      <c r="AF437" s="90">
        <v>3</v>
      </c>
      <c r="AG437" s="90"/>
      <c r="AH437" s="90"/>
      <c r="AI437" s="90"/>
      <c r="AJ437" s="90"/>
      <c r="AK437" s="90"/>
      <c r="AL437" s="90"/>
      <c r="AW437" s="83" t="b">
        <v>1</v>
      </c>
    </row>
    <row r="438" spans="29:49" x14ac:dyDescent="0.3">
      <c r="AC438" s="84"/>
      <c r="AD438" s="90">
        <v>2</v>
      </c>
      <c r="AE438" s="90"/>
      <c r="AF438" s="90"/>
      <c r="AG438" s="90">
        <v>3</v>
      </c>
      <c r="AH438" s="90"/>
      <c r="AI438" s="90"/>
      <c r="AJ438" s="90"/>
      <c r="AK438" s="90"/>
      <c r="AL438" s="90"/>
      <c r="AW438" s="83" t="b">
        <v>1</v>
      </c>
    </row>
    <row r="439" spans="29:49" x14ac:dyDescent="0.3">
      <c r="AC439" s="84"/>
      <c r="AD439" s="90"/>
      <c r="AE439" s="90"/>
      <c r="AF439" s="90"/>
      <c r="AG439" s="90">
        <v>2</v>
      </c>
      <c r="AH439" s="90">
        <v>3</v>
      </c>
      <c r="AI439" s="90"/>
      <c r="AJ439" s="90"/>
      <c r="AK439" s="90"/>
      <c r="AL439" s="90"/>
      <c r="AW439" s="83" t="b">
        <v>1</v>
      </c>
    </row>
    <row r="440" spans="29:49" x14ac:dyDescent="0.3">
      <c r="AC440" s="84"/>
      <c r="AD440" s="90"/>
      <c r="AE440" s="90"/>
      <c r="AF440" s="90">
        <v>3</v>
      </c>
      <c r="AG440" s="90"/>
      <c r="AH440" s="90"/>
      <c r="AI440" s="90"/>
      <c r="AJ440" s="90"/>
      <c r="AK440" s="90"/>
      <c r="AL440" s="90"/>
      <c r="AW440" s="83" t="b">
        <v>1</v>
      </c>
    </row>
    <row r="441" spans="29:49" x14ac:dyDescent="0.3">
      <c r="AC441" s="84"/>
      <c r="AD441" s="90"/>
      <c r="AE441" s="90"/>
      <c r="AF441" s="90">
        <v>3</v>
      </c>
      <c r="AG441" s="90"/>
      <c r="AH441" s="90"/>
      <c r="AI441" s="90"/>
      <c r="AJ441" s="90"/>
      <c r="AK441" s="90"/>
      <c r="AL441" s="90"/>
      <c r="AW441" s="83" t="b">
        <v>1</v>
      </c>
    </row>
    <row r="442" spans="29:49" x14ac:dyDescent="0.3">
      <c r="AC442" s="84"/>
      <c r="AD442" s="90"/>
      <c r="AE442" s="90"/>
      <c r="AF442" s="90">
        <v>3</v>
      </c>
      <c r="AG442" s="90"/>
      <c r="AH442" s="90"/>
      <c r="AI442" s="90"/>
      <c r="AJ442" s="90"/>
      <c r="AK442" s="90"/>
      <c r="AL442" s="90"/>
      <c r="AW442" s="83" t="b">
        <v>1</v>
      </c>
    </row>
    <row r="443" spans="29:49" x14ac:dyDescent="0.3">
      <c r="AC443" s="84"/>
      <c r="AD443" s="90">
        <v>3</v>
      </c>
      <c r="AE443" s="90"/>
      <c r="AF443" s="90"/>
      <c r="AG443" s="90"/>
      <c r="AH443" s="90"/>
      <c r="AI443" s="90"/>
      <c r="AJ443" s="90">
        <v>2</v>
      </c>
      <c r="AK443" s="90"/>
      <c r="AL443" s="90"/>
      <c r="AW443" s="83" t="b">
        <v>0</v>
      </c>
    </row>
    <row r="444" spans="29:49" x14ac:dyDescent="0.3">
      <c r="AC444" s="84"/>
      <c r="AD444" s="90"/>
      <c r="AE444" s="90">
        <v>2</v>
      </c>
      <c r="AF444" s="90">
        <v>3</v>
      </c>
      <c r="AG444" s="90"/>
      <c r="AH444" s="90"/>
      <c r="AI444" s="90">
        <v>2</v>
      </c>
      <c r="AJ444" s="90"/>
      <c r="AK444" s="90"/>
      <c r="AL444" s="90"/>
      <c r="AW444" s="83" t="b">
        <v>0</v>
      </c>
    </row>
    <row r="445" spans="29:49" x14ac:dyDescent="0.3">
      <c r="AC445" s="22"/>
      <c r="AD445" s="24"/>
      <c r="AE445" s="24"/>
      <c r="AF445" s="24"/>
      <c r="AG445" s="24"/>
      <c r="AH445" s="24"/>
      <c r="AI445" s="24"/>
      <c r="AJ445" s="24"/>
      <c r="AK445" s="24"/>
      <c r="AL445" s="24"/>
      <c r="AW445" s="20" t="b">
        <v>1</v>
      </c>
    </row>
    <row r="446" spans="29:49" x14ac:dyDescent="0.3">
      <c r="AC446" s="84"/>
      <c r="AD446" s="90"/>
      <c r="AE446" s="90">
        <v>3</v>
      </c>
      <c r="AF446" s="90">
        <v>2</v>
      </c>
      <c r="AG446" s="90"/>
      <c r="AH446" s="90"/>
      <c r="AI446" s="90"/>
      <c r="AJ446" s="90"/>
      <c r="AK446" s="90"/>
      <c r="AL446" s="90"/>
      <c r="AW446" s="83" t="b">
        <v>1</v>
      </c>
    </row>
    <row r="447" spans="29:49" x14ac:dyDescent="0.3">
      <c r="AC447" s="84"/>
      <c r="AD447" s="90"/>
      <c r="AE447" s="90"/>
      <c r="AF447" s="90"/>
      <c r="AG447" s="90">
        <v>3</v>
      </c>
      <c r="AH447" s="90"/>
      <c r="AI447" s="90"/>
      <c r="AJ447" s="90"/>
      <c r="AK447" s="90"/>
      <c r="AL447" s="90"/>
      <c r="AW447" s="83" t="b">
        <v>1</v>
      </c>
    </row>
    <row r="448" spans="29:49" x14ac:dyDescent="0.3">
      <c r="AC448" s="84"/>
      <c r="AD448" s="90"/>
      <c r="AE448" s="90"/>
      <c r="AF448" s="90">
        <v>2</v>
      </c>
      <c r="AG448" s="90">
        <v>3</v>
      </c>
      <c r="AH448" s="90"/>
      <c r="AI448" s="90"/>
      <c r="AJ448" s="90"/>
      <c r="AK448" s="90"/>
      <c r="AL448" s="90"/>
      <c r="AW448" s="83" t="b">
        <v>0</v>
      </c>
    </row>
    <row r="449" spans="29:49" x14ac:dyDescent="0.3">
      <c r="AC449" s="84"/>
      <c r="AD449" s="90"/>
      <c r="AE449" s="90"/>
      <c r="AF449" s="90"/>
      <c r="AG449" s="90">
        <v>3</v>
      </c>
      <c r="AH449" s="90"/>
      <c r="AI449" s="90"/>
      <c r="AJ449" s="90"/>
      <c r="AK449" s="90"/>
      <c r="AL449" s="90"/>
      <c r="AW449" s="83" t="b">
        <v>0</v>
      </c>
    </row>
    <row r="450" spans="29:49" x14ac:dyDescent="0.3">
      <c r="AC450" s="84"/>
      <c r="AD450" s="90"/>
      <c r="AE450" s="90"/>
      <c r="AF450" s="90"/>
      <c r="AG450" s="90">
        <v>3</v>
      </c>
      <c r="AH450" s="90"/>
      <c r="AI450" s="90"/>
      <c r="AJ450" s="90"/>
      <c r="AK450" s="90">
        <v>2</v>
      </c>
      <c r="AL450" s="90"/>
      <c r="AW450" s="83" t="b">
        <v>1</v>
      </c>
    </row>
    <row r="451" spans="29:49" x14ac:dyDescent="0.3">
      <c r="AC451" s="84"/>
      <c r="AD451" s="90"/>
      <c r="AE451" s="90"/>
      <c r="AF451" s="90">
        <v>3</v>
      </c>
      <c r="AG451" s="90"/>
      <c r="AH451" s="90"/>
      <c r="AI451" s="90"/>
      <c r="AJ451" s="90"/>
      <c r="AK451" s="90"/>
      <c r="AL451" s="90"/>
      <c r="AW451" s="83" t="b">
        <v>0</v>
      </c>
    </row>
    <row r="452" spans="29:49" x14ac:dyDescent="0.3">
      <c r="AC452" s="84"/>
      <c r="AD452" s="90"/>
      <c r="AE452" s="90"/>
      <c r="AF452" s="90">
        <v>3</v>
      </c>
      <c r="AG452" s="90"/>
      <c r="AH452" s="90"/>
      <c r="AI452" s="90"/>
      <c r="AJ452" s="90"/>
      <c r="AK452" s="90"/>
      <c r="AL452" s="90"/>
      <c r="AW452" s="83" t="b">
        <v>0</v>
      </c>
    </row>
    <row r="453" spans="29:49" x14ac:dyDescent="0.3">
      <c r="AC453" s="84"/>
      <c r="AD453" s="90"/>
      <c r="AE453" s="90"/>
      <c r="AF453" s="90">
        <v>2</v>
      </c>
      <c r="AG453" s="90">
        <v>3</v>
      </c>
      <c r="AH453" s="90"/>
      <c r="AI453" s="90"/>
      <c r="AJ453" s="90"/>
      <c r="AK453" s="90"/>
      <c r="AL453" s="90"/>
      <c r="AW453" s="83" t="b">
        <v>1</v>
      </c>
    </row>
    <row r="454" spans="29:49" x14ac:dyDescent="0.3">
      <c r="AC454" s="84"/>
      <c r="AD454" s="90">
        <v>3</v>
      </c>
      <c r="AE454" s="90">
        <v>2</v>
      </c>
      <c r="AF454" s="90">
        <v>2</v>
      </c>
      <c r="AG454" s="90"/>
      <c r="AH454" s="90"/>
      <c r="AI454" s="90"/>
      <c r="AJ454" s="90"/>
      <c r="AK454" s="90"/>
      <c r="AL454" s="90"/>
      <c r="AW454" s="83" t="b">
        <v>1</v>
      </c>
    </row>
    <row r="455" spans="29:49" x14ac:dyDescent="0.3">
      <c r="AC455" s="84"/>
      <c r="AD455" s="90">
        <v>3</v>
      </c>
      <c r="AE455" s="90"/>
      <c r="AF455" s="90"/>
      <c r="AG455" s="90"/>
      <c r="AH455" s="90"/>
      <c r="AI455" s="90">
        <v>2</v>
      </c>
      <c r="AJ455" s="90">
        <v>2</v>
      </c>
      <c r="AK455" s="90"/>
      <c r="AL455" s="90"/>
      <c r="AW455" s="83" t="b">
        <v>1</v>
      </c>
    </row>
    <row r="456" spans="29:49" x14ac:dyDescent="0.3">
      <c r="AC456" s="100"/>
      <c r="AD456" s="105"/>
      <c r="AE456" s="105">
        <v>2</v>
      </c>
      <c r="AF456" s="105">
        <v>3</v>
      </c>
      <c r="AG456" s="105"/>
      <c r="AH456" s="105"/>
      <c r="AI456" s="105"/>
      <c r="AJ456" s="105"/>
      <c r="AK456" s="105"/>
      <c r="AL456" s="105"/>
      <c r="AW456" s="99" t="b">
        <v>0</v>
      </c>
    </row>
    <row r="457" spans="29:49" x14ac:dyDescent="0.3">
      <c r="AC457" s="100"/>
      <c r="AD457" s="105"/>
      <c r="AE457" s="105"/>
      <c r="AF457" s="105"/>
      <c r="AG457" s="105">
        <v>3</v>
      </c>
      <c r="AH457" s="105"/>
      <c r="AI457" s="105"/>
      <c r="AJ457" s="105"/>
      <c r="AK457" s="105"/>
      <c r="AL457" s="105"/>
      <c r="AW457" s="99" t="b">
        <v>0</v>
      </c>
    </row>
    <row r="458" spans="29:49" x14ac:dyDescent="0.3">
      <c r="AC458" s="100"/>
      <c r="AD458" s="105"/>
      <c r="AE458" s="105"/>
      <c r="AF458" s="105"/>
      <c r="AG458" s="105">
        <v>3</v>
      </c>
      <c r="AH458" s="105"/>
      <c r="AI458" s="105"/>
      <c r="AJ458" s="105"/>
      <c r="AK458" s="105"/>
      <c r="AL458" s="105"/>
      <c r="AW458" s="99" t="b">
        <v>1</v>
      </c>
    </row>
    <row r="459" spans="29:49" x14ac:dyDescent="0.3">
      <c r="AC459" s="84"/>
      <c r="AD459" s="90">
        <v>2</v>
      </c>
      <c r="AE459" s="90"/>
      <c r="AF459" s="90"/>
      <c r="AG459" s="90"/>
      <c r="AH459" s="90"/>
      <c r="AI459" s="90"/>
      <c r="AJ459" s="90">
        <v>3</v>
      </c>
      <c r="AK459" s="90"/>
      <c r="AL459" s="90"/>
      <c r="AW459" s="83" t="b">
        <v>0</v>
      </c>
    </row>
    <row r="460" spans="29:49" x14ac:dyDescent="0.3">
      <c r="AC460" s="84"/>
      <c r="AD460" s="90"/>
      <c r="AE460" s="90">
        <v>3</v>
      </c>
      <c r="AF460" s="90">
        <v>2</v>
      </c>
      <c r="AG460" s="90">
        <v>2</v>
      </c>
      <c r="AH460" s="90"/>
      <c r="AI460" s="90"/>
      <c r="AJ460" s="90"/>
      <c r="AK460" s="90"/>
      <c r="AL460" s="90"/>
      <c r="AW460" s="83" t="b">
        <v>0</v>
      </c>
    </row>
    <row r="461" spans="29:49" x14ac:dyDescent="0.3">
      <c r="AC461" s="84"/>
      <c r="AD461" s="90"/>
      <c r="AE461" s="90">
        <v>3</v>
      </c>
      <c r="AF461" s="90">
        <v>2</v>
      </c>
      <c r="AG461" s="90"/>
      <c r="AH461" s="90"/>
      <c r="AI461" s="90"/>
      <c r="AJ461" s="90"/>
      <c r="AK461" s="90"/>
      <c r="AL461" s="90"/>
      <c r="AW461" s="107" t="b">
        <v>0</v>
      </c>
    </row>
    <row r="462" spans="29:49" x14ac:dyDescent="0.3">
      <c r="AC462" s="84"/>
      <c r="AD462" s="90"/>
      <c r="AE462" s="90"/>
      <c r="AF462" s="90"/>
      <c r="AG462" s="90">
        <v>3</v>
      </c>
      <c r="AH462" s="90"/>
      <c r="AI462" s="90"/>
      <c r="AJ462" s="90"/>
      <c r="AK462" s="90"/>
      <c r="AL462" s="90"/>
      <c r="AW462" s="83" t="b">
        <v>1</v>
      </c>
    </row>
    <row r="463" spans="29:49" x14ac:dyDescent="0.3">
      <c r="AC463" s="84"/>
      <c r="AD463" s="90"/>
      <c r="AE463" s="90"/>
      <c r="AF463" s="90">
        <v>2</v>
      </c>
      <c r="AG463" s="90">
        <v>3</v>
      </c>
      <c r="AH463" s="90"/>
      <c r="AI463" s="90"/>
      <c r="AJ463" s="90"/>
      <c r="AK463" s="90"/>
      <c r="AL463" s="90"/>
      <c r="AW463" s="83" t="b">
        <v>0</v>
      </c>
    </row>
    <row r="464" spans="29:49" x14ac:dyDescent="0.3">
      <c r="AC464" s="84"/>
      <c r="AD464" s="90">
        <v>3</v>
      </c>
      <c r="AE464" s="90"/>
      <c r="AF464" s="90"/>
      <c r="AG464" s="90"/>
      <c r="AH464" s="90"/>
      <c r="AI464" s="90"/>
      <c r="AJ464" s="90">
        <v>2</v>
      </c>
      <c r="AK464" s="90"/>
      <c r="AL464" s="90"/>
      <c r="AW464" s="83" t="b">
        <v>0</v>
      </c>
    </row>
    <row r="465" spans="29:49" x14ac:dyDescent="0.3">
      <c r="AC465" s="84"/>
      <c r="AD465" s="90"/>
      <c r="AE465" s="90"/>
      <c r="AF465" s="90"/>
      <c r="AG465" s="90">
        <v>3</v>
      </c>
      <c r="AH465" s="90"/>
      <c r="AI465" s="90"/>
      <c r="AJ465" s="90"/>
      <c r="AK465" s="90"/>
      <c r="AL465" s="90"/>
      <c r="AW465" s="83" t="b">
        <v>1</v>
      </c>
    </row>
    <row r="466" spans="29:49" x14ac:dyDescent="0.3">
      <c r="AC466" s="84"/>
      <c r="AD466" s="90"/>
      <c r="AE466" s="90"/>
      <c r="AF466" s="90"/>
      <c r="AG466" s="90">
        <v>3</v>
      </c>
      <c r="AH466" s="90">
        <v>2</v>
      </c>
      <c r="AI466" s="90"/>
      <c r="AJ466" s="90"/>
      <c r="AK466" s="90"/>
      <c r="AL466" s="90"/>
      <c r="AW466" s="83" t="b">
        <v>0</v>
      </c>
    </row>
    <row r="467" spans="29:49" x14ac:dyDescent="0.3">
      <c r="AC467" s="84"/>
      <c r="AD467" s="90"/>
      <c r="AE467" s="90"/>
      <c r="AF467" s="90">
        <v>3</v>
      </c>
      <c r="AG467" s="90"/>
      <c r="AH467" s="90"/>
      <c r="AI467" s="90"/>
      <c r="AJ467" s="90"/>
      <c r="AK467" s="90"/>
      <c r="AL467" s="90"/>
      <c r="AW467" s="83" t="b">
        <v>1</v>
      </c>
    </row>
    <row r="468" spans="29:49" x14ac:dyDescent="0.3">
      <c r="AC468" s="84"/>
      <c r="AD468" s="90">
        <v>3</v>
      </c>
      <c r="AE468" s="90"/>
      <c r="AF468" s="90">
        <v>2</v>
      </c>
      <c r="AG468" s="90">
        <v>1</v>
      </c>
      <c r="AH468" s="90">
        <v>2</v>
      </c>
      <c r="AI468" s="90"/>
      <c r="AJ468" s="90"/>
      <c r="AK468" s="90"/>
      <c r="AL468" s="90"/>
      <c r="AW468" s="83" t="b">
        <v>1</v>
      </c>
    </row>
    <row r="469" spans="29:49" x14ac:dyDescent="0.3">
      <c r="AC469" s="84"/>
      <c r="AD469" s="90"/>
      <c r="AE469" s="90">
        <v>1</v>
      </c>
      <c r="AF469" s="90">
        <v>2</v>
      </c>
      <c r="AG469" s="90">
        <v>3</v>
      </c>
      <c r="AH469" s="90"/>
      <c r="AI469" s="90"/>
      <c r="AJ469" s="90"/>
      <c r="AK469" s="90"/>
      <c r="AL469" s="90"/>
      <c r="AW469" s="83" t="b">
        <v>1</v>
      </c>
    </row>
    <row r="470" spans="29:49" x14ac:dyDescent="0.3">
      <c r="AC470" s="84"/>
      <c r="AD470" s="90"/>
      <c r="AE470" s="90">
        <v>2</v>
      </c>
      <c r="AF470" s="90"/>
      <c r="AG470" s="90">
        <v>3</v>
      </c>
      <c r="AH470" s="90"/>
      <c r="AI470" s="90"/>
      <c r="AJ470" s="90"/>
      <c r="AK470" s="90"/>
      <c r="AL470" s="90"/>
      <c r="AW470" s="83" t="b">
        <v>0</v>
      </c>
    </row>
    <row r="471" spans="29:49" x14ac:dyDescent="0.3">
      <c r="AC471" s="84"/>
      <c r="AD471" s="90"/>
      <c r="AE471" s="90">
        <v>3</v>
      </c>
      <c r="AF471" s="90">
        <v>2</v>
      </c>
      <c r="AG471" s="90"/>
      <c r="AH471" s="90"/>
      <c r="AI471" s="90"/>
      <c r="AJ471" s="90"/>
      <c r="AK471" s="90"/>
      <c r="AL471" s="90"/>
      <c r="AW471" s="83" t="b">
        <v>1</v>
      </c>
    </row>
  </sheetData>
  <mergeCells count="43">
    <mergeCell ref="Y1:Y4"/>
    <mergeCell ref="Z1:Z4"/>
    <mergeCell ref="AN3:AN4"/>
    <mergeCell ref="AO3:AO4"/>
    <mergeCell ref="AP3:AP4"/>
    <mergeCell ref="AI3:AI4"/>
    <mergeCell ref="AJ3:AJ4"/>
    <mergeCell ref="AK3:AK4"/>
    <mergeCell ref="AL3:AL4"/>
    <mergeCell ref="AD3:AD4"/>
    <mergeCell ref="AE3:AE4"/>
    <mergeCell ref="AF3:AF4"/>
    <mergeCell ref="AG3:AG4"/>
    <mergeCell ref="AH3:AH4"/>
    <mergeCell ref="AA1:AA4"/>
    <mergeCell ref="AQ3:AQ4"/>
    <mergeCell ref="AR3:AR4"/>
    <mergeCell ref="AS3:AS4"/>
    <mergeCell ref="AT3:AT4"/>
    <mergeCell ref="AU3:AU4"/>
    <mergeCell ref="P1:P4"/>
    <mergeCell ref="F1:F4"/>
    <mergeCell ref="D1:D4"/>
    <mergeCell ref="G1:G4"/>
    <mergeCell ref="H1:H4"/>
    <mergeCell ref="I1:I4"/>
    <mergeCell ref="J1:J4"/>
    <mergeCell ref="W1:W4"/>
    <mergeCell ref="A1:A4"/>
    <mergeCell ref="B1:B4"/>
    <mergeCell ref="C1:C4"/>
    <mergeCell ref="E2:E4"/>
    <mergeCell ref="Q1:Q4"/>
    <mergeCell ref="R1:R4"/>
    <mergeCell ref="S1:S4"/>
    <mergeCell ref="T1:T4"/>
    <mergeCell ref="U1:U4"/>
    <mergeCell ref="V1:V4"/>
    <mergeCell ref="K1:K4"/>
    <mergeCell ref="L1:L4"/>
    <mergeCell ref="M1:M4"/>
    <mergeCell ref="N1:N4"/>
    <mergeCell ref="O1:O4"/>
  </mergeCells>
  <pageMargins left="0.7" right="0.7" top="0.75" bottom="0.75" header="0.3" footer="0.3"/>
  <pageSetup paperSize="9" orientation="portrait" verticalDpi="0" r:id="rId1"/>
  <ignoredErrors>
    <ignoredError sqref="H12" formulaRange="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368638D-7718-4FEF-B76F-7800C57467C0}">
          <x14:formula1>
            <xm:f>'Lookup Tables'!$A$4:$A$6</xm:f>
          </x14:formula1>
          <xm:sqref>AD91 AD164:AL346 AD364:AL471 AD125:AL162 AD92:AL119 AD70:AL90 AF91:AL91</xm:sqref>
        </x14:dataValidation>
        <x14:dataValidation type="list" allowBlank="1" showInputMessage="1" showErrorMessage="1" xr:uid="{6833CF5B-A067-4906-B535-8A7A6E563228}">
          <x14:formula1>
            <xm:f>'Developer Intentions'!$B$3:$B$11</xm:f>
          </x14:formula1>
          <xm:sqref>AC70:AC119 AC164:AC346 AC364:AC471 AC125:AC162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1DE0-98A9-4996-9D4E-20DB229090A3}">
  <sheetPr>
    <tabColor theme="9" tint="0.39997558519241921"/>
  </sheetPr>
  <dimension ref="A1:C10"/>
  <sheetViews>
    <sheetView workbookViewId="0">
      <selection activeCell="E61" sqref="E61"/>
    </sheetView>
  </sheetViews>
  <sheetFormatPr defaultRowHeight="14.4" x14ac:dyDescent="0.3"/>
  <cols>
    <col min="1" max="1" width="63" customWidth="1"/>
    <col min="2" max="4" width="17.88671875" customWidth="1"/>
  </cols>
  <sheetData>
    <row r="1" spans="1:3" ht="25.8" x14ac:dyDescent="0.5">
      <c r="A1" s="32" t="s">
        <v>4377</v>
      </c>
    </row>
    <row r="2" spans="1:3" x14ac:dyDescent="0.3">
      <c r="A2" s="26" t="s">
        <v>2550</v>
      </c>
      <c r="B2" s="28" t="s">
        <v>2554</v>
      </c>
      <c r="C2" s="28" t="s">
        <v>2790</v>
      </c>
    </row>
    <row r="3" spans="1:3" ht="28.8" x14ac:dyDescent="0.3">
      <c r="A3" s="9" t="s">
        <v>3114</v>
      </c>
      <c r="B3">
        <f>COUNTIF('All Questions'!$AP$5:$AP$363, "TRUE")</f>
        <v>229</v>
      </c>
      <c r="C3" s="27">
        <f>B3/COUNTA('All Questions'!$AP$5:$AP$363)</f>
        <v>0.63788300835654599</v>
      </c>
    </row>
    <row r="4" spans="1:3" ht="28.8" x14ac:dyDescent="0.3">
      <c r="A4" s="29" t="s">
        <v>3115</v>
      </c>
      <c r="B4" s="30">
        <f>COUNTIF('All Questions'!$AP$5:$AP$363, "FALSE")</f>
        <v>130</v>
      </c>
      <c r="C4" s="31">
        <f>B4/COUNTA('All Questions'!$AP$5:$AP$363)</f>
        <v>0.36211699164345401</v>
      </c>
    </row>
    <row r="5" spans="1:3" ht="28.8" x14ac:dyDescent="0.3">
      <c r="A5" s="9" t="s">
        <v>3116</v>
      </c>
      <c r="B5">
        <f>COUNTIF('All Questions'!$E$5:$E$363, "&gt;0")</f>
        <v>253</v>
      </c>
      <c r="C5" s="27">
        <f>B5/COUNTA('All Questions'!$E$5:$E$363)</f>
        <v>0.70473537604456826</v>
      </c>
    </row>
    <row r="6" spans="1:3" ht="28.8" x14ac:dyDescent="0.3">
      <c r="A6" s="29" t="s">
        <v>3117</v>
      </c>
      <c r="B6" s="30">
        <f>COUNTIF('All Questions'!$E$5:$E$363, "=0")</f>
        <v>106</v>
      </c>
      <c r="C6" s="31">
        <f>B6/COUNTA('All Questions'!$E$5:$E$363)</f>
        <v>0.29526462395543174</v>
      </c>
    </row>
    <row r="7" spans="1:3" ht="28.8" x14ac:dyDescent="0.3">
      <c r="A7" s="117" t="s">
        <v>4047</v>
      </c>
      <c r="B7" s="30">
        <f>COUNTIFS('All Questions'!$E$5:$E$363, "&gt;0",'All Questions'!$AP$5:$AP$363, "FALSE")</f>
        <v>34</v>
      </c>
      <c r="C7" s="31">
        <f>B7/COUNTA('All Questions'!$E$5:$E$363)</f>
        <v>9.4707520891364902E-2</v>
      </c>
    </row>
    <row r="10" spans="1:3" x14ac:dyDescent="0.3">
      <c r="A10" t="s">
        <v>4080</v>
      </c>
      <c r="B10">
        <f>COUNTIF('All Questions'!CG5:CG363, "=T")</f>
        <v>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G235"/>
  <sheetViews>
    <sheetView workbookViewId="0">
      <pane ySplit="1" topLeftCell="A2" activePane="bottomLeft" state="frozen"/>
      <selection pane="bottomLeft" activeCell="H20" sqref="H20"/>
    </sheetView>
  </sheetViews>
  <sheetFormatPr defaultRowHeight="14.4" x14ac:dyDescent="0.3"/>
  <cols>
    <col min="1" max="1" width="25.109375" bestFit="1" customWidth="1"/>
    <col min="2" max="3" width="12" customWidth="1"/>
    <col min="5" max="5" width="25.109375" bestFit="1" customWidth="1"/>
    <col min="6" max="7" width="12" customWidth="1"/>
  </cols>
  <sheetData>
    <row r="1" spans="1:7" x14ac:dyDescent="0.3">
      <c r="A1" s="4" t="s">
        <v>2553</v>
      </c>
      <c r="B1" s="127" t="s">
        <v>2554</v>
      </c>
      <c r="C1" s="127" t="s">
        <v>2790</v>
      </c>
      <c r="E1" s="4" t="s">
        <v>4081</v>
      </c>
      <c r="F1" s="127" t="s">
        <v>2554</v>
      </c>
      <c r="G1" s="127" t="s">
        <v>2790</v>
      </c>
    </row>
    <row r="2" spans="1:7" x14ac:dyDescent="0.3">
      <c r="A2" t="s">
        <v>2555</v>
      </c>
      <c r="B2">
        <v>198</v>
      </c>
      <c r="C2" s="27">
        <f>B2/359</f>
        <v>0.55153203342618384</v>
      </c>
      <c r="E2" t="s">
        <v>2558</v>
      </c>
      <c r="F2">
        <v>80</v>
      </c>
      <c r="G2" s="27">
        <f t="shared" ref="G2:G7" si="0">F2/359</f>
        <v>0.22284122562674094</v>
      </c>
    </row>
    <row r="3" spans="1:7" x14ac:dyDescent="0.3">
      <c r="A3" t="s">
        <v>2556</v>
      </c>
      <c r="B3">
        <v>135</v>
      </c>
      <c r="C3" s="27">
        <f t="shared" ref="C3:C66" si="1">B3/359</f>
        <v>0.37604456824512533</v>
      </c>
      <c r="E3" t="s">
        <v>2562</v>
      </c>
      <c r="F3">
        <v>31</v>
      </c>
      <c r="G3" s="27">
        <f t="shared" si="0"/>
        <v>8.6350974930362118E-2</v>
      </c>
    </row>
    <row r="4" spans="1:7" x14ac:dyDescent="0.3">
      <c r="A4" t="s">
        <v>2557</v>
      </c>
      <c r="B4">
        <v>104</v>
      </c>
      <c r="C4" s="27">
        <f t="shared" si="1"/>
        <v>0.28969359331476324</v>
      </c>
      <c r="E4" t="s">
        <v>2565</v>
      </c>
      <c r="F4">
        <v>13</v>
      </c>
      <c r="G4" s="27">
        <f t="shared" si="0"/>
        <v>3.6211699164345405E-2</v>
      </c>
    </row>
    <row r="5" spans="1:7" x14ac:dyDescent="0.3">
      <c r="A5" t="s">
        <v>2559</v>
      </c>
      <c r="B5">
        <v>80</v>
      </c>
      <c r="C5" s="27">
        <f t="shared" si="1"/>
        <v>0.22284122562674094</v>
      </c>
      <c r="E5" t="s">
        <v>2574</v>
      </c>
      <c r="F5">
        <v>6</v>
      </c>
      <c r="G5" s="27">
        <f t="shared" si="0"/>
        <v>1.6713091922005572E-2</v>
      </c>
    </row>
    <row r="6" spans="1:7" x14ac:dyDescent="0.3">
      <c r="A6" t="s">
        <v>2558</v>
      </c>
      <c r="B6">
        <v>80</v>
      </c>
      <c r="C6" s="27">
        <f t="shared" si="1"/>
        <v>0.22284122562674094</v>
      </c>
      <c r="E6" t="s">
        <v>2602</v>
      </c>
      <c r="F6">
        <v>4</v>
      </c>
      <c r="G6" s="27">
        <f t="shared" si="0"/>
        <v>1.1142061281337047E-2</v>
      </c>
    </row>
    <row r="7" spans="1:7" x14ac:dyDescent="0.3">
      <c r="A7" t="s">
        <v>2560</v>
      </c>
      <c r="B7">
        <v>65</v>
      </c>
      <c r="C7" s="27">
        <f t="shared" si="1"/>
        <v>0.18105849582172701</v>
      </c>
      <c r="E7" t="s">
        <v>2590</v>
      </c>
      <c r="F7">
        <v>3</v>
      </c>
      <c r="G7" s="27">
        <f t="shared" si="0"/>
        <v>8.356545961002786E-3</v>
      </c>
    </row>
    <row r="8" spans="1:7" x14ac:dyDescent="0.3">
      <c r="A8" t="s">
        <v>2561</v>
      </c>
      <c r="B8">
        <v>44</v>
      </c>
      <c r="C8" s="27">
        <f t="shared" si="1"/>
        <v>0.12256267409470752</v>
      </c>
      <c r="E8" t="s">
        <v>2610</v>
      </c>
      <c r="F8">
        <v>2</v>
      </c>
      <c r="G8" s="27">
        <f t="shared" ref="G8:G9" si="2">F8/359</f>
        <v>5.5710306406685237E-3</v>
      </c>
    </row>
    <row r="9" spans="1:7" x14ac:dyDescent="0.3">
      <c r="A9" t="s">
        <v>2563</v>
      </c>
      <c r="B9">
        <v>41</v>
      </c>
      <c r="C9" s="27">
        <f t="shared" si="1"/>
        <v>0.11420612813370473</v>
      </c>
      <c r="E9" t="s">
        <v>2614</v>
      </c>
      <c r="F9">
        <v>1</v>
      </c>
      <c r="G9" s="27">
        <f t="shared" si="2"/>
        <v>2.7855153203342618E-3</v>
      </c>
    </row>
    <row r="10" spans="1:7" x14ac:dyDescent="0.3">
      <c r="A10" t="s">
        <v>2562</v>
      </c>
      <c r="B10">
        <v>31</v>
      </c>
      <c r="C10" s="27">
        <f t="shared" si="1"/>
        <v>8.6350974930362118E-2</v>
      </c>
      <c r="E10" t="s">
        <v>2609</v>
      </c>
      <c r="F10">
        <v>1</v>
      </c>
      <c r="G10" s="27">
        <f t="shared" ref="G10" si="3">F10/359</f>
        <v>2.7855153203342618E-3</v>
      </c>
    </row>
    <row r="11" spans="1:7" x14ac:dyDescent="0.3">
      <c r="A11" t="s">
        <v>2566</v>
      </c>
      <c r="B11">
        <v>19</v>
      </c>
      <c r="C11" s="27">
        <f t="shared" si="1"/>
        <v>5.2924791086350974E-2</v>
      </c>
    </row>
    <row r="12" spans="1:7" x14ac:dyDescent="0.3">
      <c r="A12" t="s">
        <v>2567</v>
      </c>
      <c r="B12">
        <v>18</v>
      </c>
      <c r="C12" s="27">
        <f t="shared" si="1"/>
        <v>5.0139275766016712E-2</v>
      </c>
    </row>
    <row r="13" spans="1:7" x14ac:dyDescent="0.3">
      <c r="A13" t="s">
        <v>2570</v>
      </c>
      <c r="B13">
        <v>17</v>
      </c>
      <c r="C13" s="27">
        <f t="shared" si="1"/>
        <v>4.7353760445682451E-2</v>
      </c>
    </row>
    <row r="14" spans="1:7" x14ac:dyDescent="0.3">
      <c r="A14" t="s">
        <v>2571</v>
      </c>
      <c r="B14">
        <v>16</v>
      </c>
      <c r="C14" s="27">
        <f t="shared" si="1"/>
        <v>4.456824512534819E-2</v>
      </c>
    </row>
    <row r="15" spans="1:7" x14ac:dyDescent="0.3">
      <c r="A15" t="s">
        <v>2572</v>
      </c>
      <c r="B15">
        <v>16</v>
      </c>
      <c r="C15" s="27">
        <f t="shared" si="1"/>
        <v>4.456824512534819E-2</v>
      </c>
    </row>
    <row r="16" spans="1:7" x14ac:dyDescent="0.3">
      <c r="A16" t="s">
        <v>2568</v>
      </c>
      <c r="B16">
        <v>16</v>
      </c>
      <c r="C16" s="27">
        <f t="shared" si="1"/>
        <v>4.456824512534819E-2</v>
      </c>
    </row>
    <row r="17" spans="1:3" x14ac:dyDescent="0.3">
      <c r="A17" t="s">
        <v>2573</v>
      </c>
      <c r="B17">
        <v>15</v>
      </c>
      <c r="C17" s="27">
        <f t="shared" si="1"/>
        <v>4.1782729805013928E-2</v>
      </c>
    </row>
    <row r="18" spans="1:3" x14ac:dyDescent="0.3">
      <c r="A18" t="s">
        <v>2564</v>
      </c>
      <c r="B18">
        <v>14</v>
      </c>
      <c r="C18" s="27">
        <f t="shared" si="1"/>
        <v>3.8997214484679667E-2</v>
      </c>
    </row>
    <row r="19" spans="1:3" x14ac:dyDescent="0.3">
      <c r="A19" t="s">
        <v>2569</v>
      </c>
      <c r="B19">
        <v>14</v>
      </c>
      <c r="C19" s="27">
        <f t="shared" si="1"/>
        <v>3.8997214484679667E-2</v>
      </c>
    </row>
    <row r="20" spans="1:3" x14ac:dyDescent="0.3">
      <c r="A20" t="s">
        <v>2565</v>
      </c>
      <c r="B20">
        <v>13</v>
      </c>
      <c r="C20" s="27">
        <f t="shared" si="1"/>
        <v>3.6211699164345405E-2</v>
      </c>
    </row>
    <row r="21" spans="1:3" x14ac:dyDescent="0.3">
      <c r="A21" t="s">
        <v>2577</v>
      </c>
      <c r="B21">
        <v>10</v>
      </c>
      <c r="C21" s="27">
        <f t="shared" si="1"/>
        <v>2.7855153203342618E-2</v>
      </c>
    </row>
    <row r="22" spans="1:3" x14ac:dyDescent="0.3">
      <c r="A22" t="s">
        <v>2580</v>
      </c>
      <c r="B22">
        <v>9</v>
      </c>
      <c r="C22" s="27">
        <f t="shared" si="1"/>
        <v>2.5069637883008356E-2</v>
      </c>
    </row>
    <row r="23" spans="1:3" x14ac:dyDescent="0.3">
      <c r="A23" t="s">
        <v>2581</v>
      </c>
      <c r="B23">
        <v>9</v>
      </c>
      <c r="C23" s="27">
        <f t="shared" si="1"/>
        <v>2.5069637883008356E-2</v>
      </c>
    </row>
    <row r="24" spans="1:3" x14ac:dyDescent="0.3">
      <c r="A24" t="s">
        <v>2579</v>
      </c>
      <c r="B24">
        <v>9</v>
      </c>
      <c r="C24" s="27">
        <f t="shared" si="1"/>
        <v>2.5069637883008356E-2</v>
      </c>
    </row>
    <row r="25" spans="1:3" x14ac:dyDescent="0.3">
      <c r="A25" t="s">
        <v>2582</v>
      </c>
      <c r="B25">
        <v>9</v>
      </c>
      <c r="C25" s="27">
        <f t="shared" si="1"/>
        <v>2.5069637883008356E-2</v>
      </c>
    </row>
    <row r="26" spans="1:3" x14ac:dyDescent="0.3">
      <c r="A26" t="s">
        <v>2583</v>
      </c>
      <c r="B26">
        <v>9</v>
      </c>
      <c r="C26" s="27">
        <f t="shared" si="1"/>
        <v>2.5069637883008356E-2</v>
      </c>
    </row>
    <row r="27" spans="1:3" x14ac:dyDescent="0.3">
      <c r="A27" t="s">
        <v>2575</v>
      </c>
      <c r="B27">
        <v>8</v>
      </c>
      <c r="C27" s="27">
        <f t="shared" si="1"/>
        <v>2.2284122562674095E-2</v>
      </c>
    </row>
    <row r="28" spans="1:3" x14ac:dyDescent="0.3">
      <c r="A28" t="s">
        <v>2584</v>
      </c>
      <c r="B28">
        <v>8</v>
      </c>
      <c r="C28" s="27">
        <f t="shared" si="1"/>
        <v>2.2284122562674095E-2</v>
      </c>
    </row>
    <row r="29" spans="1:3" x14ac:dyDescent="0.3">
      <c r="A29" t="s">
        <v>2578</v>
      </c>
      <c r="B29">
        <v>7</v>
      </c>
      <c r="C29" s="27">
        <f t="shared" si="1"/>
        <v>1.9498607242339833E-2</v>
      </c>
    </row>
    <row r="30" spans="1:3" x14ac:dyDescent="0.3">
      <c r="A30" t="s">
        <v>2576</v>
      </c>
      <c r="B30">
        <v>7</v>
      </c>
      <c r="C30" s="27">
        <f t="shared" si="1"/>
        <v>1.9498607242339833E-2</v>
      </c>
    </row>
    <row r="31" spans="1:3" x14ac:dyDescent="0.3">
      <c r="A31" t="s">
        <v>2587</v>
      </c>
      <c r="B31">
        <v>7</v>
      </c>
      <c r="C31" s="27">
        <f t="shared" si="1"/>
        <v>1.9498607242339833E-2</v>
      </c>
    </row>
    <row r="32" spans="1:3" x14ac:dyDescent="0.3">
      <c r="A32" t="s">
        <v>2574</v>
      </c>
      <c r="B32">
        <v>6</v>
      </c>
      <c r="C32" s="27">
        <f t="shared" si="1"/>
        <v>1.6713091922005572E-2</v>
      </c>
    </row>
    <row r="33" spans="1:3" x14ac:dyDescent="0.3">
      <c r="A33" t="s">
        <v>2591</v>
      </c>
      <c r="B33">
        <v>6</v>
      </c>
      <c r="C33" s="27">
        <f t="shared" si="1"/>
        <v>1.6713091922005572E-2</v>
      </c>
    </row>
    <row r="34" spans="1:3" x14ac:dyDescent="0.3">
      <c r="A34" t="s">
        <v>2593</v>
      </c>
      <c r="B34">
        <v>6</v>
      </c>
      <c r="C34" s="27">
        <f t="shared" si="1"/>
        <v>1.6713091922005572E-2</v>
      </c>
    </row>
    <row r="35" spans="1:3" x14ac:dyDescent="0.3">
      <c r="A35" t="s">
        <v>2596</v>
      </c>
      <c r="B35">
        <v>6</v>
      </c>
      <c r="C35" s="27">
        <f t="shared" si="1"/>
        <v>1.6713091922005572E-2</v>
      </c>
    </row>
    <row r="36" spans="1:3" x14ac:dyDescent="0.3">
      <c r="A36" t="s">
        <v>2585</v>
      </c>
      <c r="B36">
        <v>5</v>
      </c>
      <c r="C36" s="27">
        <f t="shared" si="1"/>
        <v>1.3927576601671309E-2</v>
      </c>
    </row>
    <row r="37" spans="1:3" x14ac:dyDescent="0.3">
      <c r="A37" t="s">
        <v>2599</v>
      </c>
      <c r="B37">
        <v>5</v>
      </c>
      <c r="C37" s="27">
        <f t="shared" si="1"/>
        <v>1.3927576601671309E-2</v>
      </c>
    </row>
    <row r="38" spans="1:3" x14ac:dyDescent="0.3">
      <c r="A38" t="s">
        <v>2586</v>
      </c>
      <c r="B38">
        <v>5</v>
      </c>
      <c r="C38" s="27">
        <f t="shared" si="1"/>
        <v>1.3927576601671309E-2</v>
      </c>
    </row>
    <row r="39" spans="1:3" x14ac:dyDescent="0.3">
      <c r="A39" t="s">
        <v>2594</v>
      </c>
      <c r="B39">
        <v>5</v>
      </c>
      <c r="C39" s="27">
        <f t="shared" si="1"/>
        <v>1.3927576601671309E-2</v>
      </c>
    </row>
    <row r="40" spans="1:3" x14ac:dyDescent="0.3">
      <c r="A40" t="s">
        <v>2601</v>
      </c>
      <c r="B40">
        <v>5</v>
      </c>
      <c r="C40" s="27">
        <f t="shared" si="1"/>
        <v>1.3927576601671309E-2</v>
      </c>
    </row>
    <row r="41" spans="1:3" x14ac:dyDescent="0.3">
      <c r="A41" t="s">
        <v>2602</v>
      </c>
      <c r="B41">
        <v>4</v>
      </c>
      <c r="C41" s="27">
        <f t="shared" si="1"/>
        <v>1.1142061281337047E-2</v>
      </c>
    </row>
    <row r="42" spans="1:3" x14ac:dyDescent="0.3">
      <c r="A42" t="s">
        <v>2588</v>
      </c>
      <c r="B42">
        <v>4</v>
      </c>
      <c r="C42" s="27">
        <f t="shared" si="1"/>
        <v>1.1142061281337047E-2</v>
      </c>
    </row>
    <row r="43" spans="1:3" x14ac:dyDescent="0.3">
      <c r="A43" t="s">
        <v>2607</v>
      </c>
      <c r="B43">
        <v>4</v>
      </c>
      <c r="C43" s="27">
        <f t="shared" si="1"/>
        <v>1.1142061281337047E-2</v>
      </c>
    </row>
    <row r="44" spans="1:3" x14ac:dyDescent="0.3">
      <c r="A44" t="s">
        <v>2608</v>
      </c>
      <c r="B44">
        <v>4</v>
      </c>
      <c r="C44" s="27">
        <f t="shared" si="1"/>
        <v>1.1142061281337047E-2</v>
      </c>
    </row>
    <row r="45" spans="1:3" x14ac:dyDescent="0.3">
      <c r="A45" t="s">
        <v>2592</v>
      </c>
      <c r="B45">
        <v>4</v>
      </c>
      <c r="C45" s="27">
        <f t="shared" si="1"/>
        <v>1.1142061281337047E-2</v>
      </c>
    </row>
    <row r="46" spans="1:3" x14ac:dyDescent="0.3">
      <c r="A46" t="s">
        <v>2611</v>
      </c>
      <c r="B46">
        <v>4</v>
      </c>
      <c r="C46" s="27">
        <f t="shared" si="1"/>
        <v>1.1142061281337047E-2</v>
      </c>
    </row>
    <row r="47" spans="1:3" x14ac:dyDescent="0.3">
      <c r="A47" t="s">
        <v>2613</v>
      </c>
      <c r="B47">
        <v>4</v>
      </c>
      <c r="C47" s="27">
        <f t="shared" si="1"/>
        <v>1.1142061281337047E-2</v>
      </c>
    </row>
    <row r="48" spans="1:3" x14ac:dyDescent="0.3">
      <c r="A48" t="s">
        <v>2589</v>
      </c>
      <c r="B48">
        <v>3</v>
      </c>
      <c r="C48" s="27">
        <f t="shared" si="1"/>
        <v>8.356545961002786E-3</v>
      </c>
    </row>
    <row r="49" spans="1:3" x14ac:dyDescent="0.3">
      <c r="A49" t="s">
        <v>2603</v>
      </c>
      <c r="B49">
        <v>3</v>
      </c>
      <c r="C49" s="27">
        <f t="shared" si="1"/>
        <v>8.356545961002786E-3</v>
      </c>
    </row>
    <row r="50" spans="1:3" x14ac:dyDescent="0.3">
      <c r="A50" t="s">
        <v>2615</v>
      </c>
      <c r="B50">
        <v>3</v>
      </c>
      <c r="C50" s="27">
        <f t="shared" si="1"/>
        <v>8.356545961002786E-3</v>
      </c>
    </row>
    <row r="51" spans="1:3" x14ac:dyDescent="0.3">
      <c r="A51" t="s">
        <v>2597</v>
      </c>
      <c r="B51">
        <v>3</v>
      </c>
      <c r="C51" s="27">
        <f t="shared" si="1"/>
        <v>8.356545961002786E-3</v>
      </c>
    </row>
    <row r="52" spans="1:3" x14ac:dyDescent="0.3">
      <c r="A52" t="s">
        <v>2617</v>
      </c>
      <c r="B52">
        <v>3</v>
      </c>
      <c r="C52" s="27">
        <f t="shared" si="1"/>
        <v>8.356545961002786E-3</v>
      </c>
    </row>
    <row r="53" spans="1:3" x14ac:dyDescent="0.3">
      <c r="A53" t="s">
        <v>2619</v>
      </c>
      <c r="B53">
        <v>3</v>
      </c>
      <c r="C53" s="27">
        <f t="shared" si="1"/>
        <v>8.356545961002786E-3</v>
      </c>
    </row>
    <row r="54" spans="1:3" x14ac:dyDescent="0.3">
      <c r="A54" t="s">
        <v>2621</v>
      </c>
      <c r="B54">
        <v>3</v>
      </c>
      <c r="C54" s="27">
        <f t="shared" si="1"/>
        <v>8.356545961002786E-3</v>
      </c>
    </row>
    <row r="55" spans="1:3" x14ac:dyDescent="0.3">
      <c r="A55" t="s">
        <v>2590</v>
      </c>
      <c r="B55">
        <v>3</v>
      </c>
      <c r="C55" s="27">
        <f t="shared" si="1"/>
        <v>8.356545961002786E-3</v>
      </c>
    </row>
    <row r="56" spans="1:3" x14ac:dyDescent="0.3">
      <c r="A56" t="s">
        <v>2600</v>
      </c>
      <c r="B56">
        <v>3</v>
      </c>
      <c r="C56" s="27">
        <f t="shared" si="1"/>
        <v>8.356545961002786E-3</v>
      </c>
    </row>
    <row r="57" spans="1:3" x14ac:dyDescent="0.3">
      <c r="A57" t="s">
        <v>2624</v>
      </c>
      <c r="B57">
        <v>3</v>
      </c>
      <c r="C57" s="27">
        <f t="shared" si="1"/>
        <v>8.356545961002786E-3</v>
      </c>
    </row>
    <row r="58" spans="1:3" x14ac:dyDescent="0.3">
      <c r="A58" t="s">
        <v>2625</v>
      </c>
      <c r="B58">
        <v>3</v>
      </c>
      <c r="C58" s="27">
        <f t="shared" si="1"/>
        <v>8.356545961002786E-3</v>
      </c>
    </row>
    <row r="59" spans="1:3" x14ac:dyDescent="0.3">
      <c r="A59" t="s">
        <v>2612</v>
      </c>
      <c r="B59">
        <v>3</v>
      </c>
      <c r="C59" s="27">
        <f t="shared" si="1"/>
        <v>8.356545961002786E-3</v>
      </c>
    </row>
    <row r="60" spans="1:3" x14ac:dyDescent="0.3">
      <c r="A60" t="s">
        <v>2626</v>
      </c>
      <c r="B60">
        <v>3</v>
      </c>
      <c r="C60" s="27">
        <f t="shared" si="1"/>
        <v>8.356545961002786E-3</v>
      </c>
    </row>
    <row r="61" spans="1:3" x14ac:dyDescent="0.3">
      <c r="A61" t="s">
        <v>2627</v>
      </c>
      <c r="B61">
        <v>3</v>
      </c>
      <c r="C61" s="27">
        <f t="shared" si="1"/>
        <v>8.356545961002786E-3</v>
      </c>
    </row>
    <row r="62" spans="1:3" x14ac:dyDescent="0.3">
      <c r="A62" t="s">
        <v>2616</v>
      </c>
      <c r="B62">
        <v>2</v>
      </c>
      <c r="C62" s="27">
        <f t="shared" si="1"/>
        <v>5.5710306406685237E-3</v>
      </c>
    </row>
    <row r="63" spans="1:3" x14ac:dyDescent="0.3">
      <c r="A63" t="s">
        <v>2618</v>
      </c>
      <c r="B63">
        <v>2</v>
      </c>
      <c r="C63" s="27">
        <f t="shared" si="1"/>
        <v>5.5710306406685237E-3</v>
      </c>
    </row>
    <row r="64" spans="1:3" x14ac:dyDescent="0.3">
      <c r="A64" t="s">
        <v>2631</v>
      </c>
      <c r="B64">
        <v>2</v>
      </c>
      <c r="C64" s="27">
        <f t="shared" si="1"/>
        <v>5.5710306406685237E-3</v>
      </c>
    </row>
    <row r="65" spans="1:3" x14ac:dyDescent="0.3">
      <c r="A65" t="s">
        <v>2620</v>
      </c>
      <c r="B65">
        <v>2</v>
      </c>
      <c r="C65" s="27">
        <f t="shared" si="1"/>
        <v>5.5710306406685237E-3</v>
      </c>
    </row>
    <row r="66" spans="1:3" x14ac:dyDescent="0.3">
      <c r="A66" t="s">
        <v>2598</v>
      </c>
      <c r="B66">
        <v>2</v>
      </c>
      <c r="C66" s="27">
        <f t="shared" si="1"/>
        <v>5.5710306406685237E-3</v>
      </c>
    </row>
    <row r="67" spans="1:3" x14ac:dyDescent="0.3">
      <c r="A67" t="s">
        <v>2632</v>
      </c>
      <c r="B67">
        <v>2</v>
      </c>
      <c r="C67" s="27">
        <f t="shared" ref="C67:C130" si="4">B67/359</f>
        <v>5.5710306406685237E-3</v>
      </c>
    </row>
    <row r="68" spans="1:3" x14ac:dyDescent="0.3">
      <c r="A68" t="s">
        <v>2633</v>
      </c>
      <c r="B68">
        <v>2</v>
      </c>
      <c r="C68" s="27">
        <f t="shared" si="4"/>
        <v>5.5710306406685237E-3</v>
      </c>
    </row>
    <row r="69" spans="1:3" x14ac:dyDescent="0.3">
      <c r="A69" t="s">
        <v>2604</v>
      </c>
      <c r="B69">
        <v>2</v>
      </c>
      <c r="C69" s="27">
        <f t="shared" si="4"/>
        <v>5.5710306406685237E-3</v>
      </c>
    </row>
    <row r="70" spans="1:3" x14ac:dyDescent="0.3">
      <c r="A70" t="s">
        <v>2634</v>
      </c>
      <c r="B70">
        <v>2</v>
      </c>
      <c r="C70" s="27">
        <f t="shared" si="4"/>
        <v>5.5710306406685237E-3</v>
      </c>
    </row>
    <row r="71" spans="1:3" x14ac:dyDescent="0.3">
      <c r="A71" t="s">
        <v>2636</v>
      </c>
      <c r="B71">
        <v>2</v>
      </c>
      <c r="C71" s="27">
        <f t="shared" si="4"/>
        <v>5.5710306406685237E-3</v>
      </c>
    </row>
    <row r="72" spans="1:3" x14ac:dyDescent="0.3">
      <c r="A72" t="s">
        <v>2606</v>
      </c>
      <c r="B72">
        <v>2</v>
      </c>
      <c r="C72" s="27">
        <f t="shared" si="4"/>
        <v>5.5710306406685237E-3</v>
      </c>
    </row>
    <row r="73" spans="1:3" x14ac:dyDescent="0.3">
      <c r="A73" t="s">
        <v>2638</v>
      </c>
      <c r="B73">
        <v>2</v>
      </c>
      <c r="C73" s="27">
        <f t="shared" si="4"/>
        <v>5.5710306406685237E-3</v>
      </c>
    </row>
    <row r="74" spans="1:3" x14ac:dyDescent="0.3">
      <c r="A74" t="s">
        <v>2639</v>
      </c>
      <c r="B74">
        <v>2</v>
      </c>
      <c r="C74" s="27">
        <f t="shared" si="4"/>
        <v>5.5710306406685237E-3</v>
      </c>
    </row>
    <row r="75" spans="1:3" x14ac:dyDescent="0.3">
      <c r="A75" t="s">
        <v>2640</v>
      </c>
      <c r="B75">
        <v>2</v>
      </c>
      <c r="C75" s="27">
        <f t="shared" si="4"/>
        <v>5.5710306406685237E-3</v>
      </c>
    </row>
    <row r="76" spans="1:3" x14ac:dyDescent="0.3">
      <c r="A76" t="s">
        <v>2641</v>
      </c>
      <c r="B76">
        <v>2</v>
      </c>
      <c r="C76" s="27">
        <f t="shared" si="4"/>
        <v>5.5710306406685237E-3</v>
      </c>
    </row>
    <row r="77" spans="1:3" x14ac:dyDescent="0.3">
      <c r="A77" t="s">
        <v>2642</v>
      </c>
      <c r="B77">
        <v>2</v>
      </c>
      <c r="C77" s="27">
        <f t="shared" si="4"/>
        <v>5.5710306406685237E-3</v>
      </c>
    </row>
    <row r="78" spans="1:3" x14ac:dyDescent="0.3">
      <c r="A78" t="s">
        <v>2623</v>
      </c>
      <c r="B78">
        <v>2</v>
      </c>
      <c r="C78" s="27">
        <f t="shared" si="4"/>
        <v>5.5710306406685237E-3</v>
      </c>
    </row>
    <row r="79" spans="1:3" x14ac:dyDescent="0.3">
      <c r="A79" t="s">
        <v>2646</v>
      </c>
      <c r="B79">
        <v>2</v>
      </c>
      <c r="C79" s="27">
        <f t="shared" si="4"/>
        <v>5.5710306406685237E-3</v>
      </c>
    </row>
    <row r="80" spans="1:3" x14ac:dyDescent="0.3">
      <c r="A80" t="s">
        <v>2647</v>
      </c>
      <c r="B80">
        <v>2</v>
      </c>
      <c r="C80" s="27">
        <f t="shared" si="4"/>
        <v>5.5710306406685237E-3</v>
      </c>
    </row>
    <row r="81" spans="1:3" x14ac:dyDescent="0.3">
      <c r="A81" t="s">
        <v>2610</v>
      </c>
      <c r="B81">
        <v>2</v>
      </c>
      <c r="C81" s="27">
        <f t="shared" si="4"/>
        <v>5.5710306406685237E-3</v>
      </c>
    </row>
    <row r="82" spans="1:3" x14ac:dyDescent="0.3">
      <c r="A82" t="s">
        <v>2649</v>
      </c>
      <c r="B82">
        <v>2</v>
      </c>
      <c r="C82" s="27">
        <f t="shared" si="4"/>
        <v>5.5710306406685237E-3</v>
      </c>
    </row>
    <row r="83" spans="1:3" x14ac:dyDescent="0.3">
      <c r="A83" t="s">
        <v>2650</v>
      </c>
      <c r="B83">
        <v>2</v>
      </c>
      <c r="C83" s="27">
        <f t="shared" si="4"/>
        <v>5.5710306406685237E-3</v>
      </c>
    </row>
    <row r="84" spans="1:3" x14ac:dyDescent="0.3">
      <c r="A84" t="s">
        <v>2651</v>
      </c>
      <c r="B84">
        <v>2</v>
      </c>
      <c r="C84" s="27">
        <f t="shared" si="4"/>
        <v>5.5710306406685237E-3</v>
      </c>
    </row>
    <row r="85" spans="1:3" x14ac:dyDescent="0.3">
      <c r="A85" t="s">
        <v>2652</v>
      </c>
      <c r="B85">
        <v>2</v>
      </c>
      <c r="C85" s="27">
        <f t="shared" si="4"/>
        <v>5.5710306406685237E-3</v>
      </c>
    </row>
    <row r="86" spans="1:3" x14ac:dyDescent="0.3">
      <c r="A86" t="s">
        <v>2653</v>
      </c>
      <c r="B86">
        <v>2</v>
      </c>
      <c r="C86" s="27">
        <f t="shared" si="4"/>
        <v>5.5710306406685237E-3</v>
      </c>
    </row>
    <row r="87" spans="1:3" x14ac:dyDescent="0.3">
      <c r="A87" t="s">
        <v>2654</v>
      </c>
      <c r="B87">
        <v>2</v>
      </c>
      <c r="C87" s="27">
        <f t="shared" si="4"/>
        <v>5.5710306406685237E-3</v>
      </c>
    </row>
    <row r="88" spans="1:3" x14ac:dyDescent="0.3">
      <c r="A88" t="s">
        <v>2595</v>
      </c>
      <c r="B88">
        <v>2</v>
      </c>
      <c r="C88" s="27">
        <f t="shared" si="4"/>
        <v>5.5710306406685237E-3</v>
      </c>
    </row>
    <row r="89" spans="1:3" x14ac:dyDescent="0.3">
      <c r="A89" t="s">
        <v>2655</v>
      </c>
      <c r="B89">
        <v>1</v>
      </c>
      <c r="C89" s="27">
        <f t="shared" si="4"/>
        <v>2.7855153203342618E-3</v>
      </c>
    </row>
    <row r="90" spans="1:3" x14ac:dyDescent="0.3">
      <c r="A90" t="s">
        <v>2656</v>
      </c>
      <c r="B90">
        <v>1</v>
      </c>
      <c r="C90" s="27">
        <f t="shared" si="4"/>
        <v>2.7855153203342618E-3</v>
      </c>
    </row>
    <row r="91" spans="1:3" x14ac:dyDescent="0.3">
      <c r="A91" t="s">
        <v>2657</v>
      </c>
      <c r="B91">
        <v>1</v>
      </c>
      <c r="C91" s="27">
        <f t="shared" si="4"/>
        <v>2.7855153203342618E-3</v>
      </c>
    </row>
    <row r="92" spans="1:3" x14ac:dyDescent="0.3">
      <c r="A92" t="s">
        <v>2658</v>
      </c>
      <c r="B92">
        <v>1</v>
      </c>
      <c r="C92" s="27">
        <f t="shared" si="4"/>
        <v>2.7855153203342618E-3</v>
      </c>
    </row>
    <row r="93" spans="1:3" x14ac:dyDescent="0.3">
      <c r="A93" t="s">
        <v>2659</v>
      </c>
      <c r="B93">
        <v>1</v>
      </c>
      <c r="C93" s="27">
        <f t="shared" si="4"/>
        <v>2.7855153203342618E-3</v>
      </c>
    </row>
    <row r="94" spans="1:3" x14ac:dyDescent="0.3">
      <c r="A94" t="s">
        <v>2628</v>
      </c>
      <c r="B94">
        <v>1</v>
      </c>
      <c r="C94" s="27">
        <f t="shared" si="4"/>
        <v>2.7855153203342618E-3</v>
      </c>
    </row>
    <row r="95" spans="1:3" x14ac:dyDescent="0.3">
      <c r="A95" t="s">
        <v>2614</v>
      </c>
      <c r="B95">
        <v>1</v>
      </c>
      <c r="C95" s="27">
        <f t="shared" si="4"/>
        <v>2.7855153203342618E-3</v>
      </c>
    </row>
    <row r="96" spans="1:3" x14ac:dyDescent="0.3">
      <c r="A96" t="s">
        <v>2660</v>
      </c>
      <c r="B96">
        <v>1</v>
      </c>
      <c r="C96" s="27">
        <f t="shared" si="4"/>
        <v>2.7855153203342618E-3</v>
      </c>
    </row>
    <row r="97" spans="1:3" x14ac:dyDescent="0.3">
      <c r="A97" t="s">
        <v>2661</v>
      </c>
      <c r="B97">
        <v>1</v>
      </c>
      <c r="C97" s="27">
        <f t="shared" si="4"/>
        <v>2.7855153203342618E-3</v>
      </c>
    </row>
    <row r="98" spans="1:3" x14ac:dyDescent="0.3">
      <c r="A98" t="s">
        <v>2662</v>
      </c>
      <c r="B98">
        <v>1</v>
      </c>
      <c r="C98" s="27">
        <f t="shared" si="4"/>
        <v>2.7855153203342618E-3</v>
      </c>
    </row>
    <row r="99" spans="1:3" x14ac:dyDescent="0.3">
      <c r="A99" t="s">
        <v>2663</v>
      </c>
      <c r="B99">
        <v>1</v>
      </c>
      <c r="C99" s="27">
        <f t="shared" si="4"/>
        <v>2.7855153203342618E-3</v>
      </c>
    </row>
    <row r="100" spans="1:3" x14ac:dyDescent="0.3">
      <c r="A100" t="s">
        <v>2664</v>
      </c>
      <c r="B100">
        <v>1</v>
      </c>
      <c r="C100" s="27">
        <f t="shared" si="4"/>
        <v>2.7855153203342618E-3</v>
      </c>
    </row>
    <row r="101" spans="1:3" x14ac:dyDescent="0.3">
      <c r="A101" t="s">
        <v>2665</v>
      </c>
      <c r="B101">
        <v>1</v>
      </c>
      <c r="C101" s="27">
        <f t="shared" si="4"/>
        <v>2.7855153203342618E-3</v>
      </c>
    </row>
    <row r="102" spans="1:3" x14ac:dyDescent="0.3">
      <c r="A102" t="s">
        <v>2629</v>
      </c>
      <c r="B102">
        <v>1</v>
      </c>
      <c r="C102" s="27">
        <f t="shared" si="4"/>
        <v>2.7855153203342618E-3</v>
      </c>
    </row>
    <row r="103" spans="1:3" x14ac:dyDescent="0.3">
      <c r="A103" t="s">
        <v>2666</v>
      </c>
      <c r="B103">
        <v>1</v>
      </c>
      <c r="C103" s="27">
        <f t="shared" si="4"/>
        <v>2.7855153203342618E-3</v>
      </c>
    </row>
    <row r="104" spans="1:3" x14ac:dyDescent="0.3">
      <c r="A104" t="s">
        <v>2667</v>
      </c>
      <c r="B104">
        <v>1</v>
      </c>
      <c r="C104" s="27">
        <f t="shared" si="4"/>
        <v>2.7855153203342618E-3</v>
      </c>
    </row>
    <row r="105" spans="1:3" x14ac:dyDescent="0.3">
      <c r="A105" t="s">
        <v>2668</v>
      </c>
      <c r="B105">
        <v>1</v>
      </c>
      <c r="C105" s="27">
        <f t="shared" si="4"/>
        <v>2.7855153203342618E-3</v>
      </c>
    </row>
    <row r="106" spans="1:3" x14ac:dyDescent="0.3">
      <c r="A106" t="s">
        <v>2669</v>
      </c>
      <c r="B106">
        <v>1</v>
      </c>
      <c r="C106" s="27">
        <f t="shared" si="4"/>
        <v>2.7855153203342618E-3</v>
      </c>
    </row>
    <row r="107" spans="1:3" x14ac:dyDescent="0.3">
      <c r="A107" t="s">
        <v>2670</v>
      </c>
      <c r="B107">
        <v>1</v>
      </c>
      <c r="C107" s="27">
        <f t="shared" si="4"/>
        <v>2.7855153203342618E-3</v>
      </c>
    </row>
    <row r="108" spans="1:3" x14ac:dyDescent="0.3">
      <c r="A108" t="s">
        <v>2671</v>
      </c>
      <c r="B108">
        <v>1</v>
      </c>
      <c r="C108" s="27">
        <f t="shared" si="4"/>
        <v>2.7855153203342618E-3</v>
      </c>
    </row>
    <row r="109" spans="1:3" x14ac:dyDescent="0.3">
      <c r="A109" t="s">
        <v>2630</v>
      </c>
      <c r="B109">
        <v>1</v>
      </c>
      <c r="C109" s="27">
        <f t="shared" si="4"/>
        <v>2.7855153203342618E-3</v>
      </c>
    </row>
    <row r="110" spans="1:3" x14ac:dyDescent="0.3">
      <c r="A110" t="s">
        <v>2672</v>
      </c>
      <c r="B110">
        <v>1</v>
      </c>
      <c r="C110" s="27">
        <f t="shared" si="4"/>
        <v>2.7855153203342618E-3</v>
      </c>
    </row>
    <row r="111" spans="1:3" x14ac:dyDescent="0.3">
      <c r="A111" t="s">
        <v>2673</v>
      </c>
      <c r="B111">
        <v>1</v>
      </c>
      <c r="C111" s="27">
        <f t="shared" si="4"/>
        <v>2.7855153203342618E-3</v>
      </c>
    </row>
    <row r="112" spans="1:3" x14ac:dyDescent="0.3">
      <c r="A112" t="s">
        <v>2674</v>
      </c>
      <c r="B112">
        <v>1</v>
      </c>
      <c r="C112" s="27">
        <f t="shared" si="4"/>
        <v>2.7855153203342618E-3</v>
      </c>
    </row>
    <row r="113" spans="1:3" x14ac:dyDescent="0.3">
      <c r="A113" t="s">
        <v>2675</v>
      </c>
      <c r="B113">
        <v>1</v>
      </c>
      <c r="C113" s="27">
        <f t="shared" si="4"/>
        <v>2.7855153203342618E-3</v>
      </c>
    </row>
    <row r="114" spans="1:3" x14ac:dyDescent="0.3">
      <c r="A114" t="s">
        <v>2676</v>
      </c>
      <c r="B114">
        <v>1</v>
      </c>
      <c r="C114" s="27">
        <f t="shared" si="4"/>
        <v>2.7855153203342618E-3</v>
      </c>
    </row>
    <row r="115" spans="1:3" x14ac:dyDescent="0.3">
      <c r="A115" t="s">
        <v>2677</v>
      </c>
      <c r="B115">
        <v>1</v>
      </c>
      <c r="C115" s="27">
        <f t="shared" si="4"/>
        <v>2.7855153203342618E-3</v>
      </c>
    </row>
    <row r="116" spans="1:3" x14ac:dyDescent="0.3">
      <c r="A116" t="s">
        <v>2678</v>
      </c>
      <c r="B116">
        <v>1</v>
      </c>
      <c r="C116" s="27">
        <f t="shared" si="4"/>
        <v>2.7855153203342618E-3</v>
      </c>
    </row>
    <row r="117" spans="1:3" x14ac:dyDescent="0.3">
      <c r="A117" t="s">
        <v>2679</v>
      </c>
      <c r="B117">
        <v>1</v>
      </c>
      <c r="C117" s="27">
        <f t="shared" si="4"/>
        <v>2.7855153203342618E-3</v>
      </c>
    </row>
    <row r="118" spans="1:3" x14ac:dyDescent="0.3">
      <c r="A118" t="s">
        <v>2680</v>
      </c>
      <c r="B118">
        <v>1</v>
      </c>
      <c r="C118" s="27">
        <f t="shared" si="4"/>
        <v>2.7855153203342618E-3</v>
      </c>
    </row>
    <row r="119" spans="1:3" x14ac:dyDescent="0.3">
      <c r="A119" t="s">
        <v>2681</v>
      </c>
      <c r="B119">
        <v>1</v>
      </c>
      <c r="C119" s="27">
        <f t="shared" si="4"/>
        <v>2.7855153203342618E-3</v>
      </c>
    </row>
    <row r="120" spans="1:3" x14ac:dyDescent="0.3">
      <c r="A120" t="s">
        <v>2682</v>
      </c>
      <c r="B120">
        <v>1</v>
      </c>
      <c r="C120" s="27">
        <f t="shared" si="4"/>
        <v>2.7855153203342618E-3</v>
      </c>
    </row>
    <row r="121" spans="1:3" x14ac:dyDescent="0.3">
      <c r="A121" t="s">
        <v>2683</v>
      </c>
      <c r="B121">
        <v>1</v>
      </c>
      <c r="C121" s="27">
        <f t="shared" si="4"/>
        <v>2.7855153203342618E-3</v>
      </c>
    </row>
    <row r="122" spans="1:3" x14ac:dyDescent="0.3">
      <c r="A122" t="s">
        <v>2684</v>
      </c>
      <c r="B122">
        <v>1</v>
      </c>
      <c r="C122" s="27">
        <f t="shared" si="4"/>
        <v>2.7855153203342618E-3</v>
      </c>
    </row>
    <row r="123" spans="1:3" x14ac:dyDescent="0.3">
      <c r="A123" t="s">
        <v>2685</v>
      </c>
      <c r="B123">
        <v>1</v>
      </c>
      <c r="C123" s="27">
        <f t="shared" si="4"/>
        <v>2.7855153203342618E-3</v>
      </c>
    </row>
    <row r="124" spans="1:3" x14ac:dyDescent="0.3">
      <c r="A124" t="s">
        <v>2686</v>
      </c>
      <c r="B124">
        <v>1</v>
      </c>
      <c r="C124" s="27">
        <f t="shared" si="4"/>
        <v>2.7855153203342618E-3</v>
      </c>
    </row>
    <row r="125" spans="1:3" x14ac:dyDescent="0.3">
      <c r="A125" t="s">
        <v>2687</v>
      </c>
      <c r="B125">
        <v>1</v>
      </c>
      <c r="C125" s="27">
        <f t="shared" si="4"/>
        <v>2.7855153203342618E-3</v>
      </c>
    </row>
    <row r="126" spans="1:3" x14ac:dyDescent="0.3">
      <c r="A126" t="s">
        <v>2688</v>
      </c>
      <c r="B126">
        <v>1</v>
      </c>
      <c r="C126" s="27">
        <f t="shared" si="4"/>
        <v>2.7855153203342618E-3</v>
      </c>
    </row>
    <row r="127" spans="1:3" x14ac:dyDescent="0.3">
      <c r="A127" t="s">
        <v>2689</v>
      </c>
      <c r="B127">
        <v>1</v>
      </c>
      <c r="C127" s="27">
        <f t="shared" si="4"/>
        <v>2.7855153203342618E-3</v>
      </c>
    </row>
    <row r="128" spans="1:3" x14ac:dyDescent="0.3">
      <c r="A128" t="s">
        <v>2690</v>
      </c>
      <c r="B128">
        <v>1</v>
      </c>
      <c r="C128" s="27">
        <f t="shared" si="4"/>
        <v>2.7855153203342618E-3</v>
      </c>
    </row>
    <row r="129" spans="1:3" x14ac:dyDescent="0.3">
      <c r="A129" t="s">
        <v>2691</v>
      </c>
      <c r="B129">
        <v>1</v>
      </c>
      <c r="C129" s="27">
        <f t="shared" si="4"/>
        <v>2.7855153203342618E-3</v>
      </c>
    </row>
    <row r="130" spans="1:3" x14ac:dyDescent="0.3">
      <c r="A130" t="s">
        <v>2692</v>
      </c>
      <c r="B130">
        <v>1</v>
      </c>
      <c r="C130" s="27">
        <f t="shared" si="4"/>
        <v>2.7855153203342618E-3</v>
      </c>
    </row>
    <row r="131" spans="1:3" x14ac:dyDescent="0.3">
      <c r="A131" t="s">
        <v>2693</v>
      </c>
      <c r="B131">
        <v>1</v>
      </c>
      <c r="C131" s="27">
        <f t="shared" ref="C131:C194" si="5">B131/359</f>
        <v>2.7855153203342618E-3</v>
      </c>
    </row>
    <row r="132" spans="1:3" x14ac:dyDescent="0.3">
      <c r="A132" t="s">
        <v>2694</v>
      </c>
      <c r="B132">
        <v>1</v>
      </c>
      <c r="C132" s="27">
        <f t="shared" si="5"/>
        <v>2.7855153203342618E-3</v>
      </c>
    </row>
    <row r="133" spans="1:3" x14ac:dyDescent="0.3">
      <c r="A133" t="s">
        <v>2695</v>
      </c>
      <c r="B133">
        <v>1</v>
      </c>
      <c r="C133" s="27">
        <f t="shared" si="5"/>
        <v>2.7855153203342618E-3</v>
      </c>
    </row>
    <row r="134" spans="1:3" x14ac:dyDescent="0.3">
      <c r="A134" t="s">
        <v>2696</v>
      </c>
      <c r="B134">
        <v>1</v>
      </c>
      <c r="C134" s="27">
        <f t="shared" si="5"/>
        <v>2.7855153203342618E-3</v>
      </c>
    </row>
    <row r="135" spans="1:3" x14ac:dyDescent="0.3">
      <c r="A135" t="s">
        <v>2645</v>
      </c>
      <c r="B135">
        <v>1</v>
      </c>
      <c r="C135" s="27">
        <f t="shared" si="5"/>
        <v>2.7855153203342618E-3</v>
      </c>
    </row>
    <row r="136" spans="1:3" x14ac:dyDescent="0.3">
      <c r="A136" t="s">
        <v>2697</v>
      </c>
      <c r="B136">
        <v>1</v>
      </c>
      <c r="C136" s="27">
        <f t="shared" si="5"/>
        <v>2.7855153203342618E-3</v>
      </c>
    </row>
    <row r="137" spans="1:3" x14ac:dyDescent="0.3">
      <c r="A137" t="s">
        <v>2698</v>
      </c>
      <c r="B137">
        <v>1</v>
      </c>
      <c r="C137" s="27">
        <f t="shared" si="5"/>
        <v>2.7855153203342618E-3</v>
      </c>
    </row>
    <row r="138" spans="1:3" x14ac:dyDescent="0.3">
      <c r="A138" t="s">
        <v>2699</v>
      </c>
      <c r="B138">
        <v>1</v>
      </c>
      <c r="C138" s="27">
        <f t="shared" si="5"/>
        <v>2.7855153203342618E-3</v>
      </c>
    </row>
    <row r="139" spans="1:3" x14ac:dyDescent="0.3">
      <c r="A139" t="s">
        <v>2609</v>
      </c>
      <c r="B139">
        <v>1</v>
      </c>
      <c r="C139" s="27">
        <f t="shared" si="5"/>
        <v>2.7855153203342618E-3</v>
      </c>
    </row>
    <row r="140" spans="1:3" x14ac:dyDescent="0.3">
      <c r="A140" t="s">
        <v>2700</v>
      </c>
      <c r="B140">
        <v>1</v>
      </c>
      <c r="C140" s="27">
        <f t="shared" si="5"/>
        <v>2.7855153203342618E-3</v>
      </c>
    </row>
    <row r="141" spans="1:3" x14ac:dyDescent="0.3">
      <c r="A141" t="s">
        <v>2701</v>
      </c>
      <c r="B141">
        <v>1</v>
      </c>
      <c r="C141" s="27">
        <f t="shared" si="5"/>
        <v>2.7855153203342618E-3</v>
      </c>
    </row>
    <row r="142" spans="1:3" x14ac:dyDescent="0.3">
      <c r="A142" t="s">
        <v>2635</v>
      </c>
      <c r="B142">
        <v>1</v>
      </c>
      <c r="C142" s="27">
        <f t="shared" si="5"/>
        <v>2.7855153203342618E-3</v>
      </c>
    </row>
    <row r="143" spans="1:3" x14ac:dyDescent="0.3">
      <c r="A143" t="s">
        <v>2702</v>
      </c>
      <c r="B143">
        <v>1</v>
      </c>
      <c r="C143" s="27">
        <f t="shared" si="5"/>
        <v>2.7855153203342618E-3</v>
      </c>
    </row>
    <row r="144" spans="1:3" x14ac:dyDescent="0.3">
      <c r="A144" t="s">
        <v>2703</v>
      </c>
      <c r="B144">
        <v>1</v>
      </c>
      <c r="C144" s="27">
        <f t="shared" si="5"/>
        <v>2.7855153203342618E-3</v>
      </c>
    </row>
    <row r="145" spans="1:3" x14ac:dyDescent="0.3">
      <c r="A145" t="s">
        <v>2704</v>
      </c>
      <c r="B145">
        <v>1</v>
      </c>
      <c r="C145" s="27">
        <f t="shared" si="5"/>
        <v>2.7855153203342618E-3</v>
      </c>
    </row>
    <row r="146" spans="1:3" x14ac:dyDescent="0.3">
      <c r="A146" t="s">
        <v>2705</v>
      </c>
      <c r="B146">
        <v>1</v>
      </c>
      <c r="C146" s="27">
        <f t="shared" si="5"/>
        <v>2.7855153203342618E-3</v>
      </c>
    </row>
    <row r="147" spans="1:3" x14ac:dyDescent="0.3">
      <c r="A147" t="s">
        <v>2706</v>
      </c>
      <c r="B147">
        <v>1</v>
      </c>
      <c r="C147" s="27">
        <f t="shared" si="5"/>
        <v>2.7855153203342618E-3</v>
      </c>
    </row>
    <row r="148" spans="1:3" x14ac:dyDescent="0.3">
      <c r="A148" t="s">
        <v>2707</v>
      </c>
      <c r="B148">
        <v>1</v>
      </c>
      <c r="C148" s="27">
        <f t="shared" si="5"/>
        <v>2.7855153203342618E-3</v>
      </c>
    </row>
    <row r="149" spans="1:3" x14ac:dyDescent="0.3">
      <c r="A149" t="s">
        <v>2708</v>
      </c>
      <c r="B149">
        <v>1</v>
      </c>
      <c r="C149" s="27">
        <f t="shared" si="5"/>
        <v>2.7855153203342618E-3</v>
      </c>
    </row>
    <row r="150" spans="1:3" x14ac:dyDescent="0.3">
      <c r="A150" t="s">
        <v>2709</v>
      </c>
      <c r="B150">
        <v>1</v>
      </c>
      <c r="C150" s="27">
        <f t="shared" si="5"/>
        <v>2.7855153203342618E-3</v>
      </c>
    </row>
    <row r="151" spans="1:3" x14ac:dyDescent="0.3">
      <c r="A151" t="s">
        <v>2710</v>
      </c>
      <c r="B151">
        <v>1</v>
      </c>
      <c r="C151" s="27">
        <f t="shared" si="5"/>
        <v>2.7855153203342618E-3</v>
      </c>
    </row>
    <row r="152" spans="1:3" x14ac:dyDescent="0.3">
      <c r="A152" t="s">
        <v>2637</v>
      </c>
      <c r="B152">
        <v>1</v>
      </c>
      <c r="C152" s="27">
        <f t="shared" si="5"/>
        <v>2.7855153203342618E-3</v>
      </c>
    </row>
    <row r="153" spans="1:3" x14ac:dyDescent="0.3">
      <c r="A153" t="s">
        <v>2711</v>
      </c>
      <c r="B153">
        <v>1</v>
      </c>
      <c r="C153" s="27">
        <f t="shared" si="5"/>
        <v>2.7855153203342618E-3</v>
      </c>
    </row>
    <row r="154" spans="1:3" x14ac:dyDescent="0.3">
      <c r="A154" t="s">
        <v>2712</v>
      </c>
      <c r="B154">
        <v>1</v>
      </c>
      <c r="C154" s="27">
        <f t="shared" si="5"/>
        <v>2.7855153203342618E-3</v>
      </c>
    </row>
    <row r="155" spans="1:3" x14ac:dyDescent="0.3">
      <c r="A155" t="s">
        <v>2713</v>
      </c>
      <c r="B155">
        <v>1</v>
      </c>
      <c r="C155" s="27">
        <f t="shared" si="5"/>
        <v>2.7855153203342618E-3</v>
      </c>
    </row>
    <row r="156" spans="1:3" x14ac:dyDescent="0.3">
      <c r="A156" t="s">
        <v>2714</v>
      </c>
      <c r="B156">
        <v>1</v>
      </c>
      <c r="C156" s="27">
        <f t="shared" si="5"/>
        <v>2.7855153203342618E-3</v>
      </c>
    </row>
    <row r="157" spans="1:3" x14ac:dyDescent="0.3">
      <c r="A157" t="s">
        <v>2715</v>
      </c>
      <c r="B157">
        <v>1</v>
      </c>
      <c r="C157" s="27">
        <f t="shared" si="5"/>
        <v>2.7855153203342618E-3</v>
      </c>
    </row>
    <row r="158" spans="1:3" x14ac:dyDescent="0.3">
      <c r="A158" t="s">
        <v>2716</v>
      </c>
      <c r="B158">
        <v>1</v>
      </c>
      <c r="C158" s="27">
        <f t="shared" si="5"/>
        <v>2.7855153203342618E-3</v>
      </c>
    </row>
    <row r="159" spans="1:3" x14ac:dyDescent="0.3">
      <c r="A159" t="s">
        <v>2717</v>
      </c>
      <c r="B159">
        <v>1</v>
      </c>
      <c r="C159" s="27">
        <f t="shared" si="5"/>
        <v>2.7855153203342618E-3</v>
      </c>
    </row>
    <row r="160" spans="1:3" x14ac:dyDescent="0.3">
      <c r="A160" t="s">
        <v>2718</v>
      </c>
      <c r="B160">
        <v>1</v>
      </c>
      <c r="C160" s="27">
        <f t="shared" si="5"/>
        <v>2.7855153203342618E-3</v>
      </c>
    </row>
    <row r="161" spans="1:3" x14ac:dyDescent="0.3">
      <c r="A161" t="s">
        <v>2719</v>
      </c>
      <c r="B161">
        <v>1</v>
      </c>
      <c r="C161" s="27">
        <f t="shared" si="5"/>
        <v>2.7855153203342618E-3</v>
      </c>
    </row>
    <row r="162" spans="1:3" x14ac:dyDescent="0.3">
      <c r="A162" t="s">
        <v>2720</v>
      </c>
      <c r="B162">
        <v>1</v>
      </c>
      <c r="C162" s="27">
        <f t="shared" si="5"/>
        <v>2.7855153203342618E-3</v>
      </c>
    </row>
    <row r="163" spans="1:3" x14ac:dyDescent="0.3">
      <c r="A163" t="s">
        <v>2722</v>
      </c>
      <c r="B163">
        <v>1</v>
      </c>
      <c r="C163" s="27">
        <f t="shared" si="5"/>
        <v>2.7855153203342618E-3</v>
      </c>
    </row>
    <row r="164" spans="1:3" x14ac:dyDescent="0.3">
      <c r="A164" t="s">
        <v>2723</v>
      </c>
      <c r="B164">
        <v>1</v>
      </c>
      <c r="C164" s="27">
        <f t="shared" si="5"/>
        <v>2.7855153203342618E-3</v>
      </c>
    </row>
    <row r="165" spans="1:3" x14ac:dyDescent="0.3">
      <c r="A165" t="s">
        <v>2724</v>
      </c>
      <c r="B165">
        <v>1</v>
      </c>
      <c r="C165" s="27">
        <f t="shared" si="5"/>
        <v>2.7855153203342618E-3</v>
      </c>
    </row>
    <row r="166" spans="1:3" x14ac:dyDescent="0.3">
      <c r="A166" t="s">
        <v>2725</v>
      </c>
      <c r="B166">
        <v>1</v>
      </c>
      <c r="C166" s="27">
        <f t="shared" si="5"/>
        <v>2.7855153203342618E-3</v>
      </c>
    </row>
    <row r="167" spans="1:3" x14ac:dyDescent="0.3">
      <c r="A167" t="s">
        <v>2605</v>
      </c>
      <c r="B167">
        <v>1</v>
      </c>
      <c r="C167" s="27">
        <f t="shared" si="5"/>
        <v>2.7855153203342618E-3</v>
      </c>
    </row>
    <row r="168" spans="1:3" x14ac:dyDescent="0.3">
      <c r="A168" t="s">
        <v>2726</v>
      </c>
      <c r="B168">
        <v>1</v>
      </c>
      <c r="C168" s="27">
        <f t="shared" si="5"/>
        <v>2.7855153203342618E-3</v>
      </c>
    </row>
    <row r="169" spans="1:3" x14ac:dyDescent="0.3">
      <c r="A169" t="s">
        <v>2727</v>
      </c>
      <c r="B169">
        <v>1</v>
      </c>
      <c r="C169" s="27">
        <f t="shared" si="5"/>
        <v>2.7855153203342618E-3</v>
      </c>
    </row>
    <row r="170" spans="1:3" x14ac:dyDescent="0.3">
      <c r="A170" t="s">
        <v>2728</v>
      </c>
      <c r="B170">
        <v>1</v>
      </c>
      <c r="C170" s="27">
        <f t="shared" si="5"/>
        <v>2.7855153203342618E-3</v>
      </c>
    </row>
    <row r="171" spans="1:3" x14ac:dyDescent="0.3">
      <c r="A171" t="s">
        <v>2729</v>
      </c>
      <c r="B171">
        <v>1</v>
      </c>
      <c r="C171" s="27">
        <f t="shared" si="5"/>
        <v>2.7855153203342618E-3</v>
      </c>
    </row>
    <row r="172" spans="1:3" x14ac:dyDescent="0.3">
      <c r="A172" t="s">
        <v>2730</v>
      </c>
      <c r="B172">
        <v>1</v>
      </c>
      <c r="C172" s="27">
        <f t="shared" si="5"/>
        <v>2.7855153203342618E-3</v>
      </c>
    </row>
    <row r="173" spans="1:3" x14ac:dyDescent="0.3">
      <c r="A173" t="s">
        <v>2731</v>
      </c>
      <c r="B173">
        <v>1</v>
      </c>
      <c r="C173" s="27">
        <f t="shared" si="5"/>
        <v>2.7855153203342618E-3</v>
      </c>
    </row>
    <row r="174" spans="1:3" x14ac:dyDescent="0.3">
      <c r="A174" t="s">
        <v>2732</v>
      </c>
      <c r="B174">
        <v>1</v>
      </c>
      <c r="C174" s="27">
        <f t="shared" si="5"/>
        <v>2.7855153203342618E-3</v>
      </c>
    </row>
    <row r="175" spans="1:3" x14ac:dyDescent="0.3">
      <c r="A175" t="s">
        <v>2733</v>
      </c>
      <c r="B175">
        <v>1</v>
      </c>
      <c r="C175" s="27">
        <f t="shared" si="5"/>
        <v>2.7855153203342618E-3</v>
      </c>
    </row>
    <row r="176" spans="1:3" x14ac:dyDescent="0.3">
      <c r="A176" t="s">
        <v>2734</v>
      </c>
      <c r="B176">
        <v>1</v>
      </c>
      <c r="C176" s="27">
        <f t="shared" si="5"/>
        <v>2.7855153203342618E-3</v>
      </c>
    </row>
    <row r="177" spans="1:3" x14ac:dyDescent="0.3">
      <c r="A177" t="s">
        <v>2735</v>
      </c>
      <c r="B177">
        <v>1</v>
      </c>
      <c r="C177" s="27">
        <f t="shared" si="5"/>
        <v>2.7855153203342618E-3</v>
      </c>
    </row>
    <row r="178" spans="1:3" x14ac:dyDescent="0.3">
      <c r="A178" t="s">
        <v>2736</v>
      </c>
      <c r="B178">
        <v>1</v>
      </c>
      <c r="C178" s="27">
        <f t="shared" si="5"/>
        <v>2.7855153203342618E-3</v>
      </c>
    </row>
    <row r="179" spans="1:3" x14ac:dyDescent="0.3">
      <c r="A179" t="s">
        <v>2737</v>
      </c>
      <c r="B179">
        <v>1</v>
      </c>
      <c r="C179" s="27">
        <f t="shared" si="5"/>
        <v>2.7855153203342618E-3</v>
      </c>
    </row>
    <row r="180" spans="1:3" x14ac:dyDescent="0.3">
      <c r="A180" t="s">
        <v>2738</v>
      </c>
      <c r="B180">
        <v>1</v>
      </c>
      <c r="C180" s="27">
        <f t="shared" si="5"/>
        <v>2.7855153203342618E-3</v>
      </c>
    </row>
    <row r="181" spans="1:3" x14ac:dyDescent="0.3">
      <c r="A181" t="s">
        <v>2739</v>
      </c>
      <c r="B181">
        <v>1</v>
      </c>
      <c r="C181" s="27">
        <f t="shared" si="5"/>
        <v>2.7855153203342618E-3</v>
      </c>
    </row>
    <row r="182" spans="1:3" x14ac:dyDescent="0.3">
      <c r="A182" t="s">
        <v>2740</v>
      </c>
      <c r="B182">
        <v>1</v>
      </c>
      <c r="C182" s="27">
        <f t="shared" si="5"/>
        <v>2.7855153203342618E-3</v>
      </c>
    </row>
    <row r="183" spans="1:3" x14ac:dyDescent="0.3">
      <c r="A183" t="s">
        <v>2741</v>
      </c>
      <c r="B183">
        <v>1</v>
      </c>
      <c r="C183" s="27">
        <f t="shared" si="5"/>
        <v>2.7855153203342618E-3</v>
      </c>
    </row>
    <row r="184" spans="1:3" x14ac:dyDescent="0.3">
      <c r="A184" t="s">
        <v>2742</v>
      </c>
      <c r="B184">
        <v>1</v>
      </c>
      <c r="C184" s="27">
        <f t="shared" si="5"/>
        <v>2.7855153203342618E-3</v>
      </c>
    </row>
    <row r="185" spans="1:3" x14ac:dyDescent="0.3">
      <c r="A185" t="s">
        <v>2622</v>
      </c>
      <c r="B185">
        <v>1</v>
      </c>
      <c r="C185" s="27">
        <f t="shared" si="5"/>
        <v>2.7855153203342618E-3</v>
      </c>
    </row>
    <row r="186" spans="1:3" x14ac:dyDescent="0.3">
      <c r="A186" t="s">
        <v>2743</v>
      </c>
      <c r="B186">
        <v>1</v>
      </c>
      <c r="C186" s="27">
        <f t="shared" si="5"/>
        <v>2.7855153203342618E-3</v>
      </c>
    </row>
    <row r="187" spans="1:3" x14ac:dyDescent="0.3">
      <c r="A187" t="s">
        <v>2744</v>
      </c>
      <c r="B187">
        <v>1</v>
      </c>
      <c r="C187" s="27">
        <f t="shared" si="5"/>
        <v>2.7855153203342618E-3</v>
      </c>
    </row>
    <row r="188" spans="1:3" x14ac:dyDescent="0.3">
      <c r="A188" t="s">
        <v>2745</v>
      </c>
      <c r="B188">
        <v>1</v>
      </c>
      <c r="C188" s="27">
        <f t="shared" si="5"/>
        <v>2.7855153203342618E-3</v>
      </c>
    </row>
    <row r="189" spans="1:3" x14ac:dyDescent="0.3">
      <c r="A189" t="s">
        <v>2746</v>
      </c>
      <c r="B189">
        <v>1</v>
      </c>
      <c r="C189" s="27">
        <f t="shared" si="5"/>
        <v>2.7855153203342618E-3</v>
      </c>
    </row>
    <row r="190" spans="1:3" x14ac:dyDescent="0.3">
      <c r="A190" t="s">
        <v>2747</v>
      </c>
      <c r="B190">
        <v>1</v>
      </c>
      <c r="C190" s="27">
        <f t="shared" si="5"/>
        <v>2.7855153203342618E-3</v>
      </c>
    </row>
    <row r="191" spans="1:3" x14ac:dyDescent="0.3">
      <c r="A191" t="s">
        <v>2748</v>
      </c>
      <c r="B191">
        <v>1</v>
      </c>
      <c r="C191" s="27">
        <f t="shared" si="5"/>
        <v>2.7855153203342618E-3</v>
      </c>
    </row>
    <row r="192" spans="1:3" x14ac:dyDescent="0.3">
      <c r="A192" t="s">
        <v>2749</v>
      </c>
      <c r="B192">
        <v>1</v>
      </c>
      <c r="C192" s="27">
        <f t="shared" si="5"/>
        <v>2.7855153203342618E-3</v>
      </c>
    </row>
    <row r="193" spans="1:3" x14ac:dyDescent="0.3">
      <c r="A193" t="s">
        <v>2750</v>
      </c>
      <c r="B193">
        <v>1</v>
      </c>
      <c r="C193" s="27">
        <f t="shared" si="5"/>
        <v>2.7855153203342618E-3</v>
      </c>
    </row>
    <row r="194" spans="1:3" x14ac:dyDescent="0.3">
      <c r="A194" t="s">
        <v>2751</v>
      </c>
      <c r="B194">
        <v>1</v>
      </c>
      <c r="C194" s="27">
        <f t="shared" si="5"/>
        <v>2.7855153203342618E-3</v>
      </c>
    </row>
    <row r="195" spans="1:3" x14ac:dyDescent="0.3">
      <c r="A195" t="s">
        <v>2752</v>
      </c>
      <c r="B195">
        <v>1</v>
      </c>
      <c r="C195" s="27">
        <f t="shared" ref="C195:C235" si="6">B195/359</f>
        <v>2.7855153203342618E-3</v>
      </c>
    </row>
    <row r="196" spans="1:3" x14ac:dyDescent="0.3">
      <c r="A196" t="s">
        <v>2643</v>
      </c>
      <c r="B196">
        <v>1</v>
      </c>
      <c r="C196" s="27">
        <f t="shared" si="6"/>
        <v>2.7855153203342618E-3</v>
      </c>
    </row>
    <row r="197" spans="1:3" x14ac:dyDescent="0.3">
      <c r="A197" t="s">
        <v>2753</v>
      </c>
      <c r="B197">
        <v>1</v>
      </c>
      <c r="C197" s="27">
        <f t="shared" si="6"/>
        <v>2.7855153203342618E-3</v>
      </c>
    </row>
    <row r="198" spans="1:3" x14ac:dyDescent="0.3">
      <c r="A198" t="s">
        <v>2644</v>
      </c>
      <c r="B198">
        <v>1</v>
      </c>
      <c r="C198" s="27">
        <f t="shared" si="6"/>
        <v>2.7855153203342618E-3</v>
      </c>
    </row>
    <row r="199" spans="1:3" x14ac:dyDescent="0.3">
      <c r="A199" t="s">
        <v>2754</v>
      </c>
      <c r="B199">
        <v>1</v>
      </c>
      <c r="C199" s="27">
        <f t="shared" si="6"/>
        <v>2.7855153203342618E-3</v>
      </c>
    </row>
    <row r="200" spans="1:3" x14ac:dyDescent="0.3">
      <c r="A200" t="s">
        <v>2755</v>
      </c>
      <c r="B200">
        <v>1</v>
      </c>
      <c r="C200" s="27">
        <f t="shared" si="6"/>
        <v>2.7855153203342618E-3</v>
      </c>
    </row>
    <row r="201" spans="1:3" x14ac:dyDescent="0.3">
      <c r="A201" t="s">
        <v>2756</v>
      </c>
      <c r="B201">
        <v>1</v>
      </c>
      <c r="C201" s="27">
        <f t="shared" si="6"/>
        <v>2.7855153203342618E-3</v>
      </c>
    </row>
    <row r="202" spans="1:3" x14ac:dyDescent="0.3">
      <c r="A202" t="s">
        <v>2757</v>
      </c>
      <c r="B202">
        <v>1</v>
      </c>
      <c r="C202" s="27">
        <f t="shared" si="6"/>
        <v>2.7855153203342618E-3</v>
      </c>
    </row>
    <row r="203" spans="1:3" x14ac:dyDescent="0.3">
      <c r="A203" t="s">
        <v>2758</v>
      </c>
      <c r="B203">
        <v>1</v>
      </c>
      <c r="C203" s="27">
        <f t="shared" si="6"/>
        <v>2.7855153203342618E-3</v>
      </c>
    </row>
    <row r="204" spans="1:3" x14ac:dyDescent="0.3">
      <c r="A204" t="s">
        <v>2759</v>
      </c>
      <c r="B204">
        <v>1</v>
      </c>
      <c r="C204" s="27">
        <f t="shared" si="6"/>
        <v>2.7855153203342618E-3</v>
      </c>
    </row>
    <row r="205" spans="1:3" x14ac:dyDescent="0.3">
      <c r="A205" t="s">
        <v>2760</v>
      </c>
      <c r="B205">
        <v>1</v>
      </c>
      <c r="C205" s="27">
        <f t="shared" si="6"/>
        <v>2.7855153203342618E-3</v>
      </c>
    </row>
    <row r="206" spans="1:3" x14ac:dyDescent="0.3">
      <c r="A206" t="s">
        <v>2761</v>
      </c>
      <c r="B206">
        <v>1</v>
      </c>
      <c r="C206" s="27">
        <f t="shared" si="6"/>
        <v>2.7855153203342618E-3</v>
      </c>
    </row>
    <row r="207" spans="1:3" x14ac:dyDescent="0.3">
      <c r="A207" t="s">
        <v>2762</v>
      </c>
      <c r="B207">
        <v>1</v>
      </c>
      <c r="C207" s="27">
        <f t="shared" si="6"/>
        <v>2.7855153203342618E-3</v>
      </c>
    </row>
    <row r="208" spans="1:3" x14ac:dyDescent="0.3">
      <c r="A208" t="s">
        <v>2763</v>
      </c>
      <c r="B208">
        <v>1</v>
      </c>
      <c r="C208" s="27">
        <f t="shared" si="6"/>
        <v>2.7855153203342618E-3</v>
      </c>
    </row>
    <row r="209" spans="1:3" x14ac:dyDescent="0.3">
      <c r="A209" t="s">
        <v>2764</v>
      </c>
      <c r="B209">
        <v>1</v>
      </c>
      <c r="C209" s="27">
        <f t="shared" si="6"/>
        <v>2.7855153203342618E-3</v>
      </c>
    </row>
    <row r="210" spans="1:3" x14ac:dyDescent="0.3">
      <c r="A210" t="s">
        <v>2765</v>
      </c>
      <c r="B210">
        <v>1</v>
      </c>
      <c r="C210" s="27">
        <f t="shared" si="6"/>
        <v>2.7855153203342618E-3</v>
      </c>
    </row>
    <row r="211" spans="1:3" x14ac:dyDescent="0.3">
      <c r="A211" t="s">
        <v>2766</v>
      </c>
      <c r="B211">
        <v>1</v>
      </c>
      <c r="C211" s="27">
        <f t="shared" si="6"/>
        <v>2.7855153203342618E-3</v>
      </c>
    </row>
    <row r="212" spans="1:3" x14ac:dyDescent="0.3">
      <c r="A212" t="s">
        <v>2648</v>
      </c>
      <c r="B212">
        <v>1</v>
      </c>
      <c r="C212" s="27">
        <f t="shared" si="6"/>
        <v>2.7855153203342618E-3</v>
      </c>
    </row>
    <row r="213" spans="1:3" x14ac:dyDescent="0.3">
      <c r="A213" t="s">
        <v>2767</v>
      </c>
      <c r="B213">
        <v>1</v>
      </c>
      <c r="C213" s="27">
        <f t="shared" si="6"/>
        <v>2.7855153203342618E-3</v>
      </c>
    </row>
    <row r="214" spans="1:3" x14ac:dyDescent="0.3">
      <c r="A214" t="s">
        <v>2768</v>
      </c>
      <c r="B214">
        <v>1</v>
      </c>
      <c r="C214" s="27">
        <f t="shared" si="6"/>
        <v>2.7855153203342618E-3</v>
      </c>
    </row>
    <row r="215" spans="1:3" x14ac:dyDescent="0.3">
      <c r="A215" t="s">
        <v>2769</v>
      </c>
      <c r="B215">
        <v>1</v>
      </c>
      <c r="C215" s="27">
        <f t="shared" si="6"/>
        <v>2.7855153203342618E-3</v>
      </c>
    </row>
    <row r="216" spans="1:3" x14ac:dyDescent="0.3">
      <c r="A216" t="s">
        <v>2770</v>
      </c>
      <c r="B216">
        <v>1</v>
      </c>
      <c r="C216" s="27">
        <f t="shared" si="6"/>
        <v>2.7855153203342618E-3</v>
      </c>
    </row>
    <row r="217" spans="1:3" x14ac:dyDescent="0.3">
      <c r="A217" t="s">
        <v>2771</v>
      </c>
      <c r="B217">
        <v>1</v>
      </c>
      <c r="C217" s="27">
        <f t="shared" si="6"/>
        <v>2.7855153203342618E-3</v>
      </c>
    </row>
    <row r="218" spans="1:3" x14ac:dyDescent="0.3">
      <c r="A218" t="s">
        <v>2772</v>
      </c>
      <c r="B218">
        <v>1</v>
      </c>
      <c r="C218" s="27">
        <f t="shared" si="6"/>
        <v>2.7855153203342618E-3</v>
      </c>
    </row>
    <row r="219" spans="1:3" x14ac:dyDescent="0.3">
      <c r="A219" t="s">
        <v>2773</v>
      </c>
      <c r="B219">
        <v>1</v>
      </c>
      <c r="C219" s="27">
        <f t="shared" si="6"/>
        <v>2.7855153203342618E-3</v>
      </c>
    </row>
    <row r="220" spans="1:3" x14ac:dyDescent="0.3">
      <c r="A220" t="s">
        <v>2774</v>
      </c>
      <c r="B220">
        <v>1</v>
      </c>
      <c r="C220" s="27">
        <f t="shared" si="6"/>
        <v>2.7855153203342618E-3</v>
      </c>
    </row>
    <row r="221" spans="1:3" x14ac:dyDescent="0.3">
      <c r="A221" t="s">
        <v>2775</v>
      </c>
      <c r="B221">
        <v>1</v>
      </c>
      <c r="C221" s="27">
        <f t="shared" si="6"/>
        <v>2.7855153203342618E-3</v>
      </c>
    </row>
    <row r="222" spans="1:3" x14ac:dyDescent="0.3">
      <c r="A222" t="s">
        <v>2776</v>
      </c>
      <c r="B222">
        <v>1</v>
      </c>
      <c r="C222" s="27">
        <f t="shared" si="6"/>
        <v>2.7855153203342618E-3</v>
      </c>
    </row>
    <row r="223" spans="1:3" x14ac:dyDescent="0.3">
      <c r="A223" t="s">
        <v>2777</v>
      </c>
      <c r="B223">
        <v>1</v>
      </c>
      <c r="C223" s="27">
        <f t="shared" si="6"/>
        <v>2.7855153203342618E-3</v>
      </c>
    </row>
    <row r="224" spans="1:3" x14ac:dyDescent="0.3">
      <c r="A224" t="s">
        <v>2778</v>
      </c>
      <c r="B224">
        <v>1</v>
      </c>
      <c r="C224" s="27">
        <f t="shared" si="6"/>
        <v>2.7855153203342618E-3</v>
      </c>
    </row>
    <row r="225" spans="1:3" x14ac:dyDescent="0.3">
      <c r="A225" t="s">
        <v>2779</v>
      </c>
      <c r="B225">
        <v>1</v>
      </c>
      <c r="C225" s="27">
        <f t="shared" si="6"/>
        <v>2.7855153203342618E-3</v>
      </c>
    </row>
    <row r="226" spans="1:3" x14ac:dyDescent="0.3">
      <c r="A226" t="s">
        <v>2780</v>
      </c>
      <c r="B226">
        <v>1</v>
      </c>
      <c r="C226" s="27">
        <f t="shared" si="6"/>
        <v>2.7855153203342618E-3</v>
      </c>
    </row>
    <row r="227" spans="1:3" x14ac:dyDescent="0.3">
      <c r="A227" t="s">
        <v>2781</v>
      </c>
      <c r="B227">
        <v>1</v>
      </c>
      <c r="C227" s="27">
        <f t="shared" si="6"/>
        <v>2.7855153203342618E-3</v>
      </c>
    </row>
    <row r="228" spans="1:3" x14ac:dyDescent="0.3">
      <c r="A228" t="s">
        <v>2782</v>
      </c>
      <c r="B228">
        <v>1</v>
      </c>
      <c r="C228" s="27">
        <f t="shared" si="6"/>
        <v>2.7855153203342618E-3</v>
      </c>
    </row>
    <row r="229" spans="1:3" x14ac:dyDescent="0.3">
      <c r="A229" t="s">
        <v>2783</v>
      </c>
      <c r="B229">
        <v>1</v>
      </c>
      <c r="C229" s="27">
        <f t="shared" si="6"/>
        <v>2.7855153203342618E-3</v>
      </c>
    </row>
    <row r="230" spans="1:3" x14ac:dyDescent="0.3">
      <c r="A230" t="s">
        <v>2784</v>
      </c>
      <c r="B230">
        <v>1</v>
      </c>
      <c r="C230" s="27">
        <f t="shared" si="6"/>
        <v>2.7855153203342618E-3</v>
      </c>
    </row>
    <row r="231" spans="1:3" x14ac:dyDescent="0.3">
      <c r="A231" t="s">
        <v>2785</v>
      </c>
      <c r="B231">
        <v>1</v>
      </c>
      <c r="C231" s="27">
        <f t="shared" si="6"/>
        <v>2.7855153203342618E-3</v>
      </c>
    </row>
    <row r="232" spans="1:3" x14ac:dyDescent="0.3">
      <c r="A232" t="s">
        <v>2786</v>
      </c>
      <c r="B232">
        <v>1</v>
      </c>
      <c r="C232" s="27">
        <f t="shared" si="6"/>
        <v>2.7855153203342618E-3</v>
      </c>
    </row>
    <row r="233" spans="1:3" x14ac:dyDescent="0.3">
      <c r="A233" t="s">
        <v>2787</v>
      </c>
      <c r="B233">
        <v>1</v>
      </c>
      <c r="C233" s="27">
        <f t="shared" si="6"/>
        <v>2.7855153203342618E-3</v>
      </c>
    </row>
    <row r="234" spans="1:3" x14ac:dyDescent="0.3">
      <c r="A234" t="s">
        <v>2788</v>
      </c>
      <c r="B234">
        <v>1</v>
      </c>
      <c r="C234" s="27">
        <f t="shared" si="6"/>
        <v>2.7855153203342618E-3</v>
      </c>
    </row>
    <row r="235" spans="1:3" x14ac:dyDescent="0.3">
      <c r="A235" t="s">
        <v>2789</v>
      </c>
      <c r="B235">
        <v>1</v>
      </c>
      <c r="C235" s="27">
        <f t="shared" si="6"/>
        <v>2.7855153203342618E-3</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DC243-226D-41AC-8CBA-B222C5871C34}">
  <sheetPr>
    <tabColor theme="9" tint="0.39997558519241921"/>
  </sheetPr>
  <dimension ref="A1:O17"/>
  <sheetViews>
    <sheetView zoomScale="190" zoomScaleNormal="190" workbookViewId="0">
      <selection activeCell="T7" sqref="T7"/>
    </sheetView>
  </sheetViews>
  <sheetFormatPr defaultRowHeight="14.4" x14ac:dyDescent="0.3"/>
  <cols>
    <col min="1" max="1" width="3.33203125" customWidth="1"/>
    <col min="2" max="2" width="3.44140625" customWidth="1"/>
    <col min="3" max="3" width="4.44140625" customWidth="1"/>
    <col min="4" max="14" width="3.44140625" customWidth="1"/>
    <col min="15" max="15" width="4.88671875" customWidth="1"/>
  </cols>
  <sheetData>
    <row r="1" spans="1:15" x14ac:dyDescent="0.3">
      <c r="B1" s="41" t="s">
        <v>3149</v>
      </c>
    </row>
    <row r="2" spans="1:15" ht="22.8" customHeight="1" x14ac:dyDescent="0.3">
      <c r="A2" s="68"/>
      <c r="B2" s="68"/>
      <c r="C2" s="68"/>
      <c r="D2" s="221" t="s">
        <v>3146</v>
      </c>
      <c r="E2" s="221"/>
      <c r="F2" s="221"/>
      <c r="G2" s="221"/>
      <c r="H2" s="221"/>
      <c r="I2" s="221"/>
      <c r="J2" s="221"/>
      <c r="K2" s="221"/>
      <c r="L2" s="221"/>
      <c r="M2" s="221"/>
      <c r="N2" s="221"/>
      <c r="O2" s="68"/>
    </row>
    <row r="3" spans="1:15" ht="24" customHeight="1" x14ac:dyDescent="0.3">
      <c r="A3" s="69"/>
      <c r="B3" s="69"/>
      <c r="D3" s="26">
        <v>1</v>
      </c>
      <c r="E3" s="26">
        <v>2</v>
      </c>
      <c r="F3" s="26">
        <v>3</v>
      </c>
      <c r="G3" s="26">
        <v>4</v>
      </c>
      <c r="H3" s="26">
        <v>5</v>
      </c>
      <c r="I3" s="26">
        <v>6</v>
      </c>
      <c r="J3" s="26">
        <v>7</v>
      </c>
      <c r="K3" s="26">
        <v>8</v>
      </c>
      <c r="L3" s="26">
        <v>9</v>
      </c>
      <c r="M3" s="26">
        <v>10</v>
      </c>
      <c r="N3" s="26">
        <v>11</v>
      </c>
      <c r="O3" s="70" t="s">
        <v>3148</v>
      </c>
    </row>
    <row r="4" spans="1:15" ht="18" customHeight="1" x14ac:dyDescent="0.3">
      <c r="A4" s="68"/>
      <c r="B4" s="222" t="s">
        <v>3147</v>
      </c>
      <c r="C4" s="26">
        <v>1</v>
      </c>
      <c r="D4" s="60">
        <f>COUNTIF('All Questions'!$AD$5:$AD$363,"Level "&amp;'Questioner &amp; Accepted-Answer'!$C4&amp;"-Level "&amp;'Questioner &amp; Accepted-Answer'!D$3)</f>
        <v>25</v>
      </c>
      <c r="E4" s="61">
        <f>COUNTIF('All Questions'!$AD$5:$AD$363,"Level "&amp;'Questioner &amp; Accepted-Answer'!$C4&amp;"-Level "&amp;'Questioner &amp; Accepted-Answer'!E$3)</f>
        <v>3</v>
      </c>
      <c r="F4" s="61">
        <f>COUNTIF('All Questions'!$AD$5:$AD$363,"Level "&amp;'Questioner &amp; Accepted-Answer'!$C4&amp;"-Level "&amp;'Questioner &amp; Accepted-Answer'!F$3)</f>
        <v>3</v>
      </c>
      <c r="G4" s="61">
        <f>COUNTIF('All Questions'!$AD$5:$AD$363,"Level "&amp;'Questioner &amp; Accepted-Answer'!$C4&amp;"-Level "&amp;'Questioner &amp; Accepted-Answer'!G$3)</f>
        <v>3</v>
      </c>
      <c r="H4" s="61">
        <f>COUNTIF('All Questions'!$AD$5:$AD$363,"Level "&amp;'Questioner &amp; Accepted-Answer'!$C4&amp;"-Level "&amp;'Questioner &amp; Accepted-Answer'!H$3)</f>
        <v>1</v>
      </c>
      <c r="I4" s="61">
        <f>COUNTIF('All Questions'!$AD$5:$AD$363,"Level "&amp;'Questioner &amp; Accepted-Answer'!$C4&amp;"-Level "&amp;'Questioner &amp; Accepted-Answer'!I$3)</f>
        <v>3</v>
      </c>
      <c r="J4" s="61">
        <f>COUNTIF('All Questions'!$AD$5:$AD$363,"Level "&amp;'Questioner &amp; Accepted-Answer'!$C4&amp;"-Level "&amp;'Questioner &amp; Accepted-Answer'!J$3)</f>
        <v>4</v>
      </c>
      <c r="K4" s="61">
        <f>COUNTIF('All Questions'!$AD$5:$AD$363,"Level "&amp;'Questioner &amp; Accepted-Answer'!$C4&amp;"-Level "&amp;'Questioner &amp; Accepted-Answer'!K$3)</f>
        <v>11</v>
      </c>
      <c r="L4" s="61">
        <f>COUNTIF('All Questions'!$AD$5:$AD$363,"Level "&amp;'Questioner &amp; Accepted-Answer'!$C4&amp;"-Level "&amp;'Questioner &amp; Accepted-Answer'!L$3)</f>
        <v>6</v>
      </c>
      <c r="M4" s="61">
        <f>COUNTIF('All Questions'!$AD$5:$AD$363,"Level "&amp;'Questioner &amp; Accepted-Answer'!$C4&amp;"-Level "&amp;'Questioner &amp; Accepted-Answer'!M$3)</f>
        <v>1</v>
      </c>
      <c r="N4" s="62">
        <f>COUNTIF('All Questions'!$AD$5:$AD$363,"Level "&amp;'Questioner &amp; Accepted-Answer'!$C4&amp;"-Level "&amp;'Questioner &amp; Accepted-Answer'!N$3)</f>
        <v>2</v>
      </c>
      <c r="O4" s="72">
        <f>SUM(D4:N4)</f>
        <v>62</v>
      </c>
    </row>
    <row r="5" spans="1:15" ht="18" customHeight="1" x14ac:dyDescent="0.3">
      <c r="A5" s="68"/>
      <c r="B5" s="222"/>
      <c r="C5" s="26">
        <v>2</v>
      </c>
      <c r="D5" s="63">
        <f>COUNTIF('All Questions'!$AD$5:$AD$363,"Level "&amp;'Questioner &amp; Accepted-Answer'!$C5&amp;"-Level "&amp;'Questioner &amp; Accepted-Answer'!D$3)</f>
        <v>1</v>
      </c>
      <c r="E5" s="42">
        <f>COUNTIF('All Questions'!$AD$5:$AD$363,"Level "&amp;'Questioner &amp; Accepted-Answer'!$C5&amp;"-Level "&amp;'Questioner &amp; Accepted-Answer'!E$3)</f>
        <v>6</v>
      </c>
      <c r="F5" s="11">
        <f>COUNTIF('All Questions'!$AD$5:$AD$363,"Level "&amp;'Questioner &amp; Accepted-Answer'!$C5&amp;"-Level "&amp;'Questioner &amp; Accepted-Answer'!F$3)</f>
        <v>2</v>
      </c>
      <c r="G5" s="11">
        <f>COUNTIF('All Questions'!$AD$5:$AD$363,"Level "&amp;'Questioner &amp; Accepted-Answer'!$C5&amp;"-Level "&amp;'Questioner &amp; Accepted-Answer'!G$3)</f>
        <v>0</v>
      </c>
      <c r="H5" s="11">
        <f>COUNTIF('All Questions'!$AD$5:$AD$363,"Level "&amp;'Questioner &amp; Accepted-Answer'!$C5&amp;"-Level "&amp;'Questioner &amp; Accepted-Answer'!H$3)</f>
        <v>2</v>
      </c>
      <c r="I5" s="11">
        <f>COUNTIF('All Questions'!$AD$5:$AD$363,"Level "&amp;'Questioner &amp; Accepted-Answer'!$C5&amp;"-Level "&amp;'Questioner &amp; Accepted-Answer'!I$3)</f>
        <v>1</v>
      </c>
      <c r="J5" s="11">
        <f>COUNTIF('All Questions'!$AD$5:$AD$363,"Level "&amp;'Questioner &amp; Accepted-Answer'!$C5&amp;"-Level "&amp;'Questioner &amp; Accepted-Answer'!J$3)</f>
        <v>0</v>
      </c>
      <c r="K5" s="11">
        <f>COUNTIF('All Questions'!$AD$5:$AD$363,"Level "&amp;'Questioner &amp; Accepted-Answer'!$C5&amp;"-Level "&amp;'Questioner &amp; Accepted-Answer'!K$3)</f>
        <v>4</v>
      </c>
      <c r="L5" s="11">
        <f>COUNTIF('All Questions'!$AD$5:$AD$363,"Level "&amp;'Questioner &amp; Accepted-Answer'!$C5&amp;"-Level "&amp;'Questioner &amp; Accepted-Answer'!L$3)</f>
        <v>5</v>
      </c>
      <c r="M5" s="11">
        <f>COUNTIF('All Questions'!$AD$5:$AD$363,"Level "&amp;'Questioner &amp; Accepted-Answer'!$C5&amp;"-Level "&amp;'Questioner &amp; Accepted-Answer'!M$3)</f>
        <v>1</v>
      </c>
      <c r="N5" s="13">
        <f>COUNTIF('All Questions'!$AD$5:$AD$363,"Level "&amp;'Questioner &amp; Accepted-Answer'!$C5&amp;"-Level "&amp;'Questioner &amp; Accepted-Answer'!N$3)</f>
        <v>3</v>
      </c>
      <c r="O5" s="72">
        <f t="shared" ref="O5:O14" si="0">SUM(D5:N5)</f>
        <v>25</v>
      </c>
    </row>
    <row r="6" spans="1:15" ht="18" customHeight="1" x14ac:dyDescent="0.3">
      <c r="A6" s="68"/>
      <c r="B6" s="222"/>
      <c r="C6" s="26">
        <v>3</v>
      </c>
      <c r="D6" s="63">
        <f>COUNTIF('All Questions'!$AD$5:$AD$363,"Level "&amp;'Questioner &amp; Accepted-Answer'!$C6&amp;"-Level "&amp;'Questioner &amp; Accepted-Answer'!D$3)</f>
        <v>1</v>
      </c>
      <c r="E6" s="11">
        <f>COUNTIF('All Questions'!$AD$5:$AD$363,"Level "&amp;'Questioner &amp; Accepted-Answer'!$C6&amp;"-Level "&amp;'Questioner &amp; Accepted-Answer'!E$3)</f>
        <v>0</v>
      </c>
      <c r="F6" s="42">
        <f>COUNTIF('All Questions'!$AD$5:$AD$363,"Level "&amp;'Questioner &amp; Accepted-Answer'!$C6&amp;"-Level "&amp;'Questioner &amp; Accepted-Answer'!F$3)</f>
        <v>5</v>
      </c>
      <c r="G6" s="11">
        <f>COUNTIF('All Questions'!$AD$5:$AD$363,"Level "&amp;'Questioner &amp; Accepted-Answer'!$C6&amp;"-Level "&amp;'Questioner &amp; Accepted-Answer'!G$3)</f>
        <v>1</v>
      </c>
      <c r="H6" s="11">
        <f>COUNTIF('All Questions'!$AD$5:$AD$363,"Level "&amp;'Questioner &amp; Accepted-Answer'!$C6&amp;"-Level "&amp;'Questioner &amp; Accepted-Answer'!H$3)</f>
        <v>1</v>
      </c>
      <c r="I6" s="11">
        <f>COUNTIF('All Questions'!$AD$5:$AD$363,"Level "&amp;'Questioner &amp; Accepted-Answer'!$C6&amp;"-Level "&amp;'Questioner &amp; Accepted-Answer'!I$3)</f>
        <v>1</v>
      </c>
      <c r="J6" s="11">
        <f>COUNTIF('All Questions'!$AD$5:$AD$363,"Level "&amp;'Questioner &amp; Accepted-Answer'!$C6&amp;"-Level "&amp;'Questioner &amp; Accepted-Answer'!J$3)</f>
        <v>1</v>
      </c>
      <c r="K6" s="11">
        <f>COUNTIF('All Questions'!$AD$5:$AD$363,"Level "&amp;'Questioner &amp; Accepted-Answer'!$C6&amp;"-Level "&amp;'Questioner &amp; Accepted-Answer'!K$3)</f>
        <v>0</v>
      </c>
      <c r="L6" s="11">
        <f>COUNTIF('All Questions'!$AD$5:$AD$363,"Level "&amp;'Questioner &amp; Accepted-Answer'!$C6&amp;"-Level "&amp;'Questioner &amp; Accepted-Answer'!L$3)</f>
        <v>1</v>
      </c>
      <c r="M6" s="11">
        <f>COUNTIF('All Questions'!$AD$5:$AD$363,"Level "&amp;'Questioner &amp; Accepted-Answer'!$C6&amp;"-Level "&amp;'Questioner &amp; Accepted-Answer'!M$3)</f>
        <v>2</v>
      </c>
      <c r="N6" s="13">
        <f>COUNTIF('All Questions'!$AD$5:$AD$363,"Level "&amp;'Questioner &amp; Accepted-Answer'!$C6&amp;"-Level "&amp;'Questioner &amp; Accepted-Answer'!N$3)</f>
        <v>0</v>
      </c>
      <c r="O6" s="72">
        <f t="shared" si="0"/>
        <v>13</v>
      </c>
    </row>
    <row r="7" spans="1:15" ht="18" customHeight="1" x14ac:dyDescent="0.3">
      <c r="A7" s="68"/>
      <c r="B7" s="222"/>
      <c r="C7" s="26">
        <v>4</v>
      </c>
      <c r="D7" s="63">
        <f>COUNTIF('All Questions'!$AD$5:$AD$363,"Level "&amp;'Questioner &amp; Accepted-Answer'!$C7&amp;"-Level "&amp;'Questioner &amp; Accepted-Answer'!D$3)</f>
        <v>0</v>
      </c>
      <c r="E7" s="11">
        <f>COUNTIF('All Questions'!$AD$5:$AD$363,"Level "&amp;'Questioner &amp; Accepted-Answer'!$C7&amp;"-Level "&amp;'Questioner &amp; Accepted-Answer'!E$3)</f>
        <v>0</v>
      </c>
      <c r="F7" s="11">
        <f>COUNTIF('All Questions'!$AD$5:$AD$363,"Level "&amp;'Questioner &amp; Accepted-Answer'!$C7&amp;"-Level "&amp;'Questioner &amp; Accepted-Answer'!F$3)</f>
        <v>0</v>
      </c>
      <c r="G7" s="42">
        <f>COUNTIF('All Questions'!$AD$5:$AD$363,"Level "&amp;'Questioner &amp; Accepted-Answer'!$C7&amp;"-Level "&amp;'Questioner &amp; Accepted-Answer'!G$3)</f>
        <v>12</v>
      </c>
      <c r="H7" s="11">
        <f>COUNTIF('All Questions'!$AD$5:$AD$363,"Level "&amp;'Questioner &amp; Accepted-Answer'!$C7&amp;"-Level "&amp;'Questioner &amp; Accepted-Answer'!H$3)</f>
        <v>0</v>
      </c>
      <c r="I7" s="11">
        <f>COUNTIF('All Questions'!$AD$5:$AD$363,"Level "&amp;'Questioner &amp; Accepted-Answer'!$C7&amp;"-Level "&amp;'Questioner &amp; Accepted-Answer'!I$3)</f>
        <v>1</v>
      </c>
      <c r="J7" s="11">
        <f>COUNTIF('All Questions'!$AD$5:$AD$363,"Level "&amp;'Questioner &amp; Accepted-Answer'!$C7&amp;"-Level "&amp;'Questioner &amp; Accepted-Answer'!J$3)</f>
        <v>2</v>
      </c>
      <c r="K7" s="11">
        <f>COUNTIF('All Questions'!$AD$5:$AD$363,"Level "&amp;'Questioner &amp; Accepted-Answer'!$C7&amp;"-Level "&amp;'Questioner &amp; Accepted-Answer'!K$3)</f>
        <v>2</v>
      </c>
      <c r="L7" s="11">
        <f>COUNTIF('All Questions'!$AD$5:$AD$363,"Level "&amp;'Questioner &amp; Accepted-Answer'!$C7&amp;"-Level "&amp;'Questioner &amp; Accepted-Answer'!L$3)</f>
        <v>4</v>
      </c>
      <c r="M7" s="11">
        <f>COUNTIF('All Questions'!$AD$5:$AD$363,"Level "&amp;'Questioner &amp; Accepted-Answer'!$C7&amp;"-Level "&amp;'Questioner &amp; Accepted-Answer'!M$3)</f>
        <v>1</v>
      </c>
      <c r="N7" s="13">
        <f>COUNTIF('All Questions'!$AD$5:$AD$363,"Level "&amp;'Questioner &amp; Accepted-Answer'!$C7&amp;"-Level "&amp;'Questioner &amp; Accepted-Answer'!N$3)</f>
        <v>0</v>
      </c>
      <c r="O7" s="72">
        <f t="shared" si="0"/>
        <v>22</v>
      </c>
    </row>
    <row r="8" spans="1:15" ht="18" customHeight="1" x14ac:dyDescent="0.3">
      <c r="A8" s="68"/>
      <c r="B8" s="222"/>
      <c r="C8" s="26">
        <v>5</v>
      </c>
      <c r="D8" s="63">
        <f>COUNTIF('All Questions'!$AD$5:$AD$363,"Level "&amp;'Questioner &amp; Accepted-Answer'!$C8&amp;"-Level "&amp;'Questioner &amp; Accepted-Answer'!D$3)</f>
        <v>2</v>
      </c>
      <c r="E8" s="11">
        <f>COUNTIF('All Questions'!$AD$5:$AD$363,"Level "&amp;'Questioner &amp; Accepted-Answer'!$C8&amp;"-Level "&amp;'Questioner &amp; Accepted-Answer'!E$3)</f>
        <v>1</v>
      </c>
      <c r="F8" s="11">
        <f>COUNTIF('All Questions'!$AD$5:$AD$363,"Level "&amp;'Questioner &amp; Accepted-Answer'!$C8&amp;"-Level "&amp;'Questioner &amp; Accepted-Answer'!F$3)</f>
        <v>0</v>
      </c>
      <c r="G8" s="11">
        <f>COUNTIF('All Questions'!$AD$5:$AD$363,"Level "&amp;'Questioner &amp; Accepted-Answer'!$C8&amp;"-Level "&amp;'Questioner &amp; Accepted-Answer'!G$3)</f>
        <v>0</v>
      </c>
      <c r="H8" s="42">
        <f>COUNTIF('All Questions'!$AD$5:$AD$363,"Level "&amp;'Questioner &amp; Accepted-Answer'!$C8&amp;"-Level "&amp;'Questioner &amp; Accepted-Answer'!H$3)</f>
        <v>5</v>
      </c>
      <c r="I8" s="11">
        <f>COUNTIF('All Questions'!$AD$5:$AD$363,"Level "&amp;'Questioner &amp; Accepted-Answer'!$C8&amp;"-Level "&amp;'Questioner &amp; Accepted-Answer'!I$3)</f>
        <v>3</v>
      </c>
      <c r="J8" s="11">
        <f>COUNTIF('All Questions'!$AD$5:$AD$363,"Level "&amp;'Questioner &amp; Accepted-Answer'!$C8&amp;"-Level "&amp;'Questioner &amp; Accepted-Answer'!J$3)</f>
        <v>1</v>
      </c>
      <c r="K8" s="11">
        <f>COUNTIF('All Questions'!$AD$5:$AD$363,"Level "&amp;'Questioner &amp; Accepted-Answer'!$C8&amp;"-Level "&amp;'Questioner &amp; Accepted-Answer'!K$3)</f>
        <v>0</v>
      </c>
      <c r="L8" s="11">
        <f>COUNTIF('All Questions'!$AD$5:$AD$363,"Level "&amp;'Questioner &amp; Accepted-Answer'!$C8&amp;"-Level "&amp;'Questioner &amp; Accepted-Answer'!L$3)</f>
        <v>2</v>
      </c>
      <c r="M8" s="11">
        <f>COUNTIF('All Questions'!$AD$5:$AD$363,"Level "&amp;'Questioner &amp; Accepted-Answer'!$C8&amp;"-Level "&amp;'Questioner &amp; Accepted-Answer'!M$3)</f>
        <v>0</v>
      </c>
      <c r="N8" s="13">
        <f>COUNTIF('All Questions'!$AD$5:$AD$363,"Level "&amp;'Questioner &amp; Accepted-Answer'!$C8&amp;"-Level "&amp;'Questioner &amp; Accepted-Answer'!N$3)</f>
        <v>2</v>
      </c>
      <c r="O8" s="72">
        <f t="shared" si="0"/>
        <v>16</v>
      </c>
    </row>
    <row r="9" spans="1:15" ht="18" customHeight="1" x14ac:dyDescent="0.3">
      <c r="A9" s="68"/>
      <c r="B9" s="222"/>
      <c r="C9" s="26">
        <v>6</v>
      </c>
      <c r="D9" s="63">
        <f>COUNTIF('All Questions'!$AD$5:$AD$363,"Level "&amp;'Questioner &amp; Accepted-Answer'!$C9&amp;"-Level "&amp;'Questioner &amp; Accepted-Answer'!D$3)</f>
        <v>0</v>
      </c>
      <c r="E9" s="11">
        <f>COUNTIF('All Questions'!$AD$5:$AD$363,"Level "&amp;'Questioner &amp; Accepted-Answer'!$C9&amp;"-Level "&amp;'Questioner &amp; Accepted-Answer'!E$3)</f>
        <v>1</v>
      </c>
      <c r="F9" s="11">
        <f>COUNTIF('All Questions'!$AD$5:$AD$363,"Level "&amp;'Questioner &amp; Accepted-Answer'!$C9&amp;"-Level "&amp;'Questioner &amp; Accepted-Answer'!F$3)</f>
        <v>1</v>
      </c>
      <c r="G9" s="11">
        <f>COUNTIF('All Questions'!$AD$5:$AD$363,"Level "&amp;'Questioner &amp; Accepted-Answer'!$C9&amp;"-Level "&amp;'Questioner &amp; Accepted-Answer'!G$3)</f>
        <v>1</v>
      </c>
      <c r="H9" s="11">
        <f>COUNTIF('All Questions'!$AD$5:$AD$363,"Level "&amp;'Questioner &amp; Accepted-Answer'!$C9&amp;"-Level "&amp;'Questioner &amp; Accepted-Answer'!H$3)</f>
        <v>0</v>
      </c>
      <c r="I9" s="42">
        <f>COUNTIF('All Questions'!$AD$5:$AD$363,"Level "&amp;'Questioner &amp; Accepted-Answer'!$C9&amp;"-Level "&amp;'Questioner &amp; Accepted-Answer'!I$3)</f>
        <v>2</v>
      </c>
      <c r="J9" s="11">
        <f>COUNTIF('All Questions'!$AD$5:$AD$363,"Level "&amp;'Questioner &amp; Accepted-Answer'!$C9&amp;"-Level "&amp;'Questioner &amp; Accepted-Answer'!J$3)</f>
        <v>0</v>
      </c>
      <c r="K9" s="11">
        <f>COUNTIF('All Questions'!$AD$5:$AD$363,"Level "&amp;'Questioner &amp; Accepted-Answer'!$C9&amp;"-Level "&amp;'Questioner &amp; Accepted-Answer'!K$3)</f>
        <v>0</v>
      </c>
      <c r="L9" s="11">
        <f>COUNTIF('All Questions'!$AD$5:$AD$363,"Level "&amp;'Questioner &amp; Accepted-Answer'!$C9&amp;"-Level "&amp;'Questioner &amp; Accepted-Answer'!L$3)</f>
        <v>0</v>
      </c>
      <c r="M9" s="11">
        <f>COUNTIF('All Questions'!$AD$5:$AD$363,"Level "&amp;'Questioner &amp; Accepted-Answer'!$C9&amp;"-Level "&amp;'Questioner &amp; Accepted-Answer'!M$3)</f>
        <v>0</v>
      </c>
      <c r="N9" s="13">
        <f>COUNTIF('All Questions'!$AD$5:$AD$363,"Level "&amp;'Questioner &amp; Accepted-Answer'!$C9&amp;"-Level "&amp;'Questioner &amp; Accepted-Answer'!N$3)</f>
        <v>1</v>
      </c>
      <c r="O9" s="72">
        <f t="shared" si="0"/>
        <v>6</v>
      </c>
    </row>
    <row r="10" spans="1:15" ht="18" customHeight="1" x14ac:dyDescent="0.3">
      <c r="A10" s="68"/>
      <c r="B10" s="222"/>
      <c r="C10" s="26">
        <v>7</v>
      </c>
      <c r="D10" s="63">
        <f>COUNTIF('All Questions'!$AD$5:$AD$363,"Level "&amp;'Questioner &amp; Accepted-Answer'!$C10&amp;"-Level "&amp;'Questioner &amp; Accepted-Answer'!D$3)</f>
        <v>0</v>
      </c>
      <c r="E10" s="11">
        <f>COUNTIF('All Questions'!$AD$5:$AD$363,"Level "&amp;'Questioner &amp; Accepted-Answer'!$C10&amp;"-Level "&amp;'Questioner &amp; Accepted-Answer'!E$3)</f>
        <v>0</v>
      </c>
      <c r="F10" s="11">
        <f>COUNTIF('All Questions'!$AD$5:$AD$363,"Level "&amp;'Questioner &amp; Accepted-Answer'!$C10&amp;"-Level "&amp;'Questioner &amp; Accepted-Answer'!F$3)</f>
        <v>1</v>
      </c>
      <c r="G10" s="11">
        <f>COUNTIF('All Questions'!$AD$5:$AD$363,"Level "&amp;'Questioner &amp; Accepted-Answer'!$C10&amp;"-Level "&amp;'Questioner &amp; Accepted-Answer'!G$3)</f>
        <v>0</v>
      </c>
      <c r="H10" s="11">
        <f>COUNTIF('All Questions'!$AD$5:$AD$363,"Level "&amp;'Questioner &amp; Accepted-Answer'!$C10&amp;"-Level "&amp;'Questioner &amp; Accepted-Answer'!H$3)</f>
        <v>0</v>
      </c>
      <c r="I10" s="11">
        <f>COUNTIF('All Questions'!$AD$5:$AD$363,"Level "&amp;'Questioner &amp; Accepted-Answer'!$C10&amp;"-Level "&amp;'Questioner &amp; Accepted-Answer'!I$3)</f>
        <v>1</v>
      </c>
      <c r="J10" s="42">
        <f>COUNTIF('All Questions'!$AD$5:$AD$363,"Level "&amp;'Questioner &amp; Accepted-Answer'!$C10&amp;"-Level "&amp;'Questioner &amp; Accepted-Answer'!J$3)</f>
        <v>0</v>
      </c>
      <c r="K10" s="11">
        <f>COUNTIF('All Questions'!$AD$5:$AD$363,"Level "&amp;'Questioner &amp; Accepted-Answer'!$C10&amp;"-Level "&amp;'Questioner &amp; Accepted-Answer'!K$3)</f>
        <v>1</v>
      </c>
      <c r="L10" s="11">
        <f>COUNTIF('All Questions'!$AD$5:$AD$363,"Level "&amp;'Questioner &amp; Accepted-Answer'!$C10&amp;"-Level "&amp;'Questioner &amp; Accepted-Answer'!L$3)</f>
        <v>0</v>
      </c>
      <c r="M10" s="11">
        <f>COUNTIF('All Questions'!$AD$5:$AD$363,"Level "&amp;'Questioner &amp; Accepted-Answer'!$C10&amp;"-Level "&amp;'Questioner &amp; Accepted-Answer'!M$3)</f>
        <v>1</v>
      </c>
      <c r="N10" s="13">
        <f>COUNTIF('All Questions'!$AD$5:$AD$363,"Level "&amp;'Questioner &amp; Accepted-Answer'!$C10&amp;"-Level "&amp;'Questioner &amp; Accepted-Answer'!N$3)</f>
        <v>1</v>
      </c>
      <c r="O10" s="72">
        <f t="shared" si="0"/>
        <v>5</v>
      </c>
    </row>
    <row r="11" spans="1:15" ht="18" customHeight="1" x14ac:dyDescent="0.3">
      <c r="A11" s="68"/>
      <c r="B11" s="222"/>
      <c r="C11" s="26">
        <v>8</v>
      </c>
      <c r="D11" s="63">
        <f>COUNTIF('All Questions'!$AD$5:$AD$363,"Level "&amp;'Questioner &amp; Accepted-Answer'!$C11&amp;"-Level "&amp;'Questioner &amp; Accepted-Answer'!D$3)</f>
        <v>0</v>
      </c>
      <c r="E11" s="11">
        <f>COUNTIF('All Questions'!$AD$5:$AD$363,"Level "&amp;'Questioner &amp; Accepted-Answer'!$C11&amp;"-Level "&amp;'Questioner &amp; Accepted-Answer'!E$3)</f>
        <v>0</v>
      </c>
      <c r="F11" s="11">
        <f>COUNTIF('All Questions'!$AD$5:$AD$363,"Level "&amp;'Questioner &amp; Accepted-Answer'!$C11&amp;"-Level "&amp;'Questioner &amp; Accepted-Answer'!F$3)</f>
        <v>0</v>
      </c>
      <c r="G11" s="11">
        <f>COUNTIF('All Questions'!$AD$5:$AD$363,"Level "&amp;'Questioner &amp; Accepted-Answer'!$C11&amp;"-Level "&amp;'Questioner &amp; Accepted-Answer'!G$3)</f>
        <v>0</v>
      </c>
      <c r="H11" s="11">
        <f>COUNTIF('All Questions'!$AD$5:$AD$363,"Level "&amp;'Questioner &amp; Accepted-Answer'!$C11&amp;"-Level "&amp;'Questioner &amp; Accepted-Answer'!H$3)</f>
        <v>0</v>
      </c>
      <c r="I11" s="11">
        <f>COUNTIF('All Questions'!$AD$5:$AD$363,"Level "&amp;'Questioner &amp; Accepted-Answer'!$C11&amp;"-Level "&amp;'Questioner &amp; Accepted-Answer'!I$3)</f>
        <v>0</v>
      </c>
      <c r="J11" s="11">
        <f>COUNTIF('All Questions'!$AD$5:$AD$363,"Level "&amp;'Questioner &amp; Accepted-Answer'!$C11&amp;"-Level "&amp;'Questioner &amp; Accepted-Answer'!J$3)</f>
        <v>0</v>
      </c>
      <c r="K11" s="42">
        <f>COUNTIF('All Questions'!$AD$5:$AD$363,"Level "&amp;'Questioner &amp; Accepted-Answer'!$C11&amp;"-Level "&amp;'Questioner &amp; Accepted-Answer'!K$3)</f>
        <v>2</v>
      </c>
      <c r="L11" s="11">
        <f>COUNTIF('All Questions'!$AD$5:$AD$363,"Level "&amp;'Questioner &amp; Accepted-Answer'!$C11&amp;"-Level "&amp;'Questioner &amp; Accepted-Answer'!L$3)</f>
        <v>0</v>
      </c>
      <c r="M11" s="11">
        <f>COUNTIF('All Questions'!$AD$5:$AD$363,"Level "&amp;'Questioner &amp; Accepted-Answer'!$C11&amp;"-Level "&amp;'Questioner &amp; Accepted-Answer'!M$3)</f>
        <v>0</v>
      </c>
      <c r="N11" s="13">
        <f>COUNTIF('All Questions'!$AD$5:$AD$363,"Level "&amp;'Questioner &amp; Accepted-Answer'!$C11&amp;"-Level "&amp;'Questioner &amp; Accepted-Answer'!N$3)</f>
        <v>0</v>
      </c>
      <c r="O11" s="72">
        <f t="shared" si="0"/>
        <v>2</v>
      </c>
    </row>
    <row r="12" spans="1:15" ht="18" customHeight="1" x14ac:dyDescent="0.3">
      <c r="A12" s="68"/>
      <c r="B12" s="222"/>
      <c r="C12" s="26">
        <v>9</v>
      </c>
      <c r="D12" s="63">
        <f>COUNTIF('All Questions'!$AD$5:$AD$363,"Level "&amp;'Questioner &amp; Accepted-Answer'!$C12&amp;"-Level "&amp;'Questioner &amp; Accepted-Answer'!D$3)</f>
        <v>0</v>
      </c>
      <c r="E12" s="11">
        <f>COUNTIF('All Questions'!$AD$5:$AD$363,"Level "&amp;'Questioner &amp; Accepted-Answer'!$C12&amp;"-Level "&amp;'Questioner &amp; Accepted-Answer'!E$3)</f>
        <v>0</v>
      </c>
      <c r="F12" s="11">
        <f>COUNTIF('All Questions'!$AD$5:$AD$363,"Level "&amp;'Questioner &amp; Accepted-Answer'!$C12&amp;"-Level "&amp;'Questioner &amp; Accepted-Answer'!F$3)</f>
        <v>0</v>
      </c>
      <c r="G12" s="11">
        <f>COUNTIF('All Questions'!$AD$5:$AD$363,"Level "&amp;'Questioner &amp; Accepted-Answer'!$C12&amp;"-Level "&amp;'Questioner &amp; Accepted-Answer'!G$3)</f>
        <v>0</v>
      </c>
      <c r="H12" s="11">
        <f>COUNTIF('All Questions'!$AD$5:$AD$363,"Level "&amp;'Questioner &amp; Accepted-Answer'!$C12&amp;"-Level "&amp;'Questioner &amp; Accepted-Answer'!H$3)</f>
        <v>0</v>
      </c>
      <c r="I12" s="11">
        <f>COUNTIF('All Questions'!$AD$5:$AD$363,"Level "&amp;'Questioner &amp; Accepted-Answer'!$C12&amp;"-Level "&amp;'Questioner &amp; Accepted-Answer'!I$3)</f>
        <v>1</v>
      </c>
      <c r="J12" s="11">
        <f>COUNTIF('All Questions'!$AD$5:$AD$363,"Level "&amp;'Questioner &amp; Accepted-Answer'!$C12&amp;"-Level "&amp;'Questioner &amp; Accepted-Answer'!J$3)</f>
        <v>0</v>
      </c>
      <c r="K12" s="11">
        <f>COUNTIF('All Questions'!$AD$5:$AD$363,"Level "&amp;'Questioner &amp; Accepted-Answer'!$C12&amp;"-Level "&amp;'Questioner &amp; Accepted-Answer'!K$3)</f>
        <v>0</v>
      </c>
      <c r="L12" s="42">
        <f>COUNTIF('All Questions'!$AD$5:$AD$363,"Level "&amp;'Questioner &amp; Accepted-Answer'!$C12&amp;"-Level "&amp;'Questioner &amp; Accepted-Answer'!L$3)</f>
        <v>2</v>
      </c>
      <c r="M12" s="11">
        <f>COUNTIF('All Questions'!$AD$5:$AD$363,"Level "&amp;'Questioner &amp; Accepted-Answer'!$C12&amp;"-Level "&amp;'Questioner &amp; Accepted-Answer'!M$3)</f>
        <v>0</v>
      </c>
      <c r="N12" s="13">
        <f>COUNTIF('All Questions'!$AD$5:$AD$363,"Level "&amp;'Questioner &amp; Accepted-Answer'!$C12&amp;"-Level "&amp;'Questioner &amp; Accepted-Answer'!N$3)</f>
        <v>0</v>
      </c>
      <c r="O12" s="72">
        <f t="shared" si="0"/>
        <v>3</v>
      </c>
    </row>
    <row r="13" spans="1:15" ht="18" customHeight="1" x14ac:dyDescent="0.3">
      <c r="A13" s="68"/>
      <c r="B13" s="222"/>
      <c r="C13" s="26">
        <v>10</v>
      </c>
      <c r="D13" s="63">
        <f>COUNTIF('All Questions'!$AD$5:$AD$363,"Level "&amp;'Questioner &amp; Accepted-Answer'!$C13&amp;"-Level "&amp;'Questioner &amp; Accepted-Answer'!D$3)</f>
        <v>0</v>
      </c>
      <c r="E13" s="11">
        <f>COUNTIF('All Questions'!$AD$5:$AD$363,"Level "&amp;'Questioner &amp; Accepted-Answer'!$C13&amp;"-Level "&amp;'Questioner &amp; Accepted-Answer'!E$3)</f>
        <v>0</v>
      </c>
      <c r="F13" s="11">
        <f>COUNTIF('All Questions'!$AD$5:$AD$363,"Level "&amp;'Questioner &amp; Accepted-Answer'!$C13&amp;"-Level "&amp;'Questioner &amp; Accepted-Answer'!F$3)</f>
        <v>0</v>
      </c>
      <c r="G13" s="11">
        <f>COUNTIF('All Questions'!$AD$5:$AD$363,"Level "&amp;'Questioner &amp; Accepted-Answer'!$C13&amp;"-Level "&amp;'Questioner &amp; Accepted-Answer'!G$3)</f>
        <v>0</v>
      </c>
      <c r="H13" s="11">
        <f>COUNTIF('All Questions'!$AD$5:$AD$363,"Level "&amp;'Questioner &amp; Accepted-Answer'!$C13&amp;"-Level "&amp;'Questioner &amp; Accepted-Answer'!H$3)</f>
        <v>0</v>
      </c>
      <c r="I13" s="11">
        <f>COUNTIF('All Questions'!$AD$5:$AD$363,"Level "&amp;'Questioner &amp; Accepted-Answer'!$C13&amp;"-Level "&amp;'Questioner &amp; Accepted-Answer'!I$3)</f>
        <v>1</v>
      </c>
      <c r="J13" s="11">
        <f>COUNTIF('All Questions'!$AD$5:$AD$363,"Level "&amp;'Questioner &amp; Accepted-Answer'!$C13&amp;"-Level "&amp;'Questioner &amp; Accepted-Answer'!J$3)</f>
        <v>0</v>
      </c>
      <c r="K13" s="11">
        <f>COUNTIF('All Questions'!$AD$5:$AD$363,"Level "&amp;'Questioner &amp; Accepted-Answer'!$C13&amp;"-Level "&amp;'Questioner &amp; Accepted-Answer'!K$3)</f>
        <v>0</v>
      </c>
      <c r="L13" s="11">
        <f>COUNTIF('All Questions'!$AD$5:$AD$363,"Level "&amp;'Questioner &amp; Accepted-Answer'!$C13&amp;"-Level "&amp;'Questioner &amp; Accepted-Answer'!L$3)</f>
        <v>0</v>
      </c>
      <c r="M13" s="42">
        <f>COUNTIF('All Questions'!$AD$5:$AD$363,"Level "&amp;'Questioner &amp; Accepted-Answer'!$C13&amp;"-Level "&amp;'Questioner &amp; Accepted-Answer'!M$3)</f>
        <v>0</v>
      </c>
      <c r="N13" s="13">
        <f>COUNTIF('All Questions'!$AD$5:$AD$363,"Level "&amp;'Questioner &amp; Accepted-Answer'!$C13&amp;"-Level "&amp;'Questioner &amp; Accepted-Answer'!N$3)</f>
        <v>0</v>
      </c>
      <c r="O13" s="72">
        <f t="shared" si="0"/>
        <v>1</v>
      </c>
    </row>
    <row r="14" spans="1:15" ht="18" customHeight="1" x14ac:dyDescent="0.3">
      <c r="A14" s="68"/>
      <c r="B14" s="222"/>
      <c r="C14" s="26">
        <v>11</v>
      </c>
      <c r="D14" s="64">
        <f>COUNTIF('All Questions'!$AD$5:$AD$363,"Level "&amp;'Questioner &amp; Accepted-Answer'!$C14&amp;"-Level "&amp;'Questioner &amp; Accepted-Answer'!D$3)</f>
        <v>0</v>
      </c>
      <c r="E14" s="30">
        <f>COUNTIF('All Questions'!$AD$5:$AD$363,"Level "&amp;'Questioner &amp; Accepted-Answer'!$C14&amp;"-Level "&amp;'Questioner &amp; Accepted-Answer'!E$3)</f>
        <v>0</v>
      </c>
      <c r="F14" s="30">
        <f>COUNTIF('All Questions'!$AD$5:$AD$363,"Level "&amp;'Questioner &amp; Accepted-Answer'!$C14&amp;"-Level "&amp;'Questioner &amp; Accepted-Answer'!F$3)</f>
        <v>0</v>
      </c>
      <c r="G14" s="30">
        <f>COUNTIF('All Questions'!$AD$5:$AD$363,"Level "&amp;'Questioner &amp; Accepted-Answer'!$C14&amp;"-Level "&amp;'Questioner &amp; Accepted-Answer'!G$3)</f>
        <v>0</v>
      </c>
      <c r="H14" s="30">
        <f>COUNTIF('All Questions'!$AD$5:$AD$363,"Level "&amp;'Questioner &amp; Accepted-Answer'!$C14&amp;"-Level "&amp;'Questioner &amp; Accepted-Answer'!H$3)</f>
        <v>0</v>
      </c>
      <c r="I14" s="30">
        <f>COUNTIF('All Questions'!$AD$5:$AD$363,"Level "&amp;'Questioner &amp; Accepted-Answer'!$C14&amp;"-Level "&amp;'Questioner &amp; Accepted-Answer'!I$3)</f>
        <v>0</v>
      </c>
      <c r="J14" s="30">
        <f>COUNTIF('All Questions'!$AD$5:$AD$363,"Level "&amp;'Questioner &amp; Accepted-Answer'!$C14&amp;"-Level "&amp;'Questioner &amp; Accepted-Answer'!J$3)</f>
        <v>0</v>
      </c>
      <c r="K14" s="30">
        <f>COUNTIF('All Questions'!$AD$5:$AD$363,"Level "&amp;'Questioner &amp; Accepted-Answer'!$C14&amp;"-Level "&amp;'Questioner &amp; Accepted-Answer'!K$3)</f>
        <v>0</v>
      </c>
      <c r="L14" s="30">
        <f>COUNTIF('All Questions'!$AD$5:$AD$363,"Level "&amp;'Questioner &amp; Accepted-Answer'!$C14&amp;"-Level "&amp;'Questioner &amp; Accepted-Answer'!L$3)</f>
        <v>0</v>
      </c>
      <c r="M14" s="30">
        <f>COUNTIF('All Questions'!$AD$5:$AD$363,"Level "&amp;'Questioner &amp; Accepted-Answer'!$C14&amp;"-Level "&amp;'Questioner &amp; Accepted-Answer'!M$3)</f>
        <v>0</v>
      </c>
      <c r="N14" s="65">
        <f>COUNTIF('All Questions'!$AD$5:$AD$363,"Level "&amp;'Questioner &amp; Accepted-Answer'!$C14&amp;"-Level "&amp;'Questioner &amp; Accepted-Answer'!N$3)</f>
        <v>0</v>
      </c>
      <c r="O14" s="72">
        <f t="shared" si="0"/>
        <v>0</v>
      </c>
    </row>
    <row r="15" spans="1:15" ht="23.1" customHeight="1" x14ac:dyDescent="0.3">
      <c r="A15" s="68"/>
      <c r="B15" s="68"/>
      <c r="C15" s="66" t="s">
        <v>3148</v>
      </c>
      <c r="D15" s="71">
        <f>SUM(D4:D14)</f>
        <v>29</v>
      </c>
      <c r="E15" s="71">
        <f t="shared" ref="E15:N15" si="1">SUM(E4:E14)</f>
        <v>11</v>
      </c>
      <c r="F15" s="71">
        <f t="shared" si="1"/>
        <v>12</v>
      </c>
      <c r="G15" s="71">
        <f t="shared" si="1"/>
        <v>17</v>
      </c>
      <c r="H15" s="71">
        <f t="shared" si="1"/>
        <v>9</v>
      </c>
      <c r="I15" s="71">
        <f t="shared" si="1"/>
        <v>14</v>
      </c>
      <c r="J15" s="71">
        <f t="shared" si="1"/>
        <v>8</v>
      </c>
      <c r="K15" s="71">
        <f t="shared" si="1"/>
        <v>20</v>
      </c>
      <c r="L15" s="71">
        <f t="shared" si="1"/>
        <v>20</v>
      </c>
      <c r="M15" s="71">
        <f t="shared" si="1"/>
        <v>6</v>
      </c>
      <c r="N15" s="71">
        <f t="shared" si="1"/>
        <v>9</v>
      </c>
      <c r="O15" s="67"/>
    </row>
    <row r="16" spans="1:15" x14ac:dyDescent="0.3">
      <c r="A16" s="68"/>
      <c r="B16" s="68"/>
      <c r="C16" s="68"/>
      <c r="D16" s="68"/>
      <c r="E16" s="68"/>
      <c r="F16" s="68"/>
      <c r="G16" s="68"/>
      <c r="H16" s="68"/>
      <c r="I16" s="68"/>
      <c r="J16" s="68"/>
      <c r="K16" s="68"/>
      <c r="L16" s="68"/>
      <c r="M16" s="68"/>
      <c r="N16" s="68"/>
      <c r="O16" s="68"/>
    </row>
    <row r="17" spans="2:2" x14ac:dyDescent="0.3">
      <c r="B17" t="s">
        <v>3151</v>
      </c>
    </row>
  </sheetData>
  <mergeCells count="2">
    <mergeCell ref="D2:N2"/>
    <mergeCell ref="B4:B14"/>
  </mergeCells>
  <conditionalFormatting sqref="D4:N14">
    <cfRule type="colorScale" priority="1">
      <colorScale>
        <cfvo type="min"/>
        <cfvo type="max"/>
        <color rgb="FFFFFFFF"/>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Lookup Tables</vt:lpstr>
      <vt:lpstr>All Questions</vt:lpstr>
      <vt:lpstr>Developer Intentions</vt:lpstr>
      <vt:lpstr>Question Topics</vt:lpstr>
      <vt:lpstr>Developers</vt:lpstr>
      <vt:lpstr>Topics by Category</vt:lpstr>
      <vt:lpstr>Answer State</vt:lpstr>
      <vt:lpstr>Tags</vt:lpstr>
      <vt:lpstr>Questioner &amp; Accepted-Answer</vt:lpstr>
      <vt:lpstr>Stats Question Properties</vt:lpstr>
      <vt:lpstr>Views by Category</vt:lpstr>
      <vt:lpstr>Scores by Category</vt:lpstr>
      <vt:lpstr>Answers by Category</vt:lpstr>
      <vt:lpstr>Time to 1st Comment by Category</vt:lpstr>
      <vt:lpstr>Time to 1st Reaction by Categor</vt:lpstr>
      <vt:lpstr>Developer-Relations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André</dc:creator>
  <cp:lastModifiedBy>Pascal André</cp:lastModifiedBy>
  <dcterms:created xsi:type="dcterms:W3CDTF">2021-04-07T20:17:15Z</dcterms:created>
  <dcterms:modified xsi:type="dcterms:W3CDTF">2022-05-02T17:58:08Z</dcterms:modified>
</cp:coreProperties>
</file>