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2nd yr\SDGP\"/>
    </mc:Choice>
  </mc:AlternateContent>
  <bookViews>
    <workbookView xWindow="0" yWindow="0" windowWidth="2364" windowHeight="0"/>
  </bookViews>
  <sheets>
    <sheet name="Business" sheetId="1" r:id="rId1"/>
  </sheets>
  <calcPr calcId="162913"/>
</workbook>
</file>

<file path=xl/calcChain.xml><?xml version="1.0" encoding="utf-8"?>
<calcChain xmlns="http://schemas.openxmlformats.org/spreadsheetml/2006/main">
  <c r="G188" i="1" l="1"/>
  <c r="G187" i="1"/>
  <c r="G186" i="1"/>
  <c r="G185" i="1"/>
  <c r="G184" i="1"/>
  <c r="H179" i="1"/>
  <c r="H178" i="1"/>
  <c r="H177" i="1"/>
  <c r="H176" i="1"/>
  <c r="H175" i="1"/>
  <c r="H174" i="1"/>
  <c r="H173" i="1"/>
  <c r="H172" i="1"/>
  <c r="H171" i="1"/>
  <c r="H170" i="1"/>
  <c r="H169" i="1"/>
  <c r="H168" i="1"/>
  <c r="H167" i="1"/>
  <c r="H166" i="1"/>
  <c r="H165" i="1"/>
  <c r="H164" i="1"/>
  <c r="H163" i="1"/>
  <c r="H162" i="1"/>
  <c r="E21" i="1" s="1" a="1"/>
  <c r="E21" i="1" s="1"/>
  <c r="G162" i="1"/>
  <c r="F21" i="1" s="1"/>
  <c r="E159" i="1"/>
  <c r="E158" i="1"/>
  <c r="E157" i="1"/>
  <c r="E156" i="1"/>
  <c r="E155" i="1"/>
  <c r="G154" i="1"/>
  <c r="E154" i="1"/>
  <c r="G147" i="1"/>
  <c r="F19" i="1" s="1"/>
  <c r="E144" i="1"/>
  <c r="E143" i="1"/>
  <c r="E142" i="1"/>
  <c r="E141" i="1"/>
  <c r="E140" i="1"/>
  <c r="E139" i="1"/>
  <c r="E138" i="1"/>
  <c r="E137" i="1"/>
  <c r="H121" i="1"/>
  <c r="H120" i="1"/>
  <c r="H119" i="1"/>
  <c r="H118" i="1"/>
  <c r="H117" i="1"/>
  <c r="H116" i="1"/>
  <c r="H115" i="1"/>
  <c r="H114" i="1"/>
  <c r="H113" i="1"/>
  <c r="H112" i="1"/>
  <c r="H111" i="1"/>
  <c r="H110" i="1"/>
  <c r="H109" i="1"/>
  <c r="H108" i="1"/>
  <c r="H107" i="1"/>
  <c r="H106" i="1"/>
  <c r="H105" i="1"/>
  <c r="H104" i="1"/>
  <c r="H103" i="1"/>
  <c r="H102" i="1"/>
  <c r="H101" i="1"/>
  <c r="H100" i="1"/>
  <c r="H99" i="1"/>
  <c r="H98" i="1"/>
  <c r="G98" i="1"/>
  <c r="G92" i="1"/>
  <c r="F15" i="1" s="1"/>
  <c r="C21" i="1"/>
  <c r="F20" i="1"/>
  <c r="C20" i="1"/>
  <c r="E20" i="1" s="1" a="1"/>
  <c r="E20" i="1" s="1"/>
  <c r="B20" i="1"/>
  <c r="E19" i="1"/>
  <c r="C19" i="1"/>
  <c r="F18" i="1"/>
  <c r="C18" i="1"/>
  <c r="E18" i="1" s="1" a="1"/>
  <c r="E18" i="1" s="1"/>
  <c r="C15" i="1"/>
  <c r="E15" i="1" s="1" a="1"/>
  <c r="E15" i="1" s="1"/>
  <c r="B15" i="1"/>
  <c r="E22" i="1" l="1"/>
  <c r="C23" i="1" s="1"/>
  <c r="F22" i="1"/>
  <c r="C182" i="1" s="1"/>
  <c r="C184" i="1" s="1"/>
  <c r="E26" i="1" l="1" a="1"/>
  <c r="E26" i="1" s="1"/>
  <c r="E32" i="1" l="1"/>
  <c r="B32" i="1"/>
  <c r="A29" i="1"/>
</calcChain>
</file>

<file path=xl/sharedStrings.xml><?xml version="1.0" encoding="utf-8"?>
<sst xmlns="http://schemas.openxmlformats.org/spreadsheetml/2006/main" count="240" uniqueCount="128">
  <si>
    <r>
      <t>Risk Based Pricing for</t>
    </r>
    <r>
      <rPr>
        <b/>
        <i/>
        <sz val="14"/>
        <color rgb="FFFF0000"/>
        <rFont val="Cambria"/>
      </rPr>
      <t xml:space="preserve"> Business Loans </t>
    </r>
    <r>
      <rPr>
        <b/>
        <i/>
        <sz val="14"/>
        <color rgb="FF000000"/>
        <rFont val="Cambria"/>
      </rPr>
      <t>- Interest Concession Computation</t>
    </r>
  </si>
  <si>
    <t>Basic Loan Details</t>
  </si>
  <si>
    <t>Customer' s Basic Details</t>
  </si>
  <si>
    <t>Loan Amount   ( Rs. )</t>
  </si>
  <si>
    <t>Rate of Interest</t>
  </si>
  <si>
    <t>Profit After Tax</t>
  </si>
  <si>
    <t>Working Entity</t>
  </si>
  <si>
    <t>Type of Entity</t>
  </si>
  <si>
    <t>Listed Public Company</t>
  </si>
  <si>
    <t>Semi Government</t>
  </si>
  <si>
    <t>Period</t>
  </si>
  <si>
    <t>Period of Service  (Yrs )</t>
  </si>
  <si>
    <t>EMI                       ( Rs. )</t>
  </si>
  <si>
    <t>Crib Status</t>
  </si>
  <si>
    <t>Default less than 30</t>
  </si>
  <si>
    <t>Mode of Payment</t>
  </si>
  <si>
    <t>Total Salary Remit</t>
  </si>
  <si>
    <t>Total Assets</t>
  </si>
  <si>
    <t>Defaults than 60 Days</t>
  </si>
  <si>
    <t>Purpose of Loan</t>
  </si>
  <si>
    <t xml:space="preserve">Working Capital </t>
  </si>
  <si>
    <t>Any other</t>
  </si>
  <si>
    <t>Total Borrowings</t>
  </si>
  <si>
    <t>Security Type</t>
  </si>
  <si>
    <t>Mortgage</t>
  </si>
  <si>
    <t xml:space="preserve">Loan Instalments </t>
  </si>
  <si>
    <t>Default from 30 - 60 Days</t>
  </si>
  <si>
    <t>Tax Paying</t>
  </si>
  <si>
    <t>Yes</t>
  </si>
  <si>
    <t>Credit Scoring Criterion</t>
  </si>
  <si>
    <t>S/No</t>
  </si>
  <si>
    <t>Risk Factor</t>
  </si>
  <si>
    <t>Status / Value</t>
  </si>
  <si>
    <t>Score</t>
  </si>
  <si>
    <t>Max Points</t>
  </si>
  <si>
    <t>I</t>
  </si>
  <si>
    <t>IV</t>
  </si>
  <si>
    <t>Security Offered</t>
  </si>
  <si>
    <t>V</t>
  </si>
  <si>
    <t>VI</t>
  </si>
  <si>
    <t>VII</t>
  </si>
  <si>
    <t>Entity &amp; Tax Position</t>
  </si>
  <si>
    <t>Total Score</t>
  </si>
  <si>
    <t>Risk Category</t>
  </si>
  <si>
    <t>Maximum Consessionery Interest Rate on Risk Based</t>
  </si>
  <si>
    <t xml:space="preserve">Eligible for Interest Consession of </t>
  </si>
  <si>
    <t>Recommendation on Risk Based Pricing</t>
  </si>
  <si>
    <t>Prepared By</t>
  </si>
  <si>
    <t>Approved By</t>
  </si>
  <si>
    <t>Note :</t>
  </si>
  <si>
    <r>
      <t xml:space="preserve">Bank will reserve </t>
    </r>
    <r>
      <rPr>
        <b/>
        <i/>
        <sz val="11"/>
        <color rgb="FFC00000"/>
        <rFont val="Cambria"/>
      </rPr>
      <t xml:space="preserve">rights to revert the Interest rates to as decretion of the management at any devaition </t>
    </r>
    <r>
      <rPr>
        <sz val="11"/>
        <color rgb="FF000000"/>
        <rFont val="Cambria"/>
      </rPr>
      <t>from the staus or conditions afore mentioned.</t>
    </r>
  </si>
  <si>
    <t>Definitions :</t>
  </si>
  <si>
    <t>*</t>
  </si>
  <si>
    <t>Defaults up to 60 days in respect of Credit cards  that has credit limits up to Rs. 200,000 could be omitted at reasonable grounds.</t>
  </si>
  <si>
    <t>Includes Co-Applicat loans but not for the Loans Guaranteed.</t>
  </si>
  <si>
    <t>Gearing Ratio - Present</t>
  </si>
  <si>
    <t>Total Long term Borrowings over Total Asset Base of the Business except the loan facility applied.</t>
  </si>
  <si>
    <t>Debt Service Coverage</t>
  </si>
  <si>
    <t xml:space="preserve">=Profit After Tax / Total Loan Installments </t>
  </si>
  <si>
    <t>( On PAT )</t>
  </si>
  <si>
    <t>Include the New loan Installment too. However, Existing Income only to be considered.</t>
  </si>
  <si>
    <t xml:space="preserve">Period of Service </t>
  </si>
  <si>
    <r>
      <t xml:space="preserve">Service period should be count only for the present employement </t>
    </r>
    <r>
      <rPr>
        <sz val="10"/>
        <color rgb="FF000000"/>
        <rFont val="Cambria"/>
      </rPr>
      <t>and Overall experience in same or lower position in different entities should be ommited.</t>
    </r>
  </si>
  <si>
    <t>Criterion in defining Risk Scoring Model</t>
  </si>
  <si>
    <t xml:space="preserve">Factor </t>
  </si>
  <si>
    <t>Classification</t>
  </si>
  <si>
    <t>Sub Classification</t>
  </si>
  <si>
    <t>Max</t>
  </si>
  <si>
    <t>Results</t>
  </si>
  <si>
    <t>01</t>
  </si>
  <si>
    <t xml:space="preserve">CRIB Status </t>
  </si>
  <si>
    <t>On Time Pay</t>
  </si>
  <si>
    <t>Zero Default</t>
  </si>
  <si>
    <t>Performing</t>
  </si>
  <si>
    <t>1-30  Days Delay</t>
  </si>
  <si>
    <t>31-60 Days Delay</t>
  </si>
  <si>
    <t>Random Payer</t>
  </si>
  <si>
    <t>61&amp; above</t>
  </si>
  <si>
    <t>No History</t>
  </si>
  <si>
    <t>No Crib Report</t>
  </si>
  <si>
    <t>03</t>
  </si>
  <si>
    <t xml:space="preserve">Method of Payment </t>
  </si>
  <si>
    <t>Govt. Department</t>
  </si>
  <si>
    <t>Govt. Corporation</t>
  </si>
  <si>
    <t>Private Company</t>
  </si>
  <si>
    <t>Other type of Entity</t>
  </si>
  <si>
    <t>EMI - Salary Remit</t>
  </si>
  <si>
    <t>Bank Standing Order</t>
  </si>
  <si>
    <t>Over the Counter</t>
  </si>
  <si>
    <t>02</t>
  </si>
  <si>
    <t>Gearing Ratio</t>
  </si>
  <si>
    <t>04</t>
  </si>
  <si>
    <t>Less than a Year</t>
  </si>
  <si>
    <t>Bank Gurantee</t>
  </si>
  <si>
    <t>Machineries</t>
  </si>
  <si>
    <t>Vehicles</t>
  </si>
  <si>
    <t>Stock or Trade Debtors</t>
  </si>
  <si>
    <t>Loan Portfolio</t>
  </si>
  <si>
    <t>Corporate Guarantee</t>
  </si>
  <si>
    <t>Personal Guarantee</t>
  </si>
  <si>
    <t>07</t>
  </si>
  <si>
    <t>Experience in Business</t>
  </si>
  <si>
    <t>Purpose</t>
  </si>
  <si>
    <t>08</t>
  </si>
  <si>
    <t>Purchase of Machineries</t>
  </si>
  <si>
    <t>Reinvestments</t>
  </si>
  <si>
    <t>Purchase of Building</t>
  </si>
  <si>
    <t>Redemption of Loans</t>
  </si>
  <si>
    <t>Tax Paying Position</t>
  </si>
  <si>
    <t>Unlisted Public Company</t>
  </si>
  <si>
    <t>Total Points</t>
  </si>
  <si>
    <t>Sole Proprietor</t>
  </si>
  <si>
    <t>Partnership</t>
  </si>
  <si>
    <t>No</t>
  </si>
  <si>
    <t>Minimum Loan Amount</t>
  </si>
  <si>
    <t>Considerable Percentage</t>
  </si>
  <si>
    <t>Marks earned</t>
  </si>
  <si>
    <t>Category</t>
  </si>
  <si>
    <t>Recommendation</t>
  </si>
  <si>
    <t>Offer Rate</t>
  </si>
  <si>
    <t>Eligible Rate</t>
  </si>
  <si>
    <t>Medium or High in Default Risk</t>
  </si>
  <si>
    <t>Not Eligible for</t>
  </si>
  <si>
    <t>Low In Default Risk</t>
  </si>
  <si>
    <t>Eligible for</t>
  </si>
  <si>
    <t>Lower In Default Risk</t>
  </si>
  <si>
    <t>Lowest in Default Risk</t>
  </si>
  <si>
    <t>Purpose of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</si>
</sst>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_(* \(#,##0\);_(* &quot;-&quot;_);_(@_)"/>
    <numFmt numFmtId="43" formatCode="_(* #,##0.00_);_(* \(#,##0.00\);_(* &quot;-&quot;??_);_(@_)"/>
  </numFmts>
  <fonts count="27">
    <font>
      <sz val="11"/>
      <color rgb="FF000000"/>
      <name val="Calibri"/>
    </font>
    <font>
      <b/>
      <sz val="12"/>
      <color rgb="FF000000"/>
      <name val="Cambria"/>
    </font>
    <font>
      <sz val="11"/>
      <name val="Calibri"/>
    </font>
    <font>
      <sz val="11"/>
      <color rgb="FF000000"/>
      <name val="Cambria"/>
    </font>
    <font>
      <b/>
      <i/>
      <sz val="14"/>
      <color rgb="FF000000"/>
      <name val="Cambria"/>
    </font>
    <font>
      <sz val="12"/>
      <color rgb="FF000000"/>
      <name val="Cambria"/>
    </font>
    <font>
      <sz val="14"/>
      <color rgb="FF000000"/>
      <name val="Cambria"/>
    </font>
    <font>
      <b/>
      <sz val="14"/>
      <color rgb="FF000000"/>
      <name val="Cambria"/>
    </font>
    <font>
      <b/>
      <i/>
      <sz val="11"/>
      <color rgb="FF000000"/>
      <name val="Cambria"/>
    </font>
    <font>
      <b/>
      <sz val="11"/>
      <color rgb="FF000000"/>
      <name val="Cambria"/>
    </font>
    <font>
      <b/>
      <sz val="10"/>
      <color rgb="FF000000"/>
      <name val="Cambria"/>
    </font>
    <font>
      <b/>
      <sz val="11"/>
      <color rgb="FFF2F2F2"/>
      <name val="Cambria"/>
    </font>
    <font>
      <sz val="10"/>
      <color rgb="FF000000"/>
      <name val="Cambria"/>
    </font>
    <font>
      <sz val="9"/>
      <color rgb="FF000000"/>
      <name val="Cambria"/>
    </font>
    <font>
      <i/>
      <sz val="11"/>
      <color rgb="FF000000"/>
      <name val="Cambria"/>
    </font>
    <font>
      <b/>
      <u/>
      <sz val="11"/>
      <color rgb="FF000000"/>
      <name val="Cambria"/>
    </font>
    <font>
      <b/>
      <sz val="9"/>
      <color rgb="FF000000"/>
      <name val="Cambria"/>
    </font>
    <font>
      <b/>
      <sz val="11"/>
      <color rgb="FFC55A11"/>
      <name val="Cambria"/>
    </font>
    <font>
      <b/>
      <i/>
      <sz val="11"/>
      <color rgb="FF1E4E79"/>
      <name val="Cambria"/>
    </font>
    <font>
      <b/>
      <sz val="11"/>
      <color rgb="FFAEABAB"/>
      <name val="Cambria"/>
    </font>
    <font>
      <sz val="11"/>
      <color rgb="FFAEABAB"/>
      <name val="Cambria"/>
    </font>
    <font>
      <b/>
      <sz val="11"/>
      <color rgb="FF1E4E79"/>
      <name val="Cambria"/>
    </font>
    <font>
      <sz val="11"/>
      <name val="Cambria"/>
    </font>
    <font>
      <b/>
      <sz val="11"/>
      <name val="Cambria"/>
    </font>
    <font>
      <b/>
      <u/>
      <sz val="11"/>
      <color rgb="FF000000"/>
      <name val="Cambria"/>
    </font>
    <font>
      <b/>
      <i/>
      <sz val="14"/>
      <color rgb="FFFF0000"/>
      <name val="Cambria"/>
    </font>
    <font>
      <b/>
      <i/>
      <sz val="11"/>
      <color rgb="FFC00000"/>
      <name val="Cambria"/>
    </font>
  </fonts>
  <fills count="6">
    <fill>
      <patternFill patternType="none"/>
    </fill>
    <fill>
      <patternFill patternType="gray125"/>
    </fill>
    <fill>
      <patternFill patternType="solid">
        <fgColor rgb="FFD8D8D8"/>
        <bgColor rgb="FFD8D8D8"/>
      </patternFill>
    </fill>
    <fill>
      <patternFill patternType="solid">
        <fgColor rgb="FF9CC2E5"/>
        <bgColor rgb="FF9CC2E5"/>
      </patternFill>
    </fill>
    <fill>
      <patternFill patternType="solid">
        <fgColor rgb="FFF2F2F2"/>
        <bgColor rgb="FFF2F2F2"/>
      </patternFill>
    </fill>
    <fill>
      <patternFill patternType="solid">
        <fgColor rgb="FFDEEAF6"/>
        <bgColor rgb="FFDEEAF6"/>
      </patternFill>
    </fill>
  </fills>
  <borders count="63">
    <border>
      <left/>
      <right/>
      <top/>
      <bottom/>
      <diagonal/>
    </border>
    <border>
      <left style="medium">
        <color rgb="FF000000"/>
      </left>
      <right/>
      <top style="medium">
        <color rgb="FF000000"/>
      </top>
      <bottom/>
      <diagonal/>
    </border>
    <border>
      <left style="thin">
        <color rgb="FF000000"/>
      </left>
      <right/>
      <top style="thin">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diagonal/>
    </border>
    <border>
      <left style="thin">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diagonal/>
    </border>
    <border>
      <left style="thin">
        <color rgb="FF595959"/>
      </left>
      <right style="thin">
        <color rgb="FF595959"/>
      </right>
      <top style="thin">
        <color rgb="FF595959"/>
      </top>
      <bottom style="thin">
        <color rgb="FF595959"/>
      </bottom>
      <diagonal/>
    </border>
    <border>
      <left style="thin">
        <color rgb="FF595959"/>
      </left>
      <right style="medium">
        <color rgb="FF000000"/>
      </right>
      <top style="thin">
        <color rgb="FF595959"/>
      </top>
      <bottom style="thin">
        <color rgb="FF595959"/>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diagonal/>
    </border>
    <border>
      <left style="medium">
        <color rgb="FF000000"/>
      </left>
      <right/>
      <top style="medium">
        <color rgb="FF000000"/>
      </top>
      <bottom/>
      <diagonal/>
    </border>
    <border>
      <left/>
      <right/>
      <top style="thin">
        <color rgb="FF000000"/>
      </top>
      <bottom/>
      <diagonal/>
    </border>
    <border>
      <left style="medium">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medium">
        <color rgb="FF000000"/>
      </left>
      <right style="thin">
        <color rgb="FF000000"/>
      </right>
      <top/>
      <bottom/>
      <diagonal/>
    </border>
    <border>
      <left/>
      <right/>
      <top style="medium">
        <color rgb="FF000000"/>
      </top>
      <bottom/>
      <diagonal/>
    </border>
    <border>
      <left style="thin">
        <color rgb="FF000000"/>
      </left>
      <right style="thin">
        <color rgb="FF000000"/>
      </right>
      <top style="thin">
        <color rgb="FF000000"/>
      </top>
      <bottom/>
      <diagonal/>
    </border>
    <border>
      <left/>
      <right style="medium">
        <color rgb="FF000000"/>
      </right>
      <top style="medium">
        <color rgb="FF000000"/>
      </top>
      <bottom/>
      <diagonal/>
    </border>
    <border>
      <left/>
      <right/>
      <top style="thin">
        <color rgb="FF000000"/>
      </top>
      <bottom style="hair">
        <color rgb="FF000000"/>
      </bottom>
      <diagonal/>
    </border>
    <border>
      <left style="medium">
        <color rgb="FF000000"/>
      </left>
      <right/>
      <top style="thin">
        <color rgb="FF000000"/>
      </top>
      <bottom style="hair">
        <color rgb="FF000000"/>
      </bottom>
      <diagonal/>
    </border>
    <border>
      <left style="medium">
        <color rgb="FF000000"/>
      </left>
      <right/>
      <top/>
      <bottom style="medium">
        <color rgb="FF000000"/>
      </bottom>
      <diagonal/>
    </border>
    <border>
      <left/>
      <right style="medium">
        <color rgb="FF000000"/>
      </right>
      <top style="thin">
        <color rgb="FF000000"/>
      </top>
      <bottom style="hair">
        <color rgb="FF000000"/>
      </bottom>
      <diagonal/>
    </border>
    <border>
      <left style="medium">
        <color rgb="FF000000"/>
      </left>
      <right/>
      <top style="hair">
        <color rgb="FF000000"/>
      </top>
      <bottom/>
      <diagonal/>
    </border>
    <border>
      <left/>
      <right/>
      <top style="hair">
        <color rgb="FF000000"/>
      </top>
      <bottom/>
      <diagonal/>
    </border>
    <border>
      <left/>
      <right style="medium">
        <color rgb="FF000000"/>
      </right>
      <top style="hair">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81">
    <xf numFmtId="0" fontId="0" fillId="0" borderId="0" xfId="0" applyFont="1" applyAlignment="1"/>
    <xf numFmtId="0" fontId="3" fillId="0" borderId="0" xfId="0" applyFont="1"/>
    <xf numFmtId="0" fontId="6" fillId="0" borderId="0" xfId="0" applyFont="1" applyAlignment="1">
      <alignment horizontal="center" vertical="center"/>
    </xf>
    <xf numFmtId="0" fontId="7" fillId="0" borderId="8" xfId="0" applyFont="1" applyBorder="1" applyAlignment="1">
      <alignment horizontal="center" vertical="center"/>
    </xf>
    <xf numFmtId="0" fontId="7" fillId="0" borderId="0" xfId="0" applyFont="1" applyAlignment="1">
      <alignment horizontal="center" vertical="center"/>
    </xf>
    <xf numFmtId="0" fontId="6" fillId="0" borderId="0" xfId="0" applyFont="1"/>
    <xf numFmtId="0" fontId="3" fillId="0" borderId="0" xfId="0" applyFont="1" applyAlignment="1">
      <alignment horizontal="center" vertical="center"/>
    </xf>
    <xf numFmtId="0" fontId="7" fillId="0" borderId="10" xfId="0" applyFont="1" applyBorder="1" applyAlignment="1">
      <alignment horizontal="center" vertical="center"/>
    </xf>
    <xf numFmtId="0" fontId="3" fillId="0" borderId="8" xfId="0" applyFont="1" applyBorder="1"/>
    <xf numFmtId="0" fontId="8" fillId="0" borderId="0" xfId="0" applyFont="1" applyAlignment="1">
      <alignment horizontal="center"/>
    </xf>
    <xf numFmtId="0" fontId="9" fillId="0" borderId="8" xfId="0" applyFont="1" applyBorder="1"/>
    <xf numFmtId="0" fontId="10" fillId="4" borderId="14" xfId="0" applyFont="1" applyFill="1" applyBorder="1"/>
    <xf numFmtId="41" fontId="3" fillId="2" borderId="14" xfId="0" applyNumberFormat="1" applyFont="1" applyFill="1" applyBorder="1"/>
    <xf numFmtId="41" fontId="11" fillId="0" borderId="0" xfId="0" applyNumberFormat="1" applyFont="1"/>
    <xf numFmtId="0" fontId="9" fillId="0" borderId="0" xfId="0" applyFont="1"/>
    <xf numFmtId="41" fontId="3" fillId="2" borderId="15" xfId="0" applyNumberFormat="1" applyFont="1" applyFill="1" applyBorder="1"/>
    <xf numFmtId="0" fontId="10" fillId="2" borderId="14" xfId="0" applyFont="1" applyFill="1" applyBorder="1" applyAlignment="1">
      <alignment horizontal="left"/>
    </xf>
    <xf numFmtId="10" fontId="3" fillId="4" borderId="14" xfId="0" applyNumberFormat="1" applyFont="1" applyFill="1" applyBorder="1" applyAlignment="1">
      <alignment horizontal="right"/>
    </xf>
    <xf numFmtId="9" fontId="11" fillId="0" borderId="0" xfId="0" applyNumberFormat="1" applyFont="1" applyAlignment="1">
      <alignment horizontal="right"/>
    </xf>
    <xf numFmtId="9" fontId="3" fillId="4" borderId="15" xfId="0" applyNumberFormat="1" applyFont="1" applyFill="1" applyBorder="1" applyAlignment="1">
      <alignment horizontal="right"/>
    </xf>
    <xf numFmtId="0" fontId="10" fillId="4" borderId="14" xfId="0" applyFont="1" applyFill="1" applyBorder="1" applyAlignment="1">
      <alignment horizontal="left"/>
    </xf>
    <xf numFmtId="40" fontId="3" fillId="4" borderId="14" xfId="0" applyNumberFormat="1" applyFont="1" applyFill="1" applyBorder="1" applyAlignment="1">
      <alignment horizontal="right"/>
    </xf>
    <xf numFmtId="40" fontId="11" fillId="0" borderId="0" xfId="0" applyNumberFormat="1" applyFont="1" applyAlignment="1">
      <alignment horizontal="right"/>
    </xf>
    <xf numFmtId="0" fontId="9" fillId="2" borderId="14" xfId="0" applyFont="1" applyFill="1" applyBorder="1" applyAlignment="1">
      <alignment horizontal="left"/>
    </xf>
    <xf numFmtId="41" fontId="3" fillId="0" borderId="15" xfId="0" applyNumberFormat="1" applyFont="1" applyBorder="1"/>
    <xf numFmtId="41" fontId="3" fillId="2" borderId="14" xfId="0" applyNumberFormat="1" applyFont="1" applyFill="1" applyBorder="1" applyAlignment="1">
      <alignment horizontal="center"/>
    </xf>
    <xf numFmtId="0" fontId="10" fillId="0" borderId="14" xfId="0" applyFont="1" applyBorder="1" applyAlignment="1">
      <alignment horizontal="left"/>
    </xf>
    <xf numFmtId="41" fontId="12" fillId="2" borderId="14" xfId="0" applyNumberFormat="1" applyFont="1" applyFill="1" applyBorder="1" applyAlignment="1">
      <alignment horizontal="right"/>
    </xf>
    <xf numFmtId="41" fontId="3" fillId="2" borderId="15" xfId="0" applyNumberFormat="1" applyFont="1" applyFill="1" applyBorder="1" applyAlignment="1">
      <alignment horizontal="center"/>
    </xf>
    <xf numFmtId="0" fontId="3" fillId="0" borderId="0" xfId="0" applyFont="1" applyAlignment="1">
      <alignment horizontal="center"/>
    </xf>
    <xf numFmtId="0" fontId="3" fillId="0" borderId="10" xfId="0" applyFont="1" applyBorder="1"/>
    <xf numFmtId="0" fontId="3" fillId="2" borderId="20" xfId="0" applyFont="1" applyFill="1" applyBorder="1"/>
    <xf numFmtId="0" fontId="9" fillId="2" borderId="19" xfId="0" applyFont="1" applyFill="1" applyBorder="1" applyAlignment="1">
      <alignment horizontal="center"/>
    </xf>
    <xf numFmtId="0" fontId="9" fillId="2" borderId="21" xfId="0" applyFont="1" applyFill="1" applyBorder="1" applyAlignment="1">
      <alignment horizontal="center"/>
    </xf>
    <xf numFmtId="0" fontId="3" fillId="0" borderId="22" xfId="0" applyFont="1" applyBorder="1" applyAlignment="1">
      <alignment horizontal="center"/>
    </xf>
    <xf numFmtId="0" fontId="3" fillId="0" borderId="22" xfId="0" applyFont="1" applyBorder="1"/>
    <xf numFmtId="0" fontId="9" fillId="0" borderId="22" xfId="0" applyFont="1" applyBorder="1" applyAlignment="1">
      <alignment horizontal="center"/>
    </xf>
    <xf numFmtId="0" fontId="3" fillId="0" borderId="25" xfId="0" applyFont="1" applyBorder="1" applyAlignment="1">
      <alignment horizontal="center"/>
    </xf>
    <xf numFmtId="0" fontId="3" fillId="0" borderId="25" xfId="0" applyFont="1" applyBorder="1"/>
    <xf numFmtId="0" fontId="9" fillId="0" borderId="25" xfId="0" applyFont="1" applyBorder="1" applyAlignment="1">
      <alignment horizontal="center"/>
    </xf>
    <xf numFmtId="3" fontId="9" fillId="0" borderId="25" xfId="0" applyNumberFormat="1" applyFont="1" applyBorder="1" applyAlignment="1">
      <alignment horizontal="center"/>
    </xf>
    <xf numFmtId="0" fontId="3" fillId="0" borderId="28" xfId="0" applyFont="1" applyBorder="1" applyAlignment="1">
      <alignment horizontal="center"/>
    </xf>
    <xf numFmtId="0" fontId="3" fillId="0" borderId="28" xfId="0" applyFont="1" applyBorder="1"/>
    <xf numFmtId="0" fontId="9" fillId="0" borderId="28" xfId="0" applyFont="1" applyBorder="1" applyAlignment="1">
      <alignment horizontal="center"/>
    </xf>
    <xf numFmtId="0" fontId="8" fillId="0" borderId="31" xfId="0" applyFont="1" applyBorder="1"/>
    <xf numFmtId="0" fontId="8" fillId="0" borderId="32" xfId="0" applyFont="1" applyBorder="1"/>
    <xf numFmtId="0" fontId="8" fillId="0" borderId="31" xfId="0" applyFont="1" applyBorder="1" applyAlignment="1">
      <alignment horizontal="center" vertical="center"/>
    </xf>
    <xf numFmtId="0" fontId="14" fillId="0" borderId="35" xfId="0" applyFont="1" applyBorder="1" applyAlignment="1">
      <alignment horizontal="center" vertical="center"/>
    </xf>
    <xf numFmtId="0" fontId="8" fillId="0" borderId="0" xfId="0" applyFont="1"/>
    <xf numFmtId="0" fontId="3" fillId="0" borderId="36" xfId="0" applyFont="1" applyBorder="1"/>
    <xf numFmtId="0" fontId="3" fillId="0" borderId="19" xfId="0" applyFont="1" applyBorder="1"/>
    <xf numFmtId="0" fontId="9" fillId="0" borderId="37" xfId="0" applyFont="1" applyBorder="1" applyAlignment="1">
      <alignment vertical="center"/>
    </xf>
    <xf numFmtId="0" fontId="3" fillId="0" borderId="42" xfId="0" applyFont="1" applyBorder="1"/>
    <xf numFmtId="0" fontId="9" fillId="0" borderId="43" xfId="0" applyFont="1" applyBorder="1"/>
    <xf numFmtId="0" fontId="3" fillId="0" borderId="43" xfId="0" applyFont="1" applyBorder="1"/>
    <xf numFmtId="0" fontId="3" fillId="0" borderId="43" xfId="0" applyFont="1" applyBorder="1" applyAlignment="1">
      <alignment horizontal="center"/>
    </xf>
    <xf numFmtId="0" fontId="9" fillId="0" borderId="46" xfId="0" applyFont="1" applyBorder="1" applyAlignment="1">
      <alignment horizontal="center"/>
    </xf>
    <xf numFmtId="0" fontId="3" fillId="0" borderId="47" xfId="0" applyFont="1" applyBorder="1"/>
    <xf numFmtId="0" fontId="10" fillId="0" borderId="41" xfId="0" applyFont="1" applyBorder="1"/>
    <xf numFmtId="0" fontId="3" fillId="0" borderId="45" xfId="0" applyFont="1" applyBorder="1"/>
    <xf numFmtId="0" fontId="9" fillId="0" borderId="48" xfId="0" applyFont="1" applyBorder="1"/>
    <xf numFmtId="10" fontId="9" fillId="0" borderId="49" xfId="0" applyNumberFormat="1" applyFont="1" applyBorder="1" applyAlignment="1">
      <alignment horizontal="center"/>
    </xf>
    <xf numFmtId="0" fontId="3" fillId="0" borderId="48" xfId="0" applyFont="1" applyBorder="1"/>
    <xf numFmtId="0" fontId="3" fillId="0" borderId="48" xfId="0" applyFont="1" applyBorder="1" applyAlignment="1">
      <alignment horizontal="center"/>
    </xf>
    <xf numFmtId="0" fontId="9" fillId="0" borderId="41" xfId="0" applyFont="1" applyBorder="1"/>
    <xf numFmtId="0" fontId="9" fillId="0" borderId="50" xfId="0" applyFont="1" applyBorder="1" applyAlignment="1">
      <alignment horizontal="center"/>
    </xf>
    <xf numFmtId="0" fontId="9" fillId="0" borderId="10" xfId="0" applyFont="1" applyBorder="1" applyAlignment="1">
      <alignment horizontal="center"/>
    </xf>
    <xf numFmtId="0" fontId="8" fillId="0" borderId="51" xfId="0" applyFont="1" applyBorder="1"/>
    <xf numFmtId="0" fontId="8" fillId="0" borderId="52" xfId="0" applyFont="1" applyBorder="1"/>
    <xf numFmtId="10" fontId="8" fillId="0" borderId="51" xfId="0" applyNumberFormat="1" applyFont="1" applyBorder="1" applyAlignment="1">
      <alignment horizontal="center"/>
    </xf>
    <xf numFmtId="0" fontId="8" fillId="0" borderId="54" xfId="0" applyFont="1" applyBorder="1" applyAlignment="1">
      <alignment horizontal="center"/>
    </xf>
    <xf numFmtId="0" fontId="8" fillId="0" borderId="8" xfId="0" applyFont="1" applyBorder="1" applyAlignment="1">
      <alignment horizontal="left" vertical="top" wrapText="1"/>
    </xf>
    <xf numFmtId="0" fontId="3" fillId="0" borderId="0" xfId="0" applyFont="1" applyAlignment="1">
      <alignment horizontal="left" vertical="top"/>
    </xf>
    <xf numFmtId="0" fontId="3" fillId="0" borderId="10" xfId="0" applyFont="1" applyBorder="1" applyAlignment="1">
      <alignment horizontal="left" vertical="top"/>
    </xf>
    <xf numFmtId="0" fontId="9" fillId="0" borderId="11" xfId="0" applyFont="1" applyBorder="1"/>
    <xf numFmtId="0" fontId="3" fillId="0" borderId="17" xfId="0" applyFont="1" applyBorder="1"/>
    <xf numFmtId="0" fontId="3" fillId="0" borderId="12" xfId="0" applyFont="1" applyBorder="1"/>
    <xf numFmtId="10" fontId="9" fillId="0" borderId="19" xfId="0" applyNumberFormat="1" applyFont="1" applyBorder="1" applyAlignment="1">
      <alignment horizontal="center"/>
    </xf>
    <xf numFmtId="0" fontId="9" fillId="0" borderId="59" xfId="0" applyFont="1" applyBorder="1"/>
    <xf numFmtId="0" fontId="9" fillId="0" borderId="58" xfId="0" applyFont="1" applyBorder="1"/>
    <xf numFmtId="0" fontId="9" fillId="0" borderId="44" xfId="0" applyFont="1" applyBorder="1"/>
    <xf numFmtId="0" fontId="9" fillId="0" borderId="43" xfId="0" applyFont="1" applyBorder="1" applyAlignment="1">
      <alignment horizontal="center"/>
    </xf>
    <xf numFmtId="0" fontId="9" fillId="0" borderId="46" xfId="0" applyFont="1" applyBorder="1"/>
    <xf numFmtId="0" fontId="15" fillId="0" borderId="0" xfId="0" applyFont="1"/>
    <xf numFmtId="0" fontId="16" fillId="0" borderId="0" xfId="0" applyFont="1"/>
    <xf numFmtId="0" fontId="13" fillId="0" borderId="0" xfId="0" applyFont="1"/>
    <xf numFmtId="0" fontId="3" fillId="0" borderId="0" xfId="0" quotePrefix="1" applyFont="1"/>
    <xf numFmtId="0" fontId="7" fillId="0" borderId="0" xfId="0" applyFont="1"/>
    <xf numFmtId="49" fontId="3" fillId="0" borderId="19" xfId="0" applyNumberFormat="1" applyFont="1" applyBorder="1"/>
    <xf numFmtId="0" fontId="9" fillId="0" borderId="19" xfId="0" applyFont="1" applyBorder="1" applyAlignment="1">
      <alignment horizontal="left" vertical="center"/>
    </xf>
    <xf numFmtId="0" fontId="9" fillId="0" borderId="19" xfId="0" applyFont="1" applyBorder="1" applyAlignment="1">
      <alignment horizontal="center" vertical="center"/>
    </xf>
    <xf numFmtId="0" fontId="7" fillId="0" borderId="0" xfId="0" applyFont="1" applyAlignment="1">
      <alignment horizontal="center"/>
    </xf>
    <xf numFmtId="0" fontId="17" fillId="0" borderId="19" xfId="0" applyFont="1" applyBorder="1" applyAlignment="1">
      <alignment horizontal="center" vertical="center"/>
    </xf>
    <xf numFmtId="49" fontId="9" fillId="0" borderId="22" xfId="0" applyNumberFormat="1" applyFont="1" applyBorder="1"/>
    <xf numFmtId="0" fontId="18" fillId="0" borderId="22" xfId="0" applyFont="1" applyBorder="1" applyAlignment="1">
      <alignment horizontal="left"/>
    </xf>
    <xf numFmtId="43" fontId="3" fillId="0" borderId="22" xfId="0" applyNumberFormat="1" applyFont="1" applyBorder="1" applyAlignment="1">
      <alignment vertical="top"/>
    </xf>
    <xf numFmtId="0" fontId="17" fillId="0" borderId="22" xfId="0" applyFont="1" applyBorder="1" applyAlignment="1">
      <alignment horizontal="center"/>
    </xf>
    <xf numFmtId="49" fontId="9" fillId="0" borderId="25" xfId="0" applyNumberFormat="1" applyFont="1" applyBorder="1"/>
    <xf numFmtId="0" fontId="3" fillId="0" borderId="25" xfId="0" applyFont="1" applyBorder="1" applyAlignment="1">
      <alignment horizontal="left"/>
    </xf>
    <xf numFmtId="0" fontId="17" fillId="0" borderId="25" xfId="0" applyFont="1" applyBorder="1" applyAlignment="1">
      <alignment horizontal="center"/>
    </xf>
    <xf numFmtId="0" fontId="18" fillId="0" borderId="25" xfId="0" applyFont="1" applyBorder="1" applyAlignment="1">
      <alignment horizontal="left"/>
    </xf>
    <xf numFmtId="49" fontId="19" fillId="0" borderId="25" xfId="0" applyNumberFormat="1" applyFont="1" applyBorder="1"/>
    <xf numFmtId="0" fontId="20" fillId="0" borderId="25" xfId="0" applyFont="1" applyBorder="1" applyAlignment="1">
      <alignment horizontal="left"/>
    </xf>
    <xf numFmtId="40" fontId="3" fillId="0" borderId="25" xfId="0" applyNumberFormat="1" applyFont="1" applyBorder="1" applyAlignment="1">
      <alignment horizontal="right"/>
    </xf>
    <xf numFmtId="3" fontId="3" fillId="0" borderId="25" xfId="0" applyNumberFormat="1" applyFont="1" applyBorder="1" applyAlignment="1">
      <alignment horizontal="center"/>
    </xf>
    <xf numFmtId="0" fontId="21" fillId="0" borderId="25" xfId="0" applyFont="1" applyBorder="1" applyAlignment="1">
      <alignment horizontal="left"/>
    </xf>
    <xf numFmtId="49" fontId="20" fillId="0" borderId="25" xfId="0" applyNumberFormat="1" applyFont="1" applyBorder="1" applyAlignment="1">
      <alignment horizontal="center"/>
    </xf>
    <xf numFmtId="0" fontId="22" fillId="0" borderId="25" xfId="0" applyFont="1" applyBorder="1" applyAlignment="1">
      <alignment horizontal="center"/>
    </xf>
    <xf numFmtId="0" fontId="20" fillId="0" borderId="25" xfId="0" applyFont="1" applyBorder="1"/>
    <xf numFmtId="0" fontId="20" fillId="0" borderId="0" xfId="0" applyFont="1"/>
    <xf numFmtId="0" fontId="20" fillId="0" borderId="25" xfId="0" applyFont="1" applyBorder="1" applyAlignment="1">
      <alignment horizontal="center"/>
    </xf>
    <xf numFmtId="0" fontId="20" fillId="0" borderId="28" xfId="0" applyFont="1" applyBorder="1" applyAlignment="1">
      <alignment horizontal="left"/>
    </xf>
    <xf numFmtId="0" fontId="20" fillId="0" borderId="28" xfId="0" applyFont="1" applyBorder="1" applyAlignment="1">
      <alignment horizontal="center"/>
    </xf>
    <xf numFmtId="0" fontId="20" fillId="0" borderId="28" xfId="0" applyFont="1" applyBorder="1"/>
    <xf numFmtId="49" fontId="3" fillId="0" borderId="0" xfId="0" applyNumberFormat="1" applyFont="1"/>
    <xf numFmtId="0" fontId="3" fillId="0" borderId="0" xfId="0" applyFont="1" applyAlignment="1">
      <alignment horizontal="left"/>
    </xf>
    <xf numFmtId="0" fontId="17" fillId="0" borderId="0" xfId="0" applyFont="1" applyAlignment="1">
      <alignment horizontal="center"/>
    </xf>
    <xf numFmtId="0" fontId="3" fillId="0" borderId="11" xfId="0" applyFont="1" applyBorder="1"/>
    <xf numFmtId="0" fontId="3" fillId="0" borderId="19" xfId="0" applyFont="1" applyBorder="1" applyAlignment="1">
      <alignment horizontal="center" vertical="center"/>
    </xf>
    <xf numFmtId="0" fontId="3" fillId="0" borderId="9" xfId="0" applyFont="1" applyBorder="1" applyAlignment="1">
      <alignment horizontal="center"/>
    </xf>
    <xf numFmtId="0" fontId="3" fillId="0" borderId="11" xfId="0" applyFont="1" applyBorder="1" applyAlignment="1">
      <alignment horizontal="center"/>
    </xf>
    <xf numFmtId="3" fontId="3" fillId="0" borderId="12" xfId="0" applyNumberFormat="1" applyFont="1" applyBorder="1" applyAlignment="1">
      <alignment horizontal="center"/>
    </xf>
    <xf numFmtId="0" fontId="22" fillId="0" borderId="19" xfId="0" applyFont="1" applyBorder="1" applyAlignment="1">
      <alignment horizontal="left"/>
    </xf>
    <xf numFmtId="49" fontId="19" fillId="0" borderId="28" xfId="0" applyNumberFormat="1" applyFont="1" applyBorder="1"/>
    <xf numFmtId="0" fontId="22" fillId="0" borderId="19" xfId="0" applyFont="1" applyBorder="1" applyAlignment="1">
      <alignment horizontal="center"/>
    </xf>
    <xf numFmtId="0" fontId="17" fillId="0" borderId="28" xfId="0" applyFont="1" applyBorder="1" applyAlignment="1">
      <alignment horizontal="center"/>
    </xf>
    <xf numFmtId="0" fontId="22" fillId="0" borderId="31" xfId="0" applyFont="1" applyBorder="1" applyAlignment="1">
      <alignment horizontal="center"/>
    </xf>
    <xf numFmtId="0" fontId="23" fillId="0" borderId="19" xfId="0" applyFont="1" applyBorder="1" applyAlignment="1">
      <alignment horizontal="center"/>
    </xf>
    <xf numFmtId="0" fontId="23" fillId="0" borderId="12" xfId="0" applyFont="1" applyBorder="1" applyAlignment="1">
      <alignment horizontal="center"/>
    </xf>
    <xf numFmtId="9" fontId="3" fillId="0" borderId="22" xfId="0" applyNumberFormat="1" applyFont="1" applyBorder="1" applyAlignment="1">
      <alignment horizontal="center"/>
    </xf>
    <xf numFmtId="0" fontId="12" fillId="0" borderId="22" xfId="0" applyFont="1" applyBorder="1" applyAlignment="1">
      <alignment horizontal="center"/>
    </xf>
    <xf numFmtId="10" fontId="3" fillId="0" borderId="22" xfId="0" applyNumberFormat="1" applyFont="1" applyBorder="1" applyAlignment="1">
      <alignment horizontal="center"/>
    </xf>
    <xf numFmtId="10" fontId="3" fillId="0" borderId="25" xfId="0" applyNumberFormat="1" applyFont="1" applyBorder="1" applyAlignment="1">
      <alignment horizontal="center"/>
    </xf>
    <xf numFmtId="0" fontId="3" fillId="0" borderId="25" xfId="0" applyFont="1" applyBorder="1" applyAlignment="1">
      <alignment horizontal="center"/>
    </xf>
    <xf numFmtId="0" fontId="12" fillId="0" borderId="25" xfId="0" applyFont="1" applyBorder="1" applyAlignment="1">
      <alignment horizontal="center"/>
    </xf>
    <xf numFmtId="10" fontId="3" fillId="0" borderId="28" xfId="0" applyNumberFormat="1" applyFont="1" applyBorder="1" applyAlignment="1">
      <alignment horizontal="center"/>
    </xf>
    <xf numFmtId="0" fontId="3" fillId="0" borderId="28" xfId="0" applyFont="1" applyBorder="1" applyAlignment="1">
      <alignment horizontal="center"/>
    </xf>
    <xf numFmtId="0" fontId="12" fillId="0" borderId="28" xfId="0" applyFont="1" applyBorder="1" applyAlignment="1">
      <alignment horizontal="center"/>
    </xf>
    <xf numFmtId="0" fontId="24" fillId="0" borderId="0" xfId="0" applyFont="1" applyAlignment="1">
      <alignment horizontal="center"/>
    </xf>
    <xf numFmtId="0" fontId="9" fillId="2" borderId="11" xfId="0" applyFont="1" applyFill="1" applyBorder="1" applyAlignment="1">
      <alignment horizontal="center"/>
    </xf>
    <xf numFmtId="0" fontId="2" fillId="0" borderId="12" xfId="0" applyFont="1" applyBorder="1"/>
    <xf numFmtId="0" fontId="8" fillId="3" borderId="16" xfId="0" applyFont="1" applyFill="1" applyBorder="1" applyAlignment="1">
      <alignment horizontal="center"/>
    </xf>
    <xf numFmtId="0" fontId="2" fillId="0" borderId="17" xfId="0" applyFont="1" applyBorder="1"/>
    <xf numFmtId="0" fontId="2" fillId="0" borderId="18" xfId="0" applyFont="1" applyBorder="1"/>
    <xf numFmtId="0" fontId="4" fillId="3" borderId="5" xfId="0" applyFont="1" applyFill="1" applyBorder="1" applyAlignment="1">
      <alignment horizontal="center" vertical="center"/>
    </xf>
    <xf numFmtId="0" fontId="2" fillId="0" borderId="6" xfId="0" applyFont="1" applyBorder="1"/>
    <xf numFmtId="0" fontId="2" fillId="0" borderId="7" xfId="0" applyFont="1" applyBorder="1"/>
    <xf numFmtId="0" fontId="1" fillId="2" borderId="1" xfId="0" applyFont="1" applyFill="1" applyBorder="1" applyAlignment="1">
      <alignment horizontal="center"/>
    </xf>
    <xf numFmtId="0" fontId="2" fillId="0" borderId="3" xfId="0" applyFont="1" applyBorder="1"/>
    <xf numFmtId="0" fontId="2" fillId="0" borderId="4" xfId="0" applyFont="1" applyBorder="1"/>
    <xf numFmtId="0" fontId="8" fillId="3" borderId="11" xfId="0" applyFont="1" applyFill="1" applyBorder="1" applyAlignment="1">
      <alignment horizontal="center"/>
    </xf>
    <xf numFmtId="0" fontId="8" fillId="3" borderId="2" xfId="0" applyFont="1" applyFill="1" applyBorder="1" applyAlignment="1">
      <alignment horizontal="center"/>
    </xf>
    <xf numFmtId="0" fontId="2" fillId="0" borderId="13" xfId="0" applyFont="1" applyBorder="1"/>
    <xf numFmtId="41" fontId="3" fillId="0" borderId="23" xfId="0" applyNumberFormat="1" applyFont="1" applyBorder="1" applyAlignment="1">
      <alignment horizontal="center"/>
    </xf>
    <xf numFmtId="0" fontId="2" fillId="0" borderId="24" xfId="0" applyFont="1" applyBorder="1"/>
    <xf numFmtId="41" fontId="3" fillId="0" borderId="29" xfId="0" applyNumberFormat="1" applyFont="1" applyBorder="1" applyAlignment="1">
      <alignment horizontal="center"/>
    </xf>
    <xf numFmtId="0" fontId="2" fillId="0" borderId="30" xfId="0" applyFont="1" applyBorder="1"/>
    <xf numFmtId="0" fontId="8" fillId="0" borderId="33" xfId="0" applyFont="1" applyBorder="1" applyAlignment="1">
      <alignment horizontal="center"/>
    </xf>
    <xf numFmtId="0" fontId="2" fillId="0" borderId="34" xfId="0" applyFont="1" applyBorder="1"/>
    <xf numFmtId="0" fontId="3" fillId="0" borderId="0" xfId="0" quotePrefix="1" applyFont="1" applyAlignment="1">
      <alignment horizontal="left" wrapText="1"/>
    </xf>
    <xf numFmtId="0" fontId="0" fillId="0" borderId="0" xfId="0" applyFont="1" applyAlignment="1"/>
    <xf numFmtId="0" fontId="3" fillId="0" borderId="0" xfId="0" applyFont="1" applyAlignment="1">
      <alignment horizontal="left" wrapText="1"/>
    </xf>
    <xf numFmtId="41" fontId="3" fillId="0" borderId="26" xfId="0" applyNumberFormat="1" applyFont="1" applyBorder="1" applyAlignment="1">
      <alignment horizontal="center"/>
    </xf>
    <xf numFmtId="0" fontId="2" fillId="0" borderId="27" xfId="0" applyFont="1" applyBorder="1"/>
    <xf numFmtId="0" fontId="8" fillId="5" borderId="38" xfId="0" applyFont="1" applyFill="1" applyBorder="1" applyAlignment="1">
      <alignment horizontal="center"/>
    </xf>
    <xf numFmtId="0" fontId="2" fillId="0" borderId="39" xfId="0" applyFont="1" applyBorder="1"/>
    <xf numFmtId="0" fontId="2" fillId="0" borderId="40" xfId="0" applyFont="1" applyBorder="1"/>
    <xf numFmtId="10" fontId="5" fillId="0" borderId="26" xfId="0" applyNumberFormat="1" applyFont="1" applyBorder="1" applyAlignment="1">
      <alignment horizontal="center"/>
    </xf>
    <xf numFmtId="43" fontId="3" fillId="0" borderId="26" xfId="0" applyNumberFormat="1" applyFont="1" applyBorder="1" applyAlignment="1">
      <alignment horizontal="center"/>
    </xf>
    <xf numFmtId="0" fontId="9" fillId="0" borderId="59" xfId="0" applyFont="1" applyBorder="1" applyAlignment="1">
      <alignment horizontal="center"/>
    </xf>
    <xf numFmtId="0" fontId="2" fillId="0" borderId="60" xfId="0" applyFont="1" applyBorder="1"/>
    <xf numFmtId="0" fontId="3" fillId="0" borderId="55" xfId="0" applyFont="1" applyBorder="1" applyAlignment="1">
      <alignment horizontal="left" wrapText="1"/>
    </xf>
    <xf numFmtId="0" fontId="2" fillId="0" borderId="56" xfId="0" applyFont="1" applyBorder="1"/>
    <xf numFmtId="0" fontId="2" fillId="0" borderId="57" xfId="0" applyFont="1" applyBorder="1"/>
    <xf numFmtId="0" fontId="2" fillId="0" borderId="58" xfId="0" applyFont="1" applyBorder="1"/>
    <xf numFmtId="0" fontId="2" fillId="0" borderId="59" xfId="0" applyFont="1" applyBorder="1"/>
    <xf numFmtId="0" fontId="3" fillId="0" borderId="8" xfId="0" applyFont="1" applyBorder="1" applyAlignment="1">
      <alignment horizontal="left" wrapText="1"/>
    </xf>
    <xf numFmtId="0" fontId="2" fillId="0" borderId="10" xfId="0" applyFont="1" applyBorder="1"/>
    <xf numFmtId="0" fontId="2" fillId="0" borderId="53" xfId="0" applyFont="1" applyBorder="1"/>
    <xf numFmtId="0" fontId="2" fillId="0" borderId="61" xfId="0" applyFont="1" applyBorder="1"/>
    <xf numFmtId="0" fontId="2" fillId="0" borderId="62" xfId="0" applyFont="1" applyBorder="1"/>
  </cellXfs>
  <cellStyles count="1">
    <cellStyle name="Normal" xfId="0" builtinId="0"/>
  </cellStyles>
  <dxfs count="15">
    <dxf>
      <font>
        <b/>
        <i/>
      </font>
      <fill>
        <patternFill patternType="solid">
          <fgColor rgb="FF92D050"/>
          <bgColor rgb="FF92D050"/>
        </patternFill>
      </fill>
    </dxf>
    <dxf>
      <font>
        <b/>
        <i/>
      </font>
      <fill>
        <patternFill patternType="solid">
          <fgColor rgb="FFFFFF00"/>
          <bgColor rgb="FFFFFF00"/>
        </patternFill>
      </fill>
    </dxf>
    <dxf>
      <font>
        <b/>
        <i/>
      </font>
      <fill>
        <patternFill patternType="solid">
          <fgColor rgb="FFF7CAAC"/>
          <bgColor rgb="FFF7CAAC"/>
        </patternFill>
      </fill>
    </dxf>
    <dxf>
      <font>
        <b/>
        <i/>
        <color rgb="FFD8D8D8"/>
      </font>
      <fill>
        <patternFill patternType="solid">
          <fgColor rgb="FFC00000"/>
          <bgColor rgb="FFC00000"/>
        </patternFill>
      </fill>
    </dxf>
    <dxf>
      <font>
        <b/>
        <i/>
      </font>
      <fill>
        <patternFill patternType="solid">
          <fgColor rgb="FF92D050"/>
          <bgColor rgb="FF92D050"/>
        </patternFill>
      </fill>
    </dxf>
    <dxf>
      <font>
        <b/>
        <i/>
      </font>
      <fill>
        <patternFill patternType="solid">
          <fgColor rgb="FFFFFF00"/>
          <bgColor rgb="FFFFFF00"/>
        </patternFill>
      </fill>
    </dxf>
    <dxf>
      <font>
        <b/>
        <i/>
      </font>
      <fill>
        <patternFill patternType="solid">
          <fgColor rgb="FFF7CAAC"/>
          <bgColor rgb="FFF7CAAC"/>
        </patternFill>
      </fill>
    </dxf>
    <dxf>
      <font>
        <b/>
        <i/>
      </font>
      <fill>
        <patternFill patternType="solid">
          <fgColor rgb="FF92D050"/>
          <bgColor rgb="FF92D050"/>
        </patternFill>
      </fill>
    </dxf>
    <dxf>
      <font>
        <b/>
        <i/>
      </font>
      <fill>
        <patternFill patternType="solid">
          <fgColor rgb="FFFFFF00"/>
          <bgColor rgb="FFFFFF00"/>
        </patternFill>
      </fill>
    </dxf>
    <dxf>
      <font>
        <b/>
        <i/>
      </font>
      <fill>
        <patternFill patternType="solid">
          <fgColor rgb="FFF7CAAC"/>
          <bgColor rgb="FFF7CAAC"/>
        </patternFill>
      </fill>
    </dxf>
    <dxf>
      <font>
        <b/>
        <i/>
        <color rgb="FFD8D8D8"/>
      </font>
      <fill>
        <patternFill patternType="solid">
          <fgColor rgb="FFC00000"/>
          <bgColor rgb="FFC00000"/>
        </patternFill>
      </fill>
    </dxf>
    <dxf>
      <font>
        <b/>
        <i/>
      </font>
      <fill>
        <patternFill patternType="solid">
          <fgColor rgb="FF92D050"/>
          <bgColor rgb="FF92D050"/>
        </patternFill>
      </fill>
    </dxf>
    <dxf>
      <font>
        <b/>
        <i/>
      </font>
      <fill>
        <patternFill patternType="solid">
          <fgColor rgb="FFFFFF00"/>
          <bgColor rgb="FFFFFF00"/>
        </patternFill>
      </fill>
    </dxf>
    <dxf>
      <font>
        <b/>
        <i/>
      </font>
      <fill>
        <patternFill patternType="solid">
          <fgColor rgb="FFF7CAAC"/>
          <bgColor rgb="FFF7CAAC"/>
        </patternFill>
      </fill>
    </dxf>
    <dxf>
      <font>
        <b/>
        <i/>
        <color rgb="FFD8D8D8"/>
      </font>
      <fill>
        <patternFill patternType="solid">
          <fgColor rgb="FF833C0B"/>
          <bgColor rgb="FF833C0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38100</xdr:colOff>
      <xdr:row>33</xdr:row>
      <xdr:rowOff>161925</xdr:rowOff>
    </xdr:from>
    <xdr:ext cx="1981200" cy="38100"/>
    <xdr:grpSp>
      <xdr:nvGrpSpPr>
        <xdr:cNvPr id="2" name="Shape 2"/>
        <xdr:cNvGrpSpPr/>
      </xdr:nvGrpSpPr>
      <xdr:grpSpPr>
        <a:xfrm>
          <a:off x="38100" y="7439025"/>
          <a:ext cx="1981200" cy="38100"/>
          <a:chOff x="4355400" y="3780000"/>
          <a:chExt cx="1981200" cy="0"/>
        </a:xfrm>
      </xdr:grpSpPr>
      <xdr:cxnSp macro="">
        <xdr:nvCxnSpPr>
          <xdr:cNvPr id="5" name="Shape 5"/>
          <xdr:cNvCxnSpPr/>
        </xdr:nvCxnSpPr>
        <xdr:spPr>
          <a:xfrm>
            <a:off x="4355400" y="3780000"/>
            <a:ext cx="1981200" cy="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4</xdr:col>
      <xdr:colOff>285750</xdr:colOff>
      <xdr:row>33</xdr:row>
      <xdr:rowOff>180975</xdr:rowOff>
    </xdr:from>
    <xdr:ext cx="2333625" cy="28575"/>
    <xdr:grpSp>
      <xdr:nvGrpSpPr>
        <xdr:cNvPr id="3" name="Shape 2"/>
        <xdr:cNvGrpSpPr/>
      </xdr:nvGrpSpPr>
      <xdr:grpSpPr>
        <a:xfrm>
          <a:off x="3981450" y="7458075"/>
          <a:ext cx="2333625" cy="28575"/>
          <a:chOff x="4179188" y="3775238"/>
          <a:chExt cx="2333625" cy="9525"/>
        </a:xfrm>
      </xdr:grpSpPr>
      <xdr:cxnSp macro="">
        <xdr:nvCxnSpPr>
          <xdr:cNvPr id="6" name="Shape 6"/>
          <xdr:cNvCxnSpPr/>
        </xdr:nvCxnSpPr>
        <xdr:spPr>
          <a:xfrm rot="10800000" flipH="1">
            <a:off x="4179188" y="3775238"/>
            <a:ext cx="2333625" cy="95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1000"/>
  <sheetViews>
    <sheetView tabSelected="1" workbookViewId="0">
      <selection activeCell="F8" sqref="F8"/>
    </sheetView>
  </sheetViews>
  <sheetFormatPr defaultColWidth="14.44140625" defaultRowHeight="15" customHeight="1"/>
  <cols>
    <col min="1" max="1" width="5" customWidth="1"/>
    <col min="2" max="2" width="22.33203125" customWidth="1"/>
    <col min="3" max="3" width="22" customWidth="1"/>
    <col min="4" max="4" width="4.5546875" customWidth="1"/>
    <col min="5" max="5" width="22.109375" customWidth="1"/>
    <col min="6" max="6" width="22.6640625" customWidth="1"/>
    <col min="7" max="7" width="12.33203125" customWidth="1"/>
    <col min="8" max="8" width="32.88671875" customWidth="1"/>
    <col min="9" max="26" width="8.6640625" customWidth="1"/>
  </cols>
  <sheetData>
    <row r="1" spans="1:26" ht="19.5" customHeight="1">
      <c r="A1" s="147"/>
      <c r="B1" s="148"/>
      <c r="C1" s="148"/>
      <c r="D1" s="148"/>
      <c r="E1" s="148"/>
      <c r="F1" s="149"/>
      <c r="G1" s="1"/>
      <c r="H1" s="1"/>
      <c r="I1" s="1"/>
      <c r="J1" s="1"/>
      <c r="K1" s="1"/>
      <c r="L1" s="1"/>
      <c r="M1" s="1"/>
      <c r="N1" s="1"/>
      <c r="O1" s="1"/>
      <c r="P1" s="1"/>
      <c r="Q1" s="1"/>
      <c r="R1" s="1"/>
      <c r="S1" s="1"/>
      <c r="T1" s="1"/>
      <c r="U1" s="1"/>
      <c r="V1" s="1"/>
      <c r="W1" s="1"/>
      <c r="X1" s="1"/>
      <c r="Y1" s="1"/>
      <c r="Z1" s="1"/>
    </row>
    <row r="2" spans="1:26" ht="18.75" customHeight="1">
      <c r="A2" s="144" t="s">
        <v>0</v>
      </c>
      <c r="B2" s="145"/>
      <c r="C2" s="145"/>
      <c r="D2" s="145"/>
      <c r="E2" s="145"/>
      <c r="F2" s="146"/>
      <c r="G2" s="2"/>
      <c r="H2" s="2"/>
      <c r="I2" s="5"/>
      <c r="J2" s="5"/>
      <c r="K2" s="5"/>
      <c r="L2" s="5"/>
      <c r="M2" s="5"/>
      <c r="N2" s="5"/>
      <c r="O2" s="5"/>
      <c r="P2" s="5"/>
      <c r="Q2" s="5"/>
      <c r="R2" s="5"/>
      <c r="S2" s="5"/>
      <c r="T2" s="5"/>
      <c r="U2" s="5"/>
      <c r="V2" s="5"/>
      <c r="W2" s="5"/>
      <c r="X2" s="5"/>
      <c r="Y2" s="5"/>
      <c r="Z2" s="5"/>
    </row>
    <row r="3" spans="1:26" ht="7.5" customHeight="1">
      <c r="A3" s="3"/>
      <c r="B3" s="4"/>
      <c r="C3" s="4"/>
      <c r="D3" s="4"/>
      <c r="E3" s="4"/>
      <c r="F3" s="7"/>
      <c r="G3" s="6"/>
      <c r="H3" s="6"/>
      <c r="I3" s="1"/>
      <c r="J3" s="1"/>
      <c r="K3" s="1"/>
      <c r="L3" s="1"/>
      <c r="M3" s="1"/>
      <c r="N3" s="1"/>
      <c r="O3" s="1"/>
      <c r="P3" s="1"/>
      <c r="Q3" s="1"/>
      <c r="R3" s="1"/>
      <c r="S3" s="1"/>
      <c r="T3" s="1"/>
      <c r="U3" s="1"/>
      <c r="V3" s="1"/>
      <c r="W3" s="1"/>
      <c r="X3" s="1"/>
      <c r="Y3" s="1"/>
      <c r="Z3" s="1"/>
    </row>
    <row r="4" spans="1:26" ht="15.75" customHeight="1">
      <c r="A4" s="8"/>
      <c r="B4" s="150" t="s">
        <v>1</v>
      </c>
      <c r="C4" s="140"/>
      <c r="D4" s="9"/>
      <c r="E4" s="151" t="s">
        <v>2</v>
      </c>
      <c r="F4" s="152"/>
      <c r="G4" s="1"/>
      <c r="H4" s="1"/>
      <c r="I4" s="1"/>
      <c r="J4" s="1"/>
      <c r="K4" s="1"/>
      <c r="L4" s="1"/>
      <c r="M4" s="1"/>
      <c r="N4" s="1"/>
      <c r="O4" s="1"/>
      <c r="P4" s="1"/>
      <c r="Q4" s="1"/>
      <c r="R4" s="1"/>
      <c r="S4" s="1"/>
      <c r="T4" s="1"/>
      <c r="U4" s="1"/>
      <c r="V4" s="1"/>
      <c r="W4" s="1"/>
      <c r="X4" s="1"/>
      <c r="Y4" s="1"/>
      <c r="Z4" s="1"/>
    </row>
    <row r="5" spans="1:26" ht="18" customHeight="1">
      <c r="A5" s="10"/>
      <c r="B5" s="11" t="s">
        <v>3</v>
      </c>
      <c r="C5" s="12">
        <v>2500000</v>
      </c>
      <c r="D5" s="13"/>
      <c r="E5" s="11" t="s">
        <v>5</v>
      </c>
      <c r="F5" s="15">
        <v>2500000</v>
      </c>
      <c r="G5" s="14"/>
      <c r="H5" s="14"/>
      <c r="I5" s="14"/>
      <c r="J5" s="14"/>
      <c r="K5" s="14"/>
      <c r="L5" s="14"/>
      <c r="M5" s="14"/>
      <c r="N5" s="14"/>
      <c r="O5" s="14"/>
      <c r="P5" s="14"/>
      <c r="Q5" s="14"/>
      <c r="R5" s="14"/>
      <c r="S5" s="14"/>
      <c r="T5" s="14"/>
      <c r="U5" s="14"/>
      <c r="V5" s="14"/>
      <c r="W5" s="14"/>
      <c r="X5" s="14"/>
      <c r="Y5" s="14"/>
      <c r="Z5" s="14"/>
    </row>
    <row r="6" spans="1:26" ht="18" customHeight="1">
      <c r="A6" s="8"/>
      <c r="B6" s="16" t="s">
        <v>4</v>
      </c>
      <c r="C6" s="17">
        <v>0.15</v>
      </c>
      <c r="D6" s="18"/>
      <c r="E6" s="16" t="s">
        <v>7</v>
      </c>
      <c r="F6" s="19" t="s">
        <v>8</v>
      </c>
      <c r="G6" s="1"/>
      <c r="H6" s="1"/>
      <c r="I6" s="1"/>
      <c r="J6" s="1"/>
      <c r="K6" s="1"/>
      <c r="L6" s="1"/>
      <c r="M6" s="1"/>
      <c r="N6" s="1"/>
      <c r="O6" s="1"/>
      <c r="P6" s="1"/>
      <c r="Q6" s="1"/>
      <c r="R6" s="1"/>
      <c r="S6" s="1"/>
      <c r="T6" s="1"/>
      <c r="U6" s="1"/>
      <c r="V6" s="1"/>
      <c r="W6" s="1"/>
      <c r="X6" s="1"/>
      <c r="Y6" s="1"/>
      <c r="Z6" s="1"/>
    </row>
    <row r="7" spans="1:26" ht="18" customHeight="1">
      <c r="A7" s="8"/>
      <c r="B7" s="20" t="s">
        <v>10</v>
      </c>
      <c r="C7" s="12">
        <v>60</v>
      </c>
      <c r="D7" s="13"/>
      <c r="E7" s="20" t="s">
        <v>11</v>
      </c>
      <c r="F7" s="15">
        <v>5</v>
      </c>
      <c r="G7" s="1"/>
      <c r="H7" s="1"/>
      <c r="I7" s="1"/>
      <c r="J7" s="1"/>
      <c r="K7" s="1"/>
      <c r="L7" s="1"/>
      <c r="M7" s="1"/>
      <c r="N7" s="1"/>
      <c r="O7" s="1"/>
      <c r="P7" s="1"/>
      <c r="Q7" s="1"/>
      <c r="R7" s="1"/>
      <c r="S7" s="1"/>
      <c r="T7" s="1"/>
      <c r="U7" s="1"/>
      <c r="V7" s="1"/>
      <c r="W7" s="1"/>
      <c r="X7" s="1"/>
      <c r="Y7" s="1"/>
      <c r="Z7" s="1"/>
    </row>
    <row r="8" spans="1:26" ht="18" customHeight="1">
      <c r="A8" s="8"/>
      <c r="B8" s="16" t="s">
        <v>12</v>
      </c>
      <c r="C8" s="21">
        <v>455</v>
      </c>
      <c r="D8" s="22"/>
      <c r="E8" s="23" t="s">
        <v>17</v>
      </c>
      <c r="F8" s="24">
        <v>50000000</v>
      </c>
      <c r="G8" s="1"/>
      <c r="H8" s="1"/>
      <c r="I8" s="1"/>
      <c r="J8" s="1"/>
      <c r="K8" s="1"/>
      <c r="L8" s="1"/>
      <c r="M8" s="1"/>
      <c r="N8" s="1"/>
      <c r="O8" s="1"/>
      <c r="P8" s="1"/>
      <c r="Q8" s="1"/>
      <c r="R8" s="1"/>
      <c r="S8" s="1"/>
      <c r="T8" s="1"/>
      <c r="U8" s="1"/>
      <c r="V8" s="1"/>
      <c r="W8" s="1"/>
      <c r="X8" s="1"/>
      <c r="Y8" s="1"/>
      <c r="Z8" s="1"/>
    </row>
    <row r="9" spans="1:26" ht="18" customHeight="1">
      <c r="A9" s="8"/>
      <c r="B9" s="20" t="s">
        <v>19</v>
      </c>
      <c r="C9" s="25" t="s">
        <v>20</v>
      </c>
      <c r="D9" s="13"/>
      <c r="E9" s="20" t="s">
        <v>22</v>
      </c>
      <c r="F9" s="15">
        <v>10000000</v>
      </c>
      <c r="G9" s="1"/>
      <c r="H9" s="1"/>
      <c r="I9" s="1"/>
      <c r="J9" s="1"/>
      <c r="K9" s="1"/>
      <c r="L9" s="1"/>
      <c r="M9" s="1"/>
      <c r="N9" s="1"/>
      <c r="O9" s="1"/>
      <c r="P9" s="1"/>
      <c r="Q9" s="1"/>
      <c r="R9" s="1"/>
      <c r="S9" s="1"/>
      <c r="T9" s="1"/>
      <c r="U9" s="1"/>
      <c r="V9" s="1"/>
      <c r="W9" s="1"/>
      <c r="X9" s="1"/>
      <c r="Y9" s="1"/>
      <c r="Z9" s="1"/>
    </row>
    <row r="10" spans="1:26" ht="18" customHeight="1">
      <c r="A10" s="8"/>
      <c r="B10" s="16" t="s">
        <v>23</v>
      </c>
      <c r="C10" s="21" t="s">
        <v>95</v>
      </c>
      <c r="D10" s="13"/>
      <c r="E10" s="16" t="s">
        <v>25</v>
      </c>
      <c r="F10" s="24">
        <v>110000</v>
      </c>
      <c r="G10" s="1"/>
      <c r="H10" s="1"/>
      <c r="I10" s="1"/>
      <c r="J10" s="1"/>
      <c r="K10" s="1"/>
      <c r="L10" s="1"/>
      <c r="M10" s="1"/>
      <c r="N10" s="1"/>
      <c r="O10" s="1"/>
      <c r="P10" s="1"/>
      <c r="Q10" s="1"/>
      <c r="R10" s="1"/>
      <c r="S10" s="1"/>
      <c r="T10" s="1"/>
      <c r="U10" s="1"/>
      <c r="V10" s="1"/>
      <c r="W10" s="1"/>
      <c r="X10" s="1"/>
      <c r="Y10" s="1"/>
      <c r="Z10" s="1"/>
    </row>
    <row r="11" spans="1:26" ht="18" customHeight="1">
      <c r="A11" s="8"/>
      <c r="B11" s="26" t="s">
        <v>13</v>
      </c>
      <c r="C11" s="27" t="s">
        <v>26</v>
      </c>
      <c r="D11" s="13"/>
      <c r="E11" s="20" t="s">
        <v>27</v>
      </c>
      <c r="F11" s="28" t="s">
        <v>28</v>
      </c>
      <c r="G11" s="1"/>
      <c r="H11" s="1"/>
      <c r="I11" s="1"/>
      <c r="J11" s="1"/>
      <c r="K11" s="1"/>
      <c r="L11" s="1"/>
      <c r="M11" s="1"/>
      <c r="N11" s="1"/>
      <c r="O11" s="1"/>
      <c r="P11" s="1"/>
      <c r="Q11" s="1"/>
      <c r="R11" s="1"/>
      <c r="S11" s="1"/>
      <c r="T11" s="1"/>
      <c r="U11" s="1"/>
      <c r="V11" s="1"/>
      <c r="W11" s="1"/>
      <c r="X11" s="1"/>
      <c r="Y11" s="1"/>
      <c r="Z11" s="1"/>
    </row>
    <row r="12" spans="1:26" ht="18" customHeight="1">
      <c r="A12" s="8"/>
      <c r="B12" s="1"/>
      <c r="C12" s="1"/>
      <c r="D12" s="1"/>
      <c r="E12" s="29"/>
      <c r="F12" s="30"/>
      <c r="G12" s="1"/>
      <c r="H12" s="1"/>
      <c r="I12" s="1"/>
      <c r="J12" s="1"/>
      <c r="K12" s="1"/>
      <c r="L12" s="1"/>
      <c r="M12" s="1"/>
      <c r="N12" s="1"/>
      <c r="O12" s="1"/>
      <c r="P12" s="1"/>
      <c r="Q12" s="1"/>
      <c r="R12" s="1"/>
      <c r="S12" s="1"/>
      <c r="T12" s="1"/>
      <c r="U12" s="1"/>
      <c r="V12" s="1"/>
      <c r="W12" s="1"/>
      <c r="X12" s="1"/>
      <c r="Y12" s="1"/>
      <c r="Z12" s="1"/>
    </row>
    <row r="13" spans="1:26" ht="18" customHeight="1">
      <c r="A13" s="141" t="s">
        <v>29</v>
      </c>
      <c r="B13" s="142"/>
      <c r="C13" s="142"/>
      <c r="D13" s="142"/>
      <c r="E13" s="142"/>
      <c r="F13" s="143"/>
      <c r="G13" s="1"/>
      <c r="H13" s="1"/>
      <c r="I13" s="1"/>
      <c r="J13" s="1"/>
      <c r="K13" s="1"/>
      <c r="L13" s="1"/>
      <c r="M13" s="1"/>
      <c r="N13" s="1"/>
      <c r="O13" s="1"/>
      <c r="P13" s="1"/>
      <c r="Q13" s="1"/>
      <c r="R13" s="1"/>
      <c r="S13" s="1"/>
      <c r="T13" s="1"/>
      <c r="U13" s="1"/>
      <c r="V13" s="1"/>
      <c r="W13" s="1"/>
      <c r="X13" s="1"/>
      <c r="Y13" s="1"/>
      <c r="Z13" s="1"/>
    </row>
    <row r="14" spans="1:26" ht="18" customHeight="1">
      <c r="A14" s="31" t="s">
        <v>30</v>
      </c>
      <c r="B14" s="32" t="s">
        <v>31</v>
      </c>
      <c r="C14" s="139" t="s">
        <v>32</v>
      </c>
      <c r="D14" s="140"/>
      <c r="E14" s="32" t="s">
        <v>33</v>
      </c>
      <c r="F14" s="33" t="s">
        <v>34</v>
      </c>
      <c r="G14" s="1"/>
      <c r="H14" s="1"/>
      <c r="I14" s="1"/>
      <c r="J14" s="1"/>
      <c r="K14" s="1"/>
      <c r="L14" s="1"/>
      <c r="M14" s="1"/>
      <c r="N14" s="1"/>
      <c r="O14" s="1"/>
      <c r="P14" s="1"/>
      <c r="Q14" s="1"/>
      <c r="R14" s="1"/>
      <c r="S14" s="1"/>
      <c r="T14" s="1"/>
      <c r="U14" s="1"/>
      <c r="V14" s="1"/>
      <c r="W14" s="1"/>
      <c r="X14" s="1"/>
      <c r="Y14" s="1"/>
      <c r="Z14" s="1"/>
    </row>
    <row r="15" spans="1:26" ht="19.5" customHeight="1">
      <c r="A15" s="34" t="s">
        <v>35</v>
      </c>
      <c r="B15" s="35" t="str">
        <f>+Business!B92</f>
        <v xml:space="preserve">CRIB Status </v>
      </c>
      <c r="C15" s="153" t="str">
        <f>+C11</f>
        <v>Default from 30 - 60 Days</v>
      </c>
      <c r="D15" s="154"/>
      <c r="E15" s="36">
        <f t="array" ref="E15">IFERROR(INDEX($E$92:$F$96,MATCH(C15,$E$92:$E$96,0),2),0)</f>
        <v>75</v>
      </c>
      <c r="F15" s="34">
        <f>Business!G92</f>
        <v>150</v>
      </c>
      <c r="G15" s="1"/>
      <c r="H15" s="1"/>
      <c r="I15" s="1"/>
      <c r="J15" s="1"/>
      <c r="K15" s="1"/>
      <c r="L15" s="1"/>
      <c r="M15" s="1"/>
      <c r="N15" s="1"/>
      <c r="O15" s="1"/>
      <c r="P15" s="1"/>
      <c r="Q15" s="1"/>
      <c r="R15" s="1"/>
      <c r="S15" s="1"/>
      <c r="T15" s="1"/>
      <c r="U15" s="1"/>
      <c r="V15" s="1"/>
      <c r="W15" s="1"/>
      <c r="X15" s="1"/>
      <c r="Y15" s="1"/>
      <c r="Z15" s="1"/>
    </row>
    <row r="16" spans="1:26" ht="19.5" customHeight="1">
      <c r="A16" s="37"/>
      <c r="B16" s="38"/>
      <c r="C16" s="167"/>
      <c r="D16" s="163"/>
      <c r="E16" s="39"/>
      <c r="F16" s="37"/>
      <c r="G16" s="1"/>
      <c r="H16" s="1"/>
      <c r="I16" s="1"/>
      <c r="J16" s="1"/>
      <c r="K16" s="1"/>
      <c r="L16" s="1"/>
      <c r="M16" s="1"/>
      <c r="N16" s="1"/>
      <c r="O16" s="1"/>
      <c r="P16" s="1"/>
      <c r="Q16" s="1"/>
      <c r="R16" s="1"/>
      <c r="S16" s="1"/>
      <c r="T16" s="1"/>
      <c r="U16" s="1"/>
      <c r="V16" s="1"/>
      <c r="W16" s="1"/>
      <c r="X16" s="1"/>
      <c r="Y16" s="1"/>
      <c r="Z16" s="1"/>
    </row>
    <row r="17" spans="1:26" ht="19.5" customHeight="1">
      <c r="A17" s="37"/>
      <c r="B17" s="38"/>
      <c r="C17" s="168"/>
      <c r="D17" s="163"/>
      <c r="E17" s="40"/>
      <c r="F17" s="37"/>
      <c r="G17" s="1"/>
      <c r="H17" s="1"/>
      <c r="I17" s="1"/>
      <c r="J17" s="1"/>
      <c r="K17" s="1"/>
      <c r="L17" s="1"/>
      <c r="M17" s="1"/>
      <c r="N17" s="1"/>
      <c r="O17" s="1"/>
      <c r="P17" s="1"/>
      <c r="Q17" s="1"/>
      <c r="R17" s="1"/>
      <c r="S17" s="1"/>
      <c r="T17" s="1"/>
      <c r="U17" s="1"/>
      <c r="V17" s="1"/>
      <c r="W17" s="1"/>
      <c r="X17" s="1"/>
      <c r="Y17" s="1"/>
      <c r="Z17" s="1"/>
    </row>
    <row r="18" spans="1:26" ht="19.5" customHeight="1">
      <c r="A18" s="37" t="s">
        <v>36</v>
      </c>
      <c r="B18" s="38" t="s">
        <v>37</v>
      </c>
      <c r="C18" s="168" t="str">
        <f>+C10</f>
        <v>Vehicles</v>
      </c>
      <c r="D18" s="163"/>
      <c r="E18" s="40">
        <f t="array" ref="E18">INDEX($E$137:$F$144,MATCH(C18,$E$137:$E$144,0),2)</f>
        <v>70</v>
      </c>
      <c r="F18" s="37">
        <f>+G137</f>
        <v>100</v>
      </c>
      <c r="G18" s="1"/>
      <c r="H18" s="1"/>
      <c r="I18" s="1"/>
      <c r="J18" s="1"/>
      <c r="K18" s="1"/>
      <c r="L18" s="1"/>
      <c r="M18" s="1"/>
      <c r="N18" s="1"/>
      <c r="O18" s="1"/>
      <c r="P18" s="1"/>
      <c r="Q18" s="1"/>
      <c r="R18" s="1"/>
      <c r="S18" s="1"/>
      <c r="T18" s="1"/>
      <c r="U18" s="1"/>
      <c r="V18" s="1"/>
      <c r="W18" s="1"/>
      <c r="X18" s="1"/>
      <c r="Y18" s="1"/>
      <c r="Z18" s="1"/>
    </row>
    <row r="19" spans="1:26" ht="19.5" customHeight="1">
      <c r="A19" s="37" t="s">
        <v>38</v>
      </c>
      <c r="B19" s="38" t="s">
        <v>11</v>
      </c>
      <c r="C19" s="162" t="str">
        <f>+F7 &amp;"  Years "</f>
        <v xml:space="preserve">5  Years </v>
      </c>
      <c r="D19" s="163"/>
      <c r="E19" s="39">
        <f>LOOKUP($F$7,$E$147:$F$152)</f>
        <v>50</v>
      </c>
      <c r="F19" s="37">
        <f>Business!G147</f>
        <v>50</v>
      </c>
      <c r="G19" s="1"/>
      <c r="H19" s="1"/>
      <c r="I19" s="1"/>
      <c r="J19" s="1"/>
      <c r="K19" s="1"/>
      <c r="L19" s="1"/>
      <c r="M19" s="1"/>
      <c r="N19" s="1"/>
      <c r="O19" s="1"/>
      <c r="P19" s="1"/>
      <c r="Q19" s="1"/>
      <c r="R19" s="1"/>
      <c r="S19" s="1"/>
      <c r="T19" s="1"/>
      <c r="U19" s="1"/>
      <c r="V19" s="1"/>
      <c r="W19" s="1"/>
      <c r="X19" s="1"/>
      <c r="Y19" s="1"/>
      <c r="Z19" s="1"/>
    </row>
    <row r="20" spans="1:26" ht="19.5" customHeight="1">
      <c r="A20" s="37" t="s">
        <v>39</v>
      </c>
      <c r="B20" s="38" t="str">
        <f>Business!B154</f>
        <v>Purpose</v>
      </c>
      <c r="C20" s="162" t="str">
        <f>+C9</f>
        <v xml:space="preserve">Working Capital </v>
      </c>
      <c r="D20" s="163"/>
      <c r="E20" s="39">
        <f t="array" ref="E20">IFERROR(INDEX($E$154:$F$160,MATCH($C$20,$E$154:$E$160,0),2),0)</f>
        <v>20</v>
      </c>
      <c r="F20" s="37">
        <f>Business!G154</f>
        <v>50</v>
      </c>
      <c r="G20" s="1"/>
      <c r="H20" s="1"/>
      <c r="I20" s="1"/>
      <c r="J20" s="1"/>
      <c r="K20" s="1"/>
      <c r="L20" s="1"/>
      <c r="M20" s="1"/>
      <c r="N20" s="1"/>
      <c r="O20" s="1"/>
      <c r="P20" s="1"/>
      <c r="Q20" s="1"/>
      <c r="R20" s="1"/>
      <c r="S20" s="1"/>
      <c r="T20" s="1"/>
      <c r="U20" s="1"/>
      <c r="V20" s="1"/>
      <c r="W20" s="1"/>
      <c r="X20" s="1"/>
      <c r="Y20" s="1"/>
      <c r="Z20" s="1"/>
    </row>
    <row r="21" spans="1:26" ht="19.5" customHeight="1">
      <c r="A21" s="41" t="s">
        <v>40</v>
      </c>
      <c r="B21" s="42" t="s">
        <v>41</v>
      </c>
      <c r="C21" s="155" t="str">
        <f>F11&amp;" , "&amp;F6</f>
        <v>Yes , Listed Public Company</v>
      </c>
      <c r="D21" s="156"/>
      <c r="E21" s="43">
        <f t="array" ref="E21">INDEX($F$162:$H$179,MATCH(F11&amp;F6,$H$162:$H$179,0),1)</f>
        <v>50</v>
      </c>
      <c r="F21" s="41">
        <f>+G162</f>
        <v>50</v>
      </c>
      <c r="G21" s="1"/>
      <c r="H21" s="1"/>
      <c r="I21" s="1"/>
      <c r="J21" s="1"/>
      <c r="K21" s="1"/>
      <c r="L21" s="1"/>
      <c r="M21" s="1"/>
      <c r="N21" s="1"/>
      <c r="O21" s="1"/>
      <c r="P21" s="1"/>
      <c r="Q21" s="1"/>
      <c r="R21" s="1"/>
      <c r="S21" s="1"/>
      <c r="T21" s="1"/>
      <c r="U21" s="1"/>
      <c r="V21" s="1"/>
      <c r="W21" s="1"/>
      <c r="X21" s="1"/>
      <c r="Y21" s="1"/>
      <c r="Z21" s="1"/>
    </row>
    <row r="22" spans="1:26" ht="19.5" customHeight="1">
      <c r="A22" s="45"/>
      <c r="B22" s="44" t="s">
        <v>42</v>
      </c>
      <c r="C22" s="157"/>
      <c r="D22" s="158"/>
      <c r="E22" s="46">
        <f t="shared" ref="E22:F22" si="0">SUM(E15:E21)</f>
        <v>265</v>
      </c>
      <c r="F22" s="47">
        <f t="shared" si="0"/>
        <v>400</v>
      </c>
      <c r="G22" s="48"/>
      <c r="H22" s="48"/>
      <c r="I22" s="48"/>
      <c r="J22" s="48"/>
      <c r="K22" s="48"/>
      <c r="L22" s="48"/>
      <c r="M22" s="48"/>
      <c r="N22" s="48"/>
      <c r="O22" s="48"/>
      <c r="P22" s="48"/>
      <c r="Q22" s="48"/>
      <c r="R22" s="48"/>
      <c r="S22" s="48"/>
      <c r="T22" s="48"/>
      <c r="U22" s="48"/>
      <c r="V22" s="48"/>
      <c r="W22" s="48"/>
      <c r="X22" s="48"/>
      <c r="Y22" s="48"/>
      <c r="Z22" s="48"/>
    </row>
    <row r="23" spans="1:26" ht="19.5" customHeight="1">
      <c r="A23" s="49"/>
      <c r="B23" s="51" t="s">
        <v>43</v>
      </c>
      <c r="C23" s="164" t="str">
        <f>IF($C$5&lt;$F$182,"Minimum Loan Amount is Rs. "&amp;TEXT($F$182,"####.00,,")&amp;"  million",LOOKUP($E$22,$C$183:$E$188))</f>
        <v>Lowest in Default Risk</v>
      </c>
      <c r="D23" s="165"/>
      <c r="E23" s="165"/>
      <c r="F23" s="166"/>
      <c r="G23" s="1"/>
      <c r="H23" s="1"/>
      <c r="I23" s="1"/>
      <c r="J23" s="1"/>
      <c r="K23" s="1"/>
      <c r="L23" s="1"/>
      <c r="M23" s="1"/>
      <c r="N23" s="1"/>
      <c r="O23" s="1"/>
      <c r="P23" s="1"/>
      <c r="Q23" s="1"/>
      <c r="R23" s="1"/>
      <c r="S23" s="1"/>
      <c r="T23" s="1"/>
      <c r="U23" s="1"/>
      <c r="V23" s="1"/>
      <c r="W23" s="1"/>
      <c r="X23" s="1"/>
      <c r="Y23" s="1"/>
      <c r="Z23" s="1"/>
    </row>
    <row r="24" spans="1:26" ht="5.25" customHeight="1">
      <c r="A24" s="52"/>
      <c r="B24" s="60"/>
      <c r="C24" s="62"/>
      <c r="D24" s="62"/>
      <c r="E24" s="63"/>
      <c r="F24" s="65"/>
      <c r="G24" s="1"/>
      <c r="H24" s="1"/>
      <c r="I24" s="1"/>
      <c r="J24" s="1"/>
      <c r="K24" s="1"/>
      <c r="L24" s="1"/>
      <c r="M24" s="1"/>
      <c r="N24" s="1"/>
      <c r="O24" s="1"/>
      <c r="P24" s="1"/>
      <c r="Q24" s="1"/>
      <c r="R24" s="1"/>
      <c r="S24" s="1"/>
      <c r="T24" s="1"/>
      <c r="U24" s="1"/>
      <c r="V24" s="1"/>
      <c r="W24" s="1"/>
      <c r="X24" s="1"/>
      <c r="Y24" s="1"/>
      <c r="Z24" s="1"/>
    </row>
    <row r="25" spans="1:26" ht="19.5" customHeight="1">
      <c r="A25" s="57"/>
      <c r="B25" s="58" t="s">
        <v>44</v>
      </c>
      <c r="C25" s="54"/>
      <c r="D25" s="59"/>
      <c r="E25" s="61">
        <v>0.02</v>
      </c>
      <c r="F25" s="66"/>
      <c r="G25" s="1"/>
      <c r="H25" s="1"/>
      <c r="I25" s="1"/>
      <c r="J25" s="1"/>
      <c r="K25" s="1"/>
      <c r="L25" s="1"/>
      <c r="M25" s="1"/>
      <c r="N25" s="1"/>
      <c r="O25" s="1"/>
      <c r="P25" s="1"/>
      <c r="Q25" s="1"/>
      <c r="R25" s="1"/>
      <c r="S25" s="1"/>
      <c r="T25" s="1"/>
      <c r="U25" s="1"/>
      <c r="V25" s="1"/>
      <c r="W25" s="1"/>
      <c r="X25" s="1"/>
      <c r="Y25" s="1"/>
      <c r="Z25" s="1"/>
    </row>
    <row r="26" spans="1:26" ht="19.5" customHeight="1">
      <c r="A26" s="57"/>
      <c r="B26" s="64" t="s">
        <v>45</v>
      </c>
      <c r="C26" s="54"/>
      <c r="D26" s="59"/>
      <c r="E26" s="61">
        <f t="array" ref="E26">IFERROR(INDEX($E$184:$G$188,MATCH($C$23,$E$184:$E$188,0),3),"None")</f>
        <v>0.02</v>
      </c>
      <c r="F26" s="66"/>
      <c r="G26" s="1"/>
      <c r="H26" s="1"/>
      <c r="I26" s="1"/>
      <c r="J26" s="1"/>
      <c r="K26" s="1"/>
      <c r="L26" s="1"/>
      <c r="M26" s="1"/>
      <c r="N26" s="1"/>
      <c r="O26" s="1"/>
      <c r="P26" s="1"/>
      <c r="Q26" s="1"/>
      <c r="R26" s="1"/>
      <c r="S26" s="1"/>
      <c r="T26" s="1"/>
      <c r="U26" s="1"/>
      <c r="V26" s="1"/>
      <c r="W26" s="1"/>
      <c r="X26" s="1"/>
      <c r="Y26" s="1"/>
      <c r="Z26" s="1"/>
    </row>
    <row r="27" spans="1:26" ht="5.25" customHeight="1">
      <c r="A27" s="8"/>
      <c r="B27" s="53"/>
      <c r="C27" s="54"/>
      <c r="D27" s="54"/>
      <c r="E27" s="55"/>
      <c r="F27" s="56"/>
      <c r="G27" s="1"/>
      <c r="H27" s="1"/>
      <c r="I27" s="1"/>
      <c r="J27" s="1"/>
      <c r="K27" s="1"/>
      <c r="L27" s="1"/>
      <c r="M27" s="1"/>
      <c r="N27" s="1"/>
      <c r="O27" s="1"/>
      <c r="P27" s="1"/>
      <c r="Q27" s="1"/>
      <c r="R27" s="1"/>
      <c r="S27" s="1"/>
      <c r="T27" s="1"/>
      <c r="U27" s="1"/>
      <c r="V27" s="1"/>
      <c r="W27" s="1"/>
      <c r="X27" s="1"/>
      <c r="Y27" s="1"/>
      <c r="Z27" s="1"/>
    </row>
    <row r="28" spans="1:26" ht="19.5" customHeight="1">
      <c r="A28" s="68" t="s">
        <v>46</v>
      </c>
      <c r="B28" s="67"/>
      <c r="C28" s="67"/>
      <c r="D28" s="67"/>
      <c r="E28" s="69"/>
      <c r="F28" s="70"/>
      <c r="G28" s="48"/>
      <c r="H28" s="48"/>
      <c r="I28" s="48"/>
      <c r="J28" s="48"/>
      <c r="K28" s="48"/>
      <c r="L28" s="48"/>
      <c r="M28" s="48"/>
      <c r="N28" s="48"/>
      <c r="O28" s="48"/>
      <c r="P28" s="48"/>
      <c r="Q28" s="48"/>
      <c r="R28" s="48"/>
      <c r="S28" s="48"/>
      <c r="T28" s="48"/>
      <c r="U28" s="48"/>
      <c r="V28" s="48"/>
      <c r="W28" s="48"/>
      <c r="X28" s="48"/>
      <c r="Y28" s="48"/>
      <c r="Z28" s="48"/>
    </row>
    <row r="29" spans="1:26" ht="19.5" customHeight="1">
      <c r="A29" s="171" t="str">
        <f>IFERROR("The Customer could be categorized in to "&amp;$C$23&amp;" in terms of Risk based evaluations and accordingly  Eligible For  " &amp;TEXT($E$26*10000,"###.00")&amp;"  Basis Points less than the sheets' rates for the same type of Facility"," Check the Laon Value ???")</f>
        <v>The Customer could be categorized in to Lowest in Default Risk in terms of Risk based evaluations and accordingly  Eligible For  200.00  Basis Points less than the sheets' rates for the same type of Facility</v>
      </c>
      <c r="B29" s="172"/>
      <c r="C29" s="172"/>
      <c r="D29" s="172"/>
      <c r="E29" s="172"/>
      <c r="F29" s="173"/>
      <c r="G29" s="1"/>
      <c r="H29" s="1"/>
      <c r="I29" s="1"/>
      <c r="J29" s="1"/>
      <c r="K29" s="1"/>
      <c r="L29" s="1"/>
      <c r="M29" s="1"/>
      <c r="N29" s="1"/>
      <c r="O29" s="1"/>
      <c r="P29" s="1"/>
      <c r="Q29" s="1"/>
      <c r="R29" s="1"/>
      <c r="S29" s="1"/>
      <c r="T29" s="1"/>
      <c r="U29" s="1"/>
      <c r="V29" s="1"/>
      <c r="W29" s="1"/>
      <c r="X29" s="1"/>
      <c r="Y29" s="1"/>
      <c r="Z29" s="1"/>
    </row>
    <row r="30" spans="1:26" ht="19.5" customHeight="1">
      <c r="A30" s="174"/>
      <c r="B30" s="175"/>
      <c r="C30" s="175"/>
      <c r="D30" s="175"/>
      <c r="E30" s="175"/>
      <c r="F30" s="170"/>
      <c r="G30" s="1"/>
      <c r="H30" s="1"/>
      <c r="I30" s="1"/>
      <c r="J30" s="1"/>
      <c r="K30" s="1"/>
      <c r="L30" s="1"/>
      <c r="M30" s="1"/>
      <c r="N30" s="1"/>
      <c r="O30" s="1"/>
      <c r="P30" s="1"/>
      <c r="Q30" s="1"/>
      <c r="R30" s="1"/>
      <c r="S30" s="1"/>
      <c r="T30" s="1"/>
      <c r="U30" s="1"/>
      <c r="V30" s="1"/>
      <c r="W30" s="1"/>
      <c r="X30" s="1"/>
      <c r="Y30" s="1"/>
      <c r="Z30" s="1"/>
    </row>
    <row r="31" spans="1:26" ht="18" customHeight="1">
      <c r="A31" s="71"/>
      <c r="B31" s="72"/>
      <c r="C31" s="72"/>
      <c r="D31" s="72"/>
      <c r="E31" s="72"/>
      <c r="F31" s="73"/>
      <c r="G31" s="1"/>
      <c r="H31" s="1"/>
      <c r="I31" s="1"/>
      <c r="J31" s="1"/>
      <c r="K31" s="1"/>
      <c r="L31" s="1"/>
      <c r="M31" s="1"/>
      <c r="N31" s="1"/>
      <c r="O31" s="1"/>
      <c r="P31" s="1"/>
      <c r="Q31" s="1"/>
      <c r="R31" s="1"/>
      <c r="S31" s="1"/>
      <c r="T31" s="1"/>
      <c r="U31" s="1"/>
      <c r="V31" s="1"/>
      <c r="W31" s="1"/>
      <c r="X31" s="1"/>
      <c r="Y31" s="1"/>
      <c r="Z31" s="1"/>
    </row>
    <row r="32" spans="1:26" ht="18" customHeight="1">
      <c r="A32" s="71"/>
      <c r="B32" s="74" t="str">
        <f>IF(E26&gt;0%, "Risk Adjusted Interest Rate for Loan", "Applicable Interest for the Loan")</f>
        <v>Risk Adjusted Interest Rate for Loan</v>
      </c>
      <c r="C32" s="75"/>
      <c r="D32" s="76"/>
      <c r="E32" s="77">
        <f>+C6-E26</f>
        <v>0.13</v>
      </c>
      <c r="F32" s="73"/>
      <c r="G32" s="1"/>
      <c r="H32" s="1"/>
      <c r="I32" s="1"/>
      <c r="J32" s="1"/>
      <c r="K32" s="1"/>
      <c r="L32" s="1"/>
      <c r="M32" s="1"/>
      <c r="N32" s="1"/>
      <c r="O32" s="1"/>
      <c r="P32" s="1"/>
      <c r="Q32" s="1"/>
      <c r="R32" s="1"/>
      <c r="S32" s="1"/>
      <c r="T32" s="1"/>
      <c r="U32" s="1"/>
      <c r="V32" s="1"/>
      <c r="W32" s="1"/>
      <c r="X32" s="1"/>
      <c r="Y32" s="1"/>
      <c r="Z32" s="1"/>
    </row>
    <row r="33" spans="1:26" ht="18" customHeight="1">
      <c r="A33" s="71"/>
      <c r="B33" s="72"/>
      <c r="C33" s="72"/>
      <c r="D33" s="72"/>
      <c r="E33" s="72"/>
      <c r="F33" s="73"/>
      <c r="G33" s="1"/>
      <c r="H33" s="1"/>
      <c r="I33" s="1"/>
      <c r="J33" s="1"/>
      <c r="K33" s="1"/>
      <c r="L33" s="1"/>
      <c r="M33" s="1"/>
      <c r="N33" s="1"/>
      <c r="O33" s="1"/>
      <c r="P33" s="1"/>
      <c r="Q33" s="1"/>
      <c r="R33" s="1"/>
      <c r="S33" s="1"/>
      <c r="T33" s="1"/>
      <c r="U33" s="1"/>
      <c r="V33" s="1"/>
      <c r="W33" s="1"/>
      <c r="X33" s="1"/>
      <c r="Y33" s="1"/>
      <c r="Z33" s="1"/>
    </row>
    <row r="34" spans="1:26" ht="18" customHeight="1">
      <c r="A34" s="71"/>
      <c r="B34" s="72"/>
      <c r="C34" s="72"/>
      <c r="D34" s="72"/>
      <c r="E34" s="72"/>
      <c r="F34" s="73"/>
      <c r="G34" s="1"/>
      <c r="H34" s="1"/>
      <c r="I34" s="1"/>
      <c r="J34" s="1"/>
      <c r="K34" s="1"/>
      <c r="L34" s="1"/>
      <c r="M34" s="1"/>
      <c r="N34" s="1"/>
      <c r="O34" s="1"/>
      <c r="P34" s="1"/>
      <c r="Q34" s="1"/>
      <c r="R34" s="1"/>
      <c r="S34" s="1"/>
      <c r="T34" s="1"/>
      <c r="U34" s="1"/>
      <c r="V34" s="1"/>
      <c r="W34" s="1"/>
      <c r="X34" s="1"/>
      <c r="Y34" s="1"/>
      <c r="Z34" s="1"/>
    </row>
    <row r="35" spans="1:26" ht="14.25" customHeight="1">
      <c r="A35" s="79"/>
      <c r="B35" s="78" t="s">
        <v>47</v>
      </c>
      <c r="C35" s="78"/>
      <c r="D35" s="78"/>
      <c r="E35" s="169" t="s">
        <v>48</v>
      </c>
      <c r="F35" s="170"/>
      <c r="G35" s="1"/>
      <c r="H35" s="1"/>
      <c r="I35" s="1"/>
      <c r="J35" s="1"/>
      <c r="K35" s="1"/>
      <c r="L35" s="1"/>
      <c r="M35" s="1"/>
      <c r="N35" s="1"/>
      <c r="O35" s="1"/>
      <c r="P35" s="1"/>
      <c r="Q35" s="1"/>
      <c r="R35" s="1"/>
      <c r="S35" s="1"/>
      <c r="T35" s="1"/>
      <c r="U35" s="1"/>
      <c r="V35" s="1"/>
      <c r="W35" s="1"/>
      <c r="X35" s="1"/>
      <c r="Y35" s="1"/>
      <c r="Z35" s="1"/>
    </row>
    <row r="36" spans="1:26" ht="18" customHeight="1">
      <c r="A36" s="80" t="s">
        <v>49</v>
      </c>
      <c r="B36" s="53"/>
      <c r="C36" s="53"/>
      <c r="D36" s="53"/>
      <c r="E36" s="81"/>
      <c r="F36" s="82"/>
      <c r="G36" s="14"/>
      <c r="H36" s="14"/>
      <c r="I36" s="14"/>
      <c r="J36" s="14"/>
      <c r="K36" s="14"/>
      <c r="L36" s="14"/>
      <c r="M36" s="14"/>
      <c r="N36" s="14"/>
      <c r="O36" s="14"/>
      <c r="P36" s="14"/>
      <c r="Q36" s="14"/>
      <c r="R36" s="14"/>
      <c r="S36" s="14"/>
      <c r="T36" s="14"/>
      <c r="U36" s="14"/>
      <c r="V36" s="14"/>
      <c r="W36" s="14"/>
      <c r="X36" s="14"/>
      <c r="Y36" s="14"/>
      <c r="Z36" s="14"/>
    </row>
    <row r="37" spans="1:26" ht="18" customHeight="1">
      <c r="A37" s="176" t="s">
        <v>50</v>
      </c>
      <c r="B37" s="160"/>
      <c r="C37" s="160"/>
      <c r="D37" s="160"/>
      <c r="E37" s="160"/>
      <c r="F37" s="177"/>
      <c r="G37" s="1"/>
      <c r="H37" s="1"/>
      <c r="I37" s="1"/>
      <c r="J37" s="1"/>
      <c r="K37" s="1"/>
      <c r="L37" s="1"/>
      <c r="M37" s="1"/>
      <c r="N37" s="1"/>
      <c r="O37" s="1"/>
      <c r="P37" s="1"/>
      <c r="Q37" s="1"/>
      <c r="R37" s="1"/>
      <c r="S37" s="1"/>
      <c r="T37" s="1"/>
      <c r="U37" s="1"/>
      <c r="V37" s="1"/>
      <c r="W37" s="1"/>
      <c r="X37" s="1"/>
      <c r="Y37" s="1"/>
      <c r="Z37" s="1"/>
    </row>
    <row r="38" spans="1:26" ht="18" customHeight="1">
      <c r="A38" s="178"/>
      <c r="B38" s="179"/>
      <c r="C38" s="179"/>
      <c r="D38" s="179"/>
      <c r="E38" s="179"/>
      <c r="F38" s="180"/>
      <c r="G38" s="1"/>
      <c r="H38" s="1"/>
      <c r="I38" s="1"/>
      <c r="J38" s="1"/>
      <c r="K38" s="1"/>
      <c r="L38" s="1"/>
      <c r="M38" s="1"/>
      <c r="N38" s="1"/>
      <c r="O38" s="1"/>
      <c r="P38" s="1"/>
      <c r="Q38" s="1"/>
      <c r="R38" s="1"/>
      <c r="S38" s="1"/>
      <c r="T38" s="1"/>
      <c r="U38" s="1"/>
      <c r="V38" s="1"/>
      <c r="W38" s="1"/>
      <c r="X38" s="1"/>
      <c r="Y38" s="1"/>
      <c r="Z38" s="1"/>
    </row>
    <row r="39" spans="1:26" ht="12" customHeight="1">
      <c r="A39" s="1"/>
      <c r="B39" s="1"/>
      <c r="C39" s="1"/>
      <c r="D39" s="1"/>
      <c r="E39" s="29"/>
      <c r="F39" s="1"/>
      <c r="G39" s="1"/>
      <c r="H39" s="1"/>
      <c r="I39" s="1"/>
      <c r="J39" s="1"/>
      <c r="K39" s="1"/>
      <c r="L39" s="1"/>
      <c r="M39" s="1"/>
      <c r="N39" s="1"/>
      <c r="O39" s="1"/>
      <c r="P39" s="1"/>
      <c r="Q39" s="1"/>
      <c r="R39" s="1"/>
      <c r="S39" s="1"/>
      <c r="T39" s="1"/>
      <c r="U39" s="1"/>
      <c r="V39" s="1"/>
      <c r="W39" s="1"/>
      <c r="X39" s="1"/>
      <c r="Y39" s="1"/>
      <c r="Z39" s="1"/>
    </row>
    <row r="40" spans="1:26" ht="18" customHeight="1">
      <c r="A40" s="83" t="s">
        <v>51</v>
      </c>
      <c r="B40" s="1"/>
      <c r="C40" s="1"/>
      <c r="D40" s="1"/>
      <c r="E40" s="29"/>
      <c r="F40" s="1"/>
      <c r="G40" s="1"/>
      <c r="H40" s="1"/>
      <c r="I40" s="1"/>
      <c r="J40" s="1"/>
      <c r="K40" s="1"/>
      <c r="L40" s="1"/>
      <c r="M40" s="1"/>
      <c r="N40" s="1"/>
      <c r="O40" s="1"/>
      <c r="P40" s="1"/>
      <c r="Q40" s="1"/>
      <c r="R40" s="1"/>
      <c r="S40" s="1"/>
      <c r="T40" s="1"/>
      <c r="U40" s="1"/>
      <c r="V40" s="1"/>
      <c r="W40" s="1"/>
      <c r="X40" s="1"/>
      <c r="Y40" s="1"/>
      <c r="Z40" s="1"/>
    </row>
    <row r="41" spans="1:26" ht="18" customHeight="1">
      <c r="A41" s="1" t="s">
        <v>52</v>
      </c>
      <c r="B41" s="84" t="s">
        <v>13</v>
      </c>
      <c r="C41" s="159" t="s">
        <v>53</v>
      </c>
      <c r="D41" s="160"/>
      <c r="E41" s="160"/>
      <c r="F41" s="160"/>
      <c r="G41" s="1"/>
      <c r="H41" s="1"/>
      <c r="I41" s="1"/>
      <c r="J41" s="1"/>
      <c r="K41" s="1"/>
      <c r="L41" s="1"/>
      <c r="M41" s="1"/>
      <c r="N41" s="1"/>
      <c r="O41" s="1"/>
      <c r="P41" s="1"/>
      <c r="Q41" s="1"/>
      <c r="R41" s="1"/>
      <c r="S41" s="1"/>
      <c r="T41" s="1"/>
      <c r="U41" s="1"/>
      <c r="V41" s="1"/>
      <c r="W41" s="1"/>
      <c r="X41" s="1"/>
      <c r="Y41" s="1"/>
      <c r="Z41" s="1"/>
    </row>
    <row r="42" spans="1:26" ht="18" customHeight="1">
      <c r="A42" s="1"/>
      <c r="B42" s="85"/>
      <c r="C42" s="160"/>
      <c r="D42" s="160"/>
      <c r="E42" s="160"/>
      <c r="F42" s="160"/>
      <c r="G42" s="1"/>
      <c r="H42" s="1"/>
      <c r="I42" s="1"/>
      <c r="J42" s="1"/>
      <c r="K42" s="1"/>
      <c r="L42" s="1"/>
      <c r="M42" s="1"/>
      <c r="N42" s="1"/>
      <c r="O42" s="1"/>
      <c r="P42" s="1"/>
      <c r="Q42" s="1"/>
      <c r="R42" s="1"/>
      <c r="S42" s="1"/>
      <c r="T42" s="1"/>
      <c r="U42" s="1"/>
      <c r="V42" s="1"/>
      <c r="W42" s="1"/>
      <c r="X42" s="1"/>
      <c r="Y42" s="1"/>
      <c r="Z42" s="1"/>
    </row>
    <row r="43" spans="1:26" ht="18" customHeight="1">
      <c r="A43" s="1"/>
      <c r="B43" s="85"/>
      <c r="C43" s="159" t="s">
        <v>54</v>
      </c>
      <c r="D43" s="160"/>
      <c r="E43" s="160"/>
      <c r="F43" s="160"/>
      <c r="G43" s="1"/>
      <c r="H43" s="1"/>
      <c r="I43" s="1"/>
      <c r="J43" s="1"/>
      <c r="K43" s="1"/>
      <c r="L43" s="1"/>
      <c r="M43" s="1"/>
      <c r="N43" s="1"/>
      <c r="O43" s="1"/>
      <c r="P43" s="1"/>
      <c r="Q43" s="1"/>
      <c r="R43" s="1"/>
      <c r="S43" s="1"/>
      <c r="T43" s="1"/>
      <c r="U43" s="1"/>
      <c r="V43" s="1"/>
      <c r="W43" s="1"/>
      <c r="X43" s="1"/>
      <c r="Y43" s="1"/>
      <c r="Z43" s="1"/>
    </row>
    <row r="44" spans="1:26" ht="18" customHeight="1">
      <c r="A44" s="1"/>
      <c r="B44" s="85"/>
      <c r="C44" s="1"/>
      <c r="D44" s="1"/>
      <c r="E44" s="29"/>
      <c r="F44" s="1"/>
      <c r="G44" s="1"/>
      <c r="H44" s="1"/>
      <c r="I44" s="1"/>
      <c r="J44" s="1"/>
      <c r="K44" s="1"/>
      <c r="L44" s="1"/>
      <c r="M44" s="1"/>
      <c r="N44" s="1"/>
      <c r="O44" s="1"/>
      <c r="P44" s="1"/>
      <c r="Q44" s="1"/>
      <c r="R44" s="1"/>
      <c r="S44" s="1"/>
      <c r="T44" s="1"/>
      <c r="U44" s="1"/>
      <c r="V44" s="1"/>
      <c r="W44" s="1"/>
      <c r="X44" s="1"/>
      <c r="Y44" s="1"/>
      <c r="Z44" s="1"/>
    </row>
    <row r="45" spans="1:26" ht="14.25" customHeight="1">
      <c r="A45" s="1" t="s">
        <v>52</v>
      </c>
      <c r="B45" s="84" t="s">
        <v>55</v>
      </c>
      <c r="C45" s="159" t="s">
        <v>56</v>
      </c>
      <c r="D45" s="160"/>
      <c r="E45" s="160"/>
      <c r="F45" s="160"/>
      <c r="G45" s="1"/>
      <c r="H45" s="1"/>
      <c r="I45" s="1"/>
      <c r="J45" s="1"/>
      <c r="K45" s="1"/>
      <c r="L45" s="1"/>
      <c r="M45" s="1"/>
      <c r="N45" s="1"/>
      <c r="O45" s="1"/>
      <c r="P45" s="1"/>
      <c r="Q45" s="1"/>
      <c r="R45" s="1"/>
      <c r="S45" s="1"/>
      <c r="T45" s="1"/>
      <c r="U45" s="1"/>
      <c r="V45" s="1"/>
      <c r="W45" s="1"/>
      <c r="X45" s="1"/>
      <c r="Y45" s="1"/>
      <c r="Z45" s="1"/>
    </row>
    <row r="46" spans="1:26" ht="14.25" customHeight="1">
      <c r="A46" s="1"/>
      <c r="B46" s="85"/>
      <c r="C46" s="160"/>
      <c r="D46" s="160"/>
      <c r="E46" s="160"/>
      <c r="F46" s="160"/>
      <c r="G46" s="1"/>
      <c r="H46" s="1"/>
      <c r="I46" s="1"/>
      <c r="J46" s="1"/>
      <c r="K46" s="1"/>
      <c r="L46" s="1"/>
      <c r="M46" s="1"/>
      <c r="N46" s="1"/>
      <c r="O46" s="1"/>
      <c r="P46" s="1"/>
      <c r="Q46" s="1"/>
      <c r="R46" s="1"/>
      <c r="S46" s="1"/>
      <c r="T46" s="1"/>
      <c r="U46" s="1"/>
      <c r="V46" s="1"/>
      <c r="W46" s="1"/>
      <c r="X46" s="1"/>
      <c r="Y46" s="1"/>
      <c r="Z46" s="1"/>
    </row>
    <row r="47" spans="1:26" ht="14.25" customHeight="1">
      <c r="A47" s="1"/>
      <c r="B47" s="85"/>
      <c r="C47" s="1"/>
      <c r="D47" s="1"/>
      <c r="E47" s="29"/>
      <c r="F47" s="1"/>
      <c r="G47" s="1"/>
      <c r="H47" s="1"/>
      <c r="I47" s="1"/>
      <c r="J47" s="1"/>
      <c r="K47" s="1"/>
      <c r="L47" s="1"/>
      <c r="M47" s="1"/>
      <c r="N47" s="1"/>
      <c r="O47" s="1"/>
      <c r="P47" s="1"/>
      <c r="Q47" s="1"/>
      <c r="R47" s="1"/>
      <c r="S47" s="1"/>
      <c r="T47" s="1"/>
      <c r="U47" s="1"/>
      <c r="V47" s="1"/>
      <c r="W47" s="1"/>
      <c r="X47" s="1"/>
      <c r="Y47" s="1"/>
      <c r="Z47" s="1"/>
    </row>
    <row r="48" spans="1:26" ht="18" customHeight="1">
      <c r="A48" s="1" t="s">
        <v>52</v>
      </c>
      <c r="B48" s="84" t="s">
        <v>57</v>
      </c>
      <c r="C48" s="86" t="s">
        <v>58</v>
      </c>
      <c r="D48" s="1"/>
      <c r="E48" s="29"/>
      <c r="F48" s="1"/>
      <c r="G48" s="1"/>
      <c r="H48" s="1"/>
      <c r="I48" s="1"/>
      <c r="J48" s="1"/>
      <c r="K48" s="1"/>
      <c r="L48" s="1"/>
      <c r="M48" s="1"/>
      <c r="N48" s="1"/>
      <c r="O48" s="1"/>
      <c r="P48" s="1"/>
      <c r="Q48" s="1"/>
      <c r="R48" s="1"/>
      <c r="S48" s="1"/>
      <c r="T48" s="1"/>
      <c r="U48" s="1"/>
      <c r="V48" s="1"/>
      <c r="W48" s="1"/>
      <c r="X48" s="1"/>
      <c r="Y48" s="1"/>
      <c r="Z48" s="1"/>
    </row>
    <row r="49" spans="1:26" ht="18" customHeight="1">
      <c r="A49" s="1"/>
      <c r="B49" s="85" t="s">
        <v>59</v>
      </c>
      <c r="C49" s="161" t="s">
        <v>60</v>
      </c>
      <c r="D49" s="160"/>
      <c r="E49" s="160"/>
      <c r="F49" s="160"/>
      <c r="G49" s="1"/>
      <c r="H49" s="1"/>
      <c r="I49" s="1"/>
      <c r="J49" s="1"/>
      <c r="K49" s="1"/>
      <c r="L49" s="1"/>
      <c r="M49" s="1"/>
      <c r="N49" s="1"/>
      <c r="O49" s="1"/>
      <c r="P49" s="1"/>
      <c r="Q49" s="1"/>
      <c r="R49" s="1"/>
      <c r="S49" s="1"/>
      <c r="T49" s="1"/>
      <c r="U49" s="1"/>
      <c r="V49" s="1"/>
      <c r="W49" s="1"/>
      <c r="X49" s="1"/>
      <c r="Y49" s="1"/>
      <c r="Z49" s="1"/>
    </row>
    <row r="50" spans="1:26" ht="18" customHeight="1">
      <c r="A50" s="1"/>
      <c r="B50" s="85"/>
      <c r="C50" s="160"/>
      <c r="D50" s="160"/>
      <c r="E50" s="160"/>
      <c r="F50" s="160"/>
      <c r="G50" s="1"/>
      <c r="H50" s="1"/>
      <c r="I50" s="1"/>
      <c r="J50" s="1"/>
      <c r="K50" s="1"/>
      <c r="L50" s="1"/>
      <c r="M50" s="1"/>
      <c r="N50" s="1"/>
      <c r="O50" s="1"/>
      <c r="P50" s="1"/>
      <c r="Q50" s="1"/>
      <c r="R50" s="1"/>
      <c r="S50" s="1"/>
      <c r="T50" s="1"/>
      <c r="U50" s="1"/>
      <c r="V50" s="1"/>
      <c r="W50" s="1"/>
      <c r="X50" s="1"/>
      <c r="Y50" s="1"/>
      <c r="Z50" s="1"/>
    </row>
    <row r="51" spans="1:26" ht="14.25" customHeight="1">
      <c r="A51" s="1"/>
      <c r="B51" s="85"/>
      <c r="C51" s="1"/>
      <c r="D51" s="1"/>
      <c r="E51" s="29"/>
      <c r="F51" s="1"/>
      <c r="G51" s="1"/>
      <c r="H51" s="1"/>
      <c r="I51" s="1"/>
      <c r="J51" s="1"/>
      <c r="K51" s="1"/>
      <c r="L51" s="1"/>
      <c r="M51" s="1"/>
      <c r="N51" s="1"/>
      <c r="O51" s="1"/>
      <c r="P51" s="1"/>
      <c r="Q51" s="1"/>
      <c r="R51" s="1"/>
      <c r="S51" s="1"/>
      <c r="T51" s="1"/>
      <c r="U51" s="1"/>
      <c r="V51" s="1"/>
      <c r="W51" s="1"/>
      <c r="X51" s="1"/>
      <c r="Y51" s="1"/>
      <c r="Z51" s="1"/>
    </row>
    <row r="52" spans="1:26" ht="14.25" customHeight="1">
      <c r="A52" s="1" t="s">
        <v>52</v>
      </c>
      <c r="B52" s="84" t="s">
        <v>61</v>
      </c>
      <c r="C52" s="161" t="s">
        <v>62</v>
      </c>
      <c r="D52" s="160"/>
      <c r="E52" s="160"/>
      <c r="F52" s="160"/>
      <c r="G52" s="1"/>
      <c r="H52" s="1"/>
      <c r="I52" s="1"/>
      <c r="J52" s="1"/>
      <c r="K52" s="1"/>
      <c r="L52" s="1"/>
      <c r="M52" s="1"/>
      <c r="N52" s="1"/>
      <c r="O52" s="1"/>
      <c r="P52" s="1"/>
      <c r="Q52" s="1"/>
      <c r="R52" s="1"/>
      <c r="S52" s="1"/>
      <c r="T52" s="1"/>
      <c r="U52" s="1"/>
      <c r="V52" s="1"/>
      <c r="W52" s="1"/>
      <c r="X52" s="1"/>
      <c r="Y52" s="1"/>
      <c r="Z52" s="1"/>
    </row>
    <row r="53" spans="1:26" ht="14.25" customHeight="1">
      <c r="A53" s="1"/>
      <c r="B53" s="85"/>
      <c r="C53" s="160"/>
      <c r="D53" s="160"/>
      <c r="E53" s="160"/>
      <c r="F53" s="160"/>
      <c r="G53" s="1"/>
      <c r="H53" s="1"/>
      <c r="I53" s="1"/>
      <c r="J53" s="1"/>
      <c r="K53" s="1"/>
      <c r="L53" s="1"/>
      <c r="M53" s="1"/>
      <c r="N53" s="1"/>
      <c r="O53" s="1"/>
      <c r="P53" s="1"/>
      <c r="Q53" s="1"/>
      <c r="R53" s="1"/>
      <c r="S53" s="1"/>
      <c r="T53" s="1"/>
      <c r="U53" s="1"/>
      <c r="V53" s="1"/>
      <c r="W53" s="1"/>
      <c r="X53" s="1"/>
      <c r="Y53" s="1"/>
      <c r="Z53" s="1"/>
    </row>
    <row r="54" spans="1:26" ht="14.25" customHeight="1">
      <c r="A54" s="1"/>
      <c r="B54" s="85"/>
      <c r="C54" s="1"/>
      <c r="D54" s="1"/>
      <c r="E54" s="29"/>
      <c r="F54" s="1"/>
      <c r="G54" s="1"/>
      <c r="H54" s="1"/>
      <c r="I54" s="1"/>
      <c r="J54" s="1"/>
      <c r="K54" s="1"/>
      <c r="L54" s="1"/>
      <c r="M54" s="1"/>
      <c r="N54" s="1"/>
      <c r="O54" s="1"/>
      <c r="P54" s="1"/>
      <c r="Q54" s="1"/>
      <c r="R54" s="1"/>
      <c r="S54" s="1"/>
      <c r="T54" s="1"/>
      <c r="U54" s="1"/>
      <c r="V54" s="1"/>
      <c r="W54" s="1"/>
      <c r="X54" s="1"/>
      <c r="Y54" s="1"/>
      <c r="Z54" s="1"/>
    </row>
    <row r="55" spans="1:26" ht="14.25" customHeight="1">
      <c r="A55" s="1"/>
      <c r="B55" s="85"/>
      <c r="C55" s="1"/>
      <c r="D55" s="1"/>
      <c r="E55" s="29"/>
      <c r="F55" s="1"/>
      <c r="G55" s="1"/>
      <c r="H55" s="1"/>
      <c r="I55" s="1"/>
      <c r="J55" s="1"/>
      <c r="K55" s="1"/>
      <c r="L55" s="1"/>
      <c r="M55" s="1"/>
      <c r="N55" s="1"/>
      <c r="O55" s="1"/>
      <c r="P55" s="1"/>
      <c r="Q55" s="1"/>
      <c r="R55" s="1"/>
      <c r="S55" s="1"/>
      <c r="T55" s="1"/>
      <c r="U55" s="1"/>
      <c r="V55" s="1"/>
      <c r="W55" s="1"/>
      <c r="X55" s="1"/>
      <c r="Y55" s="1"/>
      <c r="Z55" s="1"/>
    </row>
    <row r="56" spans="1:26" ht="14.25" customHeight="1">
      <c r="A56" s="1"/>
      <c r="B56" s="85"/>
      <c r="C56" s="1"/>
      <c r="D56" s="1"/>
      <c r="E56" s="29"/>
      <c r="F56" s="1"/>
      <c r="G56" s="1"/>
      <c r="H56" s="1"/>
      <c r="I56" s="1"/>
      <c r="J56" s="1"/>
      <c r="K56" s="1"/>
      <c r="L56" s="1"/>
      <c r="M56" s="1"/>
      <c r="N56" s="1"/>
      <c r="O56" s="1"/>
      <c r="P56" s="1"/>
      <c r="Q56" s="1"/>
      <c r="R56" s="1"/>
      <c r="S56" s="1"/>
      <c r="T56" s="1"/>
      <c r="U56" s="1"/>
      <c r="V56" s="1"/>
      <c r="W56" s="1"/>
      <c r="X56" s="1"/>
      <c r="Y56" s="1"/>
      <c r="Z56" s="1"/>
    </row>
    <row r="57" spans="1:26" ht="14.25" customHeight="1">
      <c r="A57" s="1"/>
      <c r="B57" s="85"/>
      <c r="C57" s="1"/>
      <c r="D57" s="1"/>
      <c r="E57" s="29"/>
      <c r="F57" s="1"/>
      <c r="G57" s="1"/>
      <c r="H57" s="1"/>
      <c r="I57" s="1"/>
      <c r="J57" s="1"/>
      <c r="K57" s="1"/>
      <c r="L57" s="1"/>
      <c r="M57" s="1"/>
      <c r="N57" s="1"/>
      <c r="O57" s="1"/>
      <c r="P57" s="1"/>
      <c r="Q57" s="1"/>
      <c r="R57" s="1"/>
      <c r="S57" s="1"/>
      <c r="T57" s="1"/>
      <c r="U57" s="1"/>
      <c r="V57" s="1"/>
      <c r="W57" s="1"/>
      <c r="X57" s="1"/>
      <c r="Y57" s="1"/>
      <c r="Z57" s="1"/>
    </row>
    <row r="58" spans="1:26" ht="14.25" customHeight="1">
      <c r="A58" s="1"/>
      <c r="B58" s="85"/>
      <c r="C58" s="1"/>
      <c r="D58" s="1"/>
      <c r="E58" s="29"/>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29"/>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29"/>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29"/>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29"/>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29"/>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29"/>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29"/>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29"/>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29"/>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29"/>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29"/>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29"/>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29"/>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29"/>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29"/>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29"/>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29"/>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29"/>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29"/>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29"/>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29"/>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29"/>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29"/>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29"/>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29"/>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29"/>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29"/>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29"/>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29"/>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29"/>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29"/>
      <c r="F89" s="1"/>
      <c r="G89" s="1"/>
      <c r="H89" s="1"/>
      <c r="I89" s="1"/>
      <c r="J89" s="1"/>
      <c r="K89" s="1"/>
      <c r="L89" s="1"/>
      <c r="M89" s="1"/>
      <c r="N89" s="1"/>
      <c r="O89" s="1"/>
      <c r="P89" s="1"/>
      <c r="Q89" s="1"/>
      <c r="R89" s="1"/>
      <c r="S89" s="1"/>
      <c r="T89" s="1"/>
      <c r="U89" s="1"/>
      <c r="V89" s="1"/>
      <c r="W89" s="1"/>
      <c r="X89" s="1"/>
      <c r="Y89" s="1"/>
      <c r="Z89" s="1"/>
    </row>
    <row r="90" spans="1:26" ht="14.25" customHeight="1">
      <c r="A90" s="87" t="s">
        <v>63</v>
      </c>
      <c r="B90" s="87"/>
      <c r="C90" s="87"/>
      <c r="D90" s="87"/>
      <c r="E90" s="91"/>
      <c r="F90" s="87"/>
      <c r="G90" s="87"/>
      <c r="H90" s="87"/>
      <c r="I90" s="87"/>
      <c r="J90" s="87"/>
      <c r="K90" s="87"/>
      <c r="L90" s="87"/>
      <c r="M90" s="87"/>
      <c r="N90" s="87"/>
      <c r="O90" s="87"/>
      <c r="P90" s="87"/>
      <c r="Q90" s="87"/>
      <c r="R90" s="87"/>
      <c r="S90" s="87"/>
      <c r="T90" s="87"/>
      <c r="U90" s="87"/>
      <c r="V90" s="87"/>
      <c r="W90" s="87"/>
      <c r="X90" s="87"/>
      <c r="Y90" s="87"/>
      <c r="Z90" s="87"/>
    </row>
    <row r="91" spans="1:26" ht="24.75" customHeight="1">
      <c r="A91" s="88"/>
      <c r="B91" s="89" t="s">
        <v>64</v>
      </c>
      <c r="C91" s="90" t="s">
        <v>65</v>
      </c>
      <c r="D91" s="90"/>
      <c r="E91" s="90" t="s">
        <v>66</v>
      </c>
      <c r="F91" s="90" t="s">
        <v>33</v>
      </c>
      <c r="G91" s="92" t="s">
        <v>67</v>
      </c>
      <c r="H91" s="90" t="s">
        <v>68</v>
      </c>
      <c r="I91" s="1"/>
      <c r="J91" s="1"/>
      <c r="K91" s="1"/>
      <c r="L91" s="1"/>
      <c r="M91" s="1"/>
      <c r="N91" s="1"/>
      <c r="O91" s="1"/>
      <c r="P91" s="1"/>
      <c r="Q91" s="1"/>
      <c r="R91" s="1"/>
      <c r="S91" s="1"/>
      <c r="T91" s="1"/>
      <c r="U91" s="1"/>
      <c r="V91" s="1"/>
      <c r="W91" s="1"/>
      <c r="X91" s="1"/>
      <c r="Y91" s="1"/>
      <c r="Z91" s="1"/>
    </row>
    <row r="92" spans="1:26" ht="14.25" customHeight="1">
      <c r="A92" s="93" t="s">
        <v>69</v>
      </c>
      <c r="B92" s="94" t="s">
        <v>70</v>
      </c>
      <c r="C92" s="95" t="s">
        <v>71</v>
      </c>
      <c r="D92" s="95"/>
      <c r="E92" s="35" t="s">
        <v>72</v>
      </c>
      <c r="F92" s="34">
        <v>150</v>
      </c>
      <c r="G92" s="96">
        <f>MAX(F92:F96)</f>
        <v>150</v>
      </c>
      <c r="H92" s="35" t="s">
        <v>73</v>
      </c>
      <c r="I92" s="1"/>
      <c r="J92" s="1"/>
      <c r="K92" s="1"/>
      <c r="L92" s="1"/>
      <c r="M92" s="1"/>
      <c r="N92" s="1"/>
      <c r="O92" s="1"/>
      <c r="P92" s="1"/>
      <c r="Q92" s="1"/>
      <c r="R92" s="1"/>
      <c r="S92" s="1"/>
      <c r="T92" s="1"/>
      <c r="U92" s="1"/>
      <c r="V92" s="1"/>
      <c r="W92" s="1"/>
      <c r="X92" s="1"/>
      <c r="Y92" s="1"/>
      <c r="Z92" s="1"/>
    </row>
    <row r="93" spans="1:26" ht="14.25" customHeight="1">
      <c r="A93" s="97"/>
      <c r="B93" s="98"/>
      <c r="C93" s="38" t="s">
        <v>74</v>
      </c>
      <c r="D93" s="38"/>
      <c r="E93" s="38" t="s">
        <v>14</v>
      </c>
      <c r="F93" s="37">
        <v>125</v>
      </c>
      <c r="G93" s="99"/>
      <c r="H93" s="38" t="s">
        <v>73</v>
      </c>
      <c r="I93" s="1"/>
      <c r="J93" s="1"/>
      <c r="K93" s="1"/>
      <c r="L93" s="1"/>
      <c r="M93" s="1"/>
      <c r="N93" s="1"/>
      <c r="O93" s="1"/>
      <c r="P93" s="1"/>
      <c r="Q93" s="1"/>
      <c r="R93" s="1"/>
      <c r="S93" s="1"/>
      <c r="T93" s="1"/>
      <c r="U93" s="1"/>
      <c r="V93" s="1"/>
      <c r="W93" s="1"/>
      <c r="X93" s="1"/>
      <c r="Y93" s="1"/>
      <c r="Z93" s="1"/>
    </row>
    <row r="94" spans="1:26" ht="14.25" customHeight="1">
      <c r="A94" s="97"/>
      <c r="B94" s="98"/>
      <c r="C94" s="38" t="s">
        <v>75</v>
      </c>
      <c r="D94" s="38"/>
      <c r="E94" s="38" t="s">
        <v>26</v>
      </c>
      <c r="F94" s="37">
        <v>75</v>
      </c>
      <c r="G94" s="99"/>
      <c r="H94" s="38" t="s">
        <v>76</v>
      </c>
      <c r="I94" s="1"/>
      <c r="J94" s="1"/>
      <c r="K94" s="1"/>
      <c r="L94" s="1"/>
      <c r="M94" s="1"/>
      <c r="N94" s="1"/>
      <c r="O94" s="1"/>
      <c r="P94" s="1"/>
      <c r="Q94" s="1"/>
      <c r="R94" s="1"/>
      <c r="S94" s="1"/>
      <c r="T94" s="1"/>
      <c r="U94" s="1"/>
      <c r="V94" s="1"/>
      <c r="W94" s="1"/>
      <c r="X94" s="1"/>
      <c r="Y94" s="1"/>
      <c r="Z94" s="1"/>
    </row>
    <row r="95" spans="1:26" ht="14.25" customHeight="1">
      <c r="A95" s="97"/>
      <c r="B95" s="98"/>
      <c r="C95" s="38" t="s">
        <v>77</v>
      </c>
      <c r="D95" s="38"/>
      <c r="E95" s="38" t="s">
        <v>18</v>
      </c>
      <c r="F95" s="37">
        <v>0</v>
      </c>
      <c r="G95" s="99"/>
      <c r="H95" s="38" t="s">
        <v>76</v>
      </c>
      <c r="I95" s="1"/>
      <c r="J95" s="1"/>
      <c r="K95" s="1"/>
      <c r="L95" s="1"/>
      <c r="M95" s="1"/>
      <c r="N95" s="1"/>
      <c r="O95" s="1"/>
      <c r="P95" s="1"/>
      <c r="Q95" s="1"/>
      <c r="R95" s="1"/>
      <c r="S95" s="1"/>
      <c r="T95" s="1"/>
      <c r="U95" s="1"/>
      <c r="V95" s="1"/>
      <c r="W95" s="1"/>
      <c r="X95" s="1"/>
      <c r="Y95" s="1"/>
      <c r="Z95" s="1"/>
    </row>
    <row r="96" spans="1:26" ht="15.75" customHeight="1">
      <c r="A96" s="97"/>
      <c r="B96" s="98"/>
      <c r="C96" s="38" t="s">
        <v>78</v>
      </c>
      <c r="D96" s="38"/>
      <c r="E96" s="38" t="s">
        <v>79</v>
      </c>
      <c r="F96" s="37">
        <v>75</v>
      </c>
      <c r="G96" s="99"/>
      <c r="H96" s="38" t="s">
        <v>78</v>
      </c>
      <c r="I96" s="1"/>
      <c r="J96" s="1"/>
      <c r="K96" s="1"/>
      <c r="L96" s="1"/>
      <c r="M96" s="1"/>
      <c r="N96" s="1"/>
      <c r="O96" s="1"/>
      <c r="P96" s="1"/>
      <c r="Q96" s="1"/>
      <c r="R96" s="1"/>
      <c r="S96" s="1"/>
      <c r="T96" s="1"/>
      <c r="U96" s="1"/>
      <c r="V96" s="1"/>
      <c r="W96" s="1"/>
      <c r="X96" s="1"/>
      <c r="Y96" s="1"/>
      <c r="Z96" s="1"/>
    </row>
    <row r="97" spans="1:26" ht="14.25" customHeight="1">
      <c r="A97" s="97"/>
      <c r="B97" s="98"/>
      <c r="C97" s="38"/>
      <c r="D97" s="38"/>
      <c r="E97" s="38"/>
      <c r="F97" s="37"/>
      <c r="G97" s="99"/>
      <c r="H97" s="38"/>
      <c r="I97" s="1"/>
      <c r="J97" s="1"/>
      <c r="K97" s="1"/>
      <c r="L97" s="1"/>
      <c r="M97" s="1"/>
      <c r="N97" s="1"/>
      <c r="O97" s="1"/>
      <c r="P97" s="1"/>
      <c r="Q97" s="1"/>
      <c r="R97" s="1"/>
      <c r="S97" s="1"/>
      <c r="T97" s="1"/>
      <c r="U97" s="1"/>
      <c r="V97" s="1"/>
      <c r="W97" s="1"/>
      <c r="X97" s="1"/>
      <c r="Y97" s="1"/>
      <c r="Z97" s="1"/>
    </row>
    <row r="98" spans="1:26" ht="14.25" hidden="1" customHeight="1">
      <c r="A98" s="97" t="s">
        <v>52</v>
      </c>
      <c r="B98" s="100" t="s">
        <v>81</v>
      </c>
      <c r="C98" s="98" t="s">
        <v>82</v>
      </c>
      <c r="D98" s="98"/>
      <c r="E98" s="98" t="s">
        <v>16</v>
      </c>
      <c r="F98" s="37">
        <v>100</v>
      </c>
      <c r="G98" s="99">
        <f>MAX(F98:F121)</f>
        <v>100</v>
      </c>
      <c r="H98" s="38" t="str">
        <f t="shared" ref="H98:H121" si="1">E98&amp;C98</f>
        <v>Total Salary RemitGovt. Department</v>
      </c>
      <c r="I98" s="1"/>
      <c r="J98" s="1"/>
      <c r="K98" s="1"/>
      <c r="L98" s="1"/>
      <c r="M98" s="1"/>
      <c r="N98" s="1"/>
      <c r="O98" s="1"/>
      <c r="P98" s="1"/>
      <c r="Q98" s="1"/>
      <c r="R98" s="1"/>
      <c r="S98" s="1"/>
      <c r="T98" s="1"/>
      <c r="U98" s="1"/>
      <c r="V98" s="1"/>
      <c r="W98" s="1"/>
      <c r="X98" s="1"/>
      <c r="Y98" s="1"/>
      <c r="Z98" s="1"/>
    </row>
    <row r="99" spans="1:26" ht="14.25" hidden="1" customHeight="1">
      <c r="A99" s="97"/>
      <c r="B99" s="98"/>
      <c r="C99" s="98" t="s">
        <v>83</v>
      </c>
      <c r="D99" s="98"/>
      <c r="E99" s="98" t="s">
        <v>16</v>
      </c>
      <c r="F99" s="37">
        <v>100</v>
      </c>
      <c r="G99" s="99"/>
      <c r="H99" s="38" t="str">
        <f t="shared" si="1"/>
        <v>Total Salary RemitGovt. Corporation</v>
      </c>
      <c r="I99" s="1"/>
      <c r="J99" s="1"/>
      <c r="K99" s="1"/>
      <c r="L99" s="1"/>
      <c r="M99" s="1"/>
      <c r="N99" s="1"/>
      <c r="O99" s="1"/>
      <c r="P99" s="1"/>
      <c r="Q99" s="1"/>
      <c r="R99" s="1"/>
      <c r="S99" s="1"/>
      <c r="T99" s="1"/>
      <c r="U99" s="1"/>
      <c r="V99" s="1"/>
      <c r="W99" s="1"/>
      <c r="X99" s="1"/>
      <c r="Y99" s="1"/>
      <c r="Z99" s="1"/>
    </row>
    <row r="100" spans="1:26" ht="14.25" hidden="1" customHeight="1">
      <c r="A100" s="97"/>
      <c r="B100" s="98"/>
      <c r="C100" s="98" t="s">
        <v>9</v>
      </c>
      <c r="D100" s="98"/>
      <c r="E100" s="98" t="s">
        <v>16</v>
      </c>
      <c r="F100" s="37">
        <v>75</v>
      </c>
      <c r="G100" s="99"/>
      <c r="H100" s="38" t="str">
        <f t="shared" si="1"/>
        <v>Total Salary RemitSemi Government</v>
      </c>
      <c r="I100" s="1"/>
      <c r="J100" s="1"/>
      <c r="K100" s="1"/>
      <c r="L100" s="1"/>
      <c r="M100" s="1"/>
      <c r="N100" s="1"/>
      <c r="O100" s="1"/>
      <c r="P100" s="1"/>
      <c r="Q100" s="1"/>
      <c r="R100" s="1"/>
      <c r="S100" s="1"/>
      <c r="T100" s="1"/>
      <c r="U100" s="1"/>
      <c r="V100" s="1"/>
      <c r="W100" s="1"/>
      <c r="X100" s="1"/>
      <c r="Y100" s="1"/>
      <c r="Z100" s="1"/>
    </row>
    <row r="101" spans="1:26" ht="14.25" hidden="1" customHeight="1">
      <c r="A101" s="97"/>
      <c r="B101" s="98"/>
      <c r="C101" s="98" t="s">
        <v>8</v>
      </c>
      <c r="D101" s="98"/>
      <c r="E101" s="98" t="s">
        <v>16</v>
      </c>
      <c r="F101" s="37">
        <v>100</v>
      </c>
      <c r="G101" s="99"/>
      <c r="H101" s="38" t="str">
        <f t="shared" si="1"/>
        <v>Total Salary RemitListed Public Company</v>
      </c>
      <c r="I101" s="1"/>
      <c r="J101" s="1"/>
      <c r="K101" s="1"/>
      <c r="L101" s="1"/>
      <c r="M101" s="1"/>
      <c r="N101" s="1"/>
      <c r="O101" s="1"/>
      <c r="P101" s="1"/>
      <c r="Q101" s="1"/>
      <c r="R101" s="1"/>
      <c r="S101" s="1"/>
      <c r="T101" s="1"/>
      <c r="U101" s="1"/>
      <c r="V101" s="1"/>
      <c r="W101" s="1"/>
      <c r="X101" s="1"/>
      <c r="Y101" s="1"/>
      <c r="Z101" s="1"/>
    </row>
    <row r="102" spans="1:26" ht="14.25" hidden="1" customHeight="1">
      <c r="A102" s="97"/>
      <c r="B102" s="98"/>
      <c r="C102" s="98" t="s">
        <v>84</v>
      </c>
      <c r="D102" s="98"/>
      <c r="E102" s="98" t="s">
        <v>16</v>
      </c>
      <c r="F102" s="37">
        <v>75</v>
      </c>
      <c r="G102" s="99"/>
      <c r="H102" s="38" t="str">
        <f t="shared" si="1"/>
        <v>Total Salary RemitPrivate Company</v>
      </c>
      <c r="I102" s="1"/>
      <c r="J102" s="1"/>
      <c r="K102" s="1"/>
      <c r="L102" s="1"/>
      <c r="M102" s="1"/>
      <c r="N102" s="1"/>
      <c r="O102" s="1"/>
      <c r="P102" s="1"/>
      <c r="Q102" s="1"/>
      <c r="R102" s="1"/>
      <c r="S102" s="1"/>
      <c r="T102" s="1"/>
      <c r="U102" s="1"/>
      <c r="V102" s="1"/>
      <c r="W102" s="1"/>
      <c r="X102" s="1"/>
      <c r="Y102" s="1"/>
      <c r="Z102" s="1"/>
    </row>
    <row r="103" spans="1:26" ht="14.25" hidden="1" customHeight="1">
      <c r="A103" s="97"/>
      <c r="B103" s="98"/>
      <c r="C103" s="98" t="s">
        <v>85</v>
      </c>
      <c r="D103" s="98"/>
      <c r="E103" s="98" t="s">
        <v>16</v>
      </c>
      <c r="F103" s="37">
        <v>50</v>
      </c>
      <c r="G103" s="99"/>
      <c r="H103" s="38" t="str">
        <f t="shared" si="1"/>
        <v>Total Salary RemitOther type of Entity</v>
      </c>
      <c r="I103" s="1"/>
      <c r="J103" s="1"/>
      <c r="K103" s="1"/>
      <c r="L103" s="1"/>
      <c r="M103" s="1"/>
      <c r="N103" s="1"/>
      <c r="O103" s="1"/>
      <c r="P103" s="1"/>
      <c r="Q103" s="1"/>
      <c r="R103" s="1"/>
      <c r="S103" s="1"/>
      <c r="T103" s="1"/>
      <c r="U103" s="1"/>
      <c r="V103" s="1"/>
      <c r="W103" s="1"/>
      <c r="X103" s="1"/>
      <c r="Y103" s="1"/>
      <c r="Z103" s="1"/>
    </row>
    <row r="104" spans="1:26" ht="14.25" hidden="1" customHeight="1">
      <c r="A104" s="97"/>
      <c r="B104" s="98"/>
      <c r="C104" s="98" t="s">
        <v>82</v>
      </c>
      <c r="D104" s="98"/>
      <c r="E104" s="98" t="s">
        <v>86</v>
      </c>
      <c r="F104" s="37">
        <v>75</v>
      </c>
      <c r="G104" s="99"/>
      <c r="H104" s="38" t="str">
        <f t="shared" si="1"/>
        <v>EMI - Salary RemitGovt. Department</v>
      </c>
      <c r="I104" s="1"/>
      <c r="J104" s="1"/>
      <c r="K104" s="1"/>
      <c r="L104" s="1"/>
      <c r="M104" s="1"/>
      <c r="N104" s="1"/>
      <c r="O104" s="1"/>
      <c r="P104" s="1"/>
      <c r="Q104" s="1"/>
      <c r="R104" s="1"/>
      <c r="S104" s="1"/>
      <c r="T104" s="1"/>
      <c r="U104" s="1"/>
      <c r="V104" s="1"/>
      <c r="W104" s="1"/>
      <c r="X104" s="1"/>
      <c r="Y104" s="1"/>
      <c r="Z104" s="1"/>
    </row>
    <row r="105" spans="1:26" ht="14.25" hidden="1" customHeight="1">
      <c r="A105" s="97"/>
      <c r="B105" s="98"/>
      <c r="C105" s="98" t="s">
        <v>83</v>
      </c>
      <c r="D105" s="98"/>
      <c r="E105" s="98" t="s">
        <v>86</v>
      </c>
      <c r="F105" s="37">
        <v>75</v>
      </c>
      <c r="G105" s="99"/>
      <c r="H105" s="38" t="str">
        <f t="shared" si="1"/>
        <v>EMI - Salary RemitGovt. Corporation</v>
      </c>
      <c r="I105" s="1"/>
      <c r="J105" s="1"/>
      <c r="K105" s="1"/>
      <c r="L105" s="1"/>
      <c r="M105" s="1"/>
      <c r="N105" s="1"/>
      <c r="O105" s="1"/>
      <c r="P105" s="1"/>
      <c r="Q105" s="1"/>
      <c r="R105" s="1"/>
      <c r="S105" s="1"/>
      <c r="T105" s="1"/>
      <c r="U105" s="1"/>
      <c r="V105" s="1"/>
      <c r="W105" s="1"/>
      <c r="X105" s="1"/>
      <c r="Y105" s="1"/>
      <c r="Z105" s="1"/>
    </row>
    <row r="106" spans="1:26" ht="14.25" hidden="1" customHeight="1">
      <c r="A106" s="97"/>
      <c r="B106" s="98"/>
      <c r="C106" s="98" t="s">
        <v>9</v>
      </c>
      <c r="D106" s="98"/>
      <c r="E106" s="98" t="s">
        <v>86</v>
      </c>
      <c r="F106" s="37">
        <v>50</v>
      </c>
      <c r="G106" s="99"/>
      <c r="H106" s="38" t="str">
        <f t="shared" si="1"/>
        <v>EMI - Salary RemitSemi Government</v>
      </c>
      <c r="I106" s="1"/>
      <c r="J106" s="1"/>
      <c r="K106" s="1"/>
      <c r="L106" s="1"/>
      <c r="M106" s="1"/>
      <c r="N106" s="1"/>
      <c r="O106" s="1"/>
      <c r="P106" s="1"/>
      <c r="Q106" s="1"/>
      <c r="R106" s="1"/>
      <c r="S106" s="1"/>
      <c r="T106" s="1"/>
      <c r="U106" s="1"/>
      <c r="V106" s="1"/>
      <c r="W106" s="1"/>
      <c r="X106" s="1"/>
      <c r="Y106" s="1"/>
      <c r="Z106" s="1"/>
    </row>
    <row r="107" spans="1:26" ht="14.25" hidden="1" customHeight="1">
      <c r="A107" s="97"/>
      <c r="B107" s="98"/>
      <c r="C107" s="98" t="s">
        <v>8</v>
      </c>
      <c r="D107" s="98"/>
      <c r="E107" s="98" t="s">
        <v>86</v>
      </c>
      <c r="F107" s="37">
        <v>75</v>
      </c>
      <c r="G107" s="99"/>
      <c r="H107" s="38" t="str">
        <f t="shared" si="1"/>
        <v>EMI - Salary RemitListed Public Company</v>
      </c>
      <c r="I107" s="1"/>
      <c r="J107" s="1"/>
      <c r="K107" s="1"/>
      <c r="L107" s="1"/>
      <c r="M107" s="1"/>
      <c r="N107" s="1"/>
      <c r="O107" s="1"/>
      <c r="P107" s="1"/>
      <c r="Q107" s="1"/>
      <c r="R107" s="1"/>
      <c r="S107" s="1"/>
      <c r="T107" s="1"/>
      <c r="U107" s="1"/>
      <c r="V107" s="1"/>
      <c r="W107" s="1"/>
      <c r="X107" s="1"/>
      <c r="Y107" s="1"/>
      <c r="Z107" s="1"/>
    </row>
    <row r="108" spans="1:26" ht="14.25" hidden="1" customHeight="1">
      <c r="A108" s="97"/>
      <c r="B108" s="98"/>
      <c r="C108" s="98" t="s">
        <v>84</v>
      </c>
      <c r="D108" s="98"/>
      <c r="E108" s="98" t="s">
        <v>86</v>
      </c>
      <c r="F108" s="37">
        <v>50</v>
      </c>
      <c r="G108" s="99"/>
      <c r="H108" s="38" t="str">
        <f t="shared" si="1"/>
        <v>EMI - Salary RemitPrivate Company</v>
      </c>
      <c r="I108" s="1"/>
      <c r="J108" s="1"/>
      <c r="K108" s="1"/>
      <c r="L108" s="1"/>
      <c r="M108" s="1"/>
      <c r="N108" s="1"/>
      <c r="O108" s="1"/>
      <c r="P108" s="1"/>
      <c r="Q108" s="1"/>
      <c r="R108" s="1"/>
      <c r="S108" s="1"/>
      <c r="T108" s="1"/>
      <c r="U108" s="1"/>
      <c r="V108" s="1"/>
      <c r="W108" s="1"/>
      <c r="X108" s="1"/>
      <c r="Y108" s="1"/>
      <c r="Z108" s="1"/>
    </row>
    <row r="109" spans="1:26" ht="14.25" hidden="1" customHeight="1">
      <c r="A109" s="97"/>
      <c r="B109" s="98"/>
      <c r="C109" s="98" t="s">
        <v>85</v>
      </c>
      <c r="D109" s="98"/>
      <c r="E109" s="98" t="s">
        <v>86</v>
      </c>
      <c r="F109" s="37">
        <v>50</v>
      </c>
      <c r="G109" s="99"/>
      <c r="H109" s="38" t="str">
        <f t="shared" si="1"/>
        <v>EMI - Salary RemitOther type of Entity</v>
      </c>
      <c r="I109" s="1"/>
      <c r="J109" s="1"/>
      <c r="K109" s="1"/>
      <c r="L109" s="1"/>
      <c r="M109" s="1"/>
      <c r="N109" s="1"/>
      <c r="O109" s="1"/>
      <c r="P109" s="1"/>
      <c r="Q109" s="1"/>
      <c r="R109" s="1"/>
      <c r="S109" s="1"/>
      <c r="T109" s="1"/>
      <c r="U109" s="1"/>
      <c r="V109" s="1"/>
      <c r="W109" s="1"/>
      <c r="X109" s="1"/>
      <c r="Y109" s="1"/>
      <c r="Z109" s="1"/>
    </row>
    <row r="110" spans="1:26" ht="14.25" hidden="1" customHeight="1">
      <c r="A110" s="97"/>
      <c r="B110" s="98"/>
      <c r="C110" s="98" t="s">
        <v>82</v>
      </c>
      <c r="D110" s="98"/>
      <c r="E110" s="98" t="s">
        <v>87</v>
      </c>
      <c r="F110" s="37">
        <v>50</v>
      </c>
      <c r="G110" s="99"/>
      <c r="H110" s="38" t="str">
        <f t="shared" si="1"/>
        <v>Bank Standing OrderGovt. Department</v>
      </c>
      <c r="I110" s="1"/>
      <c r="J110" s="1"/>
      <c r="K110" s="1"/>
      <c r="L110" s="1"/>
      <c r="M110" s="1"/>
      <c r="N110" s="1"/>
      <c r="O110" s="1"/>
      <c r="P110" s="1"/>
      <c r="Q110" s="1"/>
      <c r="R110" s="1"/>
      <c r="S110" s="1"/>
      <c r="T110" s="1"/>
      <c r="U110" s="1"/>
      <c r="V110" s="1"/>
      <c r="W110" s="1"/>
      <c r="X110" s="1"/>
      <c r="Y110" s="1"/>
      <c r="Z110" s="1"/>
    </row>
    <row r="111" spans="1:26" ht="14.25" hidden="1" customHeight="1">
      <c r="A111" s="97"/>
      <c r="B111" s="98"/>
      <c r="C111" s="98" t="s">
        <v>83</v>
      </c>
      <c r="D111" s="98"/>
      <c r="E111" s="98" t="s">
        <v>87</v>
      </c>
      <c r="F111" s="37">
        <v>50</v>
      </c>
      <c r="G111" s="99"/>
      <c r="H111" s="38" t="str">
        <f t="shared" si="1"/>
        <v>Bank Standing OrderGovt. Corporation</v>
      </c>
      <c r="I111" s="1"/>
      <c r="J111" s="1"/>
      <c r="K111" s="1"/>
      <c r="L111" s="1"/>
      <c r="M111" s="1"/>
      <c r="N111" s="1"/>
      <c r="O111" s="1"/>
      <c r="P111" s="1"/>
      <c r="Q111" s="1"/>
      <c r="R111" s="1"/>
      <c r="S111" s="1"/>
      <c r="T111" s="1"/>
      <c r="U111" s="1"/>
      <c r="V111" s="1"/>
      <c r="W111" s="1"/>
      <c r="X111" s="1"/>
      <c r="Y111" s="1"/>
      <c r="Z111" s="1"/>
    </row>
    <row r="112" spans="1:26" ht="14.25" hidden="1" customHeight="1">
      <c r="A112" s="97"/>
      <c r="B112" s="98"/>
      <c r="C112" s="98" t="s">
        <v>9</v>
      </c>
      <c r="D112" s="98"/>
      <c r="E112" s="98" t="s">
        <v>87</v>
      </c>
      <c r="F112" s="37">
        <v>50</v>
      </c>
      <c r="G112" s="99"/>
      <c r="H112" s="38" t="str">
        <f t="shared" si="1"/>
        <v>Bank Standing OrderSemi Government</v>
      </c>
      <c r="I112" s="1"/>
      <c r="J112" s="1"/>
      <c r="K112" s="1"/>
      <c r="L112" s="1"/>
      <c r="M112" s="1"/>
      <c r="N112" s="1"/>
      <c r="O112" s="1"/>
      <c r="P112" s="1"/>
      <c r="Q112" s="1"/>
      <c r="R112" s="1"/>
      <c r="S112" s="1"/>
      <c r="T112" s="1"/>
      <c r="U112" s="1"/>
      <c r="V112" s="1"/>
      <c r="W112" s="1"/>
      <c r="X112" s="1"/>
      <c r="Y112" s="1"/>
      <c r="Z112" s="1"/>
    </row>
    <row r="113" spans="1:26" ht="14.25" hidden="1" customHeight="1">
      <c r="A113" s="97"/>
      <c r="B113" s="98"/>
      <c r="C113" s="98" t="s">
        <v>8</v>
      </c>
      <c r="D113" s="98"/>
      <c r="E113" s="98" t="s">
        <v>87</v>
      </c>
      <c r="F113" s="37">
        <v>50</v>
      </c>
      <c r="G113" s="99"/>
      <c r="H113" s="38" t="str">
        <f t="shared" si="1"/>
        <v>Bank Standing OrderListed Public Company</v>
      </c>
      <c r="I113" s="1"/>
      <c r="J113" s="1"/>
      <c r="K113" s="1"/>
      <c r="L113" s="1"/>
      <c r="M113" s="1"/>
      <c r="N113" s="1"/>
      <c r="O113" s="1"/>
      <c r="P113" s="1"/>
      <c r="Q113" s="1"/>
      <c r="R113" s="1"/>
      <c r="S113" s="1"/>
      <c r="T113" s="1"/>
      <c r="U113" s="1"/>
      <c r="V113" s="1"/>
      <c r="W113" s="1"/>
      <c r="X113" s="1"/>
      <c r="Y113" s="1"/>
      <c r="Z113" s="1"/>
    </row>
    <row r="114" spans="1:26" ht="14.25" hidden="1" customHeight="1">
      <c r="A114" s="97"/>
      <c r="B114" s="98"/>
      <c r="C114" s="98" t="s">
        <v>84</v>
      </c>
      <c r="D114" s="98"/>
      <c r="E114" s="98" t="s">
        <v>87</v>
      </c>
      <c r="F114" s="37">
        <v>50</v>
      </c>
      <c r="G114" s="99"/>
      <c r="H114" s="38" t="str">
        <f t="shared" si="1"/>
        <v>Bank Standing OrderPrivate Company</v>
      </c>
      <c r="I114" s="1"/>
      <c r="J114" s="1"/>
      <c r="K114" s="1"/>
      <c r="L114" s="1"/>
      <c r="M114" s="1"/>
      <c r="N114" s="1"/>
      <c r="O114" s="1"/>
      <c r="P114" s="1"/>
      <c r="Q114" s="1"/>
      <c r="R114" s="1"/>
      <c r="S114" s="1"/>
      <c r="T114" s="1"/>
      <c r="U114" s="1"/>
      <c r="V114" s="1"/>
      <c r="W114" s="1"/>
      <c r="X114" s="1"/>
      <c r="Y114" s="1"/>
      <c r="Z114" s="1"/>
    </row>
    <row r="115" spans="1:26" ht="14.25" hidden="1" customHeight="1">
      <c r="A115" s="97"/>
      <c r="B115" s="98"/>
      <c r="C115" s="98" t="s">
        <v>85</v>
      </c>
      <c r="D115" s="98"/>
      <c r="E115" s="98" t="s">
        <v>87</v>
      </c>
      <c r="F115" s="37">
        <v>50</v>
      </c>
      <c r="G115" s="99"/>
      <c r="H115" s="38" t="str">
        <f t="shared" si="1"/>
        <v>Bank Standing OrderOther type of Entity</v>
      </c>
      <c r="I115" s="1"/>
      <c r="J115" s="1"/>
      <c r="K115" s="1"/>
      <c r="L115" s="1"/>
      <c r="M115" s="1"/>
      <c r="N115" s="1"/>
      <c r="O115" s="1"/>
      <c r="P115" s="1"/>
      <c r="Q115" s="1"/>
      <c r="R115" s="1"/>
      <c r="S115" s="1"/>
      <c r="T115" s="1"/>
      <c r="U115" s="1"/>
      <c r="V115" s="1"/>
      <c r="W115" s="1"/>
      <c r="X115" s="1"/>
      <c r="Y115" s="1"/>
      <c r="Z115" s="1"/>
    </row>
    <row r="116" spans="1:26" ht="14.25" hidden="1" customHeight="1">
      <c r="A116" s="97"/>
      <c r="B116" s="98"/>
      <c r="C116" s="98" t="s">
        <v>82</v>
      </c>
      <c r="D116" s="98"/>
      <c r="E116" s="98" t="s">
        <v>88</v>
      </c>
      <c r="F116" s="37">
        <v>25</v>
      </c>
      <c r="G116" s="99"/>
      <c r="H116" s="38" t="str">
        <f t="shared" si="1"/>
        <v>Over the CounterGovt. Department</v>
      </c>
      <c r="I116" s="1"/>
      <c r="J116" s="1"/>
      <c r="K116" s="1"/>
      <c r="L116" s="1"/>
      <c r="M116" s="1"/>
      <c r="N116" s="1"/>
      <c r="O116" s="1"/>
      <c r="P116" s="1"/>
      <c r="Q116" s="1"/>
      <c r="R116" s="1"/>
      <c r="S116" s="1"/>
      <c r="T116" s="1"/>
      <c r="U116" s="1"/>
      <c r="V116" s="1"/>
      <c r="W116" s="1"/>
      <c r="X116" s="1"/>
      <c r="Y116" s="1"/>
      <c r="Z116" s="1"/>
    </row>
    <row r="117" spans="1:26" ht="14.25" hidden="1" customHeight="1">
      <c r="A117" s="97"/>
      <c r="B117" s="98"/>
      <c r="C117" s="98" t="s">
        <v>83</v>
      </c>
      <c r="D117" s="98"/>
      <c r="E117" s="98" t="s">
        <v>88</v>
      </c>
      <c r="F117" s="37">
        <v>25</v>
      </c>
      <c r="G117" s="99"/>
      <c r="H117" s="38" t="str">
        <f t="shared" si="1"/>
        <v>Over the CounterGovt. Corporation</v>
      </c>
      <c r="I117" s="1"/>
      <c r="J117" s="1"/>
      <c r="K117" s="1"/>
      <c r="L117" s="1"/>
      <c r="M117" s="1"/>
      <c r="N117" s="1"/>
      <c r="O117" s="1"/>
      <c r="P117" s="1"/>
      <c r="Q117" s="1"/>
      <c r="R117" s="1"/>
      <c r="S117" s="1"/>
      <c r="T117" s="1"/>
      <c r="U117" s="1"/>
      <c r="V117" s="1"/>
      <c r="W117" s="1"/>
      <c r="X117" s="1"/>
      <c r="Y117" s="1"/>
      <c r="Z117" s="1"/>
    </row>
    <row r="118" spans="1:26" ht="14.25" hidden="1" customHeight="1">
      <c r="A118" s="97"/>
      <c r="B118" s="98"/>
      <c r="C118" s="98" t="s">
        <v>9</v>
      </c>
      <c r="D118" s="98"/>
      <c r="E118" s="98" t="s">
        <v>88</v>
      </c>
      <c r="F118" s="37">
        <v>25</v>
      </c>
      <c r="G118" s="99"/>
      <c r="H118" s="38" t="str">
        <f t="shared" si="1"/>
        <v>Over the CounterSemi Government</v>
      </c>
      <c r="I118" s="1"/>
      <c r="J118" s="1"/>
      <c r="K118" s="1"/>
      <c r="L118" s="1"/>
      <c r="M118" s="1"/>
      <c r="N118" s="1"/>
      <c r="O118" s="1"/>
      <c r="P118" s="1"/>
      <c r="Q118" s="1"/>
      <c r="R118" s="1"/>
      <c r="S118" s="1"/>
      <c r="T118" s="1"/>
      <c r="U118" s="1"/>
      <c r="V118" s="1"/>
      <c r="W118" s="1"/>
      <c r="X118" s="1"/>
      <c r="Y118" s="1"/>
      <c r="Z118" s="1"/>
    </row>
    <row r="119" spans="1:26" ht="14.25" hidden="1" customHeight="1">
      <c r="A119" s="97"/>
      <c r="B119" s="98"/>
      <c r="C119" s="98" t="s">
        <v>8</v>
      </c>
      <c r="D119" s="98"/>
      <c r="E119" s="98" t="s">
        <v>88</v>
      </c>
      <c r="F119" s="37">
        <v>25</v>
      </c>
      <c r="G119" s="99"/>
      <c r="H119" s="38" t="str">
        <f t="shared" si="1"/>
        <v>Over the CounterListed Public Company</v>
      </c>
      <c r="I119" s="1"/>
      <c r="J119" s="1"/>
      <c r="K119" s="1"/>
      <c r="L119" s="1"/>
      <c r="M119" s="1"/>
      <c r="N119" s="1"/>
      <c r="O119" s="1"/>
      <c r="P119" s="1"/>
      <c r="Q119" s="1"/>
      <c r="R119" s="1"/>
      <c r="S119" s="1"/>
      <c r="T119" s="1"/>
      <c r="U119" s="1"/>
      <c r="V119" s="1"/>
      <c r="W119" s="1"/>
      <c r="X119" s="1"/>
      <c r="Y119" s="1"/>
      <c r="Z119" s="1"/>
    </row>
    <row r="120" spans="1:26" ht="14.25" hidden="1" customHeight="1">
      <c r="A120" s="97"/>
      <c r="B120" s="98"/>
      <c r="C120" s="98" t="s">
        <v>84</v>
      </c>
      <c r="D120" s="98"/>
      <c r="E120" s="98" t="s">
        <v>88</v>
      </c>
      <c r="F120" s="37">
        <v>0</v>
      </c>
      <c r="G120" s="99"/>
      <c r="H120" s="38" t="str">
        <f t="shared" si="1"/>
        <v>Over the CounterPrivate Company</v>
      </c>
      <c r="I120" s="1"/>
      <c r="J120" s="1"/>
      <c r="K120" s="1"/>
      <c r="L120" s="1"/>
      <c r="M120" s="1"/>
      <c r="N120" s="1"/>
      <c r="O120" s="1"/>
      <c r="P120" s="1"/>
      <c r="Q120" s="1"/>
      <c r="R120" s="1"/>
      <c r="S120" s="1"/>
      <c r="T120" s="1"/>
      <c r="U120" s="1"/>
      <c r="V120" s="1"/>
      <c r="W120" s="1"/>
      <c r="X120" s="1"/>
      <c r="Y120" s="1"/>
      <c r="Z120" s="1"/>
    </row>
    <row r="121" spans="1:26" ht="14.25" hidden="1" customHeight="1">
      <c r="A121" s="97"/>
      <c r="B121" s="98"/>
      <c r="C121" s="98" t="s">
        <v>85</v>
      </c>
      <c r="D121" s="98"/>
      <c r="E121" s="98" t="s">
        <v>88</v>
      </c>
      <c r="F121" s="37">
        <v>0</v>
      </c>
      <c r="G121" s="99"/>
      <c r="H121" s="38" t="str">
        <f t="shared" si="1"/>
        <v>Over the CounterOther type of Entity</v>
      </c>
      <c r="I121" s="1"/>
      <c r="J121" s="1"/>
      <c r="K121" s="1"/>
      <c r="L121" s="1"/>
      <c r="M121" s="1"/>
      <c r="N121" s="1"/>
      <c r="O121" s="1"/>
      <c r="P121" s="1"/>
      <c r="Q121" s="1"/>
      <c r="R121" s="1"/>
      <c r="S121" s="1"/>
      <c r="T121" s="1"/>
      <c r="U121" s="1"/>
      <c r="V121" s="1"/>
      <c r="W121" s="1"/>
      <c r="X121" s="1"/>
      <c r="Y121" s="1"/>
      <c r="Z121" s="1"/>
    </row>
    <row r="122" spans="1:26" ht="14.25" hidden="1" customHeight="1">
      <c r="A122" s="101"/>
      <c r="B122" s="102"/>
      <c r="C122" s="98"/>
      <c r="D122" s="102"/>
      <c r="E122" s="98"/>
      <c r="F122" s="37"/>
      <c r="G122" s="99"/>
      <c r="H122" s="38"/>
      <c r="I122" s="1"/>
      <c r="J122" s="1"/>
      <c r="K122" s="1"/>
      <c r="L122" s="1"/>
      <c r="M122" s="1"/>
      <c r="N122" s="1"/>
      <c r="O122" s="1"/>
      <c r="P122" s="1"/>
      <c r="Q122" s="1"/>
      <c r="R122" s="1"/>
      <c r="S122" s="1"/>
      <c r="T122" s="1"/>
      <c r="U122" s="1"/>
      <c r="V122" s="1"/>
      <c r="W122" s="1"/>
      <c r="X122" s="1"/>
      <c r="Y122" s="1"/>
      <c r="Z122" s="1"/>
    </row>
    <row r="123" spans="1:26" ht="14.25" customHeight="1">
      <c r="A123" s="97" t="s">
        <v>89</v>
      </c>
      <c r="B123" s="100" t="s">
        <v>90</v>
      </c>
      <c r="C123" s="98" t="s">
        <v>90</v>
      </c>
      <c r="D123" s="98"/>
      <c r="E123" s="103">
        <v>1</v>
      </c>
      <c r="F123" s="104">
        <v>0</v>
      </c>
      <c r="G123" s="99">
        <v>100</v>
      </c>
      <c r="H123" s="38"/>
      <c r="I123" s="1"/>
      <c r="J123" s="1"/>
      <c r="K123" s="1"/>
      <c r="L123" s="1"/>
      <c r="M123" s="1"/>
      <c r="N123" s="1"/>
      <c r="O123" s="1"/>
      <c r="P123" s="1"/>
      <c r="Q123" s="1"/>
      <c r="R123" s="1"/>
      <c r="S123" s="1"/>
      <c r="T123" s="1"/>
      <c r="U123" s="1"/>
      <c r="V123" s="1"/>
      <c r="W123" s="1"/>
      <c r="X123" s="1"/>
      <c r="Y123" s="1"/>
      <c r="Z123" s="1"/>
    </row>
    <row r="124" spans="1:26" ht="14.25" customHeight="1">
      <c r="A124" s="97"/>
      <c r="B124" s="98"/>
      <c r="C124" s="98"/>
      <c r="D124" s="98"/>
      <c r="E124" s="103">
        <v>0.8</v>
      </c>
      <c r="F124" s="104">
        <v>20</v>
      </c>
      <c r="G124" s="99"/>
      <c r="H124" s="38"/>
      <c r="I124" s="1"/>
      <c r="J124" s="1"/>
      <c r="K124" s="1"/>
      <c r="L124" s="1"/>
      <c r="M124" s="1"/>
      <c r="N124" s="1"/>
      <c r="O124" s="1"/>
      <c r="P124" s="1"/>
      <c r="Q124" s="1"/>
      <c r="R124" s="1"/>
      <c r="S124" s="1"/>
      <c r="T124" s="1"/>
      <c r="U124" s="1"/>
      <c r="V124" s="1"/>
      <c r="W124" s="1"/>
      <c r="X124" s="1"/>
      <c r="Y124" s="1"/>
      <c r="Z124" s="1"/>
    </row>
    <row r="125" spans="1:26" ht="14.25" customHeight="1">
      <c r="A125" s="97"/>
      <c r="B125" s="98"/>
      <c r="C125" s="98"/>
      <c r="D125" s="98"/>
      <c r="E125" s="103">
        <v>0.7</v>
      </c>
      <c r="F125" s="104">
        <v>50</v>
      </c>
      <c r="G125" s="99"/>
      <c r="H125" s="38"/>
      <c r="I125" s="1"/>
      <c r="J125" s="1"/>
      <c r="K125" s="1"/>
      <c r="L125" s="1"/>
      <c r="M125" s="1"/>
      <c r="N125" s="1"/>
      <c r="O125" s="1"/>
      <c r="P125" s="1"/>
      <c r="Q125" s="1"/>
      <c r="R125" s="1"/>
      <c r="S125" s="1"/>
      <c r="T125" s="1"/>
      <c r="U125" s="1"/>
      <c r="V125" s="1"/>
      <c r="W125" s="1"/>
      <c r="X125" s="1"/>
      <c r="Y125" s="1"/>
      <c r="Z125" s="1"/>
    </row>
    <row r="126" spans="1:26" ht="14.25" customHeight="1">
      <c r="A126" s="97"/>
      <c r="B126" s="98"/>
      <c r="C126" s="98"/>
      <c r="D126" s="98"/>
      <c r="E126" s="103">
        <v>0.6</v>
      </c>
      <c r="F126" s="104">
        <v>70</v>
      </c>
      <c r="G126" s="99"/>
      <c r="H126" s="38"/>
      <c r="I126" s="1"/>
      <c r="J126" s="1"/>
      <c r="K126" s="1"/>
      <c r="L126" s="1"/>
      <c r="M126" s="1"/>
      <c r="N126" s="1"/>
      <c r="O126" s="1"/>
      <c r="P126" s="1"/>
      <c r="Q126" s="1"/>
      <c r="R126" s="1"/>
      <c r="S126" s="1"/>
      <c r="T126" s="1"/>
      <c r="U126" s="1"/>
      <c r="V126" s="1"/>
      <c r="W126" s="1"/>
      <c r="X126" s="1"/>
      <c r="Y126" s="1"/>
      <c r="Z126" s="1"/>
    </row>
    <row r="127" spans="1:26" ht="14.25" customHeight="1">
      <c r="A127" s="97"/>
      <c r="B127" s="98"/>
      <c r="C127" s="98"/>
      <c r="D127" s="98"/>
      <c r="E127" s="103">
        <v>0.5</v>
      </c>
      <c r="F127" s="104">
        <v>100</v>
      </c>
      <c r="G127" s="99"/>
      <c r="H127" s="38"/>
      <c r="I127" s="1"/>
      <c r="J127" s="1"/>
      <c r="K127" s="1"/>
      <c r="L127" s="1"/>
      <c r="M127" s="1"/>
      <c r="N127" s="1"/>
      <c r="O127" s="1"/>
      <c r="P127" s="1"/>
      <c r="Q127" s="1"/>
      <c r="R127" s="1"/>
      <c r="S127" s="1"/>
      <c r="T127" s="1"/>
      <c r="U127" s="1"/>
      <c r="V127" s="1"/>
      <c r="W127" s="1"/>
      <c r="X127" s="1"/>
      <c r="Y127" s="1"/>
      <c r="Z127" s="1"/>
    </row>
    <row r="128" spans="1:26" ht="14.25" customHeight="1">
      <c r="A128" s="97"/>
      <c r="B128" s="98"/>
      <c r="C128" s="98"/>
      <c r="D128" s="98"/>
      <c r="E128" s="103">
        <v>0</v>
      </c>
      <c r="F128" s="104">
        <v>100</v>
      </c>
      <c r="G128" s="99"/>
      <c r="H128" s="38"/>
      <c r="I128" s="1"/>
      <c r="J128" s="1"/>
      <c r="K128" s="1"/>
      <c r="L128" s="1"/>
      <c r="M128" s="1"/>
      <c r="N128" s="1"/>
      <c r="O128" s="1"/>
      <c r="P128" s="1"/>
      <c r="Q128" s="1"/>
      <c r="R128" s="1"/>
      <c r="S128" s="1"/>
      <c r="T128" s="1"/>
      <c r="U128" s="1"/>
      <c r="V128" s="1"/>
      <c r="W128" s="1"/>
      <c r="X128" s="1"/>
      <c r="Y128" s="1"/>
      <c r="Z128" s="1"/>
    </row>
    <row r="129" spans="1:26" ht="14.25" customHeight="1">
      <c r="A129" s="97"/>
      <c r="B129" s="98"/>
      <c r="C129" s="98"/>
      <c r="D129" s="98"/>
      <c r="E129" s="103"/>
      <c r="F129" s="37"/>
      <c r="G129" s="99"/>
      <c r="H129" s="38"/>
      <c r="I129" s="1"/>
      <c r="J129" s="1"/>
      <c r="K129" s="1"/>
      <c r="L129" s="1"/>
      <c r="M129" s="1"/>
      <c r="N129" s="1"/>
      <c r="O129" s="1"/>
      <c r="P129" s="1"/>
      <c r="Q129" s="1"/>
      <c r="R129" s="1"/>
      <c r="S129" s="1"/>
      <c r="T129" s="1"/>
      <c r="U129" s="1"/>
      <c r="V129" s="1"/>
      <c r="W129" s="1"/>
      <c r="X129" s="1"/>
      <c r="Y129" s="1"/>
      <c r="Z129" s="1"/>
    </row>
    <row r="130" spans="1:26" ht="14.25" customHeight="1">
      <c r="A130" s="97" t="s">
        <v>80</v>
      </c>
      <c r="B130" s="100" t="s">
        <v>57</v>
      </c>
      <c r="C130" s="98" t="s">
        <v>57</v>
      </c>
      <c r="D130" s="98"/>
      <c r="E130" s="103">
        <v>-100</v>
      </c>
      <c r="F130" s="104">
        <v>0</v>
      </c>
      <c r="G130" s="99">
        <v>100</v>
      </c>
      <c r="H130" s="38"/>
      <c r="I130" s="1"/>
      <c r="J130" s="1"/>
      <c r="K130" s="1"/>
      <c r="L130" s="1"/>
      <c r="M130" s="1"/>
      <c r="N130" s="1"/>
      <c r="O130" s="1"/>
      <c r="P130" s="1"/>
      <c r="Q130" s="1"/>
      <c r="R130" s="1"/>
      <c r="S130" s="1"/>
      <c r="T130" s="1"/>
      <c r="U130" s="1"/>
      <c r="V130" s="1"/>
      <c r="W130" s="1"/>
      <c r="X130" s="1"/>
      <c r="Y130" s="1"/>
      <c r="Z130" s="1"/>
    </row>
    <row r="131" spans="1:26" ht="14.25" customHeight="1">
      <c r="A131" s="97"/>
      <c r="B131" s="98"/>
      <c r="C131" s="98"/>
      <c r="D131" s="98"/>
      <c r="E131" s="103">
        <v>1</v>
      </c>
      <c r="F131" s="104">
        <v>20</v>
      </c>
      <c r="G131" s="99"/>
      <c r="H131" s="38"/>
      <c r="I131" s="1"/>
      <c r="J131" s="1"/>
      <c r="K131" s="1"/>
      <c r="L131" s="1"/>
      <c r="M131" s="1"/>
      <c r="N131" s="1"/>
      <c r="O131" s="1"/>
      <c r="P131" s="1"/>
      <c r="Q131" s="1"/>
      <c r="R131" s="1"/>
      <c r="S131" s="1"/>
      <c r="T131" s="1"/>
      <c r="U131" s="1"/>
      <c r="V131" s="1"/>
      <c r="W131" s="1"/>
      <c r="X131" s="1"/>
      <c r="Y131" s="1"/>
      <c r="Z131" s="1"/>
    </row>
    <row r="132" spans="1:26" ht="14.25" customHeight="1">
      <c r="A132" s="97"/>
      <c r="B132" s="98"/>
      <c r="C132" s="98"/>
      <c r="D132" s="98"/>
      <c r="E132" s="103">
        <v>1.5</v>
      </c>
      <c r="F132" s="104">
        <v>50</v>
      </c>
      <c r="G132" s="99"/>
      <c r="H132" s="38"/>
      <c r="I132" s="1"/>
      <c r="J132" s="1"/>
      <c r="K132" s="1"/>
      <c r="L132" s="1"/>
      <c r="M132" s="1"/>
      <c r="N132" s="1"/>
      <c r="O132" s="1"/>
      <c r="P132" s="1"/>
      <c r="Q132" s="1"/>
      <c r="R132" s="1"/>
      <c r="S132" s="1"/>
      <c r="T132" s="1"/>
      <c r="U132" s="1"/>
      <c r="V132" s="1"/>
      <c r="W132" s="1"/>
      <c r="X132" s="1"/>
      <c r="Y132" s="1"/>
      <c r="Z132" s="1"/>
    </row>
    <row r="133" spans="1:26" ht="14.25" customHeight="1">
      <c r="A133" s="97"/>
      <c r="B133" s="98"/>
      <c r="C133" s="98"/>
      <c r="D133" s="98"/>
      <c r="E133" s="103">
        <v>2</v>
      </c>
      <c r="F133" s="104">
        <v>75</v>
      </c>
      <c r="G133" s="99"/>
      <c r="H133" s="38"/>
      <c r="I133" s="1"/>
      <c r="J133" s="1"/>
      <c r="K133" s="1"/>
      <c r="L133" s="1"/>
      <c r="M133" s="1"/>
      <c r="N133" s="1"/>
      <c r="O133" s="1"/>
      <c r="P133" s="1"/>
      <c r="Q133" s="1"/>
      <c r="R133" s="1"/>
      <c r="S133" s="1"/>
      <c r="T133" s="1"/>
      <c r="U133" s="1"/>
      <c r="V133" s="1"/>
      <c r="W133" s="1"/>
      <c r="X133" s="1"/>
      <c r="Y133" s="1"/>
      <c r="Z133" s="1"/>
    </row>
    <row r="134" spans="1:26" ht="14.25" customHeight="1">
      <c r="A134" s="97"/>
      <c r="B134" s="98"/>
      <c r="C134" s="98"/>
      <c r="D134" s="98"/>
      <c r="E134" s="103">
        <v>2.5</v>
      </c>
      <c r="F134" s="104">
        <v>100</v>
      </c>
      <c r="G134" s="99"/>
      <c r="H134" s="38"/>
      <c r="I134" s="1"/>
      <c r="J134" s="1"/>
      <c r="K134" s="1"/>
      <c r="L134" s="1"/>
      <c r="M134" s="1"/>
      <c r="N134" s="1"/>
      <c r="O134" s="1"/>
      <c r="P134" s="1"/>
      <c r="Q134" s="1"/>
      <c r="R134" s="1"/>
      <c r="S134" s="1"/>
      <c r="T134" s="1"/>
      <c r="U134" s="1"/>
      <c r="V134" s="1"/>
      <c r="W134" s="1"/>
      <c r="X134" s="1"/>
      <c r="Y134" s="1"/>
      <c r="Z134" s="1"/>
    </row>
    <row r="135" spans="1:26" ht="14.25" customHeight="1">
      <c r="A135" s="97"/>
      <c r="B135" s="98"/>
      <c r="C135" s="98"/>
      <c r="D135" s="98"/>
      <c r="E135" s="103">
        <v>100</v>
      </c>
      <c r="F135" s="104">
        <v>100</v>
      </c>
      <c r="G135" s="99"/>
      <c r="H135" s="38"/>
      <c r="I135" s="1"/>
      <c r="J135" s="1"/>
      <c r="K135" s="1"/>
      <c r="L135" s="1"/>
      <c r="M135" s="1"/>
      <c r="N135" s="1"/>
      <c r="O135" s="1"/>
      <c r="P135" s="1"/>
      <c r="Q135" s="1"/>
      <c r="R135" s="1"/>
      <c r="S135" s="1"/>
      <c r="T135" s="1"/>
      <c r="U135" s="1"/>
      <c r="V135" s="1"/>
      <c r="W135" s="1"/>
      <c r="X135" s="1"/>
      <c r="Y135" s="1"/>
      <c r="Z135" s="1"/>
    </row>
    <row r="136" spans="1:26" ht="14.25" customHeight="1">
      <c r="A136" s="97"/>
      <c r="B136" s="98"/>
      <c r="C136" s="98"/>
      <c r="D136" s="98"/>
      <c r="E136" s="103"/>
      <c r="F136" s="37"/>
      <c r="G136" s="99"/>
      <c r="H136" s="38"/>
      <c r="I136" s="1"/>
      <c r="J136" s="1"/>
      <c r="K136" s="1"/>
      <c r="L136" s="1"/>
      <c r="M136" s="1"/>
      <c r="N136" s="1"/>
      <c r="O136" s="1"/>
      <c r="P136" s="1"/>
      <c r="Q136" s="1"/>
      <c r="R136" s="1"/>
      <c r="S136" s="1"/>
      <c r="T136" s="1"/>
      <c r="U136" s="1"/>
      <c r="V136" s="1"/>
      <c r="W136" s="1"/>
      <c r="X136" s="1"/>
      <c r="Y136" s="1"/>
      <c r="Z136" s="1"/>
    </row>
    <row r="137" spans="1:26" ht="14.25" customHeight="1">
      <c r="A137" s="97" t="s">
        <v>91</v>
      </c>
      <c r="B137" s="100" t="s">
        <v>37</v>
      </c>
      <c r="C137" s="98" t="s">
        <v>24</v>
      </c>
      <c r="D137" s="98"/>
      <c r="E137" s="103" t="str">
        <f t="shared" ref="E137:E144" si="2">+C137</f>
        <v>Mortgage</v>
      </c>
      <c r="F137" s="104">
        <v>100</v>
      </c>
      <c r="G137" s="99">
        <v>100</v>
      </c>
      <c r="H137" s="38"/>
      <c r="I137" s="1"/>
      <c r="J137" s="1"/>
      <c r="K137" s="1"/>
      <c r="L137" s="1"/>
      <c r="M137" s="1"/>
      <c r="N137" s="1"/>
      <c r="O137" s="1"/>
      <c r="P137" s="1"/>
      <c r="Q137" s="1"/>
      <c r="R137" s="1"/>
      <c r="S137" s="1"/>
      <c r="T137" s="1"/>
      <c r="U137" s="1"/>
      <c r="V137" s="1"/>
      <c r="W137" s="1"/>
      <c r="X137" s="1"/>
      <c r="Y137" s="1"/>
      <c r="Z137" s="1"/>
    </row>
    <row r="138" spans="1:26" ht="14.25" customHeight="1">
      <c r="A138" s="97"/>
      <c r="B138" s="100"/>
      <c r="C138" s="98" t="s">
        <v>93</v>
      </c>
      <c r="D138" s="98"/>
      <c r="E138" s="103" t="str">
        <f t="shared" si="2"/>
        <v>Bank Gurantee</v>
      </c>
      <c r="F138" s="104">
        <v>100</v>
      </c>
      <c r="G138" s="99"/>
      <c r="H138" s="38"/>
      <c r="I138" s="1"/>
      <c r="J138" s="1"/>
      <c r="K138" s="1"/>
      <c r="L138" s="1"/>
      <c r="M138" s="1"/>
      <c r="N138" s="1"/>
      <c r="O138" s="1"/>
      <c r="P138" s="1"/>
      <c r="Q138" s="1"/>
      <c r="R138" s="1"/>
      <c r="S138" s="1"/>
      <c r="T138" s="1"/>
      <c r="U138" s="1"/>
      <c r="V138" s="1"/>
      <c r="W138" s="1"/>
      <c r="X138" s="1"/>
      <c r="Y138" s="1"/>
      <c r="Z138" s="1"/>
    </row>
    <row r="139" spans="1:26" ht="14.25" customHeight="1">
      <c r="A139" s="97"/>
      <c r="B139" s="100"/>
      <c r="C139" s="98" t="s">
        <v>94</v>
      </c>
      <c r="D139" s="98"/>
      <c r="E139" s="103" t="str">
        <f t="shared" si="2"/>
        <v>Machineries</v>
      </c>
      <c r="F139" s="104">
        <v>80</v>
      </c>
      <c r="G139" s="99"/>
      <c r="H139" s="38"/>
      <c r="I139" s="1"/>
      <c r="J139" s="1"/>
      <c r="K139" s="1"/>
      <c r="L139" s="1"/>
      <c r="M139" s="1"/>
      <c r="N139" s="1"/>
      <c r="O139" s="1"/>
      <c r="P139" s="1"/>
      <c r="Q139" s="1"/>
      <c r="R139" s="1"/>
      <c r="S139" s="1"/>
      <c r="T139" s="1"/>
      <c r="U139" s="1"/>
      <c r="V139" s="1"/>
      <c r="W139" s="1"/>
      <c r="X139" s="1"/>
      <c r="Y139" s="1"/>
      <c r="Z139" s="1"/>
    </row>
    <row r="140" spans="1:26" ht="14.25" customHeight="1">
      <c r="A140" s="97"/>
      <c r="B140" s="98"/>
      <c r="C140" s="98" t="s">
        <v>95</v>
      </c>
      <c r="D140" s="98"/>
      <c r="E140" s="103" t="str">
        <f t="shared" si="2"/>
        <v>Vehicles</v>
      </c>
      <c r="F140" s="104">
        <v>70</v>
      </c>
      <c r="G140" s="99"/>
      <c r="H140" s="38"/>
      <c r="I140" s="1"/>
      <c r="J140" s="1"/>
      <c r="K140" s="1"/>
      <c r="L140" s="1"/>
      <c r="M140" s="1"/>
      <c r="N140" s="1"/>
      <c r="O140" s="1"/>
      <c r="P140" s="1"/>
      <c r="Q140" s="1"/>
      <c r="R140" s="1"/>
      <c r="S140" s="1"/>
      <c r="T140" s="1"/>
      <c r="U140" s="1"/>
      <c r="V140" s="1"/>
      <c r="W140" s="1"/>
      <c r="X140" s="1"/>
      <c r="Y140" s="1"/>
      <c r="Z140" s="1"/>
    </row>
    <row r="141" spans="1:26" ht="14.25" customHeight="1">
      <c r="A141" s="97"/>
      <c r="B141" s="98"/>
      <c r="C141" s="98" t="s">
        <v>96</v>
      </c>
      <c r="D141" s="98"/>
      <c r="E141" s="103" t="str">
        <f t="shared" si="2"/>
        <v>Stock or Trade Debtors</v>
      </c>
      <c r="F141" s="104">
        <v>50</v>
      </c>
      <c r="G141" s="99"/>
      <c r="H141" s="38"/>
      <c r="I141" s="1"/>
      <c r="J141" s="1"/>
      <c r="K141" s="1"/>
      <c r="L141" s="1"/>
      <c r="M141" s="1"/>
      <c r="N141" s="1"/>
      <c r="O141" s="1"/>
      <c r="P141" s="1"/>
      <c r="Q141" s="1"/>
      <c r="R141" s="1"/>
      <c r="S141" s="1"/>
      <c r="T141" s="1"/>
      <c r="U141" s="1"/>
      <c r="V141" s="1"/>
      <c r="W141" s="1"/>
      <c r="X141" s="1"/>
      <c r="Y141" s="1"/>
      <c r="Z141" s="1"/>
    </row>
    <row r="142" spans="1:26" ht="14.25" customHeight="1">
      <c r="A142" s="97"/>
      <c r="B142" s="98"/>
      <c r="C142" s="98" t="s">
        <v>97</v>
      </c>
      <c r="D142" s="98"/>
      <c r="E142" s="103" t="str">
        <f t="shared" si="2"/>
        <v>Loan Portfolio</v>
      </c>
      <c r="F142" s="104">
        <v>50</v>
      </c>
      <c r="G142" s="99"/>
      <c r="H142" s="38"/>
      <c r="I142" s="1"/>
      <c r="J142" s="1"/>
      <c r="K142" s="1"/>
      <c r="L142" s="1"/>
      <c r="M142" s="1"/>
      <c r="N142" s="1"/>
      <c r="O142" s="1"/>
      <c r="P142" s="1"/>
      <c r="Q142" s="1"/>
      <c r="R142" s="1"/>
      <c r="S142" s="1"/>
      <c r="T142" s="1"/>
      <c r="U142" s="1"/>
      <c r="V142" s="1"/>
      <c r="W142" s="1"/>
      <c r="X142" s="1"/>
      <c r="Y142" s="1"/>
      <c r="Z142" s="1"/>
    </row>
    <row r="143" spans="1:26" ht="14.25" customHeight="1">
      <c r="A143" s="97"/>
      <c r="B143" s="98"/>
      <c r="C143" s="98" t="s">
        <v>98</v>
      </c>
      <c r="D143" s="98"/>
      <c r="E143" s="103" t="str">
        <f t="shared" si="2"/>
        <v>Corporate Guarantee</v>
      </c>
      <c r="F143" s="104">
        <v>40</v>
      </c>
      <c r="G143" s="99"/>
      <c r="H143" s="38"/>
      <c r="I143" s="1"/>
      <c r="J143" s="1"/>
      <c r="K143" s="1"/>
      <c r="L143" s="1"/>
      <c r="M143" s="1"/>
      <c r="N143" s="1"/>
      <c r="O143" s="1"/>
      <c r="P143" s="1"/>
      <c r="Q143" s="1"/>
      <c r="R143" s="1"/>
      <c r="S143" s="1"/>
      <c r="T143" s="1"/>
      <c r="U143" s="1"/>
      <c r="V143" s="1"/>
      <c r="W143" s="1"/>
      <c r="X143" s="1"/>
      <c r="Y143" s="1"/>
      <c r="Z143" s="1"/>
    </row>
    <row r="144" spans="1:26" ht="14.25" customHeight="1">
      <c r="A144" s="97"/>
      <c r="B144" s="98"/>
      <c r="C144" s="98" t="s">
        <v>99</v>
      </c>
      <c r="D144" s="98"/>
      <c r="E144" s="103" t="str">
        <f t="shared" si="2"/>
        <v>Personal Guarantee</v>
      </c>
      <c r="F144" s="104">
        <v>20</v>
      </c>
      <c r="G144" s="99"/>
      <c r="H144" s="38"/>
      <c r="I144" s="1"/>
      <c r="J144" s="1"/>
      <c r="K144" s="1"/>
      <c r="L144" s="1"/>
      <c r="M144" s="1"/>
      <c r="N144" s="1"/>
      <c r="O144" s="1"/>
      <c r="P144" s="1"/>
      <c r="Q144" s="1"/>
      <c r="R144" s="1"/>
      <c r="S144" s="1"/>
      <c r="T144" s="1"/>
      <c r="U144" s="1"/>
      <c r="V144" s="1"/>
      <c r="W144" s="1"/>
      <c r="X144" s="1"/>
      <c r="Y144" s="1"/>
      <c r="Z144" s="1"/>
    </row>
    <row r="145" spans="1:26" ht="14.25" customHeight="1">
      <c r="A145" s="97"/>
      <c r="B145" s="98"/>
      <c r="C145" s="98"/>
      <c r="D145" s="98"/>
      <c r="E145" s="103"/>
      <c r="F145" s="37"/>
      <c r="G145" s="99"/>
      <c r="H145" s="38"/>
      <c r="I145" s="1"/>
      <c r="J145" s="1"/>
      <c r="K145" s="1"/>
      <c r="L145" s="1"/>
      <c r="M145" s="1"/>
      <c r="N145" s="1"/>
      <c r="O145" s="1"/>
      <c r="P145" s="1"/>
      <c r="Q145" s="1"/>
      <c r="R145" s="1"/>
      <c r="S145" s="1"/>
      <c r="T145" s="1"/>
      <c r="U145" s="1"/>
      <c r="V145" s="1"/>
      <c r="W145" s="1"/>
      <c r="X145" s="1"/>
      <c r="Y145" s="1"/>
      <c r="Z145" s="1"/>
    </row>
    <row r="146" spans="1:26" ht="14.25" customHeight="1">
      <c r="A146" s="97"/>
      <c r="B146" s="98"/>
      <c r="C146" s="37"/>
      <c r="D146" s="37"/>
      <c r="E146" s="38"/>
      <c r="F146" s="37"/>
      <c r="G146" s="99"/>
      <c r="H146" s="38"/>
      <c r="I146" s="1"/>
      <c r="J146" s="1"/>
      <c r="K146" s="1"/>
      <c r="L146" s="1"/>
      <c r="M146" s="1"/>
      <c r="N146" s="1"/>
      <c r="O146" s="1"/>
      <c r="P146" s="1"/>
      <c r="Q146" s="1"/>
      <c r="R146" s="1"/>
      <c r="S146" s="1"/>
      <c r="T146" s="1"/>
      <c r="U146" s="1"/>
      <c r="V146" s="1"/>
      <c r="W146" s="1"/>
      <c r="X146" s="1"/>
      <c r="Y146" s="1"/>
      <c r="Z146" s="1"/>
    </row>
    <row r="147" spans="1:26" ht="14.25" customHeight="1">
      <c r="A147" s="97" t="s">
        <v>91</v>
      </c>
      <c r="B147" s="105" t="s">
        <v>101</v>
      </c>
      <c r="C147" s="37" t="s">
        <v>92</v>
      </c>
      <c r="D147" s="37"/>
      <c r="E147" s="37">
        <v>0</v>
      </c>
      <c r="F147" s="37">
        <v>0</v>
      </c>
      <c r="G147" s="99">
        <f>MAX(F147:F151)</f>
        <v>50</v>
      </c>
      <c r="H147" s="38"/>
      <c r="I147" s="1"/>
      <c r="J147" s="1"/>
      <c r="K147" s="1"/>
      <c r="L147" s="1"/>
      <c r="M147" s="1"/>
      <c r="N147" s="1"/>
      <c r="O147" s="1"/>
      <c r="P147" s="1"/>
      <c r="Q147" s="1"/>
      <c r="R147" s="1"/>
      <c r="S147" s="1"/>
      <c r="T147" s="1"/>
      <c r="U147" s="1"/>
      <c r="V147" s="1"/>
      <c r="W147" s="1"/>
      <c r="X147" s="1"/>
      <c r="Y147" s="1"/>
      <c r="Z147" s="1"/>
    </row>
    <row r="148" spans="1:26" ht="14.25" customHeight="1">
      <c r="A148" s="97"/>
      <c r="B148" s="98"/>
      <c r="C148" s="37"/>
      <c r="D148" s="37"/>
      <c r="E148" s="37">
        <v>2</v>
      </c>
      <c r="F148" s="37">
        <v>20</v>
      </c>
      <c r="G148" s="99"/>
      <c r="H148" s="38"/>
      <c r="I148" s="1"/>
      <c r="J148" s="1"/>
      <c r="K148" s="1"/>
      <c r="L148" s="1"/>
      <c r="M148" s="1"/>
      <c r="N148" s="1"/>
      <c r="O148" s="1"/>
      <c r="P148" s="1"/>
      <c r="Q148" s="1"/>
      <c r="R148" s="1"/>
      <c r="S148" s="1"/>
      <c r="T148" s="1"/>
      <c r="U148" s="1"/>
      <c r="V148" s="1"/>
      <c r="W148" s="1"/>
      <c r="X148" s="1"/>
      <c r="Y148" s="1"/>
      <c r="Z148" s="1"/>
    </row>
    <row r="149" spans="1:26" ht="14.25" customHeight="1">
      <c r="A149" s="97"/>
      <c r="B149" s="98"/>
      <c r="C149" s="37"/>
      <c r="D149" s="37"/>
      <c r="E149" s="37">
        <v>3</v>
      </c>
      <c r="F149" s="37">
        <v>30</v>
      </c>
      <c r="G149" s="99"/>
      <c r="H149" s="38"/>
      <c r="I149" s="1"/>
      <c r="J149" s="1"/>
      <c r="K149" s="1"/>
      <c r="L149" s="1"/>
      <c r="M149" s="1"/>
      <c r="N149" s="1"/>
      <c r="O149" s="1"/>
      <c r="P149" s="1"/>
      <c r="Q149" s="1"/>
      <c r="R149" s="1"/>
      <c r="S149" s="1"/>
      <c r="T149" s="1"/>
      <c r="U149" s="1"/>
      <c r="V149" s="1"/>
      <c r="W149" s="1"/>
      <c r="X149" s="1"/>
      <c r="Y149" s="1"/>
      <c r="Z149" s="1"/>
    </row>
    <row r="150" spans="1:26" ht="14.25" customHeight="1">
      <c r="A150" s="101"/>
      <c r="B150" s="102"/>
      <c r="C150" s="106"/>
      <c r="D150" s="106"/>
      <c r="E150" s="107">
        <v>4</v>
      </c>
      <c r="F150" s="107">
        <v>50</v>
      </c>
      <c r="G150" s="99"/>
      <c r="H150" s="108"/>
      <c r="I150" s="109"/>
      <c r="J150" s="109"/>
      <c r="K150" s="109"/>
      <c r="L150" s="109"/>
      <c r="M150" s="109"/>
      <c r="N150" s="109"/>
      <c r="O150" s="109"/>
      <c r="P150" s="109"/>
      <c r="Q150" s="109"/>
      <c r="R150" s="109"/>
      <c r="S150" s="109"/>
      <c r="T150" s="109"/>
      <c r="U150" s="109"/>
      <c r="V150" s="109"/>
      <c r="W150" s="109"/>
      <c r="X150" s="109"/>
      <c r="Y150" s="109"/>
      <c r="Z150" s="109"/>
    </row>
    <row r="151" spans="1:26" ht="14.25" customHeight="1">
      <c r="A151" s="101"/>
      <c r="B151" s="102"/>
      <c r="C151" s="110"/>
      <c r="D151" s="110"/>
      <c r="E151" s="107">
        <v>5</v>
      </c>
      <c r="F151" s="107">
        <v>50</v>
      </c>
      <c r="G151" s="99"/>
      <c r="H151" s="108"/>
      <c r="I151" s="109"/>
      <c r="J151" s="109"/>
      <c r="K151" s="109"/>
      <c r="L151" s="109"/>
      <c r="M151" s="109"/>
      <c r="N151" s="109"/>
      <c r="O151" s="109"/>
      <c r="P151" s="109"/>
      <c r="Q151" s="109"/>
      <c r="R151" s="109"/>
      <c r="S151" s="109"/>
      <c r="T151" s="109"/>
      <c r="U151" s="109"/>
      <c r="V151" s="109"/>
      <c r="W151" s="109"/>
      <c r="X151" s="109"/>
      <c r="Y151" s="109"/>
      <c r="Z151" s="109"/>
    </row>
    <row r="152" spans="1:26" ht="14.25" customHeight="1">
      <c r="A152" s="101"/>
      <c r="B152" s="102"/>
      <c r="C152" s="110"/>
      <c r="D152" s="110"/>
      <c r="E152" s="107">
        <v>100</v>
      </c>
      <c r="F152" s="107"/>
      <c r="G152" s="99"/>
      <c r="H152" s="108"/>
      <c r="I152" s="109"/>
      <c r="J152" s="109"/>
      <c r="K152" s="109"/>
      <c r="L152" s="109"/>
      <c r="M152" s="109"/>
      <c r="N152" s="109"/>
      <c r="O152" s="109"/>
      <c r="P152" s="109"/>
      <c r="Q152" s="109"/>
      <c r="R152" s="109"/>
      <c r="S152" s="109"/>
      <c r="T152" s="109"/>
      <c r="U152" s="109"/>
      <c r="V152" s="109"/>
      <c r="W152" s="109"/>
      <c r="X152" s="109"/>
      <c r="Y152" s="109"/>
      <c r="Z152" s="109"/>
    </row>
    <row r="153" spans="1:26" ht="14.25" customHeight="1">
      <c r="A153" s="101"/>
      <c r="B153" s="102"/>
      <c r="C153" s="110"/>
      <c r="D153" s="110"/>
      <c r="E153" s="110"/>
      <c r="F153" s="110"/>
      <c r="G153" s="99"/>
      <c r="H153" s="108"/>
      <c r="I153" s="109"/>
      <c r="J153" s="109"/>
      <c r="K153" s="109"/>
      <c r="L153" s="109"/>
      <c r="M153" s="109"/>
      <c r="N153" s="109"/>
      <c r="O153" s="109"/>
      <c r="P153" s="109"/>
      <c r="Q153" s="109"/>
      <c r="R153" s="109"/>
      <c r="S153" s="109"/>
      <c r="T153" s="109"/>
      <c r="U153" s="109"/>
      <c r="V153" s="109"/>
      <c r="W153" s="109"/>
      <c r="X153" s="109"/>
      <c r="Y153" s="109"/>
      <c r="Z153" s="109"/>
    </row>
    <row r="154" spans="1:26" ht="14.25" customHeight="1">
      <c r="A154" s="97" t="s">
        <v>100</v>
      </c>
      <c r="B154" s="100" t="s">
        <v>102</v>
      </c>
      <c r="C154" s="38" t="s">
        <v>104</v>
      </c>
      <c r="D154" s="38"/>
      <c r="E154" s="38" t="str">
        <f t="shared" ref="E154:E159" si="3">+C154</f>
        <v>Purchase of Machineries</v>
      </c>
      <c r="F154" s="37">
        <v>50</v>
      </c>
      <c r="G154" s="99">
        <f>MAX(F154:F160)</f>
        <v>50</v>
      </c>
      <c r="H154" s="38"/>
      <c r="I154" s="1"/>
      <c r="J154" s="1"/>
      <c r="K154" s="1"/>
      <c r="L154" s="1"/>
      <c r="M154" s="1"/>
      <c r="N154" s="1"/>
      <c r="O154" s="1"/>
      <c r="P154" s="1"/>
      <c r="Q154" s="1"/>
      <c r="R154" s="1"/>
      <c r="S154" s="1"/>
      <c r="T154" s="1"/>
      <c r="U154" s="1"/>
      <c r="V154" s="1"/>
      <c r="W154" s="1"/>
      <c r="X154" s="1"/>
      <c r="Y154" s="1"/>
      <c r="Z154" s="1"/>
    </row>
    <row r="155" spans="1:26" ht="14.25" customHeight="1">
      <c r="A155" s="97"/>
      <c r="B155" s="100"/>
      <c r="C155" s="38" t="s">
        <v>105</v>
      </c>
      <c r="D155" s="38"/>
      <c r="E155" s="38" t="str">
        <f t="shared" si="3"/>
        <v>Reinvestments</v>
      </c>
      <c r="F155" s="37">
        <v>40</v>
      </c>
      <c r="G155" s="99"/>
      <c r="H155" s="38"/>
      <c r="I155" s="1"/>
      <c r="J155" s="1"/>
      <c r="K155" s="1"/>
      <c r="L155" s="1"/>
      <c r="M155" s="1"/>
      <c r="N155" s="1"/>
      <c r="O155" s="1"/>
      <c r="P155" s="1"/>
      <c r="Q155" s="1"/>
      <c r="R155" s="1"/>
      <c r="S155" s="1"/>
      <c r="T155" s="1"/>
      <c r="U155" s="1"/>
      <c r="V155" s="1"/>
      <c r="W155" s="1"/>
      <c r="X155" s="1"/>
      <c r="Y155" s="1"/>
      <c r="Z155" s="1"/>
    </row>
    <row r="156" spans="1:26" ht="14.25" customHeight="1">
      <c r="A156" s="97"/>
      <c r="B156" s="98"/>
      <c r="C156" s="38" t="s">
        <v>106</v>
      </c>
      <c r="D156" s="38"/>
      <c r="E156" s="38" t="str">
        <f t="shared" si="3"/>
        <v>Purchase of Building</v>
      </c>
      <c r="F156" s="37">
        <v>30</v>
      </c>
      <c r="G156" s="99"/>
      <c r="H156" s="38"/>
      <c r="I156" s="1"/>
      <c r="J156" s="1"/>
      <c r="K156" s="1"/>
      <c r="L156" s="1"/>
      <c r="M156" s="1"/>
      <c r="N156" s="1"/>
      <c r="O156" s="1"/>
      <c r="P156" s="1"/>
      <c r="Q156" s="1"/>
      <c r="R156" s="1"/>
      <c r="S156" s="1"/>
      <c r="T156" s="1"/>
      <c r="U156" s="1"/>
      <c r="V156" s="1"/>
      <c r="W156" s="1"/>
      <c r="X156" s="1"/>
      <c r="Y156" s="1"/>
      <c r="Z156" s="1"/>
    </row>
    <row r="157" spans="1:26" ht="14.25" customHeight="1">
      <c r="A157" s="97"/>
      <c r="B157" s="98"/>
      <c r="C157" s="38" t="s">
        <v>20</v>
      </c>
      <c r="D157" s="38"/>
      <c r="E157" s="38" t="str">
        <f t="shared" si="3"/>
        <v xml:space="preserve">Working Capital </v>
      </c>
      <c r="F157" s="37">
        <v>20</v>
      </c>
      <c r="G157" s="99"/>
      <c r="H157" s="38"/>
      <c r="I157" s="1"/>
      <c r="J157" s="1"/>
      <c r="K157" s="1"/>
      <c r="L157" s="1"/>
      <c r="M157" s="1"/>
      <c r="N157" s="1"/>
      <c r="O157" s="1"/>
      <c r="P157" s="1"/>
      <c r="Q157" s="1"/>
      <c r="R157" s="1"/>
      <c r="S157" s="1"/>
      <c r="T157" s="1"/>
      <c r="U157" s="1"/>
      <c r="V157" s="1"/>
      <c r="W157" s="1"/>
      <c r="X157" s="1"/>
      <c r="Y157" s="1"/>
      <c r="Z157" s="1"/>
    </row>
    <row r="158" spans="1:26" ht="14.25" customHeight="1">
      <c r="A158" s="97"/>
      <c r="B158" s="102"/>
      <c r="C158" s="38" t="s">
        <v>107</v>
      </c>
      <c r="D158" s="108"/>
      <c r="E158" s="38" t="str">
        <f t="shared" si="3"/>
        <v>Redemption of Loans</v>
      </c>
      <c r="F158" s="37">
        <v>10</v>
      </c>
      <c r="G158" s="99"/>
      <c r="H158" s="108"/>
      <c r="I158" s="1"/>
      <c r="J158" s="1"/>
      <c r="K158" s="1"/>
      <c r="L158" s="1"/>
      <c r="M158" s="1"/>
      <c r="N158" s="1"/>
      <c r="O158" s="1"/>
      <c r="P158" s="1"/>
      <c r="Q158" s="1"/>
      <c r="R158" s="1"/>
      <c r="S158" s="1"/>
      <c r="T158" s="1"/>
      <c r="U158" s="1"/>
      <c r="V158" s="1"/>
      <c r="W158" s="1"/>
      <c r="X158" s="1"/>
      <c r="Y158" s="1"/>
      <c r="Z158" s="1"/>
    </row>
    <row r="159" spans="1:26" ht="14.25" customHeight="1">
      <c r="A159" s="97"/>
      <c r="B159" s="102"/>
      <c r="C159" s="38" t="s">
        <v>21</v>
      </c>
      <c r="D159" s="108"/>
      <c r="E159" s="38" t="str">
        <f t="shared" si="3"/>
        <v>Any other</v>
      </c>
      <c r="F159" s="37">
        <v>20</v>
      </c>
      <c r="G159" s="99"/>
      <c r="H159" s="108"/>
      <c r="I159" s="1"/>
      <c r="J159" s="1"/>
      <c r="K159" s="1"/>
      <c r="L159" s="1"/>
      <c r="M159" s="1"/>
      <c r="N159" s="1"/>
      <c r="O159" s="1"/>
      <c r="P159" s="1"/>
      <c r="Q159" s="1"/>
      <c r="R159" s="1"/>
      <c r="S159" s="1"/>
      <c r="T159" s="1"/>
      <c r="U159" s="1"/>
      <c r="V159" s="1"/>
      <c r="W159" s="1"/>
      <c r="X159" s="1"/>
      <c r="Y159" s="1"/>
      <c r="Z159" s="1"/>
    </row>
    <row r="160" spans="1:26" ht="14.25" customHeight="1">
      <c r="A160" s="97"/>
      <c r="B160" s="102"/>
      <c r="C160" s="38"/>
      <c r="D160" s="108"/>
      <c r="E160" s="38"/>
      <c r="F160" s="37"/>
      <c r="G160" s="99"/>
      <c r="H160" s="108"/>
      <c r="I160" s="1"/>
      <c r="J160" s="1"/>
      <c r="K160" s="1"/>
      <c r="L160" s="1"/>
      <c r="M160" s="1"/>
      <c r="N160" s="1"/>
      <c r="O160" s="1"/>
      <c r="P160" s="1"/>
      <c r="Q160" s="1"/>
      <c r="R160" s="1"/>
      <c r="S160" s="1"/>
      <c r="T160" s="1"/>
      <c r="U160" s="1"/>
      <c r="V160" s="1"/>
      <c r="W160" s="1"/>
      <c r="X160" s="1"/>
      <c r="Y160" s="1"/>
      <c r="Z160" s="1"/>
    </row>
    <row r="161" spans="1:26" ht="14.25" customHeight="1">
      <c r="A161" s="97"/>
      <c r="B161" s="102"/>
      <c r="C161" s="38"/>
      <c r="D161" s="108"/>
      <c r="E161" s="38"/>
      <c r="F161" s="110"/>
      <c r="G161" s="99"/>
      <c r="H161" s="108"/>
      <c r="I161" s="1"/>
      <c r="J161" s="1"/>
      <c r="K161" s="1"/>
      <c r="L161" s="1"/>
      <c r="M161" s="1"/>
      <c r="N161" s="1"/>
      <c r="O161" s="1"/>
      <c r="P161" s="1"/>
      <c r="Q161" s="1"/>
      <c r="R161" s="1"/>
      <c r="S161" s="1"/>
      <c r="T161" s="1"/>
      <c r="U161" s="1"/>
      <c r="V161" s="1"/>
      <c r="W161" s="1"/>
      <c r="X161" s="1"/>
      <c r="Y161" s="1"/>
      <c r="Z161" s="1"/>
    </row>
    <row r="162" spans="1:26" ht="14.25" customHeight="1">
      <c r="A162" s="97" t="s">
        <v>103</v>
      </c>
      <c r="B162" s="105" t="s">
        <v>108</v>
      </c>
      <c r="C162" s="37" t="s">
        <v>28</v>
      </c>
      <c r="D162" s="37"/>
      <c r="E162" s="37" t="s">
        <v>82</v>
      </c>
      <c r="F162" s="37">
        <v>50</v>
      </c>
      <c r="G162" s="99">
        <f>MAX(F162:F176)</f>
        <v>50</v>
      </c>
      <c r="H162" s="38" t="str">
        <f t="shared" ref="H162:H179" si="4">C162&amp;E162</f>
        <v>YesGovt. Department</v>
      </c>
      <c r="I162" s="1"/>
      <c r="J162" s="1"/>
      <c r="K162" s="1"/>
      <c r="L162" s="1"/>
      <c r="M162" s="1"/>
      <c r="N162" s="1"/>
      <c r="O162" s="1"/>
      <c r="P162" s="1"/>
      <c r="Q162" s="1"/>
      <c r="R162" s="1"/>
      <c r="S162" s="1"/>
      <c r="T162" s="1"/>
      <c r="U162" s="1"/>
      <c r="V162" s="1"/>
      <c r="W162" s="1"/>
      <c r="X162" s="1"/>
      <c r="Y162" s="1"/>
      <c r="Z162" s="1"/>
    </row>
    <row r="163" spans="1:26" ht="14.25" customHeight="1">
      <c r="A163" s="97"/>
      <c r="B163" s="105"/>
      <c r="C163" s="37" t="s">
        <v>28</v>
      </c>
      <c r="D163" s="37"/>
      <c r="E163" s="37" t="s">
        <v>83</v>
      </c>
      <c r="F163" s="37">
        <v>50</v>
      </c>
      <c r="G163" s="99"/>
      <c r="H163" s="38" t="str">
        <f t="shared" si="4"/>
        <v>YesGovt. Corporation</v>
      </c>
      <c r="I163" s="1"/>
      <c r="J163" s="1"/>
      <c r="K163" s="1"/>
      <c r="L163" s="1"/>
      <c r="M163" s="1"/>
      <c r="N163" s="1"/>
      <c r="O163" s="1"/>
      <c r="P163" s="1"/>
      <c r="Q163" s="1"/>
      <c r="R163" s="1"/>
      <c r="S163" s="1"/>
      <c r="T163" s="1"/>
      <c r="U163" s="1"/>
      <c r="V163" s="1"/>
      <c r="W163" s="1"/>
      <c r="X163" s="1"/>
      <c r="Y163" s="1"/>
      <c r="Z163" s="1"/>
    </row>
    <row r="164" spans="1:26" ht="14.25" customHeight="1">
      <c r="A164" s="97"/>
      <c r="B164" s="105"/>
      <c r="C164" s="37" t="s">
        <v>28</v>
      </c>
      <c r="D164" s="37"/>
      <c r="E164" s="37" t="s">
        <v>9</v>
      </c>
      <c r="F164" s="37">
        <v>40</v>
      </c>
      <c r="G164" s="99"/>
      <c r="H164" s="38" t="str">
        <f t="shared" si="4"/>
        <v>YesSemi Government</v>
      </c>
      <c r="I164" s="1"/>
      <c r="J164" s="1"/>
      <c r="K164" s="1"/>
      <c r="L164" s="1"/>
      <c r="M164" s="1"/>
      <c r="N164" s="1"/>
      <c r="O164" s="1"/>
      <c r="P164" s="1"/>
      <c r="Q164" s="1"/>
      <c r="R164" s="1"/>
      <c r="S164" s="1"/>
      <c r="T164" s="1"/>
      <c r="U164" s="1"/>
      <c r="V164" s="1"/>
      <c r="W164" s="1"/>
      <c r="X164" s="1"/>
      <c r="Y164" s="1"/>
      <c r="Z164" s="1"/>
    </row>
    <row r="165" spans="1:26" ht="14.25" customHeight="1">
      <c r="A165" s="97"/>
      <c r="B165" s="105"/>
      <c r="C165" s="37" t="s">
        <v>28</v>
      </c>
      <c r="D165" s="37"/>
      <c r="E165" s="37" t="s">
        <v>8</v>
      </c>
      <c r="F165" s="37">
        <v>50</v>
      </c>
      <c r="G165" s="99"/>
      <c r="H165" s="38" t="str">
        <f t="shared" si="4"/>
        <v>YesListed Public Company</v>
      </c>
      <c r="I165" s="1"/>
      <c r="J165" s="1"/>
      <c r="K165" s="1"/>
      <c r="L165" s="1"/>
      <c r="M165" s="1"/>
      <c r="N165" s="1"/>
      <c r="O165" s="1"/>
      <c r="P165" s="1"/>
      <c r="Q165" s="1"/>
      <c r="R165" s="1"/>
      <c r="S165" s="1"/>
      <c r="T165" s="1"/>
      <c r="U165" s="1"/>
      <c r="V165" s="1"/>
      <c r="W165" s="1"/>
      <c r="X165" s="1"/>
      <c r="Y165" s="1"/>
      <c r="Z165" s="1"/>
    </row>
    <row r="166" spans="1:26" ht="14.25" customHeight="1">
      <c r="A166" s="97"/>
      <c r="B166" s="105"/>
      <c r="C166" s="37" t="s">
        <v>28</v>
      </c>
      <c r="D166" s="37"/>
      <c r="E166" s="37" t="s">
        <v>109</v>
      </c>
      <c r="F166" s="37">
        <v>40</v>
      </c>
      <c r="G166" s="99"/>
      <c r="H166" s="38" t="str">
        <f t="shared" si="4"/>
        <v>YesUnlisted Public Company</v>
      </c>
      <c r="I166" s="1"/>
      <c r="J166" s="1"/>
      <c r="K166" s="1"/>
      <c r="L166" s="1"/>
      <c r="M166" s="1"/>
      <c r="N166" s="1"/>
      <c r="O166" s="1"/>
      <c r="P166" s="1"/>
      <c r="Q166" s="1"/>
      <c r="R166" s="1"/>
      <c r="S166" s="1"/>
      <c r="T166" s="1"/>
      <c r="U166" s="1"/>
      <c r="V166" s="1"/>
      <c r="W166" s="1"/>
      <c r="X166" s="1"/>
      <c r="Y166" s="1"/>
      <c r="Z166" s="1"/>
    </row>
    <row r="167" spans="1:26" ht="14.25" customHeight="1">
      <c r="A167" s="97"/>
      <c r="B167" s="105"/>
      <c r="C167" s="37" t="s">
        <v>28</v>
      </c>
      <c r="D167" s="37"/>
      <c r="E167" s="37" t="s">
        <v>84</v>
      </c>
      <c r="F167" s="37">
        <v>30</v>
      </c>
      <c r="G167" s="99"/>
      <c r="H167" s="38" t="str">
        <f t="shared" si="4"/>
        <v>YesPrivate Company</v>
      </c>
      <c r="I167" s="1"/>
      <c r="J167" s="1"/>
      <c r="K167" s="1"/>
      <c r="L167" s="1"/>
      <c r="M167" s="1"/>
      <c r="N167" s="1"/>
      <c r="O167" s="1"/>
      <c r="P167" s="1"/>
      <c r="Q167" s="1"/>
      <c r="R167" s="1"/>
      <c r="S167" s="1"/>
      <c r="T167" s="1"/>
      <c r="U167" s="1"/>
      <c r="V167" s="1"/>
      <c r="W167" s="1"/>
      <c r="X167" s="1"/>
      <c r="Y167" s="1"/>
      <c r="Z167" s="1"/>
    </row>
    <row r="168" spans="1:26" ht="14.25" customHeight="1">
      <c r="A168" s="97"/>
      <c r="B168" s="105"/>
      <c r="C168" s="37" t="s">
        <v>28</v>
      </c>
      <c r="D168" s="37"/>
      <c r="E168" s="37" t="s">
        <v>111</v>
      </c>
      <c r="F168" s="37">
        <v>40</v>
      </c>
      <c r="G168" s="99"/>
      <c r="H168" s="38" t="str">
        <f t="shared" si="4"/>
        <v>YesSole Proprietor</v>
      </c>
      <c r="I168" s="1"/>
      <c r="J168" s="1"/>
      <c r="K168" s="1"/>
      <c r="L168" s="1"/>
      <c r="M168" s="1"/>
      <c r="N168" s="1"/>
      <c r="O168" s="1"/>
      <c r="P168" s="1"/>
      <c r="Q168" s="1"/>
      <c r="R168" s="1"/>
      <c r="S168" s="1"/>
      <c r="T168" s="1"/>
      <c r="U168" s="1"/>
      <c r="V168" s="1"/>
      <c r="W168" s="1"/>
      <c r="X168" s="1"/>
      <c r="Y168" s="1"/>
      <c r="Z168" s="1"/>
    </row>
    <row r="169" spans="1:26" ht="14.25" customHeight="1">
      <c r="A169" s="97"/>
      <c r="B169" s="105"/>
      <c r="C169" s="37" t="s">
        <v>28</v>
      </c>
      <c r="D169" s="37"/>
      <c r="E169" s="37" t="s">
        <v>112</v>
      </c>
      <c r="F169" s="37">
        <v>40</v>
      </c>
      <c r="G169" s="99"/>
      <c r="H169" s="38" t="str">
        <f t="shared" si="4"/>
        <v>YesPartnership</v>
      </c>
      <c r="I169" s="1"/>
      <c r="J169" s="1"/>
      <c r="K169" s="1"/>
      <c r="L169" s="1"/>
      <c r="M169" s="1"/>
      <c r="N169" s="1"/>
      <c r="O169" s="1"/>
      <c r="P169" s="1"/>
      <c r="Q169" s="1"/>
      <c r="R169" s="1"/>
      <c r="S169" s="1"/>
      <c r="T169" s="1"/>
      <c r="U169" s="1"/>
      <c r="V169" s="1"/>
      <c r="W169" s="1"/>
      <c r="X169" s="1"/>
      <c r="Y169" s="1"/>
      <c r="Z169" s="1"/>
    </row>
    <row r="170" spans="1:26" ht="14.25" customHeight="1">
      <c r="A170" s="97"/>
      <c r="B170" s="105"/>
      <c r="C170" s="37" t="s">
        <v>28</v>
      </c>
      <c r="D170" s="37"/>
      <c r="E170" s="37" t="s">
        <v>85</v>
      </c>
      <c r="F170" s="37">
        <v>20</v>
      </c>
      <c r="G170" s="99"/>
      <c r="H170" s="38" t="str">
        <f t="shared" si="4"/>
        <v>YesOther type of Entity</v>
      </c>
      <c r="I170" s="1"/>
      <c r="J170" s="1"/>
      <c r="K170" s="1"/>
      <c r="L170" s="1"/>
      <c r="M170" s="1"/>
      <c r="N170" s="1"/>
      <c r="O170" s="1"/>
      <c r="P170" s="1"/>
      <c r="Q170" s="1"/>
      <c r="R170" s="1"/>
      <c r="S170" s="1"/>
      <c r="T170" s="1"/>
      <c r="U170" s="1"/>
      <c r="V170" s="1"/>
      <c r="W170" s="1"/>
      <c r="X170" s="1"/>
      <c r="Y170" s="1"/>
      <c r="Z170" s="1"/>
    </row>
    <row r="171" spans="1:26" ht="14.25" customHeight="1">
      <c r="A171" s="97"/>
      <c r="B171" s="105"/>
      <c r="C171" s="37" t="s">
        <v>113</v>
      </c>
      <c r="D171" s="37"/>
      <c r="E171" s="37" t="s">
        <v>82</v>
      </c>
      <c r="F171" s="37">
        <v>30</v>
      </c>
      <c r="G171" s="99"/>
      <c r="H171" s="38" t="str">
        <f t="shared" si="4"/>
        <v>NoGovt. Department</v>
      </c>
      <c r="I171" s="1"/>
      <c r="J171" s="1"/>
      <c r="K171" s="1"/>
      <c r="L171" s="1"/>
      <c r="M171" s="1"/>
      <c r="N171" s="1"/>
      <c r="O171" s="1"/>
      <c r="P171" s="1"/>
      <c r="Q171" s="1"/>
      <c r="R171" s="1"/>
      <c r="S171" s="1"/>
      <c r="T171" s="1"/>
      <c r="U171" s="1"/>
      <c r="V171" s="1"/>
      <c r="W171" s="1"/>
      <c r="X171" s="1"/>
      <c r="Y171" s="1"/>
      <c r="Z171" s="1"/>
    </row>
    <row r="172" spans="1:26" ht="14.25" customHeight="1">
      <c r="A172" s="97"/>
      <c r="B172" s="98"/>
      <c r="C172" s="37" t="s">
        <v>113</v>
      </c>
      <c r="D172" s="37"/>
      <c r="E172" s="37" t="s">
        <v>83</v>
      </c>
      <c r="F172" s="37">
        <v>30</v>
      </c>
      <c r="G172" s="99"/>
      <c r="H172" s="38" t="str">
        <f t="shared" si="4"/>
        <v>NoGovt. Corporation</v>
      </c>
      <c r="I172" s="1"/>
      <c r="J172" s="1"/>
      <c r="K172" s="1"/>
      <c r="L172" s="1"/>
      <c r="M172" s="1"/>
      <c r="N172" s="1"/>
      <c r="O172" s="1"/>
      <c r="P172" s="1"/>
      <c r="Q172" s="1"/>
      <c r="R172" s="1"/>
      <c r="S172" s="1"/>
      <c r="T172" s="1"/>
      <c r="U172" s="1"/>
      <c r="V172" s="1"/>
      <c r="W172" s="1"/>
      <c r="X172" s="1"/>
      <c r="Y172" s="1"/>
      <c r="Z172" s="1"/>
    </row>
    <row r="173" spans="1:26" ht="14.25" customHeight="1">
      <c r="A173" s="97"/>
      <c r="B173" s="98"/>
      <c r="C173" s="37" t="s">
        <v>113</v>
      </c>
      <c r="D173" s="37"/>
      <c r="E173" s="37" t="s">
        <v>9</v>
      </c>
      <c r="F173" s="37">
        <v>20</v>
      </c>
      <c r="G173" s="99"/>
      <c r="H173" s="38" t="str">
        <f t="shared" si="4"/>
        <v>NoSemi Government</v>
      </c>
      <c r="I173" s="1"/>
      <c r="J173" s="1"/>
      <c r="K173" s="1"/>
      <c r="L173" s="1"/>
      <c r="M173" s="1"/>
      <c r="N173" s="1"/>
      <c r="O173" s="1"/>
      <c r="P173" s="1"/>
      <c r="Q173" s="1"/>
      <c r="R173" s="1"/>
      <c r="S173" s="1"/>
      <c r="T173" s="1"/>
      <c r="U173" s="1"/>
      <c r="V173" s="1"/>
      <c r="W173" s="1"/>
      <c r="X173" s="1"/>
      <c r="Y173" s="1"/>
      <c r="Z173" s="1"/>
    </row>
    <row r="174" spans="1:26" ht="14.25" customHeight="1">
      <c r="A174" s="101"/>
      <c r="B174" s="102"/>
      <c r="C174" s="37" t="s">
        <v>113</v>
      </c>
      <c r="D174" s="106"/>
      <c r="E174" s="37" t="s">
        <v>8</v>
      </c>
      <c r="F174" s="107">
        <v>30</v>
      </c>
      <c r="G174" s="99"/>
      <c r="H174" s="38" t="str">
        <f t="shared" si="4"/>
        <v>NoListed Public Company</v>
      </c>
      <c r="I174" s="109"/>
      <c r="J174" s="109"/>
      <c r="K174" s="109"/>
      <c r="L174" s="109"/>
      <c r="M174" s="109"/>
      <c r="N174" s="109"/>
      <c r="O174" s="109"/>
      <c r="P174" s="109"/>
      <c r="Q174" s="109"/>
      <c r="R174" s="109"/>
      <c r="S174" s="109"/>
      <c r="T174" s="109"/>
      <c r="U174" s="109"/>
      <c r="V174" s="109"/>
      <c r="W174" s="109"/>
      <c r="X174" s="109"/>
      <c r="Y174" s="109"/>
      <c r="Z174" s="109"/>
    </row>
    <row r="175" spans="1:26" ht="14.25" customHeight="1">
      <c r="A175" s="97"/>
      <c r="B175" s="105"/>
      <c r="C175" s="37" t="s">
        <v>113</v>
      </c>
      <c r="D175" s="37"/>
      <c r="E175" s="37" t="s">
        <v>109</v>
      </c>
      <c r="F175" s="37">
        <v>20</v>
      </c>
      <c r="G175" s="99"/>
      <c r="H175" s="38" t="str">
        <f t="shared" si="4"/>
        <v>NoUnlisted Public Company</v>
      </c>
      <c r="I175" s="1"/>
      <c r="J175" s="1"/>
      <c r="K175" s="1"/>
      <c r="L175" s="1"/>
      <c r="M175" s="1"/>
      <c r="N175" s="1"/>
      <c r="O175" s="1"/>
      <c r="P175" s="1"/>
      <c r="Q175" s="1"/>
      <c r="R175" s="1"/>
      <c r="S175" s="1"/>
      <c r="T175" s="1"/>
      <c r="U175" s="1"/>
      <c r="V175" s="1"/>
      <c r="W175" s="1"/>
      <c r="X175" s="1"/>
      <c r="Y175" s="1"/>
      <c r="Z175" s="1"/>
    </row>
    <row r="176" spans="1:26" ht="14.25" customHeight="1">
      <c r="A176" s="101"/>
      <c r="B176" s="102"/>
      <c r="C176" s="37" t="s">
        <v>113</v>
      </c>
      <c r="D176" s="110"/>
      <c r="E176" s="37" t="s">
        <v>84</v>
      </c>
      <c r="F176" s="107">
        <v>20</v>
      </c>
      <c r="G176" s="99"/>
      <c r="H176" s="38" t="str">
        <f t="shared" si="4"/>
        <v>NoPrivate Company</v>
      </c>
      <c r="I176" s="109"/>
      <c r="J176" s="109"/>
      <c r="K176" s="109"/>
      <c r="L176" s="109"/>
      <c r="M176" s="109"/>
      <c r="N176" s="109"/>
      <c r="O176" s="109"/>
      <c r="P176" s="109"/>
      <c r="Q176" s="109"/>
      <c r="R176" s="109"/>
      <c r="S176" s="109"/>
      <c r="T176" s="109"/>
      <c r="U176" s="109"/>
      <c r="V176" s="109"/>
      <c r="W176" s="109"/>
      <c r="X176" s="109"/>
      <c r="Y176" s="109"/>
      <c r="Z176" s="109"/>
    </row>
    <row r="177" spans="1:26" ht="14.25" customHeight="1">
      <c r="A177" s="101"/>
      <c r="B177" s="102"/>
      <c r="C177" s="37" t="s">
        <v>113</v>
      </c>
      <c r="D177" s="110"/>
      <c r="E177" s="37" t="s">
        <v>111</v>
      </c>
      <c r="F177" s="107">
        <v>10</v>
      </c>
      <c r="G177" s="99"/>
      <c r="H177" s="38" t="str">
        <f t="shared" si="4"/>
        <v>NoSole Proprietor</v>
      </c>
      <c r="I177" s="109"/>
      <c r="J177" s="109"/>
      <c r="K177" s="109"/>
      <c r="L177" s="109"/>
      <c r="M177" s="109"/>
      <c r="N177" s="109"/>
      <c r="O177" s="109"/>
      <c r="P177" s="109"/>
      <c r="Q177" s="109"/>
      <c r="R177" s="109"/>
      <c r="S177" s="109"/>
      <c r="T177" s="109"/>
      <c r="U177" s="109"/>
      <c r="V177" s="109"/>
      <c r="W177" s="109"/>
      <c r="X177" s="109"/>
      <c r="Y177" s="109"/>
      <c r="Z177" s="109"/>
    </row>
    <row r="178" spans="1:26" ht="14.25" customHeight="1">
      <c r="A178" s="101"/>
      <c r="B178" s="102"/>
      <c r="C178" s="37" t="s">
        <v>113</v>
      </c>
      <c r="D178" s="110"/>
      <c r="E178" s="37" t="s">
        <v>112</v>
      </c>
      <c r="F178" s="107">
        <v>10</v>
      </c>
      <c r="G178" s="99"/>
      <c r="H178" s="38" t="str">
        <f t="shared" si="4"/>
        <v>NoPartnership</v>
      </c>
      <c r="I178" s="109"/>
      <c r="J178" s="109"/>
      <c r="K178" s="109"/>
      <c r="L178" s="109"/>
      <c r="M178" s="109"/>
      <c r="N178" s="109"/>
      <c r="O178" s="109"/>
      <c r="P178" s="109"/>
      <c r="Q178" s="109"/>
      <c r="R178" s="109"/>
      <c r="S178" s="109"/>
      <c r="T178" s="109"/>
      <c r="U178" s="109"/>
      <c r="V178" s="109"/>
      <c r="W178" s="109"/>
      <c r="X178" s="109"/>
      <c r="Y178" s="109"/>
      <c r="Z178" s="109"/>
    </row>
    <row r="179" spans="1:26" ht="14.25" customHeight="1">
      <c r="A179" s="101"/>
      <c r="B179" s="102"/>
      <c r="C179" s="37" t="s">
        <v>113</v>
      </c>
      <c r="D179" s="110"/>
      <c r="E179" s="37" t="s">
        <v>85</v>
      </c>
      <c r="F179" s="107">
        <v>10</v>
      </c>
      <c r="G179" s="99"/>
      <c r="H179" s="38" t="str">
        <f t="shared" si="4"/>
        <v>NoOther type of Entity</v>
      </c>
      <c r="I179" s="109"/>
      <c r="J179" s="109"/>
      <c r="K179" s="109"/>
      <c r="L179" s="109"/>
      <c r="M179" s="109"/>
      <c r="N179" s="109"/>
      <c r="O179" s="109"/>
      <c r="P179" s="109"/>
      <c r="Q179" s="109"/>
      <c r="R179" s="109"/>
      <c r="S179" s="109"/>
      <c r="T179" s="109"/>
      <c r="U179" s="109"/>
      <c r="V179" s="109"/>
      <c r="W179" s="109"/>
      <c r="X179" s="109"/>
      <c r="Y179" s="109"/>
      <c r="Z179" s="109"/>
    </row>
    <row r="180" spans="1:26" ht="14.25" customHeight="1">
      <c r="A180" s="123"/>
      <c r="B180" s="111"/>
      <c r="C180" s="112"/>
      <c r="D180" s="112"/>
      <c r="E180" s="112"/>
      <c r="F180" s="112"/>
      <c r="G180" s="125"/>
      <c r="H180" s="113"/>
      <c r="I180" s="109"/>
      <c r="J180" s="109"/>
      <c r="K180" s="109"/>
      <c r="L180" s="109"/>
      <c r="M180" s="109"/>
      <c r="N180" s="109"/>
      <c r="O180" s="109"/>
      <c r="P180" s="109"/>
      <c r="Q180" s="109"/>
      <c r="R180" s="109"/>
      <c r="S180" s="109"/>
      <c r="T180" s="109"/>
      <c r="U180" s="109"/>
      <c r="V180" s="109"/>
      <c r="W180" s="109"/>
      <c r="X180" s="109"/>
      <c r="Y180" s="109"/>
      <c r="Z180" s="109"/>
    </row>
    <row r="181" spans="1:26" ht="14.25" customHeight="1">
      <c r="A181" s="114"/>
      <c r="B181" s="115"/>
      <c r="C181" s="1"/>
      <c r="D181" s="1"/>
      <c r="E181" s="1"/>
      <c r="F181" s="29"/>
      <c r="G181" s="116"/>
      <c r="H181" s="1"/>
      <c r="I181" s="1"/>
      <c r="J181" s="1"/>
      <c r="K181" s="1"/>
      <c r="L181" s="1"/>
      <c r="M181" s="1"/>
      <c r="N181" s="1"/>
      <c r="O181" s="1"/>
      <c r="P181" s="1"/>
      <c r="Q181" s="1"/>
      <c r="R181" s="1"/>
      <c r="S181" s="1"/>
      <c r="T181" s="1"/>
      <c r="U181" s="1"/>
      <c r="V181" s="1"/>
      <c r="W181" s="1"/>
      <c r="X181" s="1"/>
      <c r="Y181" s="1"/>
      <c r="Z181" s="1"/>
    </row>
    <row r="182" spans="1:26" ht="14.25" customHeight="1">
      <c r="A182" s="114"/>
      <c r="B182" s="117" t="s">
        <v>110</v>
      </c>
      <c r="C182" s="118">
        <f>+F22</f>
        <v>400</v>
      </c>
      <c r="D182" s="119"/>
      <c r="E182" s="120" t="s">
        <v>114</v>
      </c>
      <c r="F182" s="121">
        <v>2500000</v>
      </c>
      <c r="G182" s="116"/>
      <c r="H182" s="1"/>
      <c r="I182" s="1"/>
      <c r="J182" s="1"/>
      <c r="K182" s="1"/>
      <c r="L182" s="1"/>
      <c r="M182" s="1"/>
      <c r="N182" s="1"/>
      <c r="O182" s="1"/>
      <c r="P182" s="1"/>
      <c r="Q182" s="1"/>
      <c r="R182" s="1"/>
      <c r="S182" s="1"/>
      <c r="T182" s="1"/>
      <c r="U182" s="1"/>
      <c r="V182" s="1"/>
      <c r="W182" s="1"/>
      <c r="X182" s="1"/>
      <c r="Y182" s="1"/>
      <c r="Z182" s="1"/>
    </row>
    <row r="183" spans="1:26" ht="18" customHeight="1">
      <c r="A183" s="114"/>
      <c r="B183" s="122" t="s">
        <v>115</v>
      </c>
      <c r="C183" s="124" t="s">
        <v>116</v>
      </c>
      <c r="D183" s="126"/>
      <c r="E183" s="127" t="s">
        <v>117</v>
      </c>
      <c r="F183" s="128" t="s">
        <v>118</v>
      </c>
      <c r="G183" s="124" t="s">
        <v>119</v>
      </c>
      <c r="H183" s="50" t="s">
        <v>120</v>
      </c>
      <c r="I183" s="1"/>
      <c r="J183" s="1"/>
      <c r="K183" s="1"/>
      <c r="L183" s="1"/>
      <c r="M183" s="1"/>
      <c r="N183" s="1"/>
      <c r="O183" s="1"/>
      <c r="P183" s="1"/>
      <c r="Q183" s="1"/>
      <c r="R183" s="1"/>
      <c r="S183" s="1"/>
      <c r="T183" s="1"/>
      <c r="U183" s="1"/>
      <c r="V183" s="1"/>
      <c r="W183" s="1"/>
      <c r="X183" s="1"/>
      <c r="Y183" s="1"/>
      <c r="Z183" s="1"/>
    </row>
    <row r="184" spans="1:26" ht="14.25" customHeight="1">
      <c r="A184" s="114"/>
      <c r="B184" s="129">
        <v>0</v>
      </c>
      <c r="C184" s="34">
        <f>C182*B184</f>
        <v>0</v>
      </c>
      <c r="D184" s="129"/>
      <c r="E184" s="130" t="s">
        <v>121</v>
      </c>
      <c r="F184" s="35" t="s">
        <v>122</v>
      </c>
      <c r="G184" s="131">
        <f t="shared" ref="G184:G188" si="5">+$E$25-H184</f>
        <v>0</v>
      </c>
      <c r="H184" s="131">
        <v>0.02</v>
      </c>
      <c r="I184" s="1"/>
      <c r="J184" s="1"/>
      <c r="K184" s="1"/>
      <c r="L184" s="1"/>
      <c r="M184" s="1"/>
      <c r="N184" s="1"/>
      <c r="O184" s="1"/>
      <c r="P184" s="1"/>
      <c r="Q184" s="1"/>
      <c r="R184" s="1"/>
      <c r="S184" s="1"/>
      <c r="T184" s="1"/>
      <c r="U184" s="1"/>
      <c r="V184" s="1"/>
      <c r="W184" s="1"/>
      <c r="X184" s="1"/>
      <c r="Y184" s="1"/>
      <c r="Z184" s="1"/>
    </row>
    <row r="185" spans="1:26" ht="14.25" customHeight="1">
      <c r="A185" s="114"/>
      <c r="B185" s="132">
        <v>0.65</v>
      </c>
      <c r="C185" s="133">
        <v>160</v>
      </c>
      <c r="D185" s="132"/>
      <c r="E185" s="134" t="s">
        <v>123</v>
      </c>
      <c r="F185" s="38" t="s">
        <v>124</v>
      </c>
      <c r="G185" s="132">
        <f t="shared" si="5"/>
        <v>0.01</v>
      </c>
      <c r="H185" s="132">
        <v>0.01</v>
      </c>
      <c r="I185" s="1"/>
      <c r="J185" s="1"/>
      <c r="K185" s="1"/>
      <c r="L185" s="1"/>
      <c r="M185" s="1"/>
      <c r="N185" s="1"/>
      <c r="O185" s="1"/>
      <c r="P185" s="1"/>
      <c r="Q185" s="1"/>
      <c r="R185" s="1"/>
      <c r="S185" s="1"/>
      <c r="T185" s="1"/>
      <c r="U185" s="1"/>
      <c r="V185" s="1"/>
      <c r="W185" s="1"/>
      <c r="X185" s="1"/>
      <c r="Y185" s="1"/>
      <c r="Z185" s="1"/>
    </row>
    <row r="186" spans="1:26" ht="14.25" customHeight="1">
      <c r="A186" s="114"/>
      <c r="B186" s="132">
        <v>0.75</v>
      </c>
      <c r="C186" s="133">
        <v>200</v>
      </c>
      <c r="D186" s="132"/>
      <c r="E186" s="134" t="s">
        <v>125</v>
      </c>
      <c r="F186" s="38" t="s">
        <v>124</v>
      </c>
      <c r="G186" s="132">
        <f t="shared" si="5"/>
        <v>1.4999999999999999E-2</v>
      </c>
      <c r="H186" s="132">
        <v>5.0000000000000001E-3</v>
      </c>
      <c r="I186" s="1"/>
      <c r="J186" s="1"/>
      <c r="K186" s="1"/>
      <c r="L186" s="1"/>
      <c r="M186" s="1"/>
      <c r="N186" s="1"/>
      <c r="O186" s="1"/>
      <c r="P186" s="1"/>
      <c r="Q186" s="1"/>
      <c r="R186" s="1"/>
      <c r="S186" s="1"/>
      <c r="T186" s="1"/>
      <c r="U186" s="1"/>
      <c r="V186" s="1"/>
      <c r="W186" s="1"/>
      <c r="X186" s="1"/>
      <c r="Y186" s="1"/>
      <c r="Z186" s="1"/>
    </row>
    <row r="187" spans="1:26" ht="15" customHeight="1">
      <c r="A187" s="114"/>
      <c r="B187" s="132">
        <v>0.9</v>
      </c>
      <c r="C187" s="133">
        <v>260</v>
      </c>
      <c r="D187" s="132"/>
      <c r="E187" s="134" t="s">
        <v>126</v>
      </c>
      <c r="F187" s="38" t="s">
        <v>124</v>
      </c>
      <c r="G187" s="132">
        <f t="shared" si="5"/>
        <v>0.02</v>
      </c>
      <c r="H187" s="132">
        <v>0</v>
      </c>
      <c r="I187" s="1"/>
      <c r="J187" s="1"/>
      <c r="K187" s="1"/>
      <c r="L187" s="1"/>
      <c r="M187" s="1"/>
      <c r="N187" s="1"/>
      <c r="O187" s="1"/>
      <c r="P187" s="1"/>
      <c r="Q187" s="1"/>
      <c r="R187" s="1"/>
      <c r="S187" s="1"/>
      <c r="T187" s="1"/>
      <c r="U187" s="1"/>
      <c r="V187" s="1"/>
      <c r="W187" s="1"/>
      <c r="X187" s="1"/>
      <c r="Y187" s="1"/>
      <c r="Z187" s="1"/>
    </row>
    <row r="188" spans="1:26" ht="14.25" customHeight="1">
      <c r="A188" s="114"/>
      <c r="B188" s="135">
        <v>1</v>
      </c>
      <c r="C188" s="136">
        <v>300</v>
      </c>
      <c r="D188" s="135"/>
      <c r="E188" s="137" t="s">
        <v>126</v>
      </c>
      <c r="F188" s="42" t="s">
        <v>124</v>
      </c>
      <c r="G188" s="135">
        <f t="shared" si="5"/>
        <v>0.02</v>
      </c>
      <c r="H188" s="135">
        <v>0</v>
      </c>
      <c r="I188" s="1"/>
      <c r="J188" s="1"/>
      <c r="K188" s="1"/>
      <c r="L188" s="1"/>
      <c r="M188" s="1"/>
      <c r="N188" s="1"/>
      <c r="O188" s="1"/>
      <c r="P188" s="1"/>
      <c r="Q188" s="1"/>
      <c r="R188" s="1"/>
      <c r="S188" s="1"/>
      <c r="T188" s="1"/>
      <c r="U188" s="1"/>
      <c r="V188" s="1"/>
      <c r="W188" s="1"/>
      <c r="X188" s="1"/>
      <c r="Y188" s="1"/>
      <c r="Z188" s="1"/>
    </row>
    <row r="189" spans="1:26" ht="14.25" customHeight="1">
      <c r="A189" s="1"/>
      <c r="B189" s="1"/>
      <c r="C189" s="29"/>
      <c r="D189" s="1"/>
      <c r="E189" s="29"/>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29"/>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29"/>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83"/>
      <c r="B192" s="83" t="s">
        <v>6</v>
      </c>
      <c r="C192" s="83" t="s">
        <v>15</v>
      </c>
      <c r="D192" s="83"/>
      <c r="E192" s="138"/>
      <c r="F192" s="83"/>
      <c r="G192" s="83"/>
      <c r="H192" s="83"/>
      <c r="I192" s="83"/>
      <c r="J192" s="83"/>
      <c r="K192" s="83"/>
      <c r="L192" s="83"/>
      <c r="M192" s="83"/>
      <c r="N192" s="83"/>
      <c r="O192" s="83"/>
      <c r="P192" s="83"/>
      <c r="Q192" s="83"/>
      <c r="R192" s="83"/>
      <c r="S192" s="83"/>
      <c r="T192" s="83"/>
      <c r="U192" s="83"/>
      <c r="V192" s="83"/>
      <c r="W192" s="83"/>
      <c r="X192" s="83"/>
      <c r="Y192" s="83"/>
      <c r="Z192" s="83"/>
    </row>
    <row r="193" spans="1:26" ht="14.25" customHeight="1">
      <c r="A193" s="1"/>
      <c r="B193" s="1" t="s">
        <v>82</v>
      </c>
      <c r="C193" s="1" t="s">
        <v>16</v>
      </c>
      <c r="D193" s="1"/>
      <c r="E193" s="29"/>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t="s">
        <v>83</v>
      </c>
      <c r="C194" s="1" t="s">
        <v>86</v>
      </c>
      <c r="D194" s="1"/>
      <c r="E194" s="29"/>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t="s">
        <v>9</v>
      </c>
      <c r="C195" s="1" t="s">
        <v>87</v>
      </c>
      <c r="D195" s="1"/>
      <c r="E195" s="29"/>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t="s">
        <v>8</v>
      </c>
      <c r="C196" s="1" t="s">
        <v>88</v>
      </c>
      <c r="D196" s="1"/>
      <c r="E196" s="29"/>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t="s">
        <v>109</v>
      </c>
      <c r="C197" s="1"/>
      <c r="D197" s="1"/>
      <c r="E197" s="29"/>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t="s">
        <v>84</v>
      </c>
      <c r="C198" s="1"/>
      <c r="D198" s="1"/>
      <c r="E198" s="29"/>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t="s">
        <v>111</v>
      </c>
      <c r="C199" s="1"/>
      <c r="D199" s="1"/>
      <c r="E199" s="29"/>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t="s">
        <v>112</v>
      </c>
      <c r="C200" s="1"/>
      <c r="D200" s="1"/>
      <c r="E200" s="29"/>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t="s">
        <v>85</v>
      </c>
      <c r="C201" s="1"/>
      <c r="D201" s="1"/>
      <c r="E201" s="29"/>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29"/>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29"/>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29"/>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29"/>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83" t="s">
        <v>127</v>
      </c>
      <c r="C206" s="1"/>
      <c r="D206" s="1"/>
      <c r="E206" s="29"/>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t="s">
        <v>104</v>
      </c>
      <c r="C207" s="1"/>
      <c r="D207" s="1"/>
      <c r="E207" s="29"/>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t="s">
        <v>105</v>
      </c>
      <c r="C208" s="1"/>
      <c r="D208" s="1"/>
      <c r="E208" s="29"/>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t="s">
        <v>106</v>
      </c>
      <c r="C209" s="1"/>
      <c r="D209" s="1"/>
      <c r="E209" s="29"/>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t="s">
        <v>20</v>
      </c>
      <c r="C210" s="1"/>
      <c r="D210" s="1"/>
      <c r="E210" s="29"/>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t="s">
        <v>107</v>
      </c>
      <c r="C211" s="1"/>
      <c r="D211" s="1"/>
      <c r="E211" s="29"/>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t="s">
        <v>21</v>
      </c>
      <c r="C212" s="1"/>
      <c r="D212" s="1"/>
      <c r="E212" s="29"/>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29"/>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29"/>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29"/>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29"/>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29"/>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29"/>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29"/>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29"/>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29"/>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29"/>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29"/>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29"/>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29"/>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29"/>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29"/>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29"/>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29"/>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29"/>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29"/>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29"/>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29"/>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29"/>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29"/>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29"/>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29"/>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29"/>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29"/>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29"/>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29"/>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29"/>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29"/>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29"/>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29"/>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29"/>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29"/>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29"/>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29"/>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29"/>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29"/>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29"/>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29"/>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29"/>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29"/>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29"/>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29"/>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29"/>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29"/>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29"/>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29"/>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29"/>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29"/>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29"/>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29"/>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29"/>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29"/>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29"/>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29"/>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29"/>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29"/>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29"/>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29"/>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29"/>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29"/>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29"/>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29"/>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29"/>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29"/>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29"/>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29"/>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29"/>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29"/>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29"/>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29"/>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29"/>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29"/>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29"/>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29"/>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29"/>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29"/>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29"/>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29"/>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29"/>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29"/>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29"/>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29"/>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29"/>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29"/>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29"/>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29"/>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29"/>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29"/>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29"/>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29"/>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29"/>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29"/>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29"/>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29"/>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29"/>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29"/>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29"/>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29"/>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29"/>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29"/>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29"/>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29"/>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29"/>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29"/>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29"/>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29"/>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29"/>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29"/>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29"/>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29"/>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29"/>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29"/>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29"/>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29"/>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29"/>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29"/>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29"/>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29"/>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29"/>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29"/>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29"/>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29"/>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29"/>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29"/>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29"/>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29"/>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29"/>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29"/>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29"/>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29"/>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29"/>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29"/>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29"/>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29"/>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29"/>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29"/>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29"/>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29"/>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29"/>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29"/>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29"/>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29"/>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29"/>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29"/>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29"/>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29"/>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29"/>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29"/>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29"/>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29"/>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29"/>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29"/>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29"/>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29"/>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29"/>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29"/>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29"/>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29"/>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29"/>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29"/>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29"/>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29"/>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29"/>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29"/>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29"/>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29"/>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29"/>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29"/>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29"/>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29"/>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29"/>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29"/>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29"/>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29"/>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29"/>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29"/>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29"/>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29"/>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29"/>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29"/>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29"/>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29"/>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29"/>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29"/>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29"/>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29"/>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29"/>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29"/>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29"/>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29"/>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29"/>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29"/>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29"/>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29"/>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29"/>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29"/>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29"/>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29"/>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29"/>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29"/>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29"/>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29"/>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29"/>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29"/>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29"/>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29"/>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29"/>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29"/>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29"/>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29"/>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29"/>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29"/>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29"/>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29"/>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29"/>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29"/>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29"/>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29"/>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29"/>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29"/>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29"/>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29"/>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29"/>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29"/>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29"/>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29"/>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29"/>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29"/>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29"/>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29"/>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29"/>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29"/>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29"/>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29"/>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29"/>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29"/>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29"/>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29"/>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29"/>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29"/>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29"/>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29"/>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29"/>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29"/>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29"/>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29"/>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29"/>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29"/>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29"/>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29"/>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29"/>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29"/>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29"/>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29"/>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29"/>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29"/>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29"/>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29"/>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29"/>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29"/>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29"/>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29"/>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29"/>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29"/>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29"/>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29"/>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29"/>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29"/>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29"/>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29"/>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29"/>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29"/>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29"/>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29"/>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29"/>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29"/>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29"/>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29"/>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29"/>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29"/>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29"/>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29"/>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29"/>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29"/>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29"/>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29"/>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29"/>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29"/>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29"/>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29"/>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29"/>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29"/>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29"/>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29"/>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29"/>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29"/>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29"/>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29"/>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29"/>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29"/>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29"/>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29"/>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29"/>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29"/>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29"/>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29"/>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29"/>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29"/>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29"/>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29"/>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29"/>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29"/>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29"/>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29"/>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29"/>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29"/>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29"/>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29"/>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29"/>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29"/>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29"/>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29"/>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29"/>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29"/>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29"/>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29"/>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29"/>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29"/>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29"/>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29"/>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29"/>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29"/>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29"/>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29"/>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29"/>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29"/>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29"/>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29"/>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29"/>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29"/>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29"/>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29"/>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29"/>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29"/>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29"/>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29"/>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29"/>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29"/>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29"/>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29"/>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29"/>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29"/>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29"/>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29"/>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29"/>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29"/>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29"/>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29"/>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29"/>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29"/>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29"/>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29"/>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29"/>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29"/>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29"/>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29"/>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29"/>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29"/>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29"/>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29"/>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29"/>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29"/>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29"/>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29"/>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29"/>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29"/>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29"/>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29"/>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29"/>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29"/>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29"/>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29"/>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29"/>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29"/>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29"/>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29"/>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29"/>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29"/>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29"/>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29"/>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29"/>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29"/>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29"/>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29"/>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29"/>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29"/>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29"/>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29"/>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29"/>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29"/>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29"/>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29"/>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29"/>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29"/>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29"/>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29"/>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29"/>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29"/>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29"/>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29"/>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29"/>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29"/>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29"/>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29"/>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29"/>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29"/>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29"/>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29"/>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29"/>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29"/>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29"/>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29"/>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29"/>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29"/>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29"/>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29"/>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29"/>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29"/>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29"/>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29"/>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29"/>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29"/>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29"/>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29"/>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29"/>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29"/>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29"/>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29"/>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29"/>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29"/>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29"/>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29"/>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29"/>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29"/>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29"/>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29"/>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29"/>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29"/>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29"/>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29"/>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29"/>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29"/>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29"/>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29"/>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29"/>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29"/>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29"/>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29"/>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29"/>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29"/>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29"/>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29"/>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29"/>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29"/>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29"/>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29"/>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29"/>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29"/>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29"/>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29"/>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29"/>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29"/>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29"/>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29"/>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29"/>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29"/>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29"/>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29"/>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29"/>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29"/>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29"/>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29"/>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29"/>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29"/>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29"/>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29"/>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29"/>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29"/>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29"/>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29"/>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29"/>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29"/>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29"/>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29"/>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29"/>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29"/>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29"/>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29"/>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29"/>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29"/>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29"/>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29"/>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29"/>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29"/>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29"/>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29"/>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29"/>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29"/>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29"/>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29"/>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29"/>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29"/>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29"/>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29"/>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29"/>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29"/>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29"/>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29"/>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29"/>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29"/>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29"/>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29"/>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29"/>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29"/>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29"/>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29"/>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29"/>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29"/>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29"/>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29"/>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29"/>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29"/>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29"/>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29"/>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29"/>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29"/>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29"/>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29"/>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29"/>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29"/>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29"/>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29"/>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29"/>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29"/>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29"/>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29"/>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29"/>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29"/>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29"/>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29"/>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29"/>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29"/>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29"/>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29"/>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29"/>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29"/>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29"/>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29"/>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29"/>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29"/>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29"/>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29"/>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29"/>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29"/>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29"/>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29"/>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29"/>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29"/>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29"/>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29"/>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29"/>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29"/>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29"/>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29"/>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29"/>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29"/>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29"/>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29"/>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29"/>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29"/>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29"/>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29"/>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29"/>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29"/>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29"/>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29"/>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29"/>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29"/>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29"/>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29"/>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29"/>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29"/>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29"/>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29"/>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29"/>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29"/>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29"/>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29"/>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29"/>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29"/>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29"/>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29"/>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29"/>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29"/>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29"/>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29"/>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29"/>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29"/>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29"/>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29"/>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29"/>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29"/>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29"/>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29"/>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29"/>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29"/>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29"/>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29"/>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29"/>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29"/>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29"/>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29"/>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29"/>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29"/>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29"/>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29"/>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29"/>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29"/>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29"/>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29"/>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29"/>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29"/>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29"/>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29"/>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29"/>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29"/>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29"/>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29"/>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29"/>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29"/>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29"/>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29"/>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29"/>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29"/>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29"/>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29"/>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29"/>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29"/>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29"/>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29"/>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29"/>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29"/>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29"/>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29"/>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29"/>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29"/>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29"/>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29"/>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29"/>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29"/>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29"/>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29"/>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29"/>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29"/>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29"/>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29"/>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29"/>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29"/>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29"/>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29"/>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29"/>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29"/>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29"/>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29"/>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29"/>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29"/>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29"/>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29"/>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29"/>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29"/>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29"/>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29"/>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29"/>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29"/>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29"/>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29"/>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29"/>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29"/>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29"/>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29"/>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29"/>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29"/>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29"/>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29"/>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29"/>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29"/>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29"/>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29"/>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29"/>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29"/>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29"/>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29"/>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29"/>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29"/>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29"/>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29"/>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29"/>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29"/>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29"/>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29"/>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29"/>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29"/>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29"/>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29"/>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29"/>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29"/>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29"/>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29"/>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29"/>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29"/>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29"/>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29"/>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29"/>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29"/>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29"/>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29"/>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29"/>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29"/>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29"/>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29"/>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29"/>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29"/>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29"/>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29"/>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29"/>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29"/>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29"/>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29"/>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29"/>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29"/>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29"/>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29"/>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29"/>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29"/>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29"/>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29"/>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29"/>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29"/>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29"/>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29"/>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29"/>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29"/>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29"/>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29"/>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29"/>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29"/>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29"/>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29"/>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29"/>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29"/>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29"/>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29"/>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29"/>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29"/>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29"/>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29"/>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29"/>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29"/>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29"/>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29"/>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29"/>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29"/>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29"/>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29"/>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29"/>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29"/>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29"/>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29"/>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29"/>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29"/>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29"/>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29"/>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29"/>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29"/>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29"/>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C52:F53"/>
    <mergeCell ref="C49:F50"/>
    <mergeCell ref="C20:D20"/>
    <mergeCell ref="C23:F23"/>
    <mergeCell ref="C16:D16"/>
    <mergeCell ref="C17:D17"/>
    <mergeCell ref="C18:D18"/>
    <mergeCell ref="E35:F35"/>
    <mergeCell ref="A29:F30"/>
    <mergeCell ref="C41:F42"/>
    <mergeCell ref="A37:F38"/>
    <mergeCell ref="C19:D19"/>
    <mergeCell ref="C15:D15"/>
    <mergeCell ref="C21:D21"/>
    <mergeCell ref="C22:D22"/>
    <mergeCell ref="C43:F43"/>
    <mergeCell ref="C45:F46"/>
    <mergeCell ref="C14:D14"/>
    <mergeCell ref="A13:F13"/>
    <mergeCell ref="A2:F2"/>
    <mergeCell ref="A1:F1"/>
    <mergeCell ref="B4:C4"/>
    <mergeCell ref="E4:F4"/>
  </mergeCells>
  <conditionalFormatting sqref="C23:F23 A29">
    <cfRule type="expression" dxfId="14" priority="1">
      <formula>$C$23="Minimum Loan Amount is Rs. 2.50  million"</formula>
    </cfRule>
  </conditionalFormatting>
  <conditionalFormatting sqref="B26:E26">
    <cfRule type="expression" dxfId="13" priority="2">
      <formula>$E$22&lt;$B$185</formula>
    </cfRule>
  </conditionalFormatting>
  <conditionalFormatting sqref="B26:E26">
    <cfRule type="expression" dxfId="12" priority="3">
      <formula>$E$22&lt;$B$186</formula>
    </cfRule>
  </conditionalFormatting>
  <conditionalFormatting sqref="B26:E26">
    <cfRule type="expression" dxfId="11" priority="4">
      <formula>$E$22&lt;$B$187</formula>
    </cfRule>
  </conditionalFormatting>
  <conditionalFormatting sqref="C23:F23 B26:E26">
    <cfRule type="expression" dxfId="10" priority="5">
      <formula>$C$23=$E$184</formula>
    </cfRule>
  </conditionalFormatting>
  <conditionalFormatting sqref="C23:F23 B26:E26">
    <cfRule type="expression" dxfId="9" priority="6">
      <formula>$C$23=$E$185</formula>
    </cfRule>
  </conditionalFormatting>
  <conditionalFormatting sqref="C23:F23 B26:E26">
    <cfRule type="expression" dxfId="8" priority="7">
      <formula>$C$23=$E$186</formula>
    </cfRule>
  </conditionalFormatting>
  <conditionalFormatting sqref="C23:F23 B26:E26">
    <cfRule type="expression" dxfId="7" priority="8">
      <formula>$C$23=$E$187</formula>
    </cfRule>
  </conditionalFormatting>
  <conditionalFormatting sqref="B32:E32">
    <cfRule type="expression" dxfId="6" priority="9">
      <formula>$E$22&lt;$B$185</formula>
    </cfRule>
  </conditionalFormatting>
  <conditionalFormatting sqref="B32:E32">
    <cfRule type="expression" dxfId="5" priority="10">
      <formula>$E$22&lt;$B$186</formula>
    </cfRule>
  </conditionalFormatting>
  <conditionalFormatting sqref="B32:E32">
    <cfRule type="expression" dxfId="4" priority="11">
      <formula>$E$22&lt;$B$187</formula>
    </cfRule>
  </conditionalFormatting>
  <conditionalFormatting sqref="B32:E32">
    <cfRule type="expression" dxfId="3" priority="12">
      <formula>$C$23=$E$184</formula>
    </cfRule>
  </conditionalFormatting>
  <conditionalFormatting sqref="B32:E32">
    <cfRule type="expression" dxfId="2" priority="13">
      <formula>$C$23=$E$185</formula>
    </cfRule>
  </conditionalFormatting>
  <conditionalFormatting sqref="B32:E32">
    <cfRule type="expression" dxfId="1" priority="14">
      <formula>$C$23=$E$186</formula>
    </cfRule>
  </conditionalFormatting>
  <conditionalFormatting sqref="B32:E32">
    <cfRule type="expression" dxfId="0" priority="15">
      <formula>$C$23=$E$187</formula>
    </cfRule>
  </conditionalFormatting>
  <dataValidations count="5">
    <dataValidation type="list" allowBlank="1" showErrorMessage="1" sqref="F6">
      <formula1>$B$193:$B$201</formula1>
    </dataValidation>
    <dataValidation type="list" allowBlank="1" showErrorMessage="1" sqref="C11">
      <formula1>$E$92:$E$96</formula1>
    </dataValidation>
    <dataValidation type="list" allowBlank="1" showErrorMessage="1" sqref="C9">
      <formula1>$E$154:$E$159</formula1>
    </dataValidation>
    <dataValidation type="list" allowBlank="1" showErrorMessage="1" sqref="C10">
      <formula1>$C$137:$C$144</formula1>
    </dataValidation>
    <dataValidation type="list" allowBlank="1" showErrorMessage="1" sqref="F11">
      <formula1>$C$170:$C$171</formula1>
    </dataValidation>
  </dataValidations>
  <pageMargins left="0.95" right="0.45" top="0.5" bottom="0.25" header="0" footer="0"/>
  <pageSetup paperSize="9" scale="7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Sadesh Manaranju</dc:creator>
  <cp:lastModifiedBy>Windows User</cp:lastModifiedBy>
  <dcterms:created xsi:type="dcterms:W3CDTF">2019-05-03T14:36:36Z</dcterms:created>
  <dcterms:modified xsi:type="dcterms:W3CDTF">2019-05-03T14:36:36Z</dcterms:modified>
</cp:coreProperties>
</file>