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0" yWindow="150" windowWidth="28755" windowHeight="14310"/>
  </bookViews>
  <sheets>
    <sheet name="Totals" sheetId="1" r:id="rId1"/>
    <sheet name="Details" sheetId="2" r:id="rId2"/>
  </sheets>
  <calcPr/>
</workbook>
</file>

<file path=xl/calcChain.xml><?xml version="1.0" encoding="utf-8"?>
<calcChain xmlns="http://schemas.openxmlformats.org/spreadsheetml/2006/main">
  <c i="1" r="E8"/>
  <c r="D8"/>
  <c r="W11"/>
  <c r="P10"/>
  <c r="O10"/>
  <c r="C5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i="2"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i="1" r="L7"/>
  <c r="I6"/>
  <c r="I7"/>
  <c r="D5"/>
  <c r="L6"/>
  <c r="L5"/>
  <c r="C8"/>
</calcChain>
</file>

<file path=xl/comments1.xml><?xml version="1.0" encoding="utf-8"?>
<comments xmlns="http://schemas.openxmlformats.org/spreadsheetml/2006/main">
  <authors>
    <author>cdingler</author>
    <author>Autor</author>
  </authors>
  <commentList>
    <comment ref="E4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cf. recommendation from page 8 (Gordy, 07)</t>
        </r>
      </text>
    </comment>
    <comment ref="D5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chosen from AH13</t>
        </r>
      </text>
    </comment>
    <comment ref="F5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confidence level</t>
        </r>
      </text>
    </comment>
    <comment ref="L5" authorId="1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"1" from Gordy paper</t>
        </r>
      </text>
    </comment>
    <comment ref="L6" authorId="1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value "1/0,25" from Gordy paper</t>
        </r>
      </text>
    </comment>
    <comment ref="H7" authorId="1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 xml:space="preserve">
as defined in Gordy paper</t>
        </r>
      </text>
    </comment>
    <comment ref="E8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absolute</t>
        </r>
      </text>
    </comment>
    <comment ref="W10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"full" method
p.7 (Gordy)</t>
        </r>
      </text>
    </comment>
    <comment ref="I11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with cap (5y) and floor (1y)</t>
        </r>
      </text>
    </comment>
    <comment ref="K11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floor: 1y
cap: 5y</t>
        </r>
      </text>
    </comment>
    <comment ref="W11" authorId="0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 xml:space="preserve">
relative</t>
        </r>
      </text>
    </comment>
  </commentList>
</comments>
</file>

<file path=xl/sharedStrings.xml><?xml version="1.0" encoding="utf-8"?>
<sst xmlns="http://schemas.openxmlformats.org/spreadsheetml/2006/main">
  <si>
    <t>Calculation Expected/Unexpected Loss and Granularity approach for Risk Planning Creation Date:</t>
  </si>
  <si>
    <t>Basic Data from:</t>
  </si>
  <si>
    <t>K*</t>
  </si>
  <si>
    <t>delta</t>
  </si>
  <si>
    <t>nü</t>
  </si>
  <si>
    <t>Level of confidence</t>
  </si>
  <si>
    <t>p (alpha)</t>
  </si>
  <si>
    <t>b (beta)</t>
  </si>
  <si>
    <t>mean</t>
  </si>
  <si>
    <t>Gamma_inv</t>
  </si>
  <si>
    <t>variance</t>
  </si>
  <si>
    <t>Expected Loss</t>
  </si>
  <si>
    <t>Unexpected Loss</t>
  </si>
  <si>
    <t>Granularity Approach</t>
  </si>
  <si>
    <t>confidence level</t>
  </si>
  <si>
    <t>IRBA (Art. 153)</t>
  </si>
  <si>
    <t>GA_n (rel.)</t>
  </si>
  <si>
    <t>Obligor Identifier</t>
  </si>
  <si>
    <t>Obligor name
(first single borrower name from list)</t>
  </si>
  <si>
    <t>sub-borrowers
(counter)</t>
  </si>
  <si>
    <t>final EaD
(total sum)</t>
  </si>
  <si>
    <t>LGD</t>
  </si>
  <si>
    <t>PD
(EaD weighted)</t>
  </si>
  <si>
    <t>PD
(3 bps floor)</t>
  </si>
  <si>
    <t>Indicator of floor</t>
  </si>
  <si>
    <t>Maturity
(EaD weighted)</t>
  </si>
  <si>
    <t>R
(coefficient of correlation)</t>
  </si>
  <si>
    <t>M
(maturity)</t>
  </si>
  <si>
    <t>b
(maturity adjustment)</t>
  </si>
  <si>
    <t>RW
(LGD from ER(1))</t>
  </si>
  <si>
    <t>UL
(RW*exposure*8%)</t>
  </si>
  <si>
    <t>EL
LGD spec</t>
  </si>
  <si>
    <t>EL
LGD 45%</t>
  </si>
  <si>
    <t xml:space="preserve">s_i
</t>
  </si>
  <si>
    <t>K_i</t>
  </si>
  <si>
    <t>R_i</t>
  </si>
  <si>
    <t>ELGD_i</t>
  </si>
  <si>
    <t>VLGD_i</t>
  </si>
  <si>
    <t>C_i</t>
  </si>
  <si>
    <t>1001</t>
  </si>
  <si>
    <t>COMMERZBANK AG</t>
  </si>
  <si>
    <t>1002</t>
  </si>
  <si>
    <t>BANK OF TOKYO - MITSUBISHI GROUP</t>
  </si>
  <si>
    <t>1004</t>
  </si>
  <si>
    <t>BNP PARIBAS GROUP</t>
  </si>
  <si>
    <t>1013</t>
  </si>
  <si>
    <t>RABOBANK INTERN.UTRECHT BR.</t>
  </si>
  <si>
    <t>1016</t>
  </si>
  <si>
    <t>FEDERAL REPUBLIC OF GERMANY</t>
  </si>
  <si>
    <t>1023</t>
  </si>
  <si>
    <t>CITIBANK</t>
  </si>
  <si>
    <t>1034</t>
  </si>
  <si>
    <t>HSBC LTD., HONG KONG</t>
  </si>
  <si>
    <t>1075</t>
  </si>
  <si>
    <t>SNC KUMQUAT 2 BAIL</t>
  </si>
  <si>
    <t>1076</t>
  </si>
  <si>
    <t>CREDIT SUISSE ZUERICH</t>
  </si>
  <si>
    <t>1119</t>
  </si>
  <si>
    <t>DEUTSCHE BANK</t>
  </si>
  <si>
    <t>1135</t>
  </si>
  <si>
    <t>HUA XIA BANK BEIJING</t>
  </si>
  <si>
    <t>1161</t>
  </si>
  <si>
    <t>BMW FINANCE N.V.</t>
  </si>
  <si>
    <t>1219</t>
  </si>
  <si>
    <t>CHINA CITIC BANK</t>
  </si>
  <si>
    <t>1222</t>
  </si>
  <si>
    <t>SOCIETE GENERAL GROUP</t>
  </si>
  <si>
    <t>1257</t>
  </si>
  <si>
    <t>BANK OF COMMUNICATION TOKYO</t>
  </si>
  <si>
    <t>1288</t>
  </si>
  <si>
    <t>THYSSENKRUPP AG</t>
  </si>
  <si>
    <t>1355</t>
  </si>
  <si>
    <t>SUNNY INDUSTRIAL SYSTEM GMBH</t>
  </si>
  <si>
    <t>1364</t>
  </si>
  <si>
    <t>DACHSER GMBH &amp; CO. KG</t>
  </si>
  <si>
    <t>1378</t>
  </si>
  <si>
    <t>B. BRAUN MELSUNGEN AG</t>
  </si>
  <si>
    <t>1379</t>
  </si>
  <si>
    <t>LEONI AG</t>
  </si>
  <si>
    <t>1380</t>
  </si>
  <si>
    <t>HOYER NEDERLAND B.V. ROTTERDAM</t>
  </si>
  <si>
    <t>1382</t>
  </si>
  <si>
    <t>ZF FRIEDRICHSHAFEN AG</t>
  </si>
  <si>
    <t>1389</t>
  </si>
  <si>
    <t>KSB AG</t>
  </si>
  <si>
    <t>1542</t>
  </si>
  <si>
    <t xml:space="preserve">FUJIAN QUANZHOU NANXING MARBLE CO.,LTD </t>
  </si>
  <si>
    <t>1556</t>
  </si>
  <si>
    <t>GLOBUS HOLDING GMBH &amp; CO. KG</t>
  </si>
  <si>
    <t>1582</t>
  </si>
  <si>
    <t xml:space="preserve">SHENYANG TONGFANG MULTIMEDIA TECHNOLOGY </t>
  </si>
  <si>
    <t>1592</t>
  </si>
  <si>
    <t>SHANDONG RUYI TECHNOLOGY GROUP CO., LTD</t>
  </si>
  <si>
    <t>1768</t>
  </si>
  <si>
    <t>PING AN BANK CO.,LTD</t>
  </si>
  <si>
    <t>1770</t>
  </si>
  <si>
    <t>UNITED INTERNET AG</t>
  </si>
  <si>
    <t>10000</t>
  </si>
  <si>
    <t>CCB GROUP</t>
  </si>
  <si>
    <t>20000</t>
  </si>
  <si>
    <t>BANK OF CHINA GROUP</t>
  </si>
  <si>
    <t>30000</t>
  </si>
  <si>
    <t>ICBC GROUP</t>
  </si>
  <si>
    <t>40000</t>
  </si>
  <si>
    <t>AGRICULTURAL BANK OF CHINA GROUP</t>
  </si>
  <si>
    <t>50000</t>
  </si>
  <si>
    <t>CHINA EVERBRIGHT BANK GROUP</t>
  </si>
  <si>
    <t>90000</t>
  </si>
  <si>
    <t>KSM CASTINGS GROUP GMBH</t>
  </si>
  <si>
    <t>100000</t>
  </si>
  <si>
    <t>TIPTOP ENERGY AND CENTURY BRIGHT CAPITAL INVESTMENT LTD.</t>
  </si>
  <si>
    <t>101000</t>
  </si>
  <si>
    <t>CAROLINE 14 SAS</t>
  </si>
  <si>
    <t>67803082</t>
  </si>
  <si>
    <t>LI, PING</t>
  </si>
  <si>
    <t>67803111</t>
  </si>
  <si>
    <t xml:space="preserve">LIYUAN JULIA ZHU  -  DR.YUTONG ZHU</t>
  </si>
  <si>
    <t>67803204</t>
  </si>
  <si>
    <t>DR.KNAPP</t>
  </si>
  <si>
    <t>67803205</t>
  </si>
  <si>
    <t>MRS.JIN ZHEN</t>
  </si>
  <si>
    <t>67803329</t>
  </si>
  <si>
    <t>MR.DR.KE QIAO</t>
  </si>
  <si>
    <t>67803385</t>
  </si>
  <si>
    <t>NANTONG TIANZE CHEMICAL CO., LTD</t>
  </si>
  <si>
    <t>67803402</t>
  </si>
  <si>
    <t>MR WEIGUO WANG</t>
  </si>
  <si>
    <t>67803414</t>
  </si>
  <si>
    <t>MR. AIYI SUN</t>
  </si>
  <si>
    <t>67803421</t>
  </si>
  <si>
    <t>ALTANA AG</t>
  </si>
  <si>
    <t>67803435</t>
  </si>
  <si>
    <t>EVO AG</t>
  </si>
  <si>
    <t>67803439</t>
  </si>
  <si>
    <t>DR. GUANGJIAN YU</t>
  </si>
  <si>
    <t>67803482</t>
  </si>
  <si>
    <t>JF HILLEBRAND GROUP AG</t>
  </si>
  <si>
    <t>67803485</t>
  </si>
  <si>
    <t>NBHX AUTOMOTIVE SYSTEM GMBH</t>
  </si>
  <si>
    <t>67803490</t>
  </si>
  <si>
    <t>CREDIT SWISS LONDON BRANCH</t>
  </si>
  <si>
    <t>67803504</t>
  </si>
  <si>
    <t>SHANDONG LINGLONG TYRE CO.,LTD</t>
  </si>
  <si>
    <t>67803515</t>
  </si>
  <si>
    <t>SICHUAN HYUNDAI MOTOR COMPANY</t>
  </si>
  <si>
    <t>67803519</t>
  </si>
  <si>
    <t>SHANGHAI FREE TRADE ZONE UNITED DEVELOPEMENT</t>
  </si>
  <si>
    <t>67803520</t>
  </si>
  <si>
    <t>BLUE OCEAN FINANCE LEASING COMPANY LIMITED</t>
  </si>
  <si>
    <t>67803526</t>
  </si>
  <si>
    <t>ANHUI YUCHENG FINANCIAL LEASING CO.,LTD.</t>
  </si>
  <si>
    <t>67803528</t>
  </si>
  <si>
    <t>JIANGSU JINMAO FINANCIAL LEASING CO.LTD,SUZHOU/CHINA</t>
  </si>
  <si>
    <t>67803531</t>
  </si>
  <si>
    <t>AUTOROUTES PARIS-RHIN-RHONE S.A.(APPR)</t>
  </si>
  <si>
    <t>67803532</t>
  </si>
  <si>
    <t>EIFFARIE</t>
  </si>
  <si>
    <t>67803537</t>
  </si>
  <si>
    <t>WANHUA CHEMICAL (NINGBO) CHLOR-ALKALI CO.LTD.</t>
  </si>
  <si>
    <t>67803539</t>
  </si>
  <si>
    <t>SHENZHEN SINO-BENNY LPG CO.,LTD.</t>
  </si>
  <si>
    <t>67803542</t>
  </si>
  <si>
    <t>ORIENT TECHNOLOGIES B.V.</t>
  </si>
  <si>
    <t>67803543</t>
  </si>
  <si>
    <t>CHEMCHINA PETROCHEMICAL CO.LTD</t>
  </si>
  <si>
    <t>67803548</t>
  </si>
  <si>
    <t>TIANYU WOOL INDUSTRY (ZHANGJIAGANG FREE TRADE ZONE)CO.,LTD</t>
  </si>
  <si>
    <t>67803549</t>
  </si>
  <si>
    <t>HUAGANG GAS GROUP CO.,LTD.</t>
  </si>
  <si>
    <t>67803550</t>
  </si>
  <si>
    <t>SOCIETE INTERNATIONALE DES MOTEURS BAUDOUIN</t>
  </si>
  <si>
    <t>67803552</t>
  </si>
  <si>
    <t>STEINHOFF EUROPE AG</t>
  </si>
  <si>
    <t>67803553</t>
  </si>
  <si>
    <t>WEIHAI SHANHUA WEAVERS CARPET CO.,LTD.</t>
  </si>
  <si>
    <t>67803556</t>
  </si>
  <si>
    <t>ZHANGJIAGANG WANDA STEEL STRIP CO.,LTD.</t>
  </si>
  <si>
    <t>67803557</t>
  </si>
  <si>
    <t>SCHALTBAU HOLDING AG</t>
  </si>
  <si>
    <t>67803558</t>
  </si>
  <si>
    <t>MEGAL MITTEL-EUROPAEISCHE-GASLEITUNGSGES.MBH &amp; CO.KG</t>
  </si>
  <si>
    <t>67803568</t>
  </si>
  <si>
    <t>BANK OF COMMUNICATIONS MACAU BRANCH</t>
  </si>
  <si>
    <t>67803569</t>
  </si>
  <si>
    <t>FUBA AUTOMOTIVE ELECTRONICS GMBH</t>
  </si>
  <si>
    <t>67803570</t>
  </si>
  <si>
    <t>ORPEA SA,FRANCE</t>
  </si>
  <si>
    <t>67803575</t>
  </si>
  <si>
    <t>AMER SPORTS CORPORATION,HELSINKI</t>
  </si>
  <si>
    <t>67803576</t>
  </si>
  <si>
    <t>STADTWERKE DUESSELDORF AG</t>
  </si>
  <si>
    <t>67803581</t>
  </si>
  <si>
    <t>KNOWLEDGE SILICON VALLEY LIMITED,UNITED KINGDOM</t>
  </si>
  <si>
    <t>67820369</t>
  </si>
  <si>
    <t>FUJIAN HAIXIA BANK CO. LTD.</t>
  </si>
  <si>
    <t>67831075</t>
  </si>
  <si>
    <t>METRO AG</t>
  </si>
  <si>
    <t>90053476</t>
  </si>
  <si>
    <t>COMMERCIAL LOANS</t>
  </si>
  <si>
    <t>90053477</t>
  </si>
  <si>
    <t>SYNDICATED LOANS</t>
  </si>
  <si>
    <t>90053478</t>
  </si>
  <si>
    <t>90053479</t>
  </si>
  <si>
    <t>90053480</t>
  </si>
  <si>
    <t>90053481</t>
  </si>
  <si>
    <t>90053482</t>
  </si>
  <si>
    <t>90053483</t>
  </si>
  <si>
    <t>90053484</t>
  </si>
  <si>
    <t>90053485</t>
  </si>
  <si>
    <t>FUNDED RISK PARTICIPATION</t>
  </si>
  <si>
    <t>90053486</t>
  </si>
  <si>
    <t>AUTHORIZED PAYMENTS</t>
  </si>
  <si>
    <t>90053487</t>
  </si>
  <si>
    <t>90053488</t>
  </si>
  <si>
    <t>90053489</t>
  </si>
  <si>
    <t>90053490</t>
  </si>
  <si>
    <t>90053491</t>
  </si>
  <si>
    <t>90053492</t>
  </si>
  <si>
    <t>90053493</t>
  </si>
  <si>
    <t>90053494</t>
  </si>
  <si>
    <t>90053495</t>
  </si>
  <si>
    <t>90053496</t>
  </si>
  <si>
    <t>90053497</t>
  </si>
  <si>
    <t>90053498</t>
  </si>
  <si>
    <t>Details - Calculation Expected/Unexpected Loss and Granularity approach for Risk Planning Creation Date:</t>
  </si>
  <si>
    <t>Business Type</t>
  </si>
  <si>
    <t>Obligor Rate</t>
  </si>
  <si>
    <t>Counterparty/Issuer/Collateral Name</t>
  </si>
  <si>
    <t>Client No</t>
  </si>
  <si>
    <t>Maturity Date</t>
  </si>
  <si>
    <t>Remaining Year(s) to Maturity</t>
  </si>
  <si>
    <t>Credit Outstanding (EUR Equ)</t>
  </si>
  <si>
    <t>Net Credit Outstanding Amount EUR</t>
  </si>
  <si>
    <t>InternalInfo</t>
  </si>
  <si>
    <t>PD</t>
  </si>
  <si>
    <t>(1-ER_45)</t>
  </si>
  <si>
    <t>Credit Risk Amount EUR Equ (ER45)</t>
  </si>
  <si>
    <t>Net Credit Risk Amount EUR Equ (ER45)</t>
  </si>
  <si>
    <t>Core Definition</t>
  </si>
  <si>
    <t>Client Group</t>
  </si>
  <si>
    <t>Client Group Name</t>
  </si>
  <si>
    <t>Maturity Without Cap Floor</t>
  </si>
  <si>
    <t>EaD weigthed Maturity Without Cap Floor</t>
  </si>
  <si>
    <t>PD x Final EaD</t>
  </si>
  <si>
    <t>LGD final EaD weighted</t>
  </si>
  <si>
    <t>Input Type</t>
  </si>
  <si>
    <t>Projection Year</t>
  </si>
  <si>
    <t>Risk Date</t>
  </si>
  <si>
    <t>Creation Date</t>
  </si>
  <si>
    <t>MM TRANSACTIONS</t>
  </si>
  <si>
    <t>2</t>
  </si>
  <si>
    <t>CHINA CONSTRUCTION BANK CORPORATION LUXEMBOURG BRANCH</t>
  </si>
  <si>
    <t>67803396</t>
  </si>
  <si>
    <t>None</t>
  </si>
  <si>
    <t xml:space="preserve">Exceptional_x000d_
</t>
  </si>
  <si>
    <t>A</t>
  </si>
  <si>
    <t>BANK NOSTRO ACCOUNTS</t>
  </si>
  <si>
    <t>CCB (ASIA) CORP. LTD. HK</t>
  </si>
  <si>
    <t>67820079</t>
  </si>
  <si>
    <t>CCB (LONDON) LTD.</t>
  </si>
  <si>
    <t>67811005</t>
  </si>
  <si>
    <t>5</t>
  </si>
  <si>
    <t>67803436</t>
  </si>
  <si>
    <t xml:space="preserve">Outstanding_x000d_
</t>
  </si>
  <si>
    <t>3</t>
  </si>
  <si>
    <t>67820100</t>
  </si>
  <si>
    <t>FX DEAL</t>
  </si>
  <si>
    <t xml:space="preserve">Excellent_x000d_
</t>
  </si>
  <si>
    <t>1</t>
  </si>
  <si>
    <t>BANK OF TOKYO-MITSUBISHI UFJ</t>
  </si>
  <si>
    <t>67820287</t>
  </si>
  <si>
    <t>FX TRANSACTIONS</t>
  </si>
  <si>
    <t>BNP PARIBAS HONG KONG BRANCH</t>
  </si>
  <si>
    <t>67820272</t>
  </si>
  <si>
    <t>BNP PARIBAS PARIS</t>
  </si>
  <si>
    <t>67820123</t>
  </si>
  <si>
    <t>67831256</t>
  </si>
  <si>
    <t>67820425</t>
  </si>
  <si>
    <t>SECURITIES</t>
  </si>
  <si>
    <t>67803426</t>
  </si>
  <si>
    <t>CITIBANK NA LONDON</t>
  </si>
  <si>
    <t>67820171</t>
  </si>
  <si>
    <t>CITIBANK NA NEW YORK</t>
  </si>
  <si>
    <t>67820125</t>
  </si>
  <si>
    <t>67820190</t>
  </si>
  <si>
    <t>67831203</t>
  </si>
  <si>
    <t>67820185</t>
  </si>
  <si>
    <t>DEUTSCHE BANK LONDON</t>
  </si>
  <si>
    <t>67803487</t>
  </si>
  <si>
    <t xml:space="preserve">DEUTSCHE BANK LONDON                                        </t>
  </si>
  <si>
    <t>DEUTSCHE BANK AG FFM.</t>
  </si>
  <si>
    <t>67820187</t>
  </si>
  <si>
    <t>GUARANTEES</t>
  </si>
  <si>
    <t>DEUTSCHE BANK AG ULM</t>
  </si>
  <si>
    <t>67820426</t>
  </si>
  <si>
    <t>IRREVOCABLE CREDIT COMMITMENT</t>
  </si>
  <si>
    <t>67820300</t>
  </si>
  <si>
    <t>67831048</t>
  </si>
  <si>
    <t>FORFAITING + FACTORING THIRD PARTIES</t>
  </si>
  <si>
    <t>67820254</t>
  </si>
  <si>
    <t>SOCIETE GENERALE, PARIS</t>
  </si>
  <si>
    <t>67820259</t>
  </si>
  <si>
    <t>67803476</t>
  </si>
  <si>
    <t>6</t>
  </si>
  <si>
    <t>67831155</t>
  </si>
  <si>
    <t>67831215</t>
  </si>
  <si>
    <t>DACHSER SE</t>
  </si>
  <si>
    <t>67831262</t>
  </si>
  <si>
    <t>67803031</t>
  </si>
  <si>
    <t>67803033</t>
  </si>
  <si>
    <t>67803034</t>
  </si>
  <si>
    <t>67803035</t>
  </si>
  <si>
    <t>ROBERT BOSCH AUTOMOTIVE STEERING GMBH</t>
  </si>
  <si>
    <t>67803044</t>
  </si>
  <si>
    <t>ZF LENKSYSTEME GMBH</t>
  </si>
  <si>
    <t>67803045</t>
  </si>
  <si>
    <t>FUJIAN QUANZHOU NANXING MARBLE CO.,LTD</t>
  </si>
  <si>
    <t>67803199</t>
  </si>
  <si>
    <t>67803221</t>
  </si>
  <si>
    <t>8</t>
  </si>
  <si>
    <t>SHENYANG TONGFANG MULTIMEDIA TECHNOLOGY CO.,LTD</t>
  </si>
  <si>
    <t>67803246</t>
  </si>
  <si>
    <t xml:space="preserve">Very good_x000d_
</t>
  </si>
  <si>
    <t>SHANDONG RUYI TECHNOLOGY GROUP CO.,LTD</t>
  </si>
  <si>
    <t>67803257</t>
  </si>
  <si>
    <t>JINING RUYI PRINTING AND DYEING CO.,LTD</t>
  </si>
  <si>
    <t>67803261</t>
  </si>
  <si>
    <t>JINING RUYI PRINTING AND DYEING CO., LTD</t>
  </si>
  <si>
    <t>67803512</t>
  </si>
  <si>
    <t>67803518</t>
  </si>
  <si>
    <t>BANK OF CHINA HO BEIJING</t>
  </si>
  <si>
    <t>67820397</t>
  </si>
  <si>
    <t>BANK OF CHINA NEW YORK BR.</t>
  </si>
  <si>
    <t>67820219</t>
  </si>
  <si>
    <t>ICBK HEAD OFFICE, BEIJING</t>
  </si>
  <si>
    <t>67820159</t>
  </si>
  <si>
    <t>ICBC LUXEMBOURG BRANCH</t>
  </si>
  <si>
    <t>67820192</t>
  </si>
  <si>
    <t>ICBC DUBAI BRANCH</t>
  </si>
  <si>
    <t>67803509</t>
  </si>
  <si>
    <t>AGRICULTURAL BANK OF CHINA</t>
  </si>
  <si>
    <t>67820181</t>
  </si>
  <si>
    <t>AGRICULTURAL BANK OF CHINA LIMITED TOKYO BRANCH</t>
  </si>
  <si>
    <t>67803423</t>
  </si>
  <si>
    <t>4</t>
  </si>
  <si>
    <t>CHINA EVERBRIGHT BANK CO LTD</t>
  </si>
  <si>
    <t>67820306</t>
  </si>
  <si>
    <t>MORTGAGE LOANS</t>
  </si>
  <si>
    <t>DR.MICHAEL HEINRICH ERICH KNAPP</t>
  </si>
  <si>
    <t>NANTONG TENDENCI CHEMICAL CO.,LTD</t>
  </si>
  <si>
    <t>10</t>
  </si>
  <si>
    <t xml:space="preserve">Good_x000d_
</t>
  </si>
  <si>
    <t>7</t>
  </si>
  <si>
    <t>9</t>
  </si>
  <si>
    <t>13</t>
  </si>
  <si>
    <t xml:space="preserve">Acceptable_x000d_
</t>
  </si>
  <si>
    <t>PREFINANCINGS THIRD BANKS</t>
  </si>
  <si>
    <t>67831269</t>
  </si>
  <si>
    <t>CASHPLEDGE</t>
  </si>
  <si>
    <t>M</t>
  </si>
</sst>
</file>

<file path=xl/styles.xml><?xml version="1.0" encoding="utf-8"?>
<styleSheet xmlns="http://schemas.openxmlformats.org/spreadsheetml/2006/main">
  <numFmts count="6">
    <numFmt numFmtId="164" formatCode="0.00000000"/>
    <numFmt numFmtId="165" formatCode="0.000000"/>
    <numFmt numFmtId="166" formatCode="0.0000000000"/>
    <numFmt numFmtId="167" formatCode="0.000000000000"/>
    <numFmt numFmtId="168" formatCode="#,##0.0000000"/>
    <numFmt numFmtId="169" formatCode="0.00000"/>
  </numFmts>
  <fonts count="17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1"/>
      <name val="Calibri"/>
      <scheme val="minor"/>
    </font>
    <font>
      <b/>
      <sz val="10"/>
      <name val="Arial"/>
    </font>
    <font>
      <b/>
      <sz val="12"/>
      <color theme="1"/>
      <name val="Arial"/>
    </font>
    <font>
      <b/>
      <sz val="12"/>
      <name val="Arial"/>
    </font>
    <font>
      <i/>
      <sz val="10"/>
      <color theme="1"/>
      <name val="Arial"/>
    </font>
    <font>
      <b/>
      <sz val="12"/>
      <color theme="1"/>
      <name val="Calibri"/>
      <scheme val="minor"/>
    </font>
    <font>
      <sz val="10"/>
      <name val="Arial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  <font>
      <i/>
      <sz val="11"/>
      <color rgb="FF7F7F7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799890133365886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4" tint="0.799890133365886"/>
        <bgColor indexed="65"/>
      </patternFill>
    </fill>
  </fills>
  <borders count="23">
    <border/>
    <border>
      <top style="medium">
        <color indexed="64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indexed="64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bottom style="thin">
        <color indexed="64"/>
      </bottom>
    </border>
    <border>
      <right style="thin">
        <color rgb="FF7F7F7F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9">
    <xf numFmtId="0" fontId="0" fillId="0" borderId="0"/>
    <xf numFmtId="0" fontId="12" fillId="4" borderId="21" applyNumberFormat="0" applyAlignment="0" applyProtection="0"/>
    <xf numFmtId="0" fontId="13" fillId="5" borderId="18" applyNumberFormat="0" applyAlignment="0" applyProtection="0"/>
    <xf numFmtId="0" fontId="0" fillId="6" borderId="0" applyNumberFormat="0" applyBorder="0" applyAlignment="0" applyProtection="0"/>
    <xf numFmtId="0" fontId="14" fillId="7" borderId="0" applyNumberFormat="0" applyBorder="0" applyAlignment="0" applyProtection="0"/>
    <xf numFmtId="0" fontId="0" fillId="8" borderId="9" applyNumberFormat="0" applyFont="0" applyAlignment="0" applyProtection="0"/>
    <xf numFmtId="0" fontId="15" fillId="4" borderId="18" applyNumberFormat="0" applyAlignment="0" applyProtection="0"/>
    <xf numFmtId="0" fontId="16" fillId="0" borderId="0" applyNumberFormat="0" applyFill="0" applyBorder="0" applyAlignment="0" applyProtection="0"/>
    <xf numFmtId="0" fontId="0" fillId="9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3" fillId="3" borderId="2" xfId="1" applyFont="1" applyFill="1" applyBorder="1" applyAlignment="1">
      <alignment vertical="top" wrapText="1"/>
    </xf>
    <xf numFmtId="0" fontId="4" fillId="3" borderId="3" xfId="2" applyFont="1" applyFill="1" applyBorder="1" applyAlignment="1">
      <alignment wrapText="1"/>
    </xf>
    <xf numFmtId="0" fontId="0" fillId="2" borderId="4" xfId="3" applyFont="1" applyFill="1" applyBorder="1"/>
    <xf numFmtId="0" fontId="5" fillId="0" borderId="1" xfId="0" applyFont="1" applyFill="1" applyBorder="1"/>
    <xf numFmtId="0" fontId="0" fillId="2" borderId="1" xfId="0" applyFont="1" applyFill="1" applyBorder="1"/>
    <xf numFmtId="0" fontId="1" fillId="0" borderId="5" xfId="0" applyFont="1" applyFill="1" applyBorder="1"/>
    <xf numFmtId="0" fontId="1" fillId="0" borderId="0" xfId="3" applyFont="1" applyFill="1" applyBorder="1"/>
    <xf numFmtId="0" fontId="5" fillId="0" borderId="0" xfId="0" applyFont="1" applyFill="1" applyBorder="1"/>
    <xf numFmtId="0" fontId="5" fillId="0" borderId="6" xfId="0" applyFont="1" applyFill="1" applyBorder="1"/>
    <xf numFmtId="0" fontId="6" fillId="0" borderId="6" xfId="4" applyFont="1" applyFill="1" applyBorder="1"/>
    <xf numFmtId="0" fontId="5" fillId="0" borderId="6" xfId="0" applyNumberFormat="1" applyFont="1" applyFill="1" applyBorder="1"/>
    <xf numFmtId="0" fontId="6" fillId="0" borderId="6" xfId="2" applyNumberFormat="1" applyFont="1" applyFill="1" applyBorder="1" applyAlignment="1">
      <alignment wrapText="1"/>
    </xf>
    <xf numFmtId="0" fontId="0" fillId="2" borderId="7" xfId="3" applyFont="1" applyFill="1" applyBorder="1"/>
    <xf numFmtId="0" fontId="0" fillId="2" borderId="0" xfId="3" applyFont="1" applyFill="1" applyBorder="1"/>
    <xf numFmtId="0" fontId="5" fillId="0" borderId="8" xfId="0" applyFont="1" applyFill="1" applyBorder="1"/>
    <xf numFmtId="0" fontId="7" fillId="3" borderId="9" xfId="5" applyFont="1" applyFill="1" applyAlignment="1">
      <alignment wrapText="1"/>
    </xf>
    <xf numFmtId="0" fontId="0" fillId="2" borderId="10" xfId="3" applyFont="1" applyFill="1" applyBorder="1"/>
    <xf numFmtId="0" fontId="5" fillId="0" borderId="11" xfId="0" applyFont="1" applyFill="1" applyBorder="1"/>
    <xf numFmtId="0" fontId="1" fillId="0" borderId="11" xfId="0" applyFont="1" applyFill="1" applyBorder="1"/>
    <xf numFmtId="0" fontId="0" fillId="2" borderId="11" xfId="3" applyFont="1" applyFill="1" applyBorder="1" applyAlignment="1"/>
    <xf numFmtId="0" fontId="5" fillId="0" borderId="12" xfId="0" applyFont="1" applyFill="1" applyBorder="1"/>
    <xf numFmtId="4" fontId="8" fillId="0" borderId="13" xfId="6" applyNumberFormat="1" applyFont="1" applyFill="1" applyBorder="1"/>
    <xf numFmtId="4" fontId="8" fillId="0" borderId="14" xfId="6" applyNumberFormat="1" applyFont="1" applyFill="1" applyBorder="1" applyAlignment="1">
      <alignment wrapText="1"/>
    </xf>
    <xf numFmtId="4" fontId="8" fillId="0" borderId="15" xfId="6" applyNumberFormat="1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4" fontId="9" fillId="3" borderId="18" xfId="7" applyNumberFormat="1" applyFont="1" applyFill="1" applyBorder="1" applyAlignment="1">
      <alignment horizontal="left" vertical="top" wrapText="1"/>
    </xf>
    <xf numFmtId="168" fontId="9" fillId="3" borderId="18" xfId="7" applyNumberFormat="1" applyFont="1" applyFill="1" applyBorder="1" applyAlignment="1">
      <alignment horizontal="left" vertical="top" wrapText="1"/>
    </xf>
    <xf numFmtId="4" fontId="4" fillId="3" borderId="18" xfId="6" applyNumberFormat="1" applyFont="1" applyFill="1" applyAlignment="1">
      <alignment wrapText="1"/>
    </xf>
    <xf numFmtId="4" fontId="4" fillId="3" borderId="19" xfId="6" applyNumberFormat="1" applyFont="1" applyFill="1" applyBorder="1" applyAlignment="1">
      <alignment wrapText="1"/>
    </xf>
    <xf numFmtId="166" fontId="0" fillId="3" borderId="6" xfId="0" applyNumberFormat="1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167" fontId="4" fillId="3" borderId="6" xfId="1" applyNumberFormat="1" applyFont="1" applyFill="1" applyBorder="1" applyAlignment="1">
      <alignment wrapText="1"/>
    </xf>
    <xf numFmtId="0" fontId="3" fillId="2" borderId="6" xfId="8" applyFont="1" applyFill="1" applyBorder="1" applyAlignment="1">
      <alignment vertical="top" wrapText="1"/>
    </xf>
    <xf numFmtId="164" fontId="3" fillId="2" borderId="6" xfId="8" applyNumberFormat="1" applyFont="1" applyFill="1" applyBorder="1" applyAlignment="1">
      <alignment vertical="top" wrapText="1"/>
    </xf>
    <xf numFmtId="165" fontId="3" fillId="2" borderId="6" xfId="8" applyNumberFormat="1" applyFont="1" applyFill="1" applyBorder="1" applyAlignment="1">
      <alignment vertical="top" wrapText="1"/>
    </xf>
    <xf numFmtId="4" fontId="3" fillId="2" borderId="20" xfId="8" applyNumberFormat="1" applyFont="1" applyFill="1" applyBorder="1" applyAlignment="1">
      <alignment horizontal="left" vertical="top" wrapText="1"/>
    </xf>
    <xf numFmtId="4" fontId="3" fillId="2" borderId="18" xfId="8" applyNumberFormat="1" applyFont="1" applyFill="1" applyBorder="1" applyAlignment="1">
      <alignment horizontal="left" vertical="top" wrapText="1"/>
    </xf>
    <xf numFmtId="168" fontId="3" fillId="2" borderId="18" xfId="8" applyNumberFormat="1" applyFont="1" applyFill="1" applyBorder="1" applyAlignment="1">
      <alignment horizontal="left" vertical="top" wrapText="1"/>
    </xf>
    <xf numFmtId="0" fontId="3" fillId="2" borderId="21" xfId="8" applyFont="1" applyFill="1" applyBorder="1" applyAlignment="1">
      <alignment vertical="top" wrapText="1"/>
    </xf>
    <xf numFmtId="0" fontId="3" fillId="2" borderId="22" xfId="8" applyFont="1" applyFill="1" applyBorder="1" applyAlignment="1">
      <alignment vertical="top" wrapText="1"/>
    </xf>
    <xf numFmtId="166" fontId="3" fillId="2" borderId="6" xfId="8" applyNumberFormat="1" applyFont="1" applyFill="1" applyBorder="1" applyAlignment="1">
      <alignment vertical="top" wrapText="1"/>
    </xf>
    <xf numFmtId="167" fontId="10" fillId="2" borderId="6" xfId="8" applyNumberFormat="1" applyFont="1" applyFill="1" applyBorder="1" applyAlignment="1">
      <alignment wrapText="1"/>
    </xf>
    <xf numFmtId="4" fontId="1" fillId="0" borderId="0" xfId="0" applyNumberFormat="1" applyFont="1" applyFill="1"/>
    <xf numFmtId="10" fontId="1" fillId="0" borderId="0" xfId="0" applyNumberFormat="1" applyFont="1" applyFill="1"/>
    <xf numFmtId="0" fontId="11" fillId="0" borderId="0" xfId="0" applyFont="1" applyFill="1" applyBorder="1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0" fontId="2" fillId="2" borderId="16" xfId="0" applyFont="1" applyFill="1" applyBorder="1" applyAlignment="1">
      <alignment horizontal="right"/>
    </xf>
    <xf numFmtId="14" fontId="2" fillId="2" borderId="16" xfId="0" applyNumberFormat="1" applyFont="1" applyFill="1" applyBorder="1" applyAlignment="1"/>
    <xf numFmtId="14" fontId="2" fillId="2" borderId="16" xfId="0" applyNumberFormat="1" applyFont="1" applyFill="1" applyBorder="1" applyAlignment="1">
      <alignment horizontal="left"/>
    </xf>
    <xf numFmtId="0" fontId="2" fillId="2" borderId="16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169" fontId="1" fillId="3" borderId="6" xfId="0" applyNumberFormat="1" applyFont="1" applyFill="1" applyBorder="1" applyAlignment="1">
      <alignment horizontal="center" vertical="center" wrapText="1"/>
    </xf>
  </cellXfs>
  <cellStyles count="9">
    <cellStyle name="Normal" xfId="0" builtinId="0"/>
    <cellStyle name="Output" xfId="1" builtinId="21"/>
    <cellStyle name="Input" xfId="2" builtinId="20"/>
    <cellStyle name="20% - Accent5" xfId="3" builtinId="46"/>
    <cellStyle name="Accent2" xfId="4" builtinId="33"/>
    <cellStyle name="Note" xfId="5" builtinId="10"/>
    <cellStyle name="Calculation" xfId="6" builtinId="22"/>
    <cellStyle name="Explanatory Text" xfId="7" builtinId="53"/>
    <cellStyle name="20% - Accent1" xfId="8" builtinId="3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12" sqref="F12"/>
    </sheetView>
  </sheetViews>
  <sheetFormatPr defaultColWidth="9.14" defaultRowHeight="15"/>
  <cols>
    <col min="1" max="1" width="9.14" style="4"/>
    <col min="2" max="2" width="70.86" style="4" bestFit="1" customWidth="1"/>
    <col min="3" max="3" width="17.57" style="4" customWidth="1"/>
    <col min="4" max="4" width="18.29" style="4" customWidth="1"/>
    <col min="5" max="5" width="18.43" style="4" customWidth="1"/>
    <col min="6" max="7" width="13.86" style="5" customWidth="1"/>
    <col min="8" max="8" width="13.86" style="4" customWidth="1"/>
    <col min="9" max="9" width="18.14" style="6" customWidth="1"/>
    <col min="10" max="14" width="17.71" style="4" customWidth="1"/>
    <col min="15" max="15" width="11.71" style="4" bestFit="1" customWidth="1"/>
    <col min="16" max="16" width="13.29" style="4" bestFit="1" customWidth="1"/>
    <col min="17" max="17" width="15" style="7" customWidth="1"/>
    <col min="18" max="18" width="13.86" style="7" customWidth="1"/>
    <col min="19" max="19" width="11.43" style="4" customWidth="1"/>
    <col min="20" max="20" width="12.43" style="4" customWidth="1"/>
    <col min="21" max="22" width="11.43" style="4" customWidth="1"/>
    <col min="23" max="23" width="20.43" style="8" customWidth="1"/>
    <col min="24" max="24" width="12.29" style="4" customWidth="1"/>
    <col min="25" max="25" width="16.86" style="4" customWidth="1"/>
    <col min="26" max="26" width="18.43" style="4" customWidth="1"/>
    <col min="27" max="27" width="19.57" style="4" customWidth="1"/>
    <col min="28" max="28" width="15.86" style="4" bestFit="1" customWidth="1"/>
    <col min="29" max="16384" width="9.14" style="4"/>
  </cols>
  <sheetData>
    <row r="1">
      <c r="V1" s="9"/>
      <c r="W1" s="4"/>
    </row>
    <row r="2" ht="15.75">
      <c r="A2" s="10" t="s">
        <v>0</v>
      </c>
      <c r="B2" s="10"/>
      <c r="C2" s="10"/>
      <c r="D2" s="11">
        <v>42306</v>
      </c>
      <c r="E2" s="10" t="s">
        <v>1</v>
      </c>
      <c r="F2" s="11">
        <v>42297</v>
      </c>
      <c r="G2" s="12"/>
      <c r="H2" s="12"/>
      <c r="I2" s="12"/>
      <c r="J2" s="12"/>
      <c r="K2" s="12"/>
      <c r="L2" s="12"/>
      <c r="V2" s="13"/>
      <c r="W2" s="4"/>
    </row>
    <row r="3" thickBot="1" ht="15.75">
      <c r="A3" s="14"/>
      <c r="B3" s="14"/>
      <c r="V3" s="13"/>
      <c r="W3" s="4"/>
    </row>
    <row r="4" ht="26.25">
      <c r="C4" s="15" t="s">
        <v>2</v>
      </c>
      <c r="D4" s="15" t="s">
        <v>3</v>
      </c>
      <c r="E4" s="15" t="s">
        <v>4</v>
      </c>
      <c r="F4" s="16" t="s">
        <v>5</v>
      </c>
      <c r="H4" s="17" t="s">
        <v>6</v>
      </c>
      <c r="I4" s="18">
        <v>0.25</v>
      </c>
      <c r="J4" s="9"/>
      <c r="K4" s="19"/>
      <c r="L4" s="20"/>
      <c r="Q4" s="4"/>
      <c r="T4" s="21"/>
      <c r="U4" s="22"/>
      <c r="V4" s="13"/>
      <c r="W4" s="21"/>
      <c r="X4" s="22"/>
    </row>
    <row r="5">
      <c r="C5" s="23">
        <f>SUMPRODUCT(Q12:Q113,R12:R113)</f>
        <v>0.0095992283015506347</v>
      </c>
      <c r="D5" s="24">
        <f>I7</f>
        <v>1.5551723314759249</v>
      </c>
      <c r="E5" s="25">
        <v>0.25</v>
      </c>
      <c r="F5" s="26">
        <v>0.94999999999999996</v>
      </c>
      <c r="H5" s="27" t="s">
        <v>7</v>
      </c>
      <c r="I5" s="22">
        <v>0.25</v>
      </c>
      <c r="J5" s="13"/>
      <c r="K5" s="28" t="s">
        <v>8</v>
      </c>
      <c r="L5" s="29">
        <f>I4/I5</f>
        <v>1</v>
      </c>
      <c r="Q5" s="4"/>
      <c r="T5" s="21"/>
      <c r="U5" s="22"/>
      <c r="V5" s="13"/>
      <c r="W5" s="21"/>
      <c r="X5" s="22"/>
    </row>
    <row r="6">
      <c r="H6" s="27" t="s">
        <v>9</v>
      </c>
      <c r="I6" s="22">
        <f>GAMMAINV(L7,I4,1/I5)</f>
        <v>4.8404645497790488</v>
      </c>
      <c r="J6" s="13"/>
      <c r="K6" s="28" t="s">
        <v>10</v>
      </c>
      <c r="L6" s="29">
        <f>I4/I5^2</f>
        <v>4</v>
      </c>
      <c r="Q6" s="4"/>
      <c r="W6" s="4"/>
    </row>
    <row r="7" thickBot="1" ht="32.25">
      <c r="C7" s="30" t="s">
        <v>11</v>
      </c>
      <c r="D7" s="30" t="s">
        <v>12</v>
      </c>
      <c r="E7" s="30" t="s">
        <v>13</v>
      </c>
      <c r="H7" s="31" t="s">
        <v>3</v>
      </c>
      <c r="I7" s="32">
        <f>(I6-1)*(I4+(1-I4)/(I6))</f>
        <v>1.5551723314759249</v>
      </c>
      <c r="J7" s="33"/>
      <c r="K7" s="34" t="s">
        <v>14</v>
      </c>
      <c r="L7" s="35">
        <f>F5</f>
        <v>0.94999999999999996</v>
      </c>
      <c r="Q7" s="4"/>
      <c r="W7" s="4"/>
    </row>
    <row r="8" thickBot="1" ht="16.5">
      <c r="C8" s="36">
        <f>O10</f>
        <v>2947222.6927404385</v>
      </c>
      <c r="D8" s="37">
        <f>SUM(N12:N113)</f>
        <v>9653657.5462684128</v>
      </c>
      <c r="E8" s="38">
        <f>W11*SUM(D12:D113)</f>
        <v>4623609.3250082377</v>
      </c>
      <c r="W8" s="4"/>
    </row>
    <row r="9">
      <c r="W9" s="4"/>
    </row>
    <row r="10" s="1" customFormat="1">
      <c r="A10" s="39"/>
      <c r="B10" s="39"/>
      <c r="C10" s="39"/>
      <c r="D10" s="39"/>
      <c r="E10" s="39"/>
      <c r="F10" s="39"/>
      <c r="G10" s="39"/>
      <c r="H10" s="39"/>
      <c r="I10" s="40"/>
      <c r="J10" s="41" t="s">
        <v>15</v>
      </c>
      <c r="K10" s="41" t="s">
        <v>15</v>
      </c>
      <c r="L10" s="41" t="s">
        <v>15</v>
      </c>
      <c r="M10" s="42" t="s">
        <v>15</v>
      </c>
      <c r="N10" s="41" t="s">
        <v>15</v>
      </c>
      <c r="O10" s="43">
        <f>SUM(O12:O113)</f>
        <v>2947222.6927404385</v>
      </c>
      <c r="P10" s="44">
        <f>SUM(P12:P113)</f>
        <v>2947222.6927404385</v>
      </c>
      <c r="Q10" s="45"/>
      <c r="R10" s="45"/>
      <c r="S10" s="46"/>
      <c r="T10" s="46"/>
      <c r="U10" s="46"/>
      <c r="V10" s="46"/>
      <c r="W10" s="47" t="s">
        <v>16</v>
      </c>
    </row>
    <row r="11" s="2" customFormat="1" ht="60">
      <c r="A11" s="48" t="s">
        <v>17</v>
      </c>
      <c r="B11" s="48" t="s">
        <v>18</v>
      </c>
      <c r="C11" s="48" t="s">
        <v>19</v>
      </c>
      <c r="D11" s="48" t="s">
        <v>20</v>
      </c>
      <c r="E11" s="48" t="s">
        <v>21</v>
      </c>
      <c r="F11" s="49" t="s">
        <v>22</v>
      </c>
      <c r="G11" s="49" t="s">
        <v>23</v>
      </c>
      <c r="H11" s="48" t="s">
        <v>24</v>
      </c>
      <c r="I11" s="50" t="s">
        <v>25</v>
      </c>
      <c r="J11" s="51" t="s">
        <v>26</v>
      </c>
      <c r="K11" s="52" t="s">
        <v>27</v>
      </c>
      <c r="L11" s="52" t="s">
        <v>28</v>
      </c>
      <c r="M11" s="53" t="s">
        <v>29</v>
      </c>
      <c r="N11" s="52" t="s">
        <v>30</v>
      </c>
      <c r="O11" s="54" t="s">
        <v>31</v>
      </c>
      <c r="P11" s="55" t="s">
        <v>32</v>
      </c>
      <c r="Q11" s="56" t="s">
        <v>33</v>
      </c>
      <c r="R11" s="56" t="s">
        <v>34</v>
      </c>
      <c r="S11" s="48" t="s">
        <v>35</v>
      </c>
      <c r="T11" s="48" t="s">
        <v>36</v>
      </c>
      <c r="U11" s="48" t="s">
        <v>37</v>
      </c>
      <c r="V11" s="48" t="s">
        <v>38</v>
      </c>
      <c r="W11" s="57">
        <f>SUM(W12:W113)/(2*$C$5)</f>
        <v>0.0045975404943889506</v>
      </c>
    </row>
    <row r="12">
      <c r="A12" s="4" t="s">
        <v>39</v>
      </c>
      <c r="B12" s="4" t="s">
        <v>40</v>
      </c>
      <c r="C12" s="4">
        <f>COUNTIF(Details!$O$3:$O$341,A12)</f>
        <v>13</v>
      </c>
      <c r="D12" s="58">
        <f>SUMIF(Details!$O$3:$O$341,A12,Details!$H$3:$H$341)</f>
        <v>7652677.9220000003</v>
      </c>
      <c r="E12" s="59">
        <v>0.45000000000000001</v>
      </c>
      <c r="F12" s="4">
        <f>IF(ISERROR((SUMIF(Details!$O$3:$O$341,A12,Details!$S$3:$S$341))/D12),0,(SUMIF(Details!$O$3:$O$341,A12,Details!$S$3:$S$341))/D12)</f>
        <v>0.002</v>
      </c>
      <c r="G12" s="4">
        <f t="shared" ref="G12:G113" si="0">MAX(F12,0.0003)*IF(EXACT(0,F12),0,1)</f>
        <v>0.002</v>
      </c>
      <c r="H12" s="4">
        <f t="shared" ref="H12:H113" si="1">IF(G12-F12&gt;0,1,0)</f>
        <v>0</v>
      </c>
      <c r="I12" s="4">
        <f>IF(ISERROR(MAX(1,MIN(5,(SUMIF(Details!$O$3:$O$341,A12,Details!$R$3:$R$341))/D12))),"n.a.",MAX(1,MIN(5,(SUMIF(Details!$O$3:$O$341,A12,Details!$R$3:$R$341))/D12)))</f>
        <v>1</v>
      </c>
      <c r="J12" s="4">
        <f t="shared" ref="J12:J113" si="2">0.12*((1-EXP(-50*G12))/(1-EXP(-50)))+0.24*(1-((1-EXP(-50*G12))/(1-EXP(-50))))</f>
        <v>0.22858049016431511</v>
      </c>
      <c r="K12" s="4">
        <f t="shared" ref="K12:K113" si="3">I12</f>
        <v>1</v>
      </c>
      <c r="L12" s="4">
        <f t="shared" ref="L12:L113" si="4">IF(ISERROR((0.11852-0.05478*LN(G12))^2),"n.a.",(0.11852-0.05478*LN(G12))^2)</f>
        <v>0.21064082255344921</v>
      </c>
      <c r="M12" s="4">
        <f t="shared" ref="M12:M113" si="5">IF(ISERROR((E12*NORMDIST(  (1/(1-J12))^0.5    *   NORMINV(G12,0,1)    +    (J12/(1-J12))^0.5  *  NORMINV($F$5,0,1),0,1,TRUE)   - E12*G12   )*( (1+(K12-2.5)*L12) / (1-1.5*L12)  )*12.5*1.06),"n.a.",(E12*NORMDIST(  (1/(1-J12))^0.5    *   NORMINV(G12,0,1)    +    (J12/(1-J12))^0.5  *  NORMINV($F$5,0,1),0,1,TRUE)   - E12*G12   )*( (1+(K12-2.5)*L12) / (1-1.5*L12)  )*12.5*1.06)</f>
        <v>0.039467048897265863</v>
      </c>
      <c r="N12" s="58">
        <f t="shared" ref="N12:N113" si="6">IF(ISERROR(M12*D12*0.08),0,M12*D12*0.08)</f>
        <v>24162.289099408077</v>
      </c>
      <c r="O12" s="58">
        <f t="shared" ref="O12:O113" si="7">D12*E12*F12</f>
        <v>6887.4101298000005</v>
      </c>
      <c r="P12" s="58">
        <f t="shared" ref="P12:P113" si="8">D12*F12*0.45</f>
        <v>6887.4101298000005</v>
      </c>
      <c r="Q12" s="7">
        <f t="shared" ref="Q12:Q113" si="9">D12/SUM($D$12:$D$113)</f>
        <v>0.0076095305990950268</v>
      </c>
      <c r="R12" s="7">
        <f t="shared" ref="R12:R113" si="10">IF(ISERROR(N12/D12),0,N12/D12)</f>
        <v>0.0031573639117812692</v>
      </c>
      <c r="S12" s="4">
        <f t="shared" ref="S12:S113" si="11">E12*G12</f>
        <v>0.00090000000000000008</v>
      </c>
      <c r="T12" s="58">
        <f t="shared" ref="T12:T113" si="12">E12</f>
        <v>0.45000000000000001</v>
      </c>
      <c r="U12" s="4">
        <f t="shared" ref="U12:U113" si="13">$E$5*T12*(1-T12)</f>
        <v>0.061875000000000006</v>
      </c>
      <c r="V12" s="4">
        <f t="shared" ref="V12:V113" si="14">IF(ISERROR((T12^2+U12)/T12),0,(T12^2+U12)/T12)</f>
        <v>0.58750000000000002</v>
      </c>
      <c r="W12" s="8">
        <f t="shared" ref="W12:W113" si="15">IF(ISERROR(Q12^2*(($D$5*V12*(R12+S12) +$D$5*(R12+S12)^2 *(U12^2)/(T12^2))-R12*(V12+2*(R12+S12)*(U12^2)/(T12^2)))),0,Q12^2*(($D$5*V12*(R12+S12)+$D$5*(R12+S12)^2*(U12^2)/(T12^2))-R12*(V12+2*(R12+S12)*(U12^2)/(T12^2))))</f>
        <v>1.0724661644374243E-07</v>
      </c>
    </row>
    <row r="13">
      <c r="A13" s="4" t="s">
        <v>41</v>
      </c>
      <c r="B13" s="4" t="s">
        <v>42</v>
      </c>
      <c r="C13" s="4">
        <f>COUNTIF(Details!$O$3:$O$341,A13)</f>
        <v>1</v>
      </c>
      <c r="D13" s="58">
        <f>SUMIF(Details!$O$3:$O$341,A13,Details!$H$3:$H$341)</f>
        <v>20532.07</v>
      </c>
      <c r="E13" s="59">
        <v>0.45000000000000001</v>
      </c>
      <c r="F13" s="4">
        <f>IF(ISERROR((SUMIF(Details!$O$3:$O$341,A13,Details!$S$3:$S$341))/D13),0,(SUMIF(Details!$O$3:$O$341,A13,Details!$S$3:$S$341))/D13)</f>
        <v>0.00045000000000000004</v>
      </c>
      <c r="G13" s="4">
        <f t="shared" si="0"/>
        <v>0.00045000000000000004</v>
      </c>
      <c r="H13" s="4">
        <f t="shared" si="1"/>
        <v>0</v>
      </c>
      <c r="I13" s="4">
        <f>IF(ISERROR(MAX(1,MIN(5,(SUMIF(Details!$O$3:$O$341,A13,Details!$R$3:$R$341))/D13))),"n.a.",MAX(1,MIN(5,(SUMIF(Details!$O$3:$O$341,A13,Details!$R$3:$R$341))/D13)))</f>
        <v>1</v>
      </c>
      <c r="J13" s="4">
        <f t="shared" si="2"/>
        <v>0.23733014846320036</v>
      </c>
      <c r="K13" s="4">
        <f t="shared" si="3"/>
        <v>1</v>
      </c>
      <c r="L13" s="4">
        <f t="shared" si="4"/>
        <v>0.29232306031975003</v>
      </c>
      <c r="M13" s="4">
        <f t="shared" si="5"/>
        <v>0.0090182008941685887</v>
      </c>
      <c r="N13" s="58">
        <f t="shared" si="6"/>
        <v>14.812986562650565</v>
      </c>
      <c r="O13" s="58">
        <f t="shared" si="7"/>
        <v>4.1577441750000004</v>
      </c>
      <c r="P13" s="58">
        <f t="shared" si="8"/>
        <v>4.1577441750000004</v>
      </c>
      <c r="Q13" s="7">
        <f t="shared" si="9"/>
        <v>2.0416306098366203E-05</v>
      </c>
      <c r="R13" s="7">
        <f t="shared" si="10"/>
        <v>0.00072145607153348713</v>
      </c>
      <c r="S13" s="4">
        <f t="shared" si="11"/>
        <v>0.00020250000000000002</v>
      </c>
      <c r="T13" s="58">
        <f t="shared" si="12"/>
        <v>0.45000000000000001</v>
      </c>
      <c r="U13" s="4">
        <f t="shared" si="13"/>
        <v>0.061875000000000006</v>
      </c>
      <c r="V13" s="4">
        <f t="shared" si="14"/>
        <v>0.58750000000000002</v>
      </c>
      <c r="W13" s="8">
        <f t="shared" si="15"/>
        <v>1.7520412594547596E-13</v>
      </c>
    </row>
    <row r="14">
      <c r="A14" s="4" t="s">
        <v>43</v>
      </c>
      <c r="B14" s="4" t="s">
        <v>44</v>
      </c>
      <c r="C14" s="4">
        <f>COUNTIF(Details!$O$3:$O$341,A14)</f>
        <v>62</v>
      </c>
      <c r="D14" s="58">
        <f>SUMIF(Details!$O$3:$O$341,A14,Details!$H$3:$H$341)</f>
        <v>18430005.188400004</v>
      </c>
      <c r="E14" s="59">
        <v>0.45000000000000001</v>
      </c>
      <c r="F14" s="4">
        <f>IF(ISERROR((SUMIF(Details!$O$3:$O$341,A14,Details!$S$3:$S$341))/D14),0,(SUMIF(Details!$O$3:$O$341,A14,Details!$S$3:$S$341))/D14)</f>
        <v>0.0015</v>
      </c>
      <c r="G14" s="4">
        <f t="shared" si="0"/>
        <v>0.0015</v>
      </c>
      <c r="H14" s="4">
        <f t="shared" si="1"/>
        <v>0</v>
      </c>
      <c r="I14" s="4">
        <f>IF(ISERROR(MAX(1,MIN(5,(SUMIF(Details!$O$3:$O$341,A14,Details!$R$3:$R$341))/D14))),"n.a.",MAX(1,MIN(5,(SUMIF(Details!$O$3:$O$341,A14,Details!$R$3:$R$341))/D14)))</f>
        <v>1</v>
      </c>
      <c r="J14" s="4">
        <f t="shared" si="2"/>
        <v>0.23132921835942635</v>
      </c>
      <c r="K14" s="4">
        <f t="shared" si="3"/>
        <v>1</v>
      </c>
      <c r="L14" s="4">
        <f t="shared" si="4"/>
        <v>0.22535476374799049</v>
      </c>
      <c r="M14" s="4">
        <f t="shared" si="5"/>
        <v>0.029936681937290478</v>
      </c>
      <c r="N14" s="58">
        <f t="shared" si="6"/>
        <v>44138.656274219538</v>
      </c>
      <c r="O14" s="58">
        <f t="shared" si="7"/>
        <v>12440.253502170004</v>
      </c>
      <c r="P14" s="58">
        <f t="shared" si="8"/>
        <v>12440.253502170002</v>
      </c>
      <c r="Q14" s="7">
        <f t="shared" si="9"/>
        <v>0.018326093147006211</v>
      </c>
      <c r="R14" s="7">
        <f t="shared" si="10"/>
        <v>0.0023949345549832382</v>
      </c>
      <c r="S14" s="4">
        <f t="shared" si="11"/>
        <v>0.00067500000000000004</v>
      </c>
      <c r="T14" s="58">
        <f t="shared" si="12"/>
        <v>0.45000000000000001</v>
      </c>
      <c r="U14" s="4">
        <f t="shared" si="13"/>
        <v>0.061875000000000006</v>
      </c>
      <c r="V14" s="4">
        <f t="shared" si="14"/>
        <v>0.58750000000000002</v>
      </c>
      <c r="W14" s="8">
        <f t="shared" si="15"/>
        <v>4.6946624553686596E-07</v>
      </c>
    </row>
    <row r="15">
      <c r="A15" s="4" t="s">
        <v>45</v>
      </c>
      <c r="B15" s="4" t="s">
        <v>46</v>
      </c>
      <c r="C15" s="4">
        <f>COUNTIF(Details!$O$3:$O$341,A15)</f>
        <v>3</v>
      </c>
      <c r="D15" s="58">
        <f>SUMIF(Details!$O$3:$O$341,A15,Details!$H$3:$H$341)</f>
        <v>3809908.9831999997</v>
      </c>
      <c r="E15" s="59">
        <v>0.45000000000000001</v>
      </c>
      <c r="F15" s="4">
        <f>IF(ISERROR((SUMIF(Details!$O$3:$O$341,A15,Details!$S$3:$S$341))/D15),0,(SUMIF(Details!$O$3:$O$341,A15,Details!$S$3:$S$341))/D15)</f>
        <v>0.00045000000000000004</v>
      </c>
      <c r="G15" s="4">
        <f t="shared" si="0"/>
        <v>0.00045000000000000004</v>
      </c>
      <c r="H15" s="4">
        <f t="shared" si="1"/>
        <v>0</v>
      </c>
      <c r="I15" s="4">
        <f>IF(ISERROR(MAX(1,MIN(5,(SUMIF(Details!$O$3:$O$341,A15,Details!$R$3:$R$341))/D15))),"n.a.",MAX(1,MIN(5,(SUMIF(Details!$O$3:$O$341,A15,Details!$R$3:$R$341))/D15)))</f>
        <v>1</v>
      </c>
      <c r="J15" s="4">
        <f t="shared" si="2"/>
        <v>0.23733014846320036</v>
      </c>
      <c r="K15" s="4">
        <f t="shared" si="3"/>
        <v>1</v>
      </c>
      <c r="L15" s="4">
        <f t="shared" si="4"/>
        <v>0.29232306031975003</v>
      </c>
      <c r="M15" s="4">
        <f t="shared" si="5"/>
        <v>0.0090182008941685887</v>
      </c>
      <c r="N15" s="58">
        <f t="shared" si="6"/>
        <v>2748.6819679196137</v>
      </c>
      <c r="O15" s="58">
        <f t="shared" si="7"/>
        <v>771.50656909800011</v>
      </c>
      <c r="P15" s="58">
        <f t="shared" si="8"/>
        <v>771.506569098</v>
      </c>
      <c r="Q15" s="7">
        <f t="shared" si="9"/>
        <v>0.0037884279572359893</v>
      </c>
      <c r="R15" s="7">
        <f t="shared" si="10"/>
        <v>0.00072145607153348702</v>
      </c>
      <c r="S15" s="4">
        <f t="shared" si="11"/>
        <v>0.00020250000000000002</v>
      </c>
      <c r="T15" s="58">
        <f t="shared" si="12"/>
        <v>0.45000000000000001</v>
      </c>
      <c r="U15" s="4">
        <f t="shared" si="13"/>
        <v>0.061875000000000006</v>
      </c>
      <c r="V15" s="4">
        <f t="shared" si="14"/>
        <v>0.58750000000000002</v>
      </c>
      <c r="W15" s="8">
        <f t="shared" si="15"/>
        <v>6.0326490134867307E-09</v>
      </c>
    </row>
    <row r="16">
      <c r="A16" s="4" t="s">
        <v>47</v>
      </c>
      <c r="B16" s="4" t="s">
        <v>48</v>
      </c>
      <c r="C16" s="4">
        <f>COUNTIF(Details!$O$3:$O$341,A16)</f>
        <v>1</v>
      </c>
      <c r="D16" s="58">
        <f>SUMIF(Details!$O$3:$O$341,A16,Details!$H$3:$H$341)</f>
        <v>35471614.5</v>
      </c>
      <c r="E16" s="59">
        <v>0.45000000000000001</v>
      </c>
      <c r="F16" s="4">
        <f>IF(ISERROR((SUMIF(Details!$O$3:$O$341,A16,Details!$S$3:$S$341))/D16),0,(SUMIF(Details!$O$3:$O$341,A16,Details!$S$3:$S$341))/D16)</f>
        <v>0.00044999999999999999</v>
      </c>
      <c r="G16" s="4">
        <f t="shared" si="0"/>
        <v>0.00044999999999999999</v>
      </c>
      <c r="H16" s="4">
        <f t="shared" si="1"/>
        <v>0</v>
      </c>
      <c r="I16" s="4">
        <f>IF(ISERROR(MAX(1,MIN(5,(SUMIF(Details!$O$3:$O$341,A16,Details!$R$3:$R$341))/D16))),"n.a.",MAX(1,MIN(5,(SUMIF(Details!$O$3:$O$341,A16,Details!$R$3:$R$341))/D16)))</f>
        <v>1</v>
      </c>
      <c r="J16" s="4">
        <f t="shared" si="2"/>
        <v>0.23733014846320036</v>
      </c>
      <c r="K16" s="4">
        <f t="shared" si="3"/>
        <v>1</v>
      </c>
      <c r="L16" s="4">
        <f t="shared" si="4"/>
        <v>0.29232306031975003</v>
      </c>
      <c r="M16" s="4">
        <f t="shared" si="5"/>
        <v>0.0090182008941685887</v>
      </c>
      <c r="N16" s="58">
        <f t="shared" si="6"/>
        <v>25591.211648120279</v>
      </c>
      <c r="O16" s="58">
        <f t="shared" si="7"/>
        <v>7183.0019362499997</v>
      </c>
      <c r="P16" s="58">
        <f t="shared" si="8"/>
        <v>7183.0019362499997</v>
      </c>
      <c r="Q16" s="7">
        <f t="shared" si="9"/>
        <v>0.035271618469800904</v>
      </c>
      <c r="R16" s="7">
        <f t="shared" si="10"/>
        <v>0.00072145607153348713</v>
      </c>
      <c r="S16" s="4">
        <f t="shared" si="11"/>
        <v>0.00020249999999999999</v>
      </c>
      <c r="T16" s="58">
        <f t="shared" si="12"/>
        <v>0.45000000000000001</v>
      </c>
      <c r="U16" s="4">
        <f t="shared" si="13"/>
        <v>0.061875000000000006</v>
      </c>
      <c r="V16" s="4">
        <f t="shared" si="14"/>
        <v>0.58750000000000002</v>
      </c>
      <c r="W16" s="8">
        <f t="shared" si="15"/>
        <v>5.2292664197114125E-07</v>
      </c>
    </row>
    <row r="17">
      <c r="A17" s="4" t="s">
        <v>49</v>
      </c>
      <c r="B17" s="4" t="s">
        <v>50</v>
      </c>
      <c r="C17" s="4">
        <f>COUNTIF(Details!$O$3:$O$341,A17)</f>
        <v>3</v>
      </c>
      <c r="D17" s="58">
        <f>SUMIF(Details!$O$3:$O$341,A17,Details!$H$3:$H$341)</f>
        <v>2802442.1492000003</v>
      </c>
      <c r="E17" s="59">
        <v>0.45000000000000001</v>
      </c>
      <c r="F17" s="4">
        <f>IF(ISERROR((SUMIF(Details!$O$3:$O$341,A17,Details!$S$3:$S$341))/D17),0,(SUMIF(Details!$O$3:$O$341,A17,Details!$S$3:$S$341))/D17)</f>
        <v>0.0014999999999999998</v>
      </c>
      <c r="G17" s="4">
        <f t="shared" si="0"/>
        <v>0.0014999999999999998</v>
      </c>
      <c r="H17" s="4">
        <f t="shared" si="1"/>
        <v>0</v>
      </c>
      <c r="I17" s="4">
        <f>IF(ISERROR(MAX(1,MIN(5,(SUMIF(Details!$O$3:$O$341,A17,Details!$R$3:$R$341))/D17))),"n.a.",MAX(1,MIN(5,(SUMIF(Details!$O$3:$O$341,A17,Details!$R$3:$R$341))/D17)))</f>
        <v>1</v>
      </c>
      <c r="J17" s="4">
        <f t="shared" si="2"/>
        <v>0.23132921835942635</v>
      </c>
      <c r="K17" s="4">
        <f t="shared" si="3"/>
        <v>1</v>
      </c>
      <c r="L17" s="4">
        <f t="shared" si="4"/>
        <v>0.22535476374799054</v>
      </c>
      <c r="M17" s="4">
        <f t="shared" si="5"/>
        <v>0.029936681937290478</v>
      </c>
      <c r="N17" s="58">
        <f t="shared" si="6"/>
        <v>6711.6655414605721</v>
      </c>
      <c r="O17" s="58">
        <f t="shared" si="7"/>
        <v>1891.6484507099999</v>
      </c>
      <c r="P17" s="58">
        <f t="shared" si="8"/>
        <v>1891.6484507100001</v>
      </c>
      <c r="Q17" s="7">
        <f t="shared" si="9"/>
        <v>0.0027866414219818295</v>
      </c>
      <c r="R17" s="7">
        <f t="shared" si="10"/>
        <v>0.0023949345549832382</v>
      </c>
      <c r="S17" s="4">
        <f t="shared" si="11"/>
        <v>0.00067499999999999993</v>
      </c>
      <c r="T17" s="58">
        <f t="shared" si="12"/>
        <v>0.45000000000000001</v>
      </c>
      <c r="U17" s="4">
        <f t="shared" si="13"/>
        <v>0.061875000000000006</v>
      </c>
      <c r="V17" s="4">
        <f t="shared" si="14"/>
        <v>0.58750000000000002</v>
      </c>
      <c r="W17" s="8">
        <f t="shared" si="15"/>
        <v>1.0854923561588939E-08</v>
      </c>
    </row>
    <row r="18">
      <c r="A18" s="4" t="s">
        <v>51</v>
      </c>
      <c r="B18" s="4" t="s">
        <v>52</v>
      </c>
      <c r="C18" s="4">
        <f>COUNTIF(Details!$O$3:$O$341,A18)</f>
        <v>8</v>
      </c>
      <c r="D18" s="58">
        <f>SUMIF(Details!$O$3:$O$341,A18,Details!$H$3:$H$341)</f>
        <v>1359976.4384000001</v>
      </c>
      <c r="E18" s="59">
        <v>0.45000000000000001</v>
      </c>
      <c r="F18" s="4">
        <f>IF(ISERROR((SUMIF(Details!$O$3:$O$341,A18,Details!$S$3:$S$341))/D18),0,(SUMIF(Details!$O$3:$O$341,A18,Details!$S$3:$S$341))/D18)</f>
        <v>0.00044999999999999999</v>
      </c>
      <c r="G18" s="4">
        <f t="shared" si="0"/>
        <v>0.00044999999999999999</v>
      </c>
      <c r="H18" s="4">
        <f t="shared" si="1"/>
        <v>0</v>
      </c>
      <c r="I18" s="4">
        <f>IF(ISERROR(MAX(1,MIN(5,(SUMIF(Details!$O$3:$O$341,A18,Details!$R$3:$R$341))/D18))),"n.a.",MAX(1,MIN(5,(SUMIF(Details!$O$3:$O$341,A18,Details!$R$3:$R$341))/D18)))</f>
        <v>1</v>
      </c>
      <c r="J18" s="4">
        <f t="shared" si="2"/>
        <v>0.23733014846320036</v>
      </c>
      <c r="K18" s="4">
        <f t="shared" si="3"/>
        <v>1</v>
      </c>
      <c r="L18" s="4">
        <f t="shared" si="4"/>
        <v>0.29232306031975003</v>
      </c>
      <c r="M18" s="4">
        <f t="shared" si="5"/>
        <v>0.0090182008941685887</v>
      </c>
      <c r="N18" s="58">
        <f t="shared" si="6"/>
        <v>981.16325862616759</v>
      </c>
      <c r="O18" s="58">
        <f t="shared" si="7"/>
        <v>275.39522877600001</v>
      </c>
      <c r="P18" s="58">
        <f t="shared" si="8"/>
        <v>275.39522877600001</v>
      </c>
      <c r="Q18" s="7">
        <f t="shared" si="9"/>
        <v>0.0013523086202677213</v>
      </c>
      <c r="R18" s="7">
        <f t="shared" si="10"/>
        <v>0.00072145607153348713</v>
      </c>
      <c r="S18" s="4">
        <f t="shared" si="11"/>
        <v>0.00020249999999999999</v>
      </c>
      <c r="T18" s="58">
        <f t="shared" si="12"/>
        <v>0.45000000000000001</v>
      </c>
      <c r="U18" s="4">
        <f t="shared" si="13"/>
        <v>0.061875000000000006</v>
      </c>
      <c r="V18" s="4">
        <f t="shared" si="14"/>
        <v>0.58750000000000002</v>
      </c>
      <c r="W18" s="8">
        <f t="shared" si="15"/>
        <v>7.6867299799889192E-10</v>
      </c>
    </row>
    <row r="19">
      <c r="A19" s="4" t="s">
        <v>53</v>
      </c>
      <c r="B19" s="4" t="s">
        <v>54</v>
      </c>
      <c r="C19" s="4">
        <f>COUNTIF(Details!$O$3:$O$341,A19)</f>
        <v>1</v>
      </c>
      <c r="D19" s="58">
        <f>SUMIF(Details!$O$3:$O$341,A19,Details!$H$3:$H$341)</f>
        <v>1686791.6499999999</v>
      </c>
      <c r="E19" s="59">
        <v>0.45000000000000001</v>
      </c>
      <c r="F19" s="4">
        <f>IF(ISERROR((SUMIF(Details!$O$3:$O$341,A19,Details!$S$3:$S$341))/D19),0,(SUMIF(Details!$O$3:$O$341,A19,Details!$S$3:$S$341))/D19)</f>
        <v>0.0059999999999999993</v>
      </c>
      <c r="G19" s="4">
        <f t="shared" si="0"/>
        <v>0.0059999999999999993</v>
      </c>
      <c r="H19" s="4">
        <f t="shared" si="1"/>
        <v>0</v>
      </c>
      <c r="I19" s="4">
        <f>IF(ISERROR(MAX(1,MIN(5,(SUMIF(Details!$O$3:$O$341,A19,Details!$R$3:$R$341))/D19))),"n.a.",MAX(1,MIN(5,(SUMIF(Details!$O$3:$O$341,A19,Details!$R$3:$R$341))/D19)))</f>
        <v>2.4899999999999998</v>
      </c>
      <c r="J19" s="4">
        <f t="shared" si="2"/>
        <v>0.20889818648180614</v>
      </c>
      <c r="K19" s="4">
        <f t="shared" si="3"/>
        <v>2.4899999999999998</v>
      </c>
      <c r="L19" s="4">
        <f t="shared" si="4"/>
        <v>0.15902090282860182</v>
      </c>
      <c r="M19" s="4">
        <f t="shared" si="5"/>
        <v>0.13992330744786008</v>
      </c>
      <c r="N19" s="58">
        <f t="shared" si="6"/>
        <v>18881.717331474654</v>
      </c>
      <c r="O19" s="58">
        <f t="shared" si="7"/>
        <v>4554.337454999999</v>
      </c>
      <c r="P19" s="58">
        <f t="shared" si="8"/>
        <v>4554.3374549999999</v>
      </c>
      <c r="Q19" s="7">
        <f t="shared" si="9"/>
        <v>0.0016772811825874444</v>
      </c>
      <c r="R19" s="7">
        <f t="shared" si="10"/>
        <v>0.011193864595828806</v>
      </c>
      <c r="S19" s="4">
        <f t="shared" si="11"/>
        <v>0.0026999999999999997</v>
      </c>
      <c r="T19" s="58">
        <f t="shared" si="12"/>
        <v>0.45000000000000001</v>
      </c>
      <c r="U19" s="4">
        <f t="shared" si="13"/>
        <v>0.061875000000000006</v>
      </c>
      <c r="V19" s="4">
        <f t="shared" si="14"/>
        <v>0.58750000000000002</v>
      </c>
      <c r="W19" s="8">
        <f t="shared" si="15"/>
        <v>1.7210811155273465E-08</v>
      </c>
      <c r="X19" s="13"/>
    </row>
    <row r="20">
      <c r="A20" s="4" t="s">
        <v>55</v>
      </c>
      <c r="B20" s="4" t="s">
        <v>56</v>
      </c>
      <c r="C20" s="4">
        <f>COUNTIF(Details!$O$3:$O$341,A20)</f>
        <v>1</v>
      </c>
      <c r="D20" s="58">
        <f>SUMIF(Details!$O$3:$O$341,A20,Details!$H$3:$H$341)</f>
        <v>31265.25</v>
      </c>
      <c r="E20" s="59">
        <v>0.45000000000000001</v>
      </c>
      <c r="F20" s="4">
        <f>IF(ISERROR((SUMIF(Details!$O$3:$O$341,A20,Details!$S$3:$S$341))/D20),0,(SUMIF(Details!$O$3:$O$341,A20,Details!$S$3:$S$341))/D20)</f>
        <v>0.0015</v>
      </c>
      <c r="G20" s="4">
        <f t="shared" si="0"/>
        <v>0.0015</v>
      </c>
      <c r="H20" s="4">
        <f t="shared" si="1"/>
        <v>0</v>
      </c>
      <c r="I20" s="4">
        <f>IF(ISERROR(MAX(1,MIN(5,(SUMIF(Details!$O$3:$O$341,A20,Details!$R$3:$R$341))/D20))),"n.a.",MAX(1,MIN(5,(SUMIF(Details!$O$3:$O$341,A20,Details!$R$3:$R$341))/D20)))</f>
        <v>1</v>
      </c>
      <c r="J20" s="4">
        <f t="shared" si="2"/>
        <v>0.23132921835942635</v>
      </c>
      <c r="K20" s="4">
        <f t="shared" si="3"/>
        <v>1</v>
      </c>
      <c r="L20" s="4">
        <f t="shared" si="4"/>
        <v>0.22535476374799049</v>
      </c>
      <c r="M20" s="4">
        <f t="shared" si="5"/>
        <v>0.029936681937290478</v>
      </c>
      <c r="N20" s="58">
        <f t="shared" si="6"/>
        <v>74.878227595189699</v>
      </c>
      <c r="O20" s="58">
        <f t="shared" si="7"/>
        <v>21.104043750000002</v>
      </c>
      <c r="P20" s="58">
        <f t="shared" si="8"/>
        <v>21.104043749999999</v>
      </c>
      <c r="Q20" s="7">
        <f t="shared" si="9"/>
        <v>3.1088970290961602E-05</v>
      </c>
      <c r="R20" s="7">
        <f t="shared" si="10"/>
        <v>0.0023949345549832387</v>
      </c>
      <c r="S20" s="4">
        <f t="shared" si="11"/>
        <v>0.00067500000000000004</v>
      </c>
      <c r="T20" s="58">
        <f t="shared" si="12"/>
        <v>0.45000000000000001</v>
      </c>
      <c r="U20" s="4">
        <f t="shared" si="13"/>
        <v>0.061875000000000006</v>
      </c>
      <c r="V20" s="4">
        <f t="shared" si="14"/>
        <v>0.58750000000000002</v>
      </c>
      <c r="W20" s="8">
        <f t="shared" si="15"/>
        <v>1.3510681887304893E-12</v>
      </c>
      <c r="X20" s="13"/>
    </row>
    <row r="21">
      <c r="A21" s="4" t="s">
        <v>57</v>
      </c>
      <c r="B21" s="4" t="s">
        <v>58</v>
      </c>
      <c r="C21" s="4">
        <f>COUNTIF(Details!$O$3:$O$341,A21)</f>
        <v>50</v>
      </c>
      <c r="D21" s="58">
        <f>SUMIF(Details!$O$3:$O$341,A21,Details!$H$3:$H$341)</f>
        <v>37108283.729299992</v>
      </c>
      <c r="E21" s="59">
        <v>0.45000000000000001</v>
      </c>
      <c r="F21" s="4">
        <f>IF(ISERROR((SUMIF(Details!$O$3:$O$341,A21,Details!$S$3:$S$341))/D21),0,(SUMIF(Details!$O$3:$O$341,A21,Details!$S$3:$S$341))/D21)</f>
        <v>0.0015000000000000007</v>
      </c>
      <c r="G21" s="4">
        <f t="shared" si="0"/>
        <v>0.0015000000000000007</v>
      </c>
      <c r="H21" s="4">
        <f t="shared" si="1"/>
        <v>0</v>
      </c>
      <c r="I21" s="4">
        <f>IF(ISERROR(MAX(1,MIN(5,(SUMIF(Details!$O$3:$O$341,A21,Details!$R$3:$R$341))/D21))),"n.a.",MAX(1,MIN(5,(SUMIF(Details!$O$3:$O$341,A21,Details!$R$3:$R$341))/D21)))</f>
        <v>1</v>
      </c>
      <c r="J21" s="4">
        <f t="shared" si="2"/>
        <v>0.23132921835942635</v>
      </c>
      <c r="K21" s="4">
        <f t="shared" si="3"/>
        <v>1</v>
      </c>
      <c r="L21" s="4">
        <f t="shared" si="4"/>
        <v>0.22535476374799049</v>
      </c>
      <c r="M21" s="4">
        <f t="shared" si="5"/>
        <v>0.029936681937290471</v>
      </c>
      <c r="N21" s="58">
        <f t="shared" si="6"/>
        <v>88871.910979422799</v>
      </c>
      <c r="O21" s="58">
        <f t="shared" si="7"/>
        <v>25048.091517277506</v>
      </c>
      <c r="P21" s="58">
        <f t="shared" si="8"/>
        <v>25048.091517277506</v>
      </c>
      <c r="Q21" s="7">
        <f t="shared" si="9"/>
        <v>0.03689905983188304</v>
      </c>
      <c r="R21" s="7">
        <f t="shared" si="10"/>
        <v>0.0023949345549832378</v>
      </c>
      <c r="S21" s="4">
        <f t="shared" si="11"/>
        <v>0.00067500000000000036</v>
      </c>
      <c r="T21" s="58">
        <f t="shared" si="12"/>
        <v>0.45000000000000001</v>
      </c>
      <c r="U21" s="4">
        <f t="shared" si="13"/>
        <v>0.061875000000000006</v>
      </c>
      <c r="V21" s="4">
        <f t="shared" si="14"/>
        <v>0.58750000000000002</v>
      </c>
      <c r="W21" s="8">
        <f t="shared" si="15"/>
        <v>1.903247176704949E-06</v>
      </c>
      <c r="X21" s="13"/>
    </row>
    <row r="22">
      <c r="A22" s="4" t="s">
        <v>59</v>
      </c>
      <c r="B22" s="4" t="s">
        <v>60</v>
      </c>
      <c r="C22" s="4">
        <f>COUNTIF(Details!$O$3:$O$341,A22)</f>
        <v>2</v>
      </c>
      <c r="D22" s="58">
        <f>SUMIF(Details!$O$3:$O$341,A22,Details!$H$3:$H$341)</f>
        <v>1004553.6899999999</v>
      </c>
      <c r="E22" s="59">
        <v>0.45000000000000001</v>
      </c>
      <c r="F22" s="4">
        <f>IF(ISERROR((SUMIF(Details!$O$3:$O$341,A22,Details!$S$3:$S$341))/D22),0,(SUMIF(Details!$O$3:$O$341,A22,Details!$S$3:$S$341))/D22)</f>
        <v>0.0060000000000000001</v>
      </c>
      <c r="G22" s="4">
        <f t="shared" si="0"/>
        <v>0.0060000000000000001</v>
      </c>
      <c r="H22" s="4">
        <f t="shared" si="1"/>
        <v>0</v>
      </c>
      <c r="I22" s="4">
        <f>IF(ISERROR(MAX(1,MIN(5,(SUMIF(Details!$O$3:$O$341,A22,Details!$R$3:$R$341))/D22))),"n.a.",MAX(1,MIN(5,(SUMIF(Details!$O$3:$O$341,A22,Details!$R$3:$R$341))/D22)))</f>
        <v>1</v>
      </c>
      <c r="J22" s="4">
        <f t="shared" si="2"/>
        <v>0.20889818648180614</v>
      </c>
      <c r="K22" s="4">
        <f t="shared" si="3"/>
        <v>1</v>
      </c>
      <c r="L22" s="4">
        <f t="shared" si="4"/>
        <v>0.15902090282860182</v>
      </c>
      <c r="M22" s="4">
        <f t="shared" si="5"/>
        <v>0.10671691363170392</v>
      </c>
      <c r="N22" s="58">
        <f t="shared" si="6"/>
        <v>8576.2295499311567</v>
      </c>
      <c r="O22" s="58">
        <f t="shared" si="7"/>
        <v>2712.2949629999998</v>
      </c>
      <c r="P22" s="58">
        <f t="shared" si="8"/>
        <v>2712.2949630000003</v>
      </c>
      <c r="Q22" s="7">
        <f t="shared" si="9"/>
        <v>0.00099888981614047073</v>
      </c>
      <c r="R22" s="7">
        <f t="shared" si="10"/>
        <v>0.0085373530905363121</v>
      </c>
      <c r="S22" s="4">
        <f t="shared" si="11"/>
        <v>0.0027000000000000001</v>
      </c>
      <c r="T22" s="58">
        <f t="shared" si="12"/>
        <v>0.45000000000000001</v>
      </c>
      <c r="U22" s="4">
        <f t="shared" si="13"/>
        <v>0.061875000000000006</v>
      </c>
      <c r="V22" s="4">
        <f t="shared" si="14"/>
        <v>0.58750000000000002</v>
      </c>
      <c r="W22" s="8">
        <f t="shared" si="15"/>
        <v>5.2398985218371248E-09</v>
      </c>
      <c r="X22" s="13"/>
    </row>
    <row r="23">
      <c r="A23" s="4" t="s">
        <v>61</v>
      </c>
      <c r="B23" s="4" t="s">
        <v>62</v>
      </c>
      <c r="C23" s="4">
        <f>COUNTIF(Details!$O$3:$O$341,A23)</f>
        <v>1</v>
      </c>
      <c r="D23" s="58">
        <f>SUMIF(Details!$O$3:$O$341,A23,Details!$H$3:$H$341)</f>
        <v>5529571.9199999999</v>
      </c>
      <c r="E23" s="59">
        <v>0.45000000000000001</v>
      </c>
      <c r="F23" s="4">
        <f>IF(ISERROR((SUMIF(Details!$O$3:$O$341,A23,Details!$S$3:$S$341))/D23),0,(SUMIF(Details!$O$3:$O$341,A23,Details!$S$3:$S$341))/D23)</f>
        <v>0.0015</v>
      </c>
      <c r="G23" s="4">
        <f t="shared" si="0"/>
        <v>0.0015</v>
      </c>
      <c r="H23" s="4">
        <f t="shared" si="1"/>
        <v>0</v>
      </c>
      <c r="I23" s="4">
        <f>IF(ISERROR(MAX(1,MIN(5,(SUMIF(Details!$O$3:$O$341,A23,Details!$R$3:$R$341))/D23))),"n.a.",MAX(1,MIN(5,(SUMIF(Details!$O$3:$O$341,A23,Details!$R$3:$R$341))/D23)))</f>
        <v>2.5699999999999998</v>
      </c>
      <c r="J23" s="4">
        <f t="shared" si="2"/>
        <v>0.23132921835942635</v>
      </c>
      <c r="K23" s="4">
        <f t="shared" si="3"/>
        <v>2.5699999999999998</v>
      </c>
      <c r="L23" s="4">
        <f t="shared" si="4"/>
        <v>0.22535476374799049</v>
      </c>
      <c r="M23" s="4">
        <f t="shared" si="5"/>
        <v>0.045937167353600747</v>
      </c>
      <c r="N23" s="58">
        <f t="shared" si="6"/>
        <v>20321.029654624912</v>
      </c>
      <c r="O23" s="58">
        <f t="shared" si="7"/>
        <v>3732.4610460000004</v>
      </c>
      <c r="P23" s="58">
        <f t="shared" si="8"/>
        <v>3732.4610459999999</v>
      </c>
      <c r="Q23" s="7">
        <f t="shared" si="9"/>
        <v>0.0054983950917589178</v>
      </c>
      <c r="R23" s="7">
        <f t="shared" si="10"/>
        <v>0.0036749733882880599</v>
      </c>
      <c r="S23" s="4">
        <f t="shared" si="11"/>
        <v>0.00067500000000000004</v>
      </c>
      <c r="T23" s="58">
        <f t="shared" si="12"/>
        <v>0.45000000000000001</v>
      </c>
      <c r="U23" s="4">
        <f t="shared" si="13"/>
        <v>0.061875000000000006</v>
      </c>
      <c r="V23" s="4">
        <f t="shared" si="14"/>
        <v>0.58750000000000002</v>
      </c>
      <c r="W23" s="8">
        <f t="shared" si="15"/>
        <v>5.4881326550969228E-08</v>
      </c>
      <c r="X23" s="13"/>
    </row>
    <row r="24">
      <c r="A24" s="4" t="s">
        <v>63</v>
      </c>
      <c r="B24" s="4" t="s">
        <v>64</v>
      </c>
      <c r="C24" s="4">
        <f>COUNTIF(Details!$O$3:$O$341,A24)</f>
        <v>1</v>
      </c>
      <c r="D24" s="58">
        <f>SUMIF(Details!$O$3:$O$341,A24,Details!$H$3:$H$341)</f>
        <v>45965.879999999997</v>
      </c>
      <c r="E24" s="59">
        <v>0.45000000000000001</v>
      </c>
      <c r="F24" s="4">
        <f>IF(ISERROR((SUMIF(Details!$O$3:$O$341,A24,Details!$S$3:$S$341))/D24),0,(SUMIF(Details!$O$3:$O$341,A24,Details!$S$3:$S$341))/D24)</f>
        <v>0.002</v>
      </c>
      <c r="G24" s="4">
        <f t="shared" si="0"/>
        <v>0.002</v>
      </c>
      <c r="H24" s="4">
        <f t="shared" si="1"/>
        <v>0</v>
      </c>
      <c r="I24" s="4">
        <f>IF(ISERROR(MAX(1,MIN(5,(SUMIF(Details!$O$3:$O$341,A24,Details!$R$3:$R$341))/D24))),"n.a.",MAX(1,MIN(5,(SUMIF(Details!$O$3:$O$341,A24,Details!$R$3:$R$341))/D24)))</f>
        <v>1</v>
      </c>
      <c r="J24" s="4">
        <f t="shared" si="2"/>
        <v>0.22858049016431511</v>
      </c>
      <c r="K24" s="4">
        <f t="shared" si="3"/>
        <v>1</v>
      </c>
      <c r="L24" s="4">
        <f t="shared" si="4"/>
        <v>0.21064082255344921</v>
      </c>
      <c r="M24" s="4">
        <f t="shared" si="5"/>
        <v>0.039467048897265863</v>
      </c>
      <c r="N24" s="58">
        <f t="shared" si="6"/>
        <v>145.13101068526839</v>
      </c>
      <c r="O24" s="58">
        <f t="shared" si="7"/>
        <v>41.369292000000002</v>
      </c>
      <c r="P24" s="58">
        <f t="shared" si="8"/>
        <v>41.369292000000002</v>
      </c>
      <c r="Q24" s="7">
        <f t="shared" si="9"/>
        <v>4.5706715209950535E-05</v>
      </c>
      <c r="R24" s="7">
        <f t="shared" si="10"/>
        <v>0.0031573639117812692</v>
      </c>
      <c r="S24" s="4">
        <f t="shared" si="11"/>
        <v>0.00090000000000000008</v>
      </c>
      <c r="T24" s="58">
        <f t="shared" si="12"/>
        <v>0.45000000000000001</v>
      </c>
      <c r="U24" s="4">
        <f t="shared" si="13"/>
        <v>0.061875000000000006</v>
      </c>
      <c r="V24" s="4">
        <f t="shared" si="14"/>
        <v>0.58750000000000002</v>
      </c>
      <c r="W24" s="8">
        <f t="shared" si="15"/>
        <v>3.8692597543219737E-12</v>
      </c>
      <c r="X24" s="13"/>
    </row>
    <row r="25">
      <c r="A25" s="4" t="s">
        <v>65</v>
      </c>
      <c r="B25" s="4" t="s">
        <v>66</v>
      </c>
      <c r="C25" s="4">
        <f>COUNTIF(Details!$O$3:$O$341,A25)</f>
        <v>71</v>
      </c>
      <c r="D25" s="58">
        <f>SUMIF(Details!$O$3:$O$341,A25,Details!$H$3:$H$341)</f>
        <v>30374066.408899993</v>
      </c>
      <c r="E25" s="59">
        <v>0.45000000000000001</v>
      </c>
      <c r="F25" s="4">
        <f>IF(ISERROR((SUMIF(Details!$O$3:$O$341,A25,Details!$S$3:$S$341))/D25),0,(SUMIF(Details!$O$3:$O$341,A25,Details!$S$3:$S$341))/D25)</f>
        <v>0.0014999999999999996</v>
      </c>
      <c r="G25" s="4">
        <f t="shared" si="0"/>
        <v>0.0014999999999999996</v>
      </c>
      <c r="H25" s="4">
        <f t="shared" si="1"/>
        <v>0</v>
      </c>
      <c r="I25" s="4">
        <f>IF(ISERROR(MAX(1,MIN(5,(SUMIF(Details!$O$3:$O$341,A25,Details!$R$3:$R$341))/D25))),"n.a.",MAX(1,MIN(5,(SUMIF(Details!$O$3:$O$341,A25,Details!$R$3:$R$341))/D25)))</f>
        <v>1</v>
      </c>
      <c r="J25" s="4">
        <f t="shared" si="2"/>
        <v>0.23132921835942635</v>
      </c>
      <c r="K25" s="4">
        <f t="shared" si="3"/>
        <v>1</v>
      </c>
      <c r="L25" s="4">
        <f t="shared" si="4"/>
        <v>0.22535476374799054</v>
      </c>
      <c r="M25" s="4">
        <f t="shared" si="5"/>
        <v>0.029936681937290478</v>
      </c>
      <c r="N25" s="58">
        <f t="shared" si="6"/>
        <v>72743.901218030238</v>
      </c>
      <c r="O25" s="58">
        <f t="shared" si="7"/>
        <v>20502.494826007489</v>
      </c>
      <c r="P25" s="58">
        <f t="shared" si="8"/>
        <v>20502.494826007493</v>
      </c>
      <c r="Q25" s="7">
        <f t="shared" si="9"/>
        <v>0.030202811370514761</v>
      </c>
      <c r="R25" s="7">
        <f t="shared" si="10"/>
        <v>0.0023949345549832387</v>
      </c>
      <c r="S25" s="4">
        <f t="shared" si="11"/>
        <v>0.00067499999999999982</v>
      </c>
      <c r="T25" s="58">
        <f t="shared" si="12"/>
        <v>0.45000000000000001</v>
      </c>
      <c r="U25" s="4">
        <f t="shared" si="13"/>
        <v>0.061875000000000006</v>
      </c>
      <c r="V25" s="4">
        <f t="shared" si="14"/>
        <v>0.58750000000000002</v>
      </c>
      <c r="W25" s="8">
        <f t="shared" si="15"/>
        <v>1.2751442985595585E-06</v>
      </c>
      <c r="X25" s="13"/>
    </row>
    <row r="26">
      <c r="A26" s="4" t="s">
        <v>67</v>
      </c>
      <c r="B26" s="4" t="s">
        <v>68</v>
      </c>
      <c r="C26" s="4">
        <f>COUNTIF(Details!$O$3:$O$341,A26)</f>
        <v>1</v>
      </c>
      <c r="D26" s="58">
        <f>SUMIF(Details!$O$3:$O$341,A26,Details!$H$3:$H$341)</f>
        <v>17648456.059999999</v>
      </c>
      <c r="E26" s="59">
        <v>0.45000000000000001</v>
      </c>
      <c r="F26" s="4">
        <f>IF(ISERROR((SUMIF(Details!$O$3:$O$341,A26,Details!$S$3:$S$341))/D26),0,(SUMIF(Details!$O$3:$O$341,A26,Details!$S$3:$S$341))/D26)</f>
        <v>0.0015</v>
      </c>
      <c r="G26" s="4">
        <f t="shared" si="0"/>
        <v>0.0015</v>
      </c>
      <c r="H26" s="4">
        <f t="shared" si="1"/>
        <v>0</v>
      </c>
      <c r="I26" s="4">
        <f>IF(ISERROR(MAX(1,MIN(5,(SUMIF(Details!$O$3:$O$341,A26,Details!$R$3:$R$341))/D26))),"n.a.",MAX(1,MIN(5,(SUMIF(Details!$O$3:$O$341,A26,Details!$R$3:$R$341))/D26)))</f>
        <v>1</v>
      </c>
      <c r="J26" s="4">
        <f t="shared" si="2"/>
        <v>0.23132921835942635</v>
      </c>
      <c r="K26" s="4">
        <f t="shared" si="3"/>
        <v>1</v>
      </c>
      <c r="L26" s="4">
        <f t="shared" si="4"/>
        <v>0.22535476374799049</v>
      </c>
      <c r="M26" s="4">
        <f t="shared" si="5"/>
        <v>0.029936681937290478</v>
      </c>
      <c r="N26" s="58">
        <f t="shared" si="6"/>
        <v>42266.897260197329</v>
      </c>
      <c r="O26" s="58">
        <f t="shared" si="7"/>
        <v>11912.707840499999</v>
      </c>
      <c r="P26" s="58">
        <f t="shared" si="8"/>
        <v>11912.707840499999</v>
      </c>
      <c r="Q26" s="7">
        <f t="shared" si="9"/>
        <v>0.017548950548314221</v>
      </c>
      <c r="R26" s="7">
        <f t="shared" si="10"/>
        <v>0.0023949345549832382</v>
      </c>
      <c r="S26" s="4">
        <f t="shared" si="11"/>
        <v>0.00067500000000000004</v>
      </c>
      <c r="T26" s="58">
        <f t="shared" si="12"/>
        <v>0.45000000000000001</v>
      </c>
      <c r="U26" s="4">
        <f t="shared" si="13"/>
        <v>0.061875000000000006</v>
      </c>
      <c r="V26" s="4">
        <f t="shared" si="14"/>
        <v>0.58750000000000002</v>
      </c>
      <c r="W26" s="8">
        <f t="shared" si="15"/>
        <v>4.3049379210644258E-07</v>
      </c>
      <c r="X26" s="13"/>
    </row>
    <row r="27">
      <c r="A27" s="4" t="s">
        <v>69</v>
      </c>
      <c r="B27" s="4" t="s">
        <v>70</v>
      </c>
      <c r="C27" s="4">
        <f>COUNTIF(Details!$O$3:$O$341,A27)</f>
        <v>2</v>
      </c>
      <c r="D27" s="58">
        <f>SUMIF(Details!$O$3:$O$341,A27,Details!$H$3:$H$341)</f>
        <v>89205</v>
      </c>
      <c r="E27" s="59">
        <v>0.45000000000000001</v>
      </c>
      <c r="F27" s="4">
        <f>IF(ISERROR((SUMIF(Details!$O$3:$O$341,A27,Details!$S$3:$S$341))/D27),0,(SUMIF(Details!$O$3:$O$341,A27,Details!$S$3:$S$341))/D27)</f>
        <v>0.0080000000000000019</v>
      </c>
      <c r="G27" s="4">
        <f t="shared" si="0"/>
        <v>0.0080000000000000019</v>
      </c>
      <c r="H27" s="4">
        <f t="shared" si="1"/>
        <v>0</v>
      </c>
      <c r="I27" s="4">
        <f>IF(ISERROR(MAX(1,MIN(5,(SUMIF(Details!$O$3:$O$341,A27,Details!$R$3:$R$341))/D27))),"n.a.",MAX(1,MIN(5,(SUMIF(Details!$O$3:$O$341,A27,Details!$R$3:$R$341))/D27)))</f>
        <v>1</v>
      </c>
      <c r="J27" s="4">
        <f t="shared" si="2"/>
        <v>0.20043840552427672</v>
      </c>
      <c r="K27" s="4">
        <f t="shared" si="3"/>
        <v>1</v>
      </c>
      <c r="L27" s="4">
        <f t="shared" si="4"/>
        <v>0.14670051054733235</v>
      </c>
      <c r="M27" s="4">
        <f t="shared" si="5"/>
        <v>0.13541889788977332</v>
      </c>
      <c r="N27" s="58">
        <f t="shared" si="6"/>
        <v>966.40342290057833</v>
      </c>
      <c r="O27" s="58">
        <f t="shared" si="7"/>
        <v>321.13800000000009</v>
      </c>
      <c r="P27" s="58">
        <f t="shared" si="8"/>
        <v>321.13800000000009</v>
      </c>
      <c r="Q27" s="7">
        <f t="shared" si="9"/>
        <v>8.8702044436082545E-05</v>
      </c>
      <c r="R27" s="7">
        <f t="shared" si="10"/>
        <v>0.010833511831181865</v>
      </c>
      <c r="S27" s="4">
        <f t="shared" si="11"/>
        <v>0.0036000000000000008</v>
      </c>
      <c r="T27" s="58">
        <f t="shared" si="12"/>
        <v>0.45000000000000001</v>
      </c>
      <c r="U27" s="4">
        <f t="shared" si="13"/>
        <v>0.061875000000000006</v>
      </c>
      <c r="V27" s="4">
        <f t="shared" si="14"/>
        <v>0.58750000000000002</v>
      </c>
      <c r="W27" s="8">
        <f t="shared" si="15"/>
        <v>5.3682944560862398E-11</v>
      </c>
      <c r="X27" s="13"/>
    </row>
    <row r="28">
      <c r="A28" s="4" t="s">
        <v>71</v>
      </c>
      <c r="B28" s="4" t="s">
        <v>72</v>
      </c>
      <c r="C28" s="4">
        <f>COUNTIF(Details!$O$3:$O$341,A28)</f>
        <v>1</v>
      </c>
      <c r="D28" s="58">
        <f>SUMIF(Details!$O$3:$O$341,A28,Details!$H$3:$H$341)</f>
        <v>31500</v>
      </c>
      <c r="E28" s="59">
        <v>0.45000000000000001</v>
      </c>
      <c r="F28" s="4">
        <f>IF(ISERROR((SUMIF(Details!$O$3:$O$341,A28,Details!$S$3:$S$341))/D28),0,(SUMIF(Details!$O$3:$O$341,A28,Details!$S$3:$S$341))/D28)</f>
        <v>0.002</v>
      </c>
      <c r="G28" s="4">
        <f t="shared" si="0"/>
        <v>0.002</v>
      </c>
      <c r="H28" s="4">
        <f t="shared" si="1"/>
        <v>0</v>
      </c>
      <c r="I28" s="4">
        <f>IF(ISERROR(MAX(1,MIN(5,(SUMIF(Details!$O$3:$O$341,A28,Details!$R$3:$R$341))/D28))),"n.a.",MAX(1,MIN(5,(SUMIF(Details!$O$3:$O$341,A28,Details!$R$3:$R$341))/D28)))</f>
        <v>1</v>
      </c>
      <c r="J28" s="4">
        <f t="shared" si="2"/>
        <v>0.22858049016431511</v>
      </c>
      <c r="K28" s="4">
        <f t="shared" si="3"/>
        <v>1</v>
      </c>
      <c r="L28" s="4">
        <f t="shared" si="4"/>
        <v>0.21064082255344921</v>
      </c>
      <c r="M28" s="4">
        <f t="shared" si="5"/>
        <v>0.039467048897265863</v>
      </c>
      <c r="N28" s="58">
        <f t="shared" si="6"/>
        <v>99.456963221109987</v>
      </c>
      <c r="O28" s="58">
        <f t="shared" si="7"/>
        <v>28.350000000000001</v>
      </c>
      <c r="P28" s="58">
        <f t="shared" si="8"/>
        <v>28.350000000000001</v>
      </c>
      <c r="Q28" s="7">
        <f t="shared" si="9"/>
        <v>3.1322396723688137E-05</v>
      </c>
      <c r="R28" s="7">
        <f t="shared" si="10"/>
        <v>0.0031573639117812692</v>
      </c>
      <c r="S28" s="4">
        <f t="shared" si="11"/>
        <v>0.00090000000000000008</v>
      </c>
      <c r="T28" s="58">
        <f t="shared" si="12"/>
        <v>0.45000000000000001</v>
      </c>
      <c r="U28" s="4">
        <f t="shared" si="13"/>
        <v>0.061875000000000006</v>
      </c>
      <c r="V28" s="4">
        <f t="shared" si="14"/>
        <v>0.58750000000000002</v>
      </c>
      <c r="W28" s="8">
        <f t="shared" si="15"/>
        <v>1.8170958470497332E-12</v>
      </c>
      <c r="X28" s="13"/>
    </row>
    <row r="29">
      <c r="A29" s="4" t="s">
        <v>73</v>
      </c>
      <c r="B29" s="4" t="s">
        <v>74</v>
      </c>
      <c r="C29" s="4">
        <f>COUNTIF(Details!$O$3:$O$341,A29)</f>
        <v>1</v>
      </c>
      <c r="D29" s="58">
        <f>SUMIF(Details!$O$3:$O$341,A29,Details!$H$3:$H$341)</f>
        <v>503420</v>
      </c>
      <c r="E29" s="59">
        <v>0.45000000000000001</v>
      </c>
      <c r="F29" s="4">
        <f>IF(ISERROR((SUMIF(Details!$O$3:$O$341,A29,Details!$S$3:$S$341))/D29),0,(SUMIF(Details!$O$3:$O$341,A29,Details!$S$3:$S$341))/D29)</f>
        <v>0.002</v>
      </c>
      <c r="G29" s="4">
        <f t="shared" si="0"/>
        <v>0.002</v>
      </c>
      <c r="H29" s="4">
        <f t="shared" si="1"/>
        <v>0</v>
      </c>
      <c r="I29" s="4">
        <f>IF(ISERROR(MAX(1,MIN(5,(SUMIF(Details!$O$3:$O$341,A29,Details!$R$3:$R$341))/D29))),"n.a.",MAX(1,MIN(5,(SUMIF(Details!$O$3:$O$341,A29,Details!$R$3:$R$341))/D29)))</f>
        <v>1</v>
      </c>
      <c r="J29" s="4">
        <f t="shared" si="2"/>
        <v>0.22858049016431511</v>
      </c>
      <c r="K29" s="4">
        <f t="shared" si="3"/>
        <v>1</v>
      </c>
      <c r="L29" s="4">
        <f t="shared" si="4"/>
        <v>0.21064082255344921</v>
      </c>
      <c r="M29" s="4">
        <f t="shared" si="5"/>
        <v>0.039467048897265863</v>
      </c>
      <c r="N29" s="58">
        <f t="shared" si="6"/>
        <v>1589.4801404689265</v>
      </c>
      <c r="O29" s="58">
        <f t="shared" si="7"/>
        <v>453.07800000000003</v>
      </c>
      <c r="P29" s="58">
        <f t="shared" si="8"/>
        <v>453.07800000000003</v>
      </c>
      <c r="Q29" s="7">
        <f t="shared" si="9"/>
        <v>0.00050058161773457405</v>
      </c>
      <c r="R29" s="7">
        <f t="shared" si="10"/>
        <v>0.0031573639117812692</v>
      </c>
      <c r="S29" s="4">
        <f t="shared" si="11"/>
        <v>0.00090000000000000008</v>
      </c>
      <c r="T29" s="58">
        <f t="shared" si="12"/>
        <v>0.45000000000000001</v>
      </c>
      <c r="U29" s="4">
        <f t="shared" si="13"/>
        <v>0.061875000000000006</v>
      </c>
      <c r="V29" s="4">
        <f t="shared" si="14"/>
        <v>0.58750000000000002</v>
      </c>
      <c r="W29" s="8">
        <f t="shared" si="15"/>
        <v>4.6410650847992832E-10</v>
      </c>
      <c r="X29" s="60"/>
    </row>
    <row r="30">
      <c r="A30" s="4" t="s">
        <v>75</v>
      </c>
      <c r="B30" s="4" t="s">
        <v>76</v>
      </c>
      <c r="C30" s="4">
        <f>COUNTIF(Details!$O$3:$O$341,A30)</f>
        <v>1</v>
      </c>
      <c r="D30" s="58">
        <f>SUMIF(Details!$O$3:$O$341,A30,Details!$H$3:$H$341)</f>
        <v>5504446.75</v>
      </c>
      <c r="E30" s="59">
        <v>0.45000000000000001</v>
      </c>
      <c r="F30" s="4">
        <f>IF(ISERROR((SUMIF(Details!$O$3:$O$341,A30,Details!$S$3:$S$341))/D30),0,(SUMIF(Details!$O$3:$O$341,A30,Details!$S$3:$S$341))/D30)</f>
        <v>0.002</v>
      </c>
      <c r="G30" s="4">
        <f t="shared" si="0"/>
        <v>0.002</v>
      </c>
      <c r="H30" s="4">
        <f t="shared" si="1"/>
        <v>0</v>
      </c>
      <c r="I30" s="4">
        <f>IF(ISERROR(MAX(1,MIN(5,(SUMIF(Details!$O$3:$O$341,A30,Details!$R$3:$R$341))/D30))),"n.a.",MAX(1,MIN(5,(SUMIF(Details!$O$3:$O$341,A30,Details!$R$3:$R$341))/D30)))</f>
        <v>4.8600000000000003</v>
      </c>
      <c r="J30" s="4">
        <f t="shared" si="2"/>
        <v>0.22858049016431511</v>
      </c>
      <c r="K30" s="4">
        <f t="shared" si="3"/>
        <v>4.8600000000000003</v>
      </c>
      <c r="L30" s="4">
        <f t="shared" si="4"/>
        <v>0.21064082255344921</v>
      </c>
      <c r="M30" s="4">
        <f t="shared" si="5"/>
        <v>0.086379031274380763</v>
      </c>
      <c r="N30" s="58">
        <f t="shared" si="6"/>
        <v>38037.502237313085</v>
      </c>
      <c r="O30" s="58">
        <f t="shared" si="7"/>
        <v>4954.0020750000003</v>
      </c>
      <c r="P30" s="58">
        <f t="shared" si="8"/>
        <v>4954.0020750000003</v>
      </c>
      <c r="Q30" s="7">
        <f t="shared" si="9"/>
        <v>0.0054734115824735174</v>
      </c>
      <c r="R30" s="7">
        <f t="shared" si="10"/>
        <v>0.0069103225019504612</v>
      </c>
      <c r="S30" s="4">
        <f t="shared" si="11"/>
        <v>0.00090000000000000008</v>
      </c>
      <c r="T30" s="58">
        <f t="shared" si="12"/>
        <v>0.45000000000000001</v>
      </c>
      <c r="U30" s="4">
        <f t="shared" si="13"/>
        <v>0.061875000000000006</v>
      </c>
      <c r="V30" s="4">
        <f t="shared" si="14"/>
        <v>0.58750000000000002</v>
      </c>
      <c r="W30" s="8">
        <f t="shared" si="15"/>
        <v>9.2149935353931834E-08</v>
      </c>
      <c r="X30" s="60"/>
    </row>
    <row r="31">
      <c r="A31" s="4" t="s">
        <v>77</v>
      </c>
      <c r="B31" s="4" t="s">
        <v>78</v>
      </c>
      <c r="C31" s="4">
        <f>COUNTIF(Details!$O$3:$O$341,A31)</f>
        <v>1</v>
      </c>
      <c r="D31" s="58">
        <f>SUMIF(Details!$O$3:$O$341,A31,Details!$H$3:$H$341)</f>
        <v>15012182.5</v>
      </c>
      <c r="E31" s="59">
        <v>0.45000000000000001</v>
      </c>
      <c r="F31" s="4">
        <f>IF(ISERROR((SUMIF(Details!$O$3:$O$341,A31,Details!$S$3:$S$341))/D31),0,(SUMIF(Details!$O$3:$O$341,A31,Details!$S$3:$S$341))/D31)</f>
        <v>0.002</v>
      </c>
      <c r="G31" s="4">
        <f t="shared" si="0"/>
        <v>0.002</v>
      </c>
      <c r="H31" s="4">
        <f t="shared" si="1"/>
        <v>0</v>
      </c>
      <c r="I31" s="4">
        <f>IF(ISERROR(MAX(1,MIN(5,(SUMIF(Details!$O$3:$O$341,A31,Details!$R$3:$R$341))/D31))),"n.a.",MAX(1,MIN(5,(SUMIF(Details!$O$3:$O$341,A31,Details!$R$3:$R$341))/D31)))</f>
        <v>4.4100000000000001</v>
      </c>
      <c r="J31" s="4">
        <f t="shared" si="2"/>
        <v>0.22858049016431511</v>
      </c>
      <c r="K31" s="4">
        <f t="shared" si="3"/>
        <v>4.4100000000000001</v>
      </c>
      <c r="L31" s="4">
        <f t="shared" si="4"/>
        <v>0.21064082255344921</v>
      </c>
      <c r="M31" s="4">
        <f t="shared" si="5"/>
        <v>0.080910017784820737</v>
      </c>
      <c r="N31" s="58">
        <f t="shared" si="6"/>
        <v>97170.876245117965</v>
      </c>
      <c r="O31" s="58">
        <f t="shared" si="7"/>
        <v>13510.964250000001</v>
      </c>
      <c r="P31" s="58">
        <f t="shared" si="8"/>
        <v>13510.964250000001</v>
      </c>
      <c r="Q31" s="7">
        <f t="shared" si="9"/>
        <v>0.014927540823917725</v>
      </c>
      <c r="R31" s="7">
        <f t="shared" si="10"/>
        <v>0.0064728014227856583</v>
      </c>
      <c r="S31" s="4">
        <f t="shared" si="11"/>
        <v>0.00090000000000000008</v>
      </c>
      <c r="T31" s="58">
        <f t="shared" si="12"/>
        <v>0.45000000000000001</v>
      </c>
      <c r="U31" s="4">
        <f t="shared" si="13"/>
        <v>0.061875000000000006</v>
      </c>
      <c r="V31" s="4">
        <f t="shared" si="14"/>
        <v>0.58750000000000002</v>
      </c>
      <c r="W31" s="8">
        <f t="shared" si="15"/>
        <v>6.5362806134159019E-07</v>
      </c>
      <c r="X31" s="60"/>
    </row>
    <row r="32">
      <c r="A32" s="4" t="s">
        <v>79</v>
      </c>
      <c r="B32" s="4" t="s">
        <v>80</v>
      </c>
      <c r="C32" s="4">
        <f>COUNTIF(Details!$O$3:$O$341,A32)</f>
        <v>1</v>
      </c>
      <c r="D32" s="58">
        <f>SUMIF(Details!$O$3:$O$341,A32,Details!$H$3:$H$341)</f>
        <v>3001233.4199999999</v>
      </c>
      <c r="E32" s="59">
        <v>0.45000000000000001</v>
      </c>
      <c r="F32" s="4">
        <f>IF(ISERROR((SUMIF(Details!$O$3:$O$341,A32,Details!$S$3:$S$341))/D32),0,(SUMIF(Details!$O$3:$O$341,A32,Details!$S$3:$S$341))/D32)</f>
        <v>0.002</v>
      </c>
      <c r="G32" s="4">
        <f t="shared" si="0"/>
        <v>0.002</v>
      </c>
      <c r="H32" s="4">
        <f t="shared" si="1"/>
        <v>0</v>
      </c>
      <c r="I32" s="4">
        <f>IF(ISERROR(MAX(1,MIN(5,(SUMIF(Details!$O$3:$O$341,A32,Details!$R$3:$R$341))/D32))),"n.a.",MAX(1,MIN(5,(SUMIF(Details!$O$3:$O$341,A32,Details!$R$3:$R$341))/D32)))</f>
        <v>4.9500000000000002</v>
      </c>
      <c r="J32" s="4">
        <f t="shared" si="2"/>
        <v>0.22858049016431511</v>
      </c>
      <c r="K32" s="4">
        <f t="shared" si="3"/>
        <v>4.9500000000000002</v>
      </c>
      <c r="L32" s="4">
        <f t="shared" si="4"/>
        <v>0.21064082255344921</v>
      </c>
      <c r="M32" s="4">
        <f t="shared" si="5"/>
        <v>0.087472833972292788</v>
      </c>
      <c r="N32" s="58">
        <f t="shared" si="6"/>
        <v>21002.111412780519</v>
      </c>
      <c r="O32" s="58">
        <f t="shared" si="7"/>
        <v>2701.1100780000002</v>
      </c>
      <c r="P32" s="58">
        <f t="shared" si="8"/>
        <v>2701.1100780000002</v>
      </c>
      <c r="Q32" s="7">
        <f t="shared" si="9"/>
        <v>0.0029843118679882962</v>
      </c>
      <c r="R32" s="7">
        <f t="shared" si="10"/>
        <v>0.0069978267177834242</v>
      </c>
      <c r="S32" s="4">
        <f t="shared" si="11"/>
        <v>0.00090000000000000008</v>
      </c>
      <c r="T32" s="58">
        <f t="shared" si="12"/>
        <v>0.45000000000000001</v>
      </c>
      <c r="U32" s="4">
        <f t="shared" si="13"/>
        <v>0.061875000000000006</v>
      </c>
      <c r="V32" s="4">
        <f t="shared" si="14"/>
        <v>0.58750000000000002</v>
      </c>
      <c r="W32" s="8">
        <f t="shared" si="15"/>
        <v>2.7648853582298819E-08</v>
      </c>
      <c r="X32" s="13"/>
    </row>
    <row r="33">
      <c r="A33" s="4" t="s">
        <v>81</v>
      </c>
      <c r="B33" s="4" t="s">
        <v>82</v>
      </c>
      <c r="C33" s="4">
        <f>COUNTIF(Details!$O$3:$O$341,A33)</f>
        <v>2</v>
      </c>
      <c r="D33" s="58">
        <f>SUMIF(Details!$O$3:$O$341,A33,Details!$H$3:$H$341)</f>
        <v>18125776.940000001</v>
      </c>
      <c r="E33" s="59">
        <v>0.45000000000000001</v>
      </c>
      <c r="F33" s="4">
        <f>IF(ISERROR((SUMIF(Details!$O$3:$O$341,A33,Details!$S$3:$S$341))/D33),0,(SUMIF(Details!$O$3:$O$341,A33,Details!$S$3:$S$341))/D33)</f>
        <v>0.0066576173401811708</v>
      </c>
      <c r="G33" s="4">
        <f t="shared" si="0"/>
        <v>0.0066576173401811708</v>
      </c>
      <c r="H33" s="4">
        <f t="shared" si="1"/>
        <v>0</v>
      </c>
      <c r="I33" s="4">
        <f>IF(ISERROR(MAX(1,MIN(5,(SUMIF(Details!$O$3:$O$341,A33,Details!$R$3:$R$341))/D33))),"n.a.",MAX(1,MIN(5,(SUMIF(Details!$O$3:$O$341,A33,Details!$R$3:$R$341))/D33)))</f>
        <v>1.7901660690634096</v>
      </c>
      <c r="J33" s="4">
        <f t="shared" si="2"/>
        <v>0.20602267082632675</v>
      </c>
      <c r="K33" s="4">
        <f t="shared" si="3"/>
        <v>1.7901660690634096</v>
      </c>
      <c r="L33" s="4">
        <f t="shared" si="4"/>
        <v>0.15450953597842357</v>
      </c>
      <c r="M33" s="4">
        <f t="shared" si="5"/>
        <v>0.13497576123325902</v>
      </c>
      <c r="N33" s="58">
        <f t="shared" si="6"/>
        <v>195723.24323366021</v>
      </c>
      <c r="O33" s="58">
        <f t="shared" si="7"/>
        <v>54303.519087000008</v>
      </c>
      <c r="P33" s="58">
        <f t="shared" si="8"/>
        <v>54303.519087000001</v>
      </c>
      <c r="Q33" s="7">
        <f t="shared" si="9"/>
        <v>0.018023580198087554</v>
      </c>
      <c r="R33" s="7">
        <f t="shared" si="10"/>
        <v>0.010798060898660722</v>
      </c>
      <c r="S33" s="4">
        <f t="shared" si="11"/>
        <v>0.0029959278030815269</v>
      </c>
      <c r="T33" s="58">
        <f t="shared" si="12"/>
        <v>0.45000000000000001</v>
      </c>
      <c r="U33" s="4">
        <f t="shared" si="13"/>
        <v>0.061875000000000006</v>
      </c>
      <c r="V33" s="4">
        <f t="shared" si="14"/>
        <v>0.58750000000000002</v>
      </c>
      <c r="W33" s="8">
        <f t="shared" si="15"/>
        <v>2.0332875694771648E-06</v>
      </c>
      <c r="X33" s="60"/>
    </row>
    <row r="34">
      <c r="A34" s="4" t="s">
        <v>83</v>
      </c>
      <c r="B34" s="4" t="s">
        <v>84</v>
      </c>
      <c r="C34" s="4">
        <f>COUNTIF(Details!$O$3:$O$341,A34)</f>
        <v>1</v>
      </c>
      <c r="D34" s="58">
        <f>SUMIF(Details!$O$3:$O$341,A34,Details!$H$3:$H$341)</f>
        <v>5018246.5300000003</v>
      </c>
      <c r="E34" s="59">
        <v>0.45000000000000001</v>
      </c>
      <c r="F34" s="4">
        <f>IF(ISERROR((SUMIF(Details!$O$3:$O$341,A34,Details!$S$3:$S$341))/D34),0,(SUMIF(Details!$O$3:$O$341,A34,Details!$S$3:$S$341))/D34)</f>
        <v>0.002</v>
      </c>
      <c r="G34" s="4">
        <f t="shared" si="0"/>
        <v>0.002</v>
      </c>
      <c r="H34" s="4">
        <f t="shared" si="1"/>
        <v>0</v>
      </c>
      <c r="I34" s="4">
        <f>IF(ISERROR(MAX(1,MIN(5,(SUMIF(Details!$O$3:$O$341,A34,Details!$R$3:$R$341))/D34))),"n.a.",MAX(1,MIN(5,(SUMIF(Details!$O$3:$O$341,A34,Details!$R$3:$R$341))/D34)))</f>
        <v>1</v>
      </c>
      <c r="J34" s="4">
        <f t="shared" si="2"/>
        <v>0.22858049016431511</v>
      </c>
      <c r="K34" s="4">
        <f t="shared" si="3"/>
        <v>1</v>
      </c>
      <c r="L34" s="4">
        <f t="shared" si="4"/>
        <v>0.21064082255344921</v>
      </c>
      <c r="M34" s="4">
        <f t="shared" si="5"/>
        <v>0.039467048897265863</v>
      </c>
      <c r="N34" s="58">
        <f t="shared" si="6"/>
        <v>15844.430494243579</v>
      </c>
      <c r="O34" s="58">
        <f t="shared" si="7"/>
        <v>4516.4218770000007</v>
      </c>
      <c r="P34" s="58">
        <f t="shared" si="8"/>
        <v>4516.4218770000007</v>
      </c>
      <c r="Q34" s="7">
        <f t="shared" si="9"/>
        <v>0.004989952656188297</v>
      </c>
      <c r="R34" s="7">
        <f t="shared" si="10"/>
        <v>0.0031573639117812688</v>
      </c>
      <c r="S34" s="4">
        <f t="shared" si="11"/>
        <v>0.00090000000000000008</v>
      </c>
      <c r="T34" s="58">
        <f t="shared" si="12"/>
        <v>0.45000000000000001</v>
      </c>
      <c r="U34" s="4">
        <f t="shared" si="13"/>
        <v>0.061875000000000006</v>
      </c>
      <c r="V34" s="4">
        <f t="shared" si="14"/>
        <v>0.58750000000000002</v>
      </c>
      <c r="W34" s="8">
        <f t="shared" si="15"/>
        <v>4.6116964566860339E-08</v>
      </c>
      <c r="X34" s="13"/>
    </row>
    <row r="35">
      <c r="A35" s="4" t="s">
        <v>85</v>
      </c>
      <c r="B35" s="4" t="s">
        <v>86</v>
      </c>
      <c r="C35" s="4">
        <f>COUNTIF(Details!$O$3:$O$341,A35)</f>
        <v>3</v>
      </c>
      <c r="D35" s="58">
        <f>SUMIF(Details!$O$3:$O$341,A35,Details!$H$3:$H$341)</f>
        <v>10955546.489999998</v>
      </c>
      <c r="E35" s="59">
        <v>0.45000000000000001</v>
      </c>
      <c r="F35" s="4">
        <f>IF(ISERROR((SUMIF(Details!$O$3:$O$341,A35,Details!$S$3:$S$341))/D35),0,(SUMIF(Details!$O$3:$O$341,A35,Details!$S$3:$S$341))/D35)</f>
        <v>0.0080000000000000002</v>
      </c>
      <c r="G35" s="4">
        <f t="shared" si="0"/>
        <v>0.0080000000000000002</v>
      </c>
      <c r="H35" s="4">
        <f t="shared" si="1"/>
        <v>0</v>
      </c>
      <c r="I35" s="4">
        <f>IF(ISERROR(MAX(1,MIN(5,(SUMIF(Details!$O$3:$O$341,A35,Details!$R$3:$R$341))/D35))),"n.a.",MAX(1,MIN(5,(SUMIF(Details!$O$3:$O$341,A35,Details!$R$3:$R$341))/D35)))</f>
        <v>1</v>
      </c>
      <c r="J35" s="4">
        <f t="shared" si="2"/>
        <v>0.20043840552427669</v>
      </c>
      <c r="K35" s="4">
        <f t="shared" si="3"/>
        <v>1</v>
      </c>
      <c r="L35" s="4">
        <f t="shared" si="4"/>
        <v>0.14670051054733238</v>
      </c>
      <c r="M35" s="4">
        <f t="shared" si="5"/>
        <v>0.13541889788977332</v>
      </c>
      <c r="N35" s="58">
        <f t="shared" si="6"/>
        <v>118687.04251647794</v>
      </c>
      <c r="O35" s="58">
        <f t="shared" si="7"/>
        <v>39439.967363999996</v>
      </c>
      <c r="P35" s="58">
        <f t="shared" si="8"/>
        <v>39439.967363999996</v>
      </c>
      <c r="Q35" s="7">
        <f t="shared" si="9"/>
        <v>0.010893776936018699</v>
      </c>
      <c r="R35" s="7">
        <f t="shared" si="10"/>
        <v>0.010833511831181865</v>
      </c>
      <c r="S35" s="4">
        <f t="shared" si="11"/>
        <v>0.0036000000000000003</v>
      </c>
      <c r="T35" s="58">
        <f t="shared" si="12"/>
        <v>0.45000000000000001</v>
      </c>
      <c r="U35" s="4">
        <f t="shared" si="13"/>
        <v>0.061875000000000006</v>
      </c>
      <c r="V35" s="4">
        <f t="shared" si="14"/>
        <v>0.58750000000000002</v>
      </c>
      <c r="W35" s="8">
        <f t="shared" si="15"/>
        <v>8.0970351842589114E-07</v>
      </c>
      <c r="X35" s="13"/>
    </row>
    <row r="36">
      <c r="A36" s="4" t="s">
        <v>87</v>
      </c>
      <c r="B36" s="4" t="s">
        <v>88</v>
      </c>
      <c r="C36" s="4">
        <f>COUNTIF(Details!$O$3:$O$341,A36)</f>
        <v>1</v>
      </c>
      <c r="D36" s="58">
        <f>SUMIF(Details!$O$3:$O$341,A36,Details!$H$3:$H$341)</f>
        <v>5006589.4400000004</v>
      </c>
      <c r="E36" s="59">
        <v>0.45000000000000001</v>
      </c>
      <c r="F36" s="4">
        <f>IF(ISERROR((SUMIF(Details!$O$3:$O$341,A36,Details!$S$3:$S$341))/D36),0,(SUMIF(Details!$O$3:$O$341,A36,Details!$S$3:$S$341))/D36)</f>
        <v>0.002</v>
      </c>
      <c r="G36" s="4">
        <f t="shared" si="0"/>
        <v>0.002</v>
      </c>
      <c r="H36" s="4">
        <f t="shared" si="1"/>
        <v>0</v>
      </c>
      <c r="I36" s="4">
        <f>IF(ISERROR(MAX(1,MIN(5,(SUMIF(Details!$O$3:$O$341,A36,Details!$R$3:$R$341))/D36))),"n.a.",MAX(1,MIN(5,(SUMIF(Details!$O$3:$O$341,A36,Details!$R$3:$R$341))/D36)))</f>
        <v>1</v>
      </c>
      <c r="J36" s="4">
        <f t="shared" si="2"/>
        <v>0.22858049016431511</v>
      </c>
      <c r="K36" s="4">
        <f t="shared" si="3"/>
        <v>1</v>
      </c>
      <c r="L36" s="4">
        <f t="shared" si="4"/>
        <v>0.21064082255344921</v>
      </c>
      <c r="M36" s="4">
        <f t="shared" si="5"/>
        <v>0.039467048897265863</v>
      </c>
      <c r="N36" s="58">
        <f t="shared" si="6"/>
        <v>15807.624818961194</v>
      </c>
      <c r="O36" s="58">
        <f t="shared" si="7"/>
        <v>4505.9304959999999</v>
      </c>
      <c r="P36" s="58">
        <f t="shared" si="8"/>
        <v>4505.9304960000009</v>
      </c>
      <c r="Q36" s="7">
        <f t="shared" si="9"/>
        <v>0.0049783612911843689</v>
      </c>
      <c r="R36" s="7">
        <f t="shared" si="10"/>
        <v>0.0031573639117812688</v>
      </c>
      <c r="S36" s="4">
        <f t="shared" si="11"/>
        <v>0.00090000000000000008</v>
      </c>
      <c r="T36" s="58">
        <f t="shared" si="12"/>
        <v>0.45000000000000001</v>
      </c>
      <c r="U36" s="4">
        <f t="shared" si="13"/>
        <v>0.061875000000000006</v>
      </c>
      <c r="V36" s="4">
        <f t="shared" si="14"/>
        <v>0.58750000000000002</v>
      </c>
      <c r="W36" s="8">
        <f t="shared" si="15"/>
        <v>4.5902959452190743E-08</v>
      </c>
      <c r="X36" s="13"/>
    </row>
    <row r="37">
      <c r="A37" s="4" t="s">
        <v>89</v>
      </c>
      <c r="B37" s="4" t="s">
        <v>90</v>
      </c>
      <c r="C37" s="4">
        <f>COUNTIF(Details!$O$3:$O$341,A37)</f>
        <v>2</v>
      </c>
      <c r="D37" s="58">
        <f>SUMIF(Details!$O$3:$O$341,A37,Details!$H$3:$H$341)</f>
        <v>3728991.6499999999</v>
      </c>
      <c r="E37" s="59">
        <v>0.45000000000000001</v>
      </c>
      <c r="F37" s="4">
        <f>IF(ISERROR((SUMIF(Details!$O$3:$O$341,A37,Details!$S$3:$S$341))/D37),0,(SUMIF(Details!$O$3:$O$341,A37,Details!$S$3:$S$341))/D37)</f>
        <v>0.014000000000000002</v>
      </c>
      <c r="G37" s="4">
        <f t="shared" si="0"/>
        <v>0.014000000000000002</v>
      </c>
      <c r="H37" s="4">
        <f t="shared" si="1"/>
        <v>0</v>
      </c>
      <c r="I37" s="4">
        <f>IF(ISERROR(MAX(1,MIN(5,(SUMIF(Details!$O$3:$O$341,A37,Details!$R$3:$R$341))/D37))),"n.a.",MAX(1,MIN(5,(SUMIF(Details!$O$3:$O$341,A37,Details!$R$3:$R$341))/D37)))</f>
        <v>1</v>
      </c>
      <c r="J37" s="4">
        <f t="shared" si="2"/>
        <v>0.17959023645496913</v>
      </c>
      <c r="K37" s="4">
        <f t="shared" si="3"/>
        <v>1</v>
      </c>
      <c r="L37" s="4">
        <f t="shared" si="4"/>
        <v>0.12415705773865489</v>
      </c>
      <c r="M37" s="4">
        <f t="shared" si="5"/>
        <v>0.20766995671387895</v>
      </c>
      <c r="N37" s="58">
        <f t="shared" si="6"/>
        <v>61951.96276335328</v>
      </c>
      <c r="O37" s="58">
        <f t="shared" si="7"/>
        <v>23492.647395000004</v>
      </c>
      <c r="P37" s="58">
        <f t="shared" si="8"/>
        <v>23492.647395000004</v>
      </c>
      <c r="Q37" s="7">
        <f t="shared" si="9"/>
        <v>0.0037079668520831875</v>
      </c>
      <c r="R37" s="7">
        <f t="shared" si="10"/>
        <v>0.016613596537110316</v>
      </c>
      <c r="S37" s="4">
        <f t="shared" si="11"/>
        <v>0.0063000000000000009</v>
      </c>
      <c r="T37" s="58">
        <f t="shared" si="12"/>
        <v>0.45000000000000001</v>
      </c>
      <c r="U37" s="4">
        <f t="shared" si="13"/>
        <v>0.061875000000000006</v>
      </c>
      <c r="V37" s="4">
        <f t="shared" si="14"/>
        <v>0.58750000000000002</v>
      </c>
      <c r="W37" s="8">
        <f t="shared" si="15"/>
        <v>1.5365734097772373E-07</v>
      </c>
      <c r="X37" s="13"/>
    </row>
    <row r="38">
      <c r="A38" s="4" t="s">
        <v>91</v>
      </c>
      <c r="B38" s="4" t="s">
        <v>92</v>
      </c>
      <c r="C38" s="4">
        <f>COUNTIF(Details!$O$3:$O$341,A38)</f>
        <v>2</v>
      </c>
      <c r="D38" s="58">
        <f>SUMIF(Details!$O$3:$O$341,A38,Details!$H$3:$H$341)</f>
        <v>3677654.5700000003</v>
      </c>
      <c r="E38" s="59">
        <v>0.45000000000000001</v>
      </c>
      <c r="F38" s="4">
        <f>IF(ISERROR((SUMIF(Details!$O$3:$O$341,A38,Details!$S$3:$S$341))/D38),0,(SUMIF(Details!$O$3:$O$341,A38,Details!$S$3:$S$341))/D38)</f>
        <v>0.0080000000000000002</v>
      </c>
      <c r="G38" s="4">
        <f t="shared" si="0"/>
        <v>0.0080000000000000002</v>
      </c>
      <c r="H38" s="4">
        <f t="shared" si="1"/>
        <v>0</v>
      </c>
      <c r="I38" s="4">
        <f>IF(ISERROR(MAX(1,MIN(5,(SUMIF(Details!$O$3:$O$341,A38,Details!$R$3:$R$341))/D38))),"n.a.",MAX(1,MIN(5,(SUMIF(Details!$O$3:$O$341,A38,Details!$R$3:$R$341))/D38)))</f>
        <v>1</v>
      </c>
      <c r="J38" s="4">
        <f t="shared" si="2"/>
        <v>0.20043840552427669</v>
      </c>
      <c r="K38" s="4">
        <f t="shared" si="3"/>
        <v>1</v>
      </c>
      <c r="L38" s="4">
        <f t="shared" si="4"/>
        <v>0.14670051054733238</v>
      </c>
      <c r="M38" s="4">
        <f t="shared" si="5"/>
        <v>0.13541889788977332</v>
      </c>
      <c r="N38" s="58">
        <f t="shared" si="6"/>
        <v>39841.914295095063</v>
      </c>
      <c r="O38" s="58">
        <f t="shared" si="7"/>
        <v>13239.556452000003</v>
      </c>
      <c r="P38" s="58">
        <f t="shared" si="8"/>
        <v>13239.556452000001</v>
      </c>
      <c r="Q38" s="7">
        <f t="shared" si="9"/>
        <v>0.0036569192207690383</v>
      </c>
      <c r="R38" s="7">
        <f t="shared" si="10"/>
        <v>0.010833511831181867</v>
      </c>
      <c r="S38" s="4">
        <f t="shared" si="11"/>
        <v>0.0036000000000000003</v>
      </c>
      <c r="T38" s="58">
        <f t="shared" si="12"/>
        <v>0.45000000000000001</v>
      </c>
      <c r="U38" s="4">
        <f t="shared" si="13"/>
        <v>0.061875000000000006</v>
      </c>
      <c r="V38" s="4">
        <f t="shared" si="14"/>
        <v>0.58750000000000002</v>
      </c>
      <c r="W38" s="8">
        <f t="shared" si="15"/>
        <v>9.124305210202428E-08</v>
      </c>
      <c r="X38" s="13"/>
    </row>
    <row r="39">
      <c r="A39" s="4" t="s">
        <v>93</v>
      </c>
      <c r="B39" s="4" t="s">
        <v>94</v>
      </c>
      <c r="C39" s="4">
        <f>COUNTIF(Details!$O$3:$O$341,A39)</f>
        <v>8</v>
      </c>
      <c r="D39" s="58">
        <f>SUMIF(Details!$O$3:$O$341,A39,Details!$H$3:$H$341)</f>
        <v>13595761.399999999</v>
      </c>
      <c r="E39" s="59">
        <v>0.45000000000000001</v>
      </c>
      <c r="F39" s="4">
        <f>IF(ISERROR((SUMIF(Details!$O$3:$O$341,A39,Details!$S$3:$S$341))/D39),0,(SUMIF(Details!$O$3:$O$341,A39,Details!$S$3:$S$341))/D39)</f>
        <v>0.0060000000000000001</v>
      </c>
      <c r="G39" s="4">
        <f t="shared" si="0"/>
        <v>0.0060000000000000001</v>
      </c>
      <c r="H39" s="4">
        <f t="shared" si="1"/>
        <v>0</v>
      </c>
      <c r="I39" s="4">
        <f>IF(ISERROR(MAX(1,MIN(5,(SUMIF(Details!$O$3:$O$341,A39,Details!$R$3:$R$341))/D39))),"n.a.",MAX(1,MIN(5,(SUMIF(Details!$O$3:$O$341,A39,Details!$R$3:$R$341))/D39)))</f>
        <v>1</v>
      </c>
      <c r="J39" s="4">
        <f t="shared" si="2"/>
        <v>0.20889818648180614</v>
      </c>
      <c r="K39" s="4">
        <f t="shared" si="3"/>
        <v>1</v>
      </c>
      <c r="L39" s="4">
        <f t="shared" si="4"/>
        <v>0.15902090282860182</v>
      </c>
      <c r="M39" s="4">
        <f t="shared" si="5"/>
        <v>0.10671691363170392</v>
      </c>
      <c r="N39" s="58">
        <f t="shared" si="6"/>
        <v>116071.81560648431</v>
      </c>
      <c r="O39" s="58">
        <f t="shared" si="7"/>
        <v>36708.555780000002</v>
      </c>
      <c r="P39" s="58">
        <f t="shared" si="8"/>
        <v>36708.555779999995</v>
      </c>
      <c r="Q39" s="7">
        <f t="shared" si="9"/>
        <v>0.01351910578829859</v>
      </c>
      <c r="R39" s="7">
        <f t="shared" si="10"/>
        <v>0.0085373530905363138</v>
      </c>
      <c r="S39" s="4">
        <f t="shared" si="11"/>
        <v>0.0027000000000000001</v>
      </c>
      <c r="T39" s="58">
        <f t="shared" si="12"/>
        <v>0.45000000000000001</v>
      </c>
      <c r="U39" s="4">
        <f t="shared" si="13"/>
        <v>0.061875000000000006</v>
      </c>
      <c r="V39" s="4">
        <f t="shared" si="14"/>
        <v>0.58750000000000002</v>
      </c>
      <c r="W39" s="8">
        <f t="shared" si="15"/>
        <v>9.5980639307379257E-07</v>
      </c>
      <c r="X39" s="13"/>
    </row>
    <row r="40">
      <c r="A40" s="4" t="s">
        <v>95</v>
      </c>
      <c r="B40" s="4" t="s">
        <v>96</v>
      </c>
      <c r="C40" s="4">
        <f>COUNTIF(Details!$O$3:$O$341,A40)</f>
        <v>1</v>
      </c>
      <c r="D40" s="58">
        <f>SUMIF(Details!$O$3:$O$341,A40,Details!$H$3:$H$341)</f>
        <v>10033488.33</v>
      </c>
      <c r="E40" s="59">
        <v>0.45000000000000001</v>
      </c>
      <c r="F40" s="4">
        <f>IF(ISERROR((SUMIF(Details!$O$3:$O$341,A40,Details!$S$3:$S$341))/D40),0,(SUMIF(Details!$O$3:$O$341,A40,Details!$S$3:$S$341))/D40)</f>
        <v>0.002</v>
      </c>
      <c r="G40" s="4">
        <f t="shared" si="0"/>
        <v>0.002</v>
      </c>
      <c r="H40" s="4">
        <f t="shared" si="1"/>
        <v>0</v>
      </c>
      <c r="I40" s="4">
        <f>IF(ISERROR(MAX(1,MIN(5,(SUMIF(Details!$O$3:$O$341,A40,Details!$R$3:$R$341))/D40))),"n.a.",MAX(1,MIN(5,(SUMIF(Details!$O$3:$O$341,A40,Details!$R$3:$R$341))/D40)))</f>
        <v>2.1200000000000001</v>
      </c>
      <c r="J40" s="4">
        <f t="shared" si="2"/>
        <v>0.22858049016431511</v>
      </c>
      <c r="K40" s="4">
        <f t="shared" si="3"/>
        <v>2.1200000000000001</v>
      </c>
      <c r="L40" s="4">
        <f t="shared" si="4"/>
        <v>0.21064082255344921</v>
      </c>
      <c r="M40" s="4">
        <f t="shared" si="5"/>
        <v>0.053078815804615258</v>
      </c>
      <c r="N40" s="58">
        <f t="shared" si="6"/>
        <v>42605.254315666141</v>
      </c>
      <c r="O40" s="58">
        <f t="shared" si="7"/>
        <v>9030.1394970000001</v>
      </c>
      <c r="P40" s="58">
        <f t="shared" si="8"/>
        <v>9030.1394970000001</v>
      </c>
      <c r="Q40" s="7">
        <f t="shared" si="9"/>
        <v>0.0099769175236430196</v>
      </c>
      <c r="R40" s="7">
        <f t="shared" si="10"/>
        <v>0.0042463052643692207</v>
      </c>
      <c r="S40" s="4">
        <f t="shared" si="11"/>
        <v>0.00090000000000000008</v>
      </c>
      <c r="T40" s="58">
        <f t="shared" si="12"/>
        <v>0.45000000000000001</v>
      </c>
      <c r="U40" s="4">
        <f t="shared" si="13"/>
        <v>0.061875000000000006</v>
      </c>
      <c r="V40" s="4">
        <f t="shared" si="14"/>
        <v>0.58750000000000002</v>
      </c>
      <c r="W40" s="8">
        <f t="shared" si="15"/>
        <v>2.1970626413261855E-07</v>
      </c>
      <c r="X40" s="60"/>
    </row>
    <row r="41">
      <c r="A41" s="4" t="s">
        <v>97</v>
      </c>
      <c r="B41" s="4" t="s">
        <v>98</v>
      </c>
      <c r="C41" s="4">
        <f>COUNTIF(Details!$O$3:$O$341,A41)</f>
        <v>5</v>
      </c>
      <c r="D41" s="58">
        <f>SUMIF(Details!$O$3:$O$341,A41,Details!$H$3:$H$341)</f>
        <v>45841368.090000004</v>
      </c>
      <c r="E41" s="59">
        <v>0.45000000000000001</v>
      </c>
      <c r="F41" s="4">
        <f>IF(ISERROR((SUMIF(Details!$O$3:$O$341,A41,Details!$S$3:$S$341))/D41),0,(SUMIF(Details!$O$3:$O$341,A41,Details!$S$3:$S$341))/D41)</f>
        <v>0.0015</v>
      </c>
      <c r="G41" s="4">
        <f t="shared" si="0"/>
        <v>0.0015</v>
      </c>
      <c r="H41" s="4">
        <f t="shared" si="1"/>
        <v>0</v>
      </c>
      <c r="I41" s="4">
        <f>IF(ISERROR(MAX(1,MIN(5,(SUMIF(Details!$O$3:$O$341,A41,Details!$R$3:$R$341))/D41))),"n.a.",MAX(1,MIN(5,(SUMIF(Details!$O$3:$O$341,A41,Details!$R$3:$R$341))/D41)))</f>
        <v>1</v>
      </c>
      <c r="J41" s="4">
        <f t="shared" si="2"/>
        <v>0.23132921835942635</v>
      </c>
      <c r="K41" s="4">
        <f t="shared" si="3"/>
        <v>1</v>
      </c>
      <c r="L41" s="4">
        <f t="shared" si="4"/>
        <v>0.22535476374799049</v>
      </c>
      <c r="M41" s="4">
        <f t="shared" si="5"/>
        <v>0.029936681937290478</v>
      </c>
      <c r="N41" s="58">
        <f t="shared" si="6"/>
        <v>109787.07648644697</v>
      </c>
      <c r="O41" s="58">
        <f t="shared" si="7"/>
        <v>30942.923460750004</v>
      </c>
      <c r="P41" s="58">
        <f t="shared" si="8"/>
        <v>30942.923460750004</v>
      </c>
      <c r="Q41" s="7">
        <f t="shared" si="9"/>
        <v>0.045582905322907874</v>
      </c>
      <c r="R41" s="7">
        <f t="shared" si="10"/>
        <v>0.0023949345549832382</v>
      </c>
      <c r="S41" s="4">
        <f t="shared" si="11"/>
        <v>0.00067500000000000004</v>
      </c>
      <c r="T41" s="58">
        <f t="shared" si="12"/>
        <v>0.45000000000000001</v>
      </c>
      <c r="U41" s="4">
        <f t="shared" si="13"/>
        <v>0.061875000000000006</v>
      </c>
      <c r="V41" s="4">
        <f t="shared" si="14"/>
        <v>0.58750000000000002</v>
      </c>
      <c r="W41" s="8">
        <f t="shared" si="15"/>
        <v>2.9044813864318745E-06</v>
      </c>
      <c r="X41" s="13"/>
    </row>
    <row r="42">
      <c r="A42" s="4" t="s">
        <v>99</v>
      </c>
      <c r="B42" s="4" t="s">
        <v>100</v>
      </c>
      <c r="C42" s="4">
        <f>COUNTIF(Details!$O$3:$O$341,A42)</f>
        <v>4</v>
      </c>
      <c r="D42" s="58">
        <f>SUMIF(Details!$O$3:$O$341,A42,Details!$H$3:$H$341)</f>
        <v>1197426.8200000001</v>
      </c>
      <c r="E42" s="59">
        <v>0.45000000000000001</v>
      </c>
      <c r="F42" s="4">
        <f>IF(ISERROR((SUMIF(Details!$O$3:$O$341,A42,Details!$S$3:$S$341))/D42),0,(SUMIF(Details!$O$3:$O$341,A42,Details!$S$3:$S$341))/D42)</f>
        <v>0.0015</v>
      </c>
      <c r="G42" s="4">
        <f t="shared" si="0"/>
        <v>0.0015</v>
      </c>
      <c r="H42" s="4">
        <f t="shared" si="1"/>
        <v>0</v>
      </c>
      <c r="I42" s="4">
        <f>IF(ISERROR(MAX(1,MIN(5,(SUMIF(Details!$O$3:$O$341,A42,Details!$R$3:$R$341))/D42))),"n.a.",MAX(1,MIN(5,(SUMIF(Details!$O$3:$O$341,A42,Details!$R$3:$R$341))/D42)))</f>
        <v>1</v>
      </c>
      <c r="J42" s="4">
        <f t="shared" si="2"/>
        <v>0.23132921835942635</v>
      </c>
      <c r="K42" s="4">
        <f t="shared" si="3"/>
        <v>1</v>
      </c>
      <c r="L42" s="4">
        <f t="shared" si="4"/>
        <v>0.22535476374799049</v>
      </c>
      <c r="M42" s="4">
        <f t="shared" si="5"/>
        <v>0.029936681937290478</v>
      </c>
      <c r="N42" s="58">
        <f t="shared" si="6"/>
        <v>2867.758868281694</v>
      </c>
      <c r="O42" s="58">
        <f t="shared" si="7"/>
        <v>808.26310350000006</v>
      </c>
      <c r="P42" s="58">
        <f t="shared" si="8"/>
        <v>808.26310350000006</v>
      </c>
      <c r="Q42" s="7">
        <f t="shared" si="9"/>
        <v>0.0011906754890039463</v>
      </c>
      <c r="R42" s="7">
        <f t="shared" si="10"/>
        <v>0.0023949345549832382</v>
      </c>
      <c r="S42" s="4">
        <f t="shared" si="11"/>
        <v>0.00067500000000000004</v>
      </c>
      <c r="T42" s="58">
        <f t="shared" si="12"/>
        <v>0.45000000000000001</v>
      </c>
      <c r="U42" s="4">
        <f t="shared" si="13"/>
        <v>0.061875000000000006</v>
      </c>
      <c r="V42" s="4">
        <f t="shared" si="14"/>
        <v>0.58750000000000002</v>
      </c>
      <c r="W42" s="8">
        <f t="shared" si="15"/>
        <v>1.9817616487873293E-09</v>
      </c>
      <c r="X42" s="13"/>
    </row>
    <row r="43">
      <c r="A43" s="4" t="s">
        <v>101</v>
      </c>
      <c r="B43" s="4" t="s">
        <v>102</v>
      </c>
      <c r="C43" s="4">
        <f>COUNTIF(Details!$O$3:$O$341,A43)</f>
        <v>3</v>
      </c>
      <c r="D43" s="58">
        <f>SUMIF(Details!$O$3:$O$341,A43,Details!$H$3:$H$341)</f>
        <v>32151311.079999998</v>
      </c>
      <c r="E43" s="59">
        <v>0.45000000000000001</v>
      </c>
      <c r="F43" s="4">
        <f>IF(ISERROR((SUMIF(Details!$O$3:$O$341,A43,Details!$S$3:$S$341))/D43),0,(SUMIF(Details!$O$3:$O$341,A43,Details!$S$3:$S$341))/D43)</f>
        <v>0.0015000000000000003</v>
      </c>
      <c r="G43" s="4">
        <f t="shared" si="0"/>
        <v>0.0015000000000000003</v>
      </c>
      <c r="H43" s="4">
        <f t="shared" si="1"/>
        <v>0</v>
      </c>
      <c r="I43" s="4">
        <f>IF(ISERROR(MAX(1,MIN(5,(SUMIF(Details!$O$3:$O$341,A43,Details!$R$3:$R$341))/D43))),"n.a.",MAX(1,MIN(5,(SUMIF(Details!$O$3:$O$341,A43,Details!$R$3:$R$341))/D43)))</f>
        <v>1</v>
      </c>
      <c r="J43" s="4">
        <f t="shared" si="2"/>
        <v>0.23132921835942635</v>
      </c>
      <c r="K43" s="4">
        <f t="shared" si="3"/>
        <v>1</v>
      </c>
      <c r="L43" s="4">
        <f t="shared" si="4"/>
        <v>0.22535476374799049</v>
      </c>
      <c r="M43" s="4">
        <f t="shared" si="5"/>
        <v>0.029936681937290471</v>
      </c>
      <c r="N43" s="58">
        <f t="shared" si="6"/>
        <v>77000.285893507433</v>
      </c>
      <c r="O43" s="58">
        <f t="shared" si="7"/>
        <v>21702.134979000002</v>
      </c>
      <c r="P43" s="58">
        <f t="shared" si="8"/>
        <v>21702.134979000002</v>
      </c>
      <c r="Q43" s="7">
        <f t="shared" si="9"/>
        <v>0.031970035582046669</v>
      </c>
      <c r="R43" s="7">
        <f t="shared" si="10"/>
        <v>0.0023949345549832378</v>
      </c>
      <c r="S43" s="4">
        <f t="shared" si="11"/>
        <v>0.00067500000000000014</v>
      </c>
      <c r="T43" s="58">
        <f t="shared" si="12"/>
        <v>0.45000000000000001</v>
      </c>
      <c r="U43" s="4">
        <f t="shared" si="13"/>
        <v>0.061875000000000006</v>
      </c>
      <c r="V43" s="4">
        <f t="shared" si="14"/>
        <v>0.58750000000000002</v>
      </c>
      <c r="W43" s="8">
        <f t="shared" si="15"/>
        <v>1.4287321978196122E-06</v>
      </c>
      <c r="X43" s="13"/>
    </row>
    <row r="44">
      <c r="A44" s="4" t="s">
        <v>103</v>
      </c>
      <c r="B44" s="4" t="s">
        <v>104</v>
      </c>
      <c r="C44" s="4">
        <f>COUNTIF(Details!$O$3:$O$341,A44)</f>
        <v>3</v>
      </c>
      <c r="D44" s="58">
        <f>SUMIF(Details!$O$3:$O$341,A44,Details!$H$3:$H$341)</f>
        <v>70937894.649999991</v>
      </c>
      <c r="E44" s="59">
        <v>0.45000000000000001</v>
      </c>
      <c r="F44" s="4">
        <f>IF(ISERROR((SUMIF(Details!$O$3:$O$341,A44,Details!$S$3:$S$341))/D44),0,(SUMIF(Details!$O$3:$O$341,A44,Details!$S$3:$S$341))/D44)</f>
        <v>0.0015000000000000003</v>
      </c>
      <c r="G44" s="4">
        <f t="shared" si="0"/>
        <v>0.0015000000000000003</v>
      </c>
      <c r="H44" s="4">
        <f t="shared" si="1"/>
        <v>0</v>
      </c>
      <c r="I44" s="4">
        <f>IF(ISERROR(MAX(1,MIN(5,(SUMIF(Details!$O$3:$O$341,A44,Details!$R$3:$R$341))/D44))),"n.a.",MAX(1,MIN(5,(SUMIF(Details!$O$3:$O$341,A44,Details!$R$3:$R$341))/D44)))</f>
        <v>1</v>
      </c>
      <c r="J44" s="4">
        <f t="shared" si="2"/>
        <v>0.23132921835942635</v>
      </c>
      <c r="K44" s="4">
        <f t="shared" si="3"/>
        <v>1</v>
      </c>
      <c r="L44" s="4">
        <f t="shared" si="4"/>
        <v>0.22535476374799049</v>
      </c>
      <c r="M44" s="4">
        <f t="shared" si="5"/>
        <v>0.029936681937290471</v>
      </c>
      <c r="N44" s="58">
        <f t="shared" si="6"/>
        <v>169891.61515504555</v>
      </c>
      <c r="O44" s="58">
        <f t="shared" si="7"/>
        <v>47883.078888750002</v>
      </c>
      <c r="P44" s="58">
        <f t="shared" si="8"/>
        <v>47883.078888750002</v>
      </c>
      <c r="Q44" s="7">
        <f t="shared" si="9"/>
        <v>0.070537932665729969</v>
      </c>
      <c r="R44" s="7">
        <f t="shared" si="10"/>
        <v>0.0023949345549832382</v>
      </c>
      <c r="S44" s="4">
        <f t="shared" si="11"/>
        <v>0.00067500000000000014</v>
      </c>
      <c r="T44" s="58">
        <f t="shared" si="12"/>
        <v>0.45000000000000001</v>
      </c>
      <c r="U44" s="4">
        <f t="shared" si="13"/>
        <v>0.061875000000000006</v>
      </c>
      <c r="V44" s="4">
        <f t="shared" si="14"/>
        <v>0.58750000000000002</v>
      </c>
      <c r="W44" s="8">
        <f t="shared" si="15"/>
        <v>6.9552067949117503E-06</v>
      </c>
      <c r="X44" s="13"/>
    </row>
    <row r="45">
      <c r="A45" s="4" t="s">
        <v>105</v>
      </c>
      <c r="B45" s="4" t="s">
        <v>106</v>
      </c>
      <c r="C45" s="4">
        <f>COUNTIF(Details!$O$3:$O$341,A45)</f>
        <v>1</v>
      </c>
      <c r="D45" s="58">
        <f>SUMIF(Details!$O$3:$O$341,A45,Details!$H$3:$H$341)</f>
        <v>117986.19</v>
      </c>
      <c r="E45" s="59">
        <v>0.45000000000000001</v>
      </c>
      <c r="F45" s="4">
        <f>IF(ISERROR((SUMIF(Details!$O$3:$O$341,A45,Details!$S$3:$S$341))/D45),0,(SUMIF(Details!$O$3:$O$341,A45,Details!$S$3:$S$341))/D45)</f>
        <v>0.0025999999999999999</v>
      </c>
      <c r="G45" s="4">
        <f t="shared" si="0"/>
        <v>0.0025999999999999999</v>
      </c>
      <c r="H45" s="4">
        <f t="shared" si="1"/>
        <v>0</v>
      </c>
      <c r="I45" s="4">
        <f>IF(ISERROR(MAX(1,MIN(5,(SUMIF(Details!$O$3:$O$341,A45,Details!$R$3:$R$341))/D45))),"n.a.",MAX(1,MIN(5,(SUMIF(Details!$O$3:$O$341,A45,Details!$R$3:$R$341))/D45)))</f>
        <v>1</v>
      </c>
      <c r="J45" s="4">
        <f t="shared" si="2"/>
        <v>0.22537145171046735</v>
      </c>
      <c r="K45" s="4">
        <f t="shared" si="3"/>
        <v>1</v>
      </c>
      <c r="L45" s="4">
        <f t="shared" si="4"/>
        <v>0.19765485945427078</v>
      </c>
      <c r="M45" s="4">
        <f t="shared" si="5"/>
        <v>0.050539888803097469</v>
      </c>
      <c r="N45" s="58">
        <f t="shared" si="6"/>
        <v>477.04071383209049</v>
      </c>
      <c r="O45" s="58">
        <f t="shared" si="7"/>
        <v>138.04384229999999</v>
      </c>
      <c r="P45" s="58">
        <f t="shared" si="8"/>
        <v>138.04384229999999</v>
      </c>
      <c r="Q45" s="7">
        <f t="shared" si="9"/>
        <v>0.00011732096035226812</v>
      </c>
      <c r="R45" s="7">
        <f t="shared" si="10"/>
        <v>0.0040431911042477977</v>
      </c>
      <c r="S45" s="4">
        <f t="shared" si="11"/>
        <v>0.00117</v>
      </c>
      <c r="T45" s="58">
        <f t="shared" si="12"/>
        <v>0.45000000000000001</v>
      </c>
      <c r="U45" s="4">
        <f t="shared" si="13"/>
        <v>0.061875000000000006</v>
      </c>
      <c r="V45" s="4">
        <f t="shared" si="14"/>
        <v>0.58750000000000002</v>
      </c>
      <c r="W45" s="8">
        <f t="shared" si="15"/>
        <v>3.2865225578153574E-11</v>
      </c>
      <c r="X45" s="13"/>
    </row>
    <row r="46">
      <c r="A46" s="4" t="s">
        <v>107</v>
      </c>
      <c r="B46" s="4" t="s">
        <v>108</v>
      </c>
      <c r="C46" s="4">
        <f>COUNTIF(Details!$O$3:$O$341,A46)</f>
        <v>1</v>
      </c>
      <c r="D46" s="58">
        <f>SUMIF(Details!$O$3:$O$341,A46,Details!$H$3:$H$341)</f>
        <v>73062.5</v>
      </c>
      <c r="E46" s="59">
        <v>0.45000000000000001</v>
      </c>
      <c r="F46" s="4">
        <f>IF(ISERROR((SUMIF(Details!$O$3:$O$341,A46,Details!$S$3:$S$341))/D46),0,(SUMIF(Details!$O$3:$O$341,A46,Details!$S$3:$S$341))/D46)</f>
        <v>0.0080000000000000002</v>
      </c>
      <c r="G46" s="4">
        <f t="shared" si="0"/>
        <v>0.0080000000000000002</v>
      </c>
      <c r="H46" s="4">
        <f t="shared" si="1"/>
        <v>0</v>
      </c>
      <c r="I46" s="4">
        <f>IF(ISERROR(MAX(1,MIN(5,(SUMIF(Details!$O$3:$O$341,A46,Details!$R$3:$R$341))/D46))),"n.a.",MAX(1,MIN(5,(SUMIF(Details!$O$3:$O$341,A46,Details!$R$3:$R$341))/D46)))</f>
        <v>1.8999999999999999</v>
      </c>
      <c r="J46" s="4">
        <f t="shared" si="2"/>
        <v>0.20043840552427669</v>
      </c>
      <c r="K46" s="4">
        <f t="shared" si="3"/>
        <v>1.8999999999999999</v>
      </c>
      <c r="L46" s="4">
        <f t="shared" si="4"/>
        <v>0.14670051054733238</v>
      </c>
      <c r="M46" s="4">
        <f t="shared" si="5"/>
        <v>0.15834272232456309</v>
      </c>
      <c r="N46" s="58">
        <f t="shared" si="6"/>
        <v>925.51321198707126</v>
      </c>
      <c r="O46" s="58">
        <f t="shared" si="7"/>
        <v>263.02499999999998</v>
      </c>
      <c r="P46" s="58">
        <f t="shared" si="8"/>
        <v>263.02500000000003</v>
      </c>
      <c r="Q46" s="7">
        <f t="shared" si="9"/>
        <v>7.2650559067443318E-05</v>
      </c>
      <c r="R46" s="7">
        <f t="shared" si="10"/>
        <v>0.012667417785965047</v>
      </c>
      <c r="S46" s="4">
        <f t="shared" si="11"/>
        <v>0.0036000000000000003</v>
      </c>
      <c r="T46" s="58">
        <f t="shared" si="12"/>
        <v>0.45000000000000001</v>
      </c>
      <c r="U46" s="4">
        <f t="shared" si="13"/>
        <v>0.061875000000000006</v>
      </c>
      <c r="V46" s="4">
        <f t="shared" si="14"/>
        <v>0.58750000000000002</v>
      </c>
      <c r="W46" s="8">
        <f t="shared" si="15"/>
        <v>3.916791458555542E-11</v>
      </c>
      <c r="X46" s="13"/>
    </row>
    <row r="47">
      <c r="A47" s="4" t="s">
        <v>109</v>
      </c>
      <c r="B47" s="4" t="s">
        <v>110</v>
      </c>
      <c r="C47" s="4">
        <f>COUNTIF(Details!$O$3:$O$341,A47)</f>
        <v>2</v>
      </c>
      <c r="D47" s="58">
        <f>SUMIF(Details!$O$3:$O$341,A47,Details!$H$3:$H$341)</f>
        <v>13217600.879999999</v>
      </c>
      <c r="E47" s="59">
        <v>0.45000000000000001</v>
      </c>
      <c r="F47" s="4">
        <f>IF(ISERROR((SUMIF(Details!$O$3:$O$341,A47,Details!$S$3:$S$341))/D47),0,(SUMIF(Details!$O$3:$O$341,A47,Details!$S$3:$S$341))/D47)</f>
        <v>0.006000000000000001</v>
      </c>
      <c r="G47" s="4">
        <f t="shared" si="0"/>
        <v>0.006000000000000001</v>
      </c>
      <c r="H47" s="4">
        <f t="shared" si="1"/>
        <v>0</v>
      </c>
      <c r="I47" s="4">
        <f>IF(ISERROR(MAX(1,MIN(5,(SUMIF(Details!$O$3:$O$341,A47,Details!$R$3:$R$341))/D47))),"n.a.",MAX(1,MIN(5,(SUMIF(Details!$O$3:$O$341,A47,Details!$R$3:$R$341))/D47)))</f>
        <v>3.1500000000000004</v>
      </c>
      <c r="J47" s="4">
        <f t="shared" si="2"/>
        <v>0.20889818648180614</v>
      </c>
      <c r="K47" s="4">
        <f t="shared" si="3"/>
        <v>3.1500000000000004</v>
      </c>
      <c r="L47" s="4">
        <f t="shared" si="4"/>
        <v>0.15902090282860182</v>
      </c>
      <c r="M47" s="4">
        <f t="shared" si="5"/>
        <v>0.15463217987649294</v>
      </c>
      <c r="N47" s="58">
        <f t="shared" si="6"/>
        <v>163509.3149449481</v>
      </c>
      <c r="O47" s="58">
        <f t="shared" si="7"/>
        <v>35687.522376000001</v>
      </c>
      <c r="P47" s="58">
        <f t="shared" si="8"/>
        <v>35687.522376000001</v>
      </c>
      <c r="Q47" s="7">
        <f t="shared" si="9"/>
        <v>0.013143077412658076</v>
      </c>
      <c r="R47" s="7">
        <f t="shared" si="10"/>
        <v>0.012370574390119436</v>
      </c>
      <c r="S47" s="4">
        <f t="shared" si="11"/>
        <v>0.0027000000000000006</v>
      </c>
      <c r="T47" s="58">
        <f t="shared" si="12"/>
        <v>0.45000000000000001</v>
      </c>
      <c r="U47" s="4">
        <f t="shared" si="13"/>
        <v>0.061875000000000006</v>
      </c>
      <c r="V47" s="4">
        <f t="shared" si="14"/>
        <v>0.58750000000000002</v>
      </c>
      <c r="W47" s="8">
        <f t="shared" si="15"/>
        <v>1.1230469471694494E-06</v>
      </c>
      <c r="X47" s="61"/>
    </row>
    <row r="48">
      <c r="A48" s="4" t="s">
        <v>111</v>
      </c>
      <c r="B48" s="4" t="s">
        <v>112</v>
      </c>
      <c r="C48" s="4">
        <f>COUNTIF(Details!$O$3:$O$341,A48)</f>
        <v>1</v>
      </c>
      <c r="D48" s="58">
        <f>SUMIF(Details!$O$3:$O$341,A48,Details!$H$3:$H$341)</f>
        <v>1235044.1499999999</v>
      </c>
      <c r="E48" s="59">
        <v>0.45000000000000001</v>
      </c>
      <c r="F48" s="4">
        <f>IF(ISERROR((SUMIF(Details!$O$3:$O$341,A48,Details!$S$3:$S$341))/D48),0,(SUMIF(Details!$O$3:$O$341,A48,Details!$S$3:$S$341))/D48)</f>
        <v>0.0060000000000000001</v>
      </c>
      <c r="G48" s="4">
        <f t="shared" si="0"/>
        <v>0.0060000000000000001</v>
      </c>
      <c r="H48" s="4">
        <f t="shared" si="1"/>
        <v>0</v>
      </c>
      <c r="I48" s="4">
        <f>IF(ISERROR(MAX(1,MIN(5,(SUMIF(Details!$O$3:$O$341,A48,Details!$R$3:$R$341))/D48))),"n.a.",MAX(1,MIN(5,(SUMIF(Details!$O$3:$O$341,A48,Details!$R$3:$R$341))/D48)))</f>
        <v>2.9199999999999999</v>
      </c>
      <c r="J48" s="4">
        <f t="shared" si="2"/>
        <v>0.20889818648180614</v>
      </c>
      <c r="K48" s="4">
        <f t="shared" si="3"/>
        <v>2.9199999999999999</v>
      </c>
      <c r="L48" s="4">
        <f t="shared" si="4"/>
        <v>0.15902090282860182</v>
      </c>
      <c r="M48" s="4">
        <f t="shared" si="5"/>
        <v>0.14950636069681789</v>
      </c>
      <c r="N48" s="58">
        <f t="shared" si="6"/>
        <v>14771.756493311588</v>
      </c>
      <c r="O48" s="58">
        <f t="shared" si="7"/>
        <v>3334.6192049999995</v>
      </c>
      <c r="P48" s="58">
        <f t="shared" si="8"/>
        <v>3334.6192049999995</v>
      </c>
      <c r="Q48" s="7">
        <f t="shared" si="9"/>
        <v>0.0012280807250022285</v>
      </c>
      <c r="R48" s="7">
        <f t="shared" si="10"/>
        <v>0.011960508855745431</v>
      </c>
      <c r="S48" s="4">
        <f t="shared" si="11"/>
        <v>0.0027000000000000001</v>
      </c>
      <c r="T48" s="58">
        <f t="shared" si="12"/>
        <v>0.45000000000000001</v>
      </c>
      <c r="U48" s="4">
        <f t="shared" si="13"/>
        <v>0.061875000000000006</v>
      </c>
      <c r="V48" s="4">
        <f t="shared" si="14"/>
        <v>0.58750000000000002</v>
      </c>
      <c r="W48" s="8">
        <f t="shared" si="15"/>
        <v>9.6036004070944828E-09</v>
      </c>
      <c r="X48" s="60"/>
    </row>
    <row r="49">
      <c r="A49" s="4" t="s">
        <v>113</v>
      </c>
      <c r="B49" s="4" t="s">
        <v>114</v>
      </c>
      <c r="C49" s="4">
        <f>COUNTIF(Details!$O$3:$O$341,A49)</f>
        <v>1</v>
      </c>
      <c r="D49" s="58">
        <f>SUMIF(Details!$O$3:$O$341,A49,Details!$H$3:$H$341)</f>
        <v>157178.78</v>
      </c>
      <c r="E49" s="59">
        <v>0.45000000000000001</v>
      </c>
      <c r="F49" s="4">
        <f>IF(ISERROR((SUMIF(Details!$O$3:$O$341,A49,Details!$S$3:$S$341))/D49),0,(SUMIF(Details!$O$3:$O$341,A49,Details!$S$3:$S$341))/D49)</f>
        <v>0.00045000000000000004</v>
      </c>
      <c r="G49" s="4">
        <f t="shared" si="0"/>
        <v>0.00045000000000000004</v>
      </c>
      <c r="H49" s="4">
        <f t="shared" si="1"/>
        <v>0</v>
      </c>
      <c r="I49" s="4">
        <f>IF(ISERROR(MAX(1,MIN(5,(SUMIF(Details!$O$3:$O$341,A49,Details!$R$3:$R$341))/D49))),"n.a.",MAX(1,MIN(5,(SUMIF(Details!$O$3:$O$341,A49,Details!$R$3:$R$341))/D49)))</f>
        <v>5</v>
      </c>
      <c r="J49" s="4">
        <f t="shared" si="2"/>
        <v>0.23733014846320036</v>
      </c>
      <c r="K49" s="4">
        <f t="shared" si="3"/>
        <v>5</v>
      </c>
      <c r="L49" s="4">
        <f t="shared" si="4"/>
        <v>0.29232306031975003</v>
      </c>
      <c r="M49" s="4">
        <f t="shared" si="5"/>
        <v>0.027797582825741466</v>
      </c>
      <c r="N49" s="58">
        <f t="shared" si="6"/>
        <v>349.53521243991969</v>
      </c>
      <c r="O49" s="58">
        <f t="shared" si="7"/>
        <v>31.828702950000004</v>
      </c>
      <c r="P49" s="58">
        <f t="shared" si="8"/>
        <v>31.82870295</v>
      </c>
      <c r="Q49" s="7">
        <f t="shared" si="9"/>
        <v>0.00015629257472080311</v>
      </c>
      <c r="R49" s="7">
        <f t="shared" si="10"/>
        <v>0.0022238066260593173</v>
      </c>
      <c r="S49" s="4">
        <f t="shared" si="11"/>
        <v>0.00020250000000000002</v>
      </c>
      <c r="T49" s="58">
        <f t="shared" si="12"/>
        <v>0.45000000000000001</v>
      </c>
      <c r="U49" s="4">
        <f t="shared" si="13"/>
        <v>0.061875000000000006</v>
      </c>
      <c r="V49" s="4">
        <f t="shared" si="14"/>
        <v>0.58750000000000002</v>
      </c>
      <c r="W49" s="8">
        <f t="shared" si="15"/>
        <v>2.2236504426437381E-11</v>
      </c>
      <c r="X49" s="60"/>
    </row>
    <row r="50">
      <c r="A50" s="4" t="s">
        <v>115</v>
      </c>
      <c r="B50" s="4" t="s">
        <v>116</v>
      </c>
      <c r="C50" s="4">
        <f>COUNTIF(Details!$O$3:$O$341,A50)</f>
        <v>1</v>
      </c>
      <c r="D50" s="58">
        <f>SUMIF(Details!$O$3:$O$341,A50,Details!$H$3:$H$341)</f>
        <v>362617.29999999999</v>
      </c>
      <c r="E50" s="59">
        <v>0.45000000000000001</v>
      </c>
      <c r="F50" s="4">
        <f>IF(ISERROR((SUMIF(Details!$O$3:$O$341,A50,Details!$S$3:$S$341))/D50),0,(SUMIF(Details!$O$3:$O$341,A50,Details!$S$3:$S$341))/D50)</f>
        <v>0.00044999999999999999</v>
      </c>
      <c r="G50" s="4">
        <f t="shared" si="0"/>
        <v>0.00044999999999999999</v>
      </c>
      <c r="H50" s="4">
        <f t="shared" si="1"/>
        <v>0</v>
      </c>
      <c r="I50" s="4">
        <f>IF(ISERROR(MAX(1,MIN(5,(SUMIF(Details!$O$3:$O$341,A50,Details!$R$3:$R$341))/D50))),"n.a.",MAX(1,MIN(5,(SUMIF(Details!$O$3:$O$341,A50,Details!$R$3:$R$341))/D50)))</f>
        <v>5</v>
      </c>
      <c r="J50" s="4">
        <f t="shared" si="2"/>
        <v>0.23733014846320036</v>
      </c>
      <c r="K50" s="4">
        <f t="shared" si="3"/>
        <v>5</v>
      </c>
      <c r="L50" s="4">
        <f t="shared" si="4"/>
        <v>0.29232306031975003</v>
      </c>
      <c r="M50" s="4">
        <f t="shared" si="5"/>
        <v>0.027797582825741466</v>
      </c>
      <c r="N50" s="58">
        <f t="shared" si="6"/>
        <v>806.39075446373931</v>
      </c>
      <c r="O50" s="58">
        <f t="shared" si="7"/>
        <v>73.430003249999999</v>
      </c>
      <c r="P50" s="58">
        <f t="shared" si="8"/>
        <v>73.430003249999999</v>
      </c>
      <c r="Q50" s="7">
        <f t="shared" si="9"/>
        <v>0.00036057279141182976</v>
      </c>
      <c r="R50" s="7">
        <f t="shared" si="10"/>
        <v>0.0022238066260593173</v>
      </c>
      <c r="S50" s="4">
        <f t="shared" si="11"/>
        <v>0.00020249999999999999</v>
      </c>
      <c r="T50" s="58">
        <f t="shared" si="12"/>
        <v>0.45000000000000001</v>
      </c>
      <c r="U50" s="4">
        <f t="shared" si="13"/>
        <v>0.061875000000000006</v>
      </c>
      <c r="V50" s="4">
        <f t="shared" si="14"/>
        <v>0.58750000000000002</v>
      </c>
      <c r="W50" s="8">
        <f t="shared" si="15"/>
        <v>1.1835203505809424E-10</v>
      </c>
      <c r="X50" s="13"/>
    </row>
    <row r="51">
      <c r="A51" s="4" t="s">
        <v>117</v>
      </c>
      <c r="B51" s="4" t="s">
        <v>118</v>
      </c>
      <c r="C51" s="4">
        <f>COUNTIF(Details!$O$3:$O$341,A51)</f>
        <v>2</v>
      </c>
      <c r="D51" s="58">
        <f>SUMIF(Details!$O$3:$O$341,A51,Details!$H$3:$H$341)</f>
        <v>336268.42000000004</v>
      </c>
      <c r="E51" s="59">
        <v>0.45000000000000001</v>
      </c>
      <c r="F51" s="4">
        <f>IF(ISERROR((SUMIF(Details!$O$3:$O$341,A51,Details!$S$3:$S$341))/D51),0,(SUMIF(Details!$O$3:$O$341,A51,Details!$S$3:$S$341))/D51)</f>
        <v>0.00044999999999999993</v>
      </c>
      <c r="G51" s="4">
        <f t="shared" si="0"/>
        <v>0.00044999999999999993</v>
      </c>
      <c r="H51" s="4">
        <f t="shared" si="1"/>
        <v>0</v>
      </c>
      <c r="I51" s="4">
        <f>IF(ISERROR(MAX(1,MIN(5,(SUMIF(Details!$O$3:$O$341,A51,Details!$R$3:$R$341))/D51))),"n.a.",MAX(1,MIN(5,(SUMIF(Details!$O$3:$O$341,A51,Details!$R$3:$R$341))/D51)))</f>
        <v>5</v>
      </c>
      <c r="J51" s="4">
        <f t="shared" si="2"/>
        <v>0.23733014846320036</v>
      </c>
      <c r="K51" s="4">
        <f t="shared" si="3"/>
        <v>5</v>
      </c>
      <c r="L51" s="4">
        <f t="shared" si="4"/>
        <v>0.29232306031975003</v>
      </c>
      <c r="M51" s="4">
        <f t="shared" si="5"/>
        <v>0.027797582825741466</v>
      </c>
      <c r="N51" s="58">
        <f t="shared" si="6"/>
        <v>747.79594053049766</v>
      </c>
      <c r="O51" s="58">
        <f t="shared" si="7"/>
        <v>68.094355050000004</v>
      </c>
      <c r="P51" s="58">
        <f t="shared" si="8"/>
        <v>68.094355050000004</v>
      </c>
      <c r="Q51" s="7">
        <f t="shared" si="9"/>
        <v>0.00033437247164723135</v>
      </c>
      <c r="R51" s="7">
        <f t="shared" si="10"/>
        <v>0.0022238066260593177</v>
      </c>
      <c r="S51" s="4">
        <f t="shared" si="11"/>
        <v>0.00020249999999999996</v>
      </c>
      <c r="T51" s="58">
        <f t="shared" si="12"/>
        <v>0.45000000000000001</v>
      </c>
      <c r="U51" s="4">
        <f t="shared" si="13"/>
        <v>0.061875000000000006</v>
      </c>
      <c r="V51" s="4">
        <f t="shared" si="14"/>
        <v>0.58750000000000002</v>
      </c>
      <c r="W51" s="8">
        <f t="shared" si="15"/>
        <v>1.0177728391026731E-10</v>
      </c>
    </row>
    <row r="52">
      <c r="A52" s="4" t="s">
        <v>119</v>
      </c>
      <c r="B52" s="4" t="s">
        <v>120</v>
      </c>
      <c r="C52" s="4">
        <f>COUNTIF(Details!$O$3:$O$341,A52)</f>
        <v>3</v>
      </c>
      <c r="D52" s="58">
        <f>SUMIF(Details!$O$3:$O$341,A52,Details!$H$3:$H$341)</f>
        <v>633608.92000000004</v>
      </c>
      <c r="E52" s="59">
        <v>0.45000000000000001</v>
      </c>
      <c r="F52" s="4">
        <f>IF(ISERROR((SUMIF(Details!$O$3:$O$341,A52,Details!$S$3:$S$341))/D52),0,(SUMIF(Details!$O$3:$O$341,A52,Details!$S$3:$S$341))/D52)</f>
        <v>0.00044999999999999993</v>
      </c>
      <c r="G52" s="4">
        <f t="shared" si="0"/>
        <v>0.00044999999999999993</v>
      </c>
      <c r="H52" s="4">
        <f t="shared" si="1"/>
        <v>0</v>
      </c>
      <c r="I52" s="4">
        <f>IF(ISERROR(MAX(1,MIN(5,(SUMIF(Details!$O$3:$O$341,A52,Details!$R$3:$R$341))/D52))),"n.a.",MAX(1,MIN(5,(SUMIF(Details!$O$3:$O$341,A52,Details!$R$3:$R$341))/D52)))</f>
        <v>2.3599999999999999</v>
      </c>
      <c r="J52" s="4">
        <f t="shared" si="2"/>
        <v>0.23733014846320036</v>
      </c>
      <c r="K52" s="4">
        <f t="shared" si="3"/>
        <v>2.3599999999999999</v>
      </c>
      <c r="L52" s="4">
        <f t="shared" si="4"/>
        <v>0.29232306031975003</v>
      </c>
      <c r="M52" s="4">
        <f t="shared" si="5"/>
        <v>0.015403190750903366</v>
      </c>
      <c r="N52" s="58">
        <f t="shared" si="6"/>
        <v>780.76792449870982</v>
      </c>
      <c r="O52" s="58">
        <f t="shared" si="7"/>
        <v>128.3058063</v>
      </c>
      <c r="P52" s="58">
        <f t="shared" si="8"/>
        <v>128.3058063</v>
      </c>
      <c r="Q52" s="7">
        <f t="shared" si="9"/>
        <v>0.00063003650666373272</v>
      </c>
      <c r="R52" s="7">
        <f t="shared" si="10"/>
        <v>0.0012322552600722695</v>
      </c>
      <c r="S52" s="4">
        <f t="shared" si="11"/>
        <v>0.00020249999999999996</v>
      </c>
      <c r="T52" s="58">
        <f t="shared" si="12"/>
        <v>0.45000000000000001</v>
      </c>
      <c r="U52" s="4">
        <f t="shared" si="13"/>
        <v>0.061875000000000006</v>
      </c>
      <c r="V52" s="4">
        <f t="shared" si="14"/>
        <v>0.58750000000000002</v>
      </c>
      <c r="W52" s="8">
        <f t="shared" si="15"/>
        <v>2.3297855189814439E-10</v>
      </c>
    </row>
    <row r="53">
      <c r="A53" s="4" t="s">
        <v>121</v>
      </c>
      <c r="B53" s="4" t="s">
        <v>122</v>
      </c>
      <c r="C53" s="4">
        <f>COUNTIF(Details!$O$3:$O$341,A53)</f>
        <v>2</v>
      </c>
      <c r="D53" s="58">
        <f>SUMIF(Details!$O$3:$O$341,A53,Details!$H$3:$H$341)</f>
        <v>519958.35000000003</v>
      </c>
      <c r="E53" s="59">
        <v>0.45000000000000001</v>
      </c>
      <c r="F53" s="4">
        <f>IF(ISERROR((SUMIF(Details!$O$3:$O$341,A53,Details!$S$3:$S$341))/D53),0,(SUMIF(Details!$O$3:$O$341,A53,Details!$S$3:$S$341))/D53)</f>
        <v>0.00044999999999999999</v>
      </c>
      <c r="G53" s="4">
        <f t="shared" si="0"/>
        <v>0.00044999999999999999</v>
      </c>
      <c r="H53" s="4">
        <f t="shared" si="1"/>
        <v>0</v>
      </c>
      <c r="I53" s="4">
        <f>IF(ISERROR(MAX(1,MIN(5,(SUMIF(Details!$O$3:$O$341,A53,Details!$R$3:$R$341))/D53))),"n.a.",MAX(1,MIN(5,(SUMIF(Details!$O$3:$O$341,A53,Details!$R$3:$R$341))/D53)))</f>
        <v>2.4399999999999999</v>
      </c>
      <c r="J53" s="4">
        <f t="shared" si="2"/>
        <v>0.23733014846320036</v>
      </c>
      <c r="K53" s="4">
        <f t="shared" si="3"/>
        <v>2.4399999999999999</v>
      </c>
      <c r="L53" s="4">
        <f t="shared" si="4"/>
        <v>0.29232306031975003</v>
      </c>
      <c r="M53" s="4">
        <f t="shared" si="5"/>
        <v>0.015778778389534821</v>
      </c>
      <c r="N53" s="58">
        <f t="shared" si="6"/>
        <v>656.3446061150546</v>
      </c>
      <c r="O53" s="58">
        <f t="shared" si="7"/>
        <v>105.291565875</v>
      </c>
      <c r="P53" s="58">
        <f t="shared" si="8"/>
        <v>105.291565875</v>
      </c>
      <c r="Q53" s="7">
        <f t="shared" si="9"/>
        <v>0.00051702672122204093</v>
      </c>
      <c r="R53" s="7">
        <f t="shared" si="10"/>
        <v>0.0012623022711627855</v>
      </c>
      <c r="S53" s="4">
        <f t="shared" si="11"/>
        <v>0.00020249999999999999</v>
      </c>
      <c r="T53" s="58">
        <f t="shared" si="12"/>
        <v>0.45000000000000001</v>
      </c>
      <c r="U53" s="4">
        <f t="shared" si="13"/>
        <v>0.061875000000000006</v>
      </c>
      <c r="V53" s="4">
        <f t="shared" si="14"/>
        <v>0.58750000000000002</v>
      </c>
      <c r="W53" s="8">
        <f t="shared" si="15"/>
        <v>1.5951513519489267E-10</v>
      </c>
    </row>
    <row r="54">
      <c r="A54" s="4" t="s">
        <v>123</v>
      </c>
      <c r="B54" s="4" t="s">
        <v>124</v>
      </c>
      <c r="C54" s="4">
        <f>COUNTIF(Details!$O$3:$O$341,A54)</f>
        <v>1</v>
      </c>
      <c r="D54" s="58">
        <f>SUMIF(Details!$O$3:$O$341,A54,Details!$H$3:$H$341)</f>
        <v>1400392.7</v>
      </c>
      <c r="E54" s="59">
        <v>0.45000000000000001</v>
      </c>
      <c r="F54" s="4">
        <f>IF(ISERROR((SUMIF(Details!$O$3:$O$341,A54,Details!$S$3:$S$341))/D54),0,(SUMIF(Details!$O$3:$O$341,A54,Details!$S$3:$S$341))/D54)</f>
        <v>0.0080000000000000002</v>
      </c>
      <c r="G54" s="4">
        <f t="shared" si="0"/>
        <v>0.0080000000000000002</v>
      </c>
      <c r="H54" s="4">
        <f t="shared" si="1"/>
        <v>0</v>
      </c>
      <c r="I54" s="4">
        <f>IF(ISERROR(MAX(1,MIN(5,(SUMIF(Details!$O$3:$O$341,A54,Details!$R$3:$R$341))/D54))),"n.a.",MAX(1,MIN(5,(SUMIF(Details!$O$3:$O$341,A54,Details!$R$3:$R$341))/D54)))</f>
        <v>1</v>
      </c>
      <c r="J54" s="4">
        <f t="shared" si="2"/>
        <v>0.20043840552427669</v>
      </c>
      <c r="K54" s="4">
        <f t="shared" si="3"/>
        <v>1</v>
      </c>
      <c r="L54" s="4">
        <f t="shared" si="4"/>
        <v>0.14670051054733238</v>
      </c>
      <c r="M54" s="4">
        <f t="shared" si="5"/>
        <v>0.13541889788977332</v>
      </c>
      <c r="N54" s="58">
        <f t="shared" si="6"/>
        <v>15171.170883750718</v>
      </c>
      <c r="O54" s="58">
        <f t="shared" si="7"/>
        <v>5041.4137199999996</v>
      </c>
      <c r="P54" s="58">
        <f t="shared" si="8"/>
        <v>5041.4137199999996</v>
      </c>
      <c r="Q54" s="7">
        <f t="shared" si="9"/>
        <v>0.0013924970069319612</v>
      </c>
      <c r="R54" s="7">
        <f t="shared" si="10"/>
        <v>0.010833511831181867</v>
      </c>
      <c r="S54" s="4">
        <f t="shared" si="11"/>
        <v>0.0036000000000000003</v>
      </c>
      <c r="T54" s="58">
        <f t="shared" si="12"/>
        <v>0.45000000000000001</v>
      </c>
      <c r="U54" s="4">
        <f t="shared" si="13"/>
        <v>0.061875000000000006</v>
      </c>
      <c r="V54" s="4">
        <f t="shared" si="14"/>
        <v>0.58750000000000002</v>
      </c>
      <c r="W54" s="8">
        <f t="shared" si="15"/>
        <v>1.3229931957004611E-08</v>
      </c>
    </row>
    <row r="55">
      <c r="A55" s="4" t="s">
        <v>125</v>
      </c>
      <c r="B55" s="4" t="s">
        <v>126</v>
      </c>
      <c r="C55" s="4">
        <f>COUNTIF(Details!$O$3:$O$341,A55)</f>
        <v>2</v>
      </c>
      <c r="D55" s="58">
        <f>SUMIF(Details!$O$3:$O$341,A55,Details!$H$3:$H$341)</f>
        <v>654158.5</v>
      </c>
      <c r="E55" s="59">
        <v>0.45000000000000001</v>
      </c>
      <c r="F55" s="4">
        <f>IF(ISERROR((SUMIF(Details!$O$3:$O$341,A55,Details!$S$3:$S$341))/D55),0,(SUMIF(Details!$O$3:$O$341,A55,Details!$S$3:$S$341))/D55)</f>
        <v>0.00044999999999999993</v>
      </c>
      <c r="G55" s="4">
        <f t="shared" si="0"/>
        <v>0.00044999999999999993</v>
      </c>
      <c r="H55" s="4">
        <f t="shared" si="1"/>
        <v>0</v>
      </c>
      <c r="I55" s="4">
        <f>IF(ISERROR(MAX(1,MIN(5,(SUMIF(Details!$O$3:$O$341,A55,Details!$R$3:$R$341))/D55))),"n.a.",MAX(1,MIN(5,(SUMIF(Details!$O$3:$O$341,A55,Details!$R$3:$R$341))/D55)))</f>
        <v>2.4399999999999995</v>
      </c>
      <c r="J55" s="4">
        <f t="shared" si="2"/>
        <v>0.23733014846320036</v>
      </c>
      <c r="K55" s="4">
        <f t="shared" si="3"/>
        <v>2.4399999999999995</v>
      </c>
      <c r="L55" s="4">
        <f t="shared" si="4"/>
        <v>0.29232306031975003</v>
      </c>
      <c r="M55" s="4">
        <f t="shared" si="5"/>
        <v>0.015778778389534821</v>
      </c>
      <c r="N55" s="58">
        <f t="shared" si="6"/>
        <v>825.74576025044109</v>
      </c>
      <c r="O55" s="58">
        <f t="shared" si="7"/>
        <v>132.46709625</v>
      </c>
      <c r="P55" s="58">
        <f t="shared" si="8"/>
        <v>132.46709625</v>
      </c>
      <c r="Q55" s="7">
        <f t="shared" si="9"/>
        <v>0.00065047022403722995</v>
      </c>
      <c r="R55" s="7">
        <f t="shared" si="10"/>
        <v>0.0012623022711627857</v>
      </c>
      <c r="S55" s="4">
        <f t="shared" si="11"/>
        <v>0.00020249999999999996</v>
      </c>
      <c r="T55" s="58">
        <f t="shared" si="12"/>
        <v>0.45000000000000001</v>
      </c>
      <c r="U55" s="4">
        <f t="shared" si="13"/>
        <v>0.061875000000000006</v>
      </c>
      <c r="V55" s="4">
        <f t="shared" si="14"/>
        <v>0.58750000000000002</v>
      </c>
      <c r="W55" s="8">
        <f t="shared" si="15"/>
        <v>2.5248219679011004E-10</v>
      </c>
    </row>
    <row r="56">
      <c r="A56" s="4" t="s">
        <v>127</v>
      </c>
      <c r="B56" s="4" t="s">
        <v>128</v>
      </c>
      <c r="C56" s="4">
        <f>COUNTIF(Details!$O$3:$O$341,A56)</f>
        <v>1</v>
      </c>
      <c r="D56" s="58">
        <f>SUMIF(Details!$O$3:$O$341,A56,Details!$H$3:$H$341)</f>
        <v>420136.19</v>
      </c>
      <c r="E56" s="59">
        <v>0.45000000000000001</v>
      </c>
      <c r="F56" s="4">
        <f>IF(ISERROR((SUMIF(Details!$O$3:$O$341,A56,Details!$S$3:$S$341))/D56),0,(SUMIF(Details!$O$3:$O$341,A56,Details!$S$3:$S$341))/D56)</f>
        <v>0.00044999999999999999</v>
      </c>
      <c r="G56" s="4">
        <f t="shared" si="0"/>
        <v>0.00044999999999999999</v>
      </c>
      <c r="H56" s="4">
        <f t="shared" si="1"/>
        <v>0</v>
      </c>
      <c r="I56" s="4">
        <f>IF(ISERROR(MAX(1,MIN(5,(SUMIF(Details!$O$3:$O$341,A56,Details!$R$3:$R$341))/D56))),"n.a.",MAX(1,MIN(5,(SUMIF(Details!$O$3:$O$341,A56,Details!$R$3:$R$341))/D56)))</f>
        <v>2.9500000000000002</v>
      </c>
      <c r="J56" s="4">
        <f t="shared" si="2"/>
        <v>0.23733014846320036</v>
      </c>
      <c r="K56" s="4">
        <f t="shared" si="3"/>
        <v>2.9500000000000002</v>
      </c>
      <c r="L56" s="4">
        <f t="shared" si="4"/>
        <v>0.29232306031975003</v>
      </c>
      <c r="M56" s="4">
        <f t="shared" si="5"/>
        <v>0.018173149585810365</v>
      </c>
      <c r="N56" s="58">
        <f t="shared" si="6"/>
        <v>610.81582618259552</v>
      </c>
      <c r="O56" s="58">
        <f t="shared" si="7"/>
        <v>85.077578474999996</v>
      </c>
      <c r="P56" s="58">
        <f t="shared" si="8"/>
        <v>85.077578474999996</v>
      </c>
      <c r="Q56" s="7">
        <f t="shared" si="9"/>
        <v>0.0004177673784494862</v>
      </c>
      <c r="R56" s="7">
        <f t="shared" si="10"/>
        <v>0.001453851966864829</v>
      </c>
      <c r="S56" s="4">
        <f t="shared" si="11"/>
        <v>0.00020249999999999999</v>
      </c>
      <c r="T56" s="58">
        <f t="shared" si="12"/>
        <v>0.45000000000000001</v>
      </c>
      <c r="U56" s="4">
        <f t="shared" si="13"/>
        <v>0.061875000000000006</v>
      </c>
      <c r="V56" s="4">
        <f t="shared" si="14"/>
        <v>0.58750000000000002</v>
      </c>
      <c r="W56" s="8">
        <f t="shared" si="15"/>
        <v>1.1504995662220815E-10</v>
      </c>
    </row>
    <row r="57">
      <c r="A57" s="4" t="s">
        <v>129</v>
      </c>
      <c r="B57" s="4" t="s">
        <v>130</v>
      </c>
      <c r="C57" s="4">
        <f>COUNTIF(Details!$O$3:$O$341,A57)</f>
        <v>1</v>
      </c>
      <c r="D57" s="58">
        <f>SUMIF(Details!$O$3:$O$341,A57,Details!$H$3:$H$341)</f>
        <v>2042234.74</v>
      </c>
      <c r="E57" s="59">
        <v>0.45000000000000001</v>
      </c>
      <c r="F57" s="4">
        <f>IF(ISERROR((SUMIF(Details!$O$3:$O$341,A57,Details!$S$3:$S$341))/D57),0,(SUMIF(Details!$O$3:$O$341,A57,Details!$S$3:$S$341))/D57)</f>
        <v>0.0015</v>
      </c>
      <c r="G57" s="4">
        <f t="shared" si="0"/>
        <v>0.0015</v>
      </c>
      <c r="H57" s="4">
        <f t="shared" si="1"/>
        <v>0</v>
      </c>
      <c r="I57" s="4">
        <f>IF(ISERROR(MAX(1,MIN(5,(SUMIF(Details!$O$3:$O$341,A57,Details!$R$3:$R$341))/D57))),"n.a.",MAX(1,MIN(5,(SUMIF(Details!$O$3:$O$341,A57,Details!$R$3:$R$341))/D57)))</f>
        <v>3.5800000000000001</v>
      </c>
      <c r="J57" s="4">
        <f t="shared" si="2"/>
        <v>0.23132921835942635</v>
      </c>
      <c r="K57" s="4">
        <f t="shared" si="3"/>
        <v>3.5800000000000001</v>
      </c>
      <c r="L57" s="4">
        <f t="shared" si="4"/>
        <v>0.22535476374799049</v>
      </c>
      <c r="M57" s="4">
        <f t="shared" si="5"/>
        <v>0.056230473258360864</v>
      </c>
      <c r="N57" s="58">
        <f t="shared" si="6"/>
        <v>9186.8660747892445</v>
      </c>
      <c r="O57" s="58">
        <f t="shared" si="7"/>
        <v>1378.5084495000001</v>
      </c>
      <c r="P57" s="58">
        <f t="shared" si="8"/>
        <v>1378.5084495000001</v>
      </c>
      <c r="Q57" s="7">
        <f t="shared" si="9"/>
        <v>0.0020307202136247014</v>
      </c>
      <c r="R57" s="7">
        <f t="shared" si="10"/>
        <v>0.0044984378606688696</v>
      </c>
      <c r="S57" s="4">
        <f t="shared" si="11"/>
        <v>0.00067500000000000004</v>
      </c>
      <c r="T57" s="58">
        <f t="shared" si="12"/>
        <v>0.45000000000000001</v>
      </c>
      <c r="U57" s="4">
        <f t="shared" si="13"/>
        <v>0.061875000000000006</v>
      </c>
      <c r="V57" s="4">
        <f t="shared" si="14"/>
        <v>0.58750000000000002</v>
      </c>
      <c r="W57" s="8">
        <f t="shared" si="15"/>
        <v>8.5934620500771301E-09</v>
      </c>
    </row>
    <row r="58">
      <c r="A58" s="4" t="s">
        <v>131</v>
      </c>
      <c r="B58" s="4" t="s">
        <v>132</v>
      </c>
      <c r="C58" s="4">
        <f>COUNTIF(Details!$O$3:$O$341,A58)</f>
        <v>1</v>
      </c>
      <c r="D58" s="58">
        <f>SUMIF(Details!$O$3:$O$341,A58,Details!$H$3:$H$341)</f>
        <v>12193528.77</v>
      </c>
      <c r="E58" s="59">
        <v>0.45000000000000001</v>
      </c>
      <c r="F58" s="4">
        <f>IF(ISERROR((SUMIF(Details!$O$3:$O$341,A58,Details!$S$3:$S$341))/D58),0,(SUMIF(Details!$O$3:$O$341,A58,Details!$S$3:$S$341))/D58)</f>
        <v>0.002</v>
      </c>
      <c r="G58" s="4">
        <f t="shared" si="0"/>
        <v>0.002</v>
      </c>
      <c r="H58" s="4">
        <f t="shared" si="1"/>
        <v>0</v>
      </c>
      <c r="I58" s="4">
        <f>IF(ISERROR(MAX(1,MIN(5,(SUMIF(Details!$O$3:$O$341,A58,Details!$R$3:$R$341))/D58))),"n.a.",MAX(1,MIN(5,(SUMIF(Details!$O$3:$O$341,A58,Details!$R$3:$R$341))/D58)))</f>
        <v>3.1699999999999999</v>
      </c>
      <c r="J58" s="4">
        <f t="shared" si="2"/>
        <v>0.22858049016431511</v>
      </c>
      <c r="K58" s="4">
        <f t="shared" si="3"/>
        <v>3.1699999999999999</v>
      </c>
      <c r="L58" s="4">
        <f t="shared" si="4"/>
        <v>0.21064082255344921</v>
      </c>
      <c r="M58" s="4">
        <f t="shared" si="5"/>
        <v>0.065839847280255326</v>
      </c>
      <c r="N58" s="58">
        <f t="shared" si="6"/>
        <v>64225.605761935964</v>
      </c>
      <c r="O58" s="58">
        <f t="shared" si="7"/>
        <v>10974.175893</v>
      </c>
      <c r="P58" s="58">
        <f t="shared" si="8"/>
        <v>10974.175893</v>
      </c>
      <c r="Q58" s="7">
        <f t="shared" si="9"/>
        <v>0.012124779225258571</v>
      </c>
      <c r="R58" s="7">
        <f t="shared" si="10"/>
        <v>0.0052671877824204258</v>
      </c>
      <c r="S58" s="4">
        <f t="shared" si="11"/>
        <v>0.00090000000000000008</v>
      </c>
      <c r="T58" s="58">
        <f t="shared" si="12"/>
        <v>0.45000000000000001</v>
      </c>
      <c r="U58" s="4">
        <f t="shared" si="13"/>
        <v>0.061875000000000006</v>
      </c>
      <c r="V58" s="4">
        <f t="shared" si="14"/>
        <v>0.58750000000000002</v>
      </c>
      <c r="W58" s="8">
        <f t="shared" si="15"/>
        <v>3.7342859189626933E-07</v>
      </c>
    </row>
    <row r="59">
      <c r="A59" s="4" t="s">
        <v>133</v>
      </c>
      <c r="B59" s="4" t="s">
        <v>134</v>
      </c>
      <c r="C59" s="4">
        <f>COUNTIF(Details!$O$3:$O$341,A59)</f>
        <v>2</v>
      </c>
      <c r="D59" s="58">
        <f>SUMIF(Details!$O$3:$O$341,A59,Details!$H$3:$H$341)</f>
        <v>626763.55000000005</v>
      </c>
      <c r="E59" s="59">
        <v>0.45000000000000001</v>
      </c>
      <c r="F59" s="4">
        <f>IF(ISERROR((SUMIF(Details!$O$3:$O$341,A59,Details!$S$3:$S$341))/D59),0,(SUMIF(Details!$O$3:$O$341,A59,Details!$S$3:$S$341))/D59)</f>
        <v>0.00044999999999999993</v>
      </c>
      <c r="G59" s="4">
        <f t="shared" si="0"/>
        <v>0.00044999999999999993</v>
      </c>
      <c r="H59" s="4">
        <f t="shared" si="1"/>
        <v>0</v>
      </c>
      <c r="I59" s="4">
        <f>IF(ISERROR(MAX(1,MIN(5,(SUMIF(Details!$O$3:$O$341,A59,Details!$R$3:$R$341))/D59))),"n.a.",MAX(1,MIN(5,(SUMIF(Details!$O$3:$O$341,A59,Details!$R$3:$R$341))/D59)))</f>
        <v>2.9500000000000002</v>
      </c>
      <c r="J59" s="4">
        <f t="shared" si="2"/>
        <v>0.23733014846320036</v>
      </c>
      <c r="K59" s="4">
        <f t="shared" si="3"/>
        <v>2.9500000000000002</v>
      </c>
      <c r="L59" s="4">
        <f t="shared" si="4"/>
        <v>0.29232306031975003</v>
      </c>
      <c r="M59" s="4">
        <f t="shared" si="5"/>
        <v>0.018173149585810365</v>
      </c>
      <c r="N59" s="58">
        <f t="shared" si="6"/>
        <v>911.22141992668276</v>
      </c>
      <c r="O59" s="58">
        <f t="shared" si="7"/>
        <v>126.919618875</v>
      </c>
      <c r="P59" s="58">
        <f t="shared" si="8"/>
        <v>126.919618875</v>
      </c>
      <c r="Q59" s="7">
        <f t="shared" si="9"/>
        <v>0.00062322973222371893</v>
      </c>
      <c r="R59" s="7">
        <f t="shared" si="10"/>
        <v>0.0014538519668648292</v>
      </c>
      <c r="S59" s="4">
        <f t="shared" si="11"/>
        <v>0.00020249999999999996</v>
      </c>
      <c r="T59" s="58">
        <f t="shared" si="12"/>
        <v>0.45000000000000001</v>
      </c>
      <c r="U59" s="4">
        <f t="shared" si="13"/>
        <v>0.061875000000000006</v>
      </c>
      <c r="V59" s="4">
        <f t="shared" si="14"/>
        <v>0.58750000000000002</v>
      </c>
      <c r="W59" s="8">
        <f t="shared" si="15"/>
        <v>2.5604348945783854E-10</v>
      </c>
    </row>
    <row r="60">
      <c r="A60" s="4" t="s">
        <v>135</v>
      </c>
      <c r="B60" s="4" t="s">
        <v>136</v>
      </c>
      <c r="C60" s="4">
        <f>COUNTIF(Details!$O$3:$O$341,A60)</f>
        <v>1</v>
      </c>
      <c r="D60" s="58">
        <f>SUMIF(Details!$O$3:$O$341,A60,Details!$H$3:$H$341)</f>
        <v>17622042.760000002</v>
      </c>
      <c r="E60" s="59">
        <v>0.45000000000000001</v>
      </c>
      <c r="F60" s="4">
        <f>IF(ISERROR((SUMIF(Details!$O$3:$O$341,A60,Details!$S$3:$S$341))/D60),0,(SUMIF(Details!$O$3:$O$341,A60,Details!$S$3:$S$341))/D60)</f>
        <v>0.0025999999999999999</v>
      </c>
      <c r="G60" s="4">
        <f t="shared" si="0"/>
        <v>0.0025999999999999999</v>
      </c>
      <c r="H60" s="4">
        <f t="shared" si="1"/>
        <v>0</v>
      </c>
      <c r="I60" s="4">
        <f>IF(ISERROR(MAX(1,MIN(5,(SUMIF(Details!$O$3:$O$341,A60,Details!$R$3:$R$341))/D60))),"n.a.",MAX(1,MIN(5,(SUMIF(Details!$O$3:$O$341,A60,Details!$R$3:$R$341))/D60)))</f>
        <v>1.6599999999999999</v>
      </c>
      <c r="J60" s="4">
        <f t="shared" si="2"/>
        <v>0.22537145171046735</v>
      </c>
      <c r="K60" s="4">
        <f t="shared" si="3"/>
        <v>1.6599999999999999</v>
      </c>
      <c r="L60" s="4">
        <f t="shared" si="4"/>
        <v>0.19765485945427078</v>
      </c>
      <c r="M60" s="4">
        <f t="shared" si="5"/>
        <v>0.059911422663058982</v>
      </c>
      <c r="N60" s="58">
        <f t="shared" si="6"/>
        <v>84460.932158468684</v>
      </c>
      <c r="O60" s="58">
        <f t="shared" si="7"/>
        <v>20617.790029200001</v>
      </c>
      <c r="P60" s="58">
        <f t="shared" si="8"/>
        <v>20617.790029200001</v>
      </c>
      <c r="Q60" s="7">
        <f t="shared" si="9"/>
        <v>0.017522686171762423</v>
      </c>
      <c r="R60" s="7">
        <f t="shared" si="10"/>
        <v>0.0047929138130447186</v>
      </c>
      <c r="S60" s="4">
        <f t="shared" si="11"/>
        <v>0.00117</v>
      </c>
      <c r="T60" s="58">
        <f t="shared" si="12"/>
        <v>0.45000000000000001</v>
      </c>
      <c r="U60" s="4">
        <f t="shared" si="13"/>
        <v>0.061875000000000006</v>
      </c>
      <c r="V60" s="4">
        <f t="shared" si="14"/>
        <v>0.58750000000000002</v>
      </c>
      <c r="W60" s="8">
        <f t="shared" si="15"/>
        <v>8.0821061897296337E-07</v>
      </c>
    </row>
    <row r="61">
      <c r="A61" s="4" t="s">
        <v>137</v>
      </c>
      <c r="B61" s="4" t="s">
        <v>138</v>
      </c>
      <c r="C61" s="4">
        <f>COUNTIF(Details!$O$3:$O$341,A61)</f>
        <v>1</v>
      </c>
      <c r="D61" s="58">
        <f>SUMIF(Details!$O$3:$O$341,A61,Details!$H$3:$H$341)</f>
        <v>18090687.5</v>
      </c>
      <c r="E61" s="59">
        <v>0.45000000000000001</v>
      </c>
      <c r="F61" s="4">
        <f>IF(ISERROR((SUMIF(Details!$O$3:$O$341,A61,Details!$S$3:$S$341))/D61),0,(SUMIF(Details!$O$3:$O$341,A61,Details!$S$3:$S$341))/D61)</f>
        <v>0.024500000000000001</v>
      </c>
      <c r="G61" s="4">
        <f t="shared" si="0"/>
        <v>0.024500000000000001</v>
      </c>
      <c r="H61" s="4">
        <f t="shared" si="1"/>
        <v>0</v>
      </c>
      <c r="I61" s="4">
        <f>IF(ISERROR(MAX(1,MIN(5,(SUMIF(Details!$O$3:$O$341,A61,Details!$R$3:$R$341))/D61))),"n.a.",MAX(1,MIN(5,(SUMIF(Details!$O$3:$O$341,A61,Details!$R$3:$R$341))/D61)))</f>
        <v>1</v>
      </c>
      <c r="J61" s="4">
        <f t="shared" si="2"/>
        <v>0.15525092403882393</v>
      </c>
      <c r="K61" s="4">
        <f t="shared" si="3"/>
        <v>1</v>
      </c>
      <c r="L61" s="4">
        <f t="shared" si="4"/>
        <v>0.1034931552971847</v>
      </c>
      <c r="M61" s="4">
        <f t="shared" si="5"/>
        <v>0.30348815156682318</v>
      </c>
      <c r="N61" s="58">
        <f t="shared" si="6"/>
        <v>439224.74479584268</v>
      </c>
      <c r="O61" s="58">
        <f t="shared" si="7"/>
        <v>199449.82968749999</v>
      </c>
      <c r="P61" s="58">
        <f t="shared" si="8"/>
        <v>199449.82968749999</v>
      </c>
      <c r="Q61" s="7">
        <f t="shared" si="9"/>
        <v>0.017988688599341773</v>
      </c>
      <c r="R61" s="7">
        <f t="shared" si="10"/>
        <v>0.024279052125345854</v>
      </c>
      <c r="S61" s="4">
        <f t="shared" si="11"/>
        <v>0.011025</v>
      </c>
      <c r="T61" s="58">
        <f t="shared" si="12"/>
        <v>0.45000000000000001</v>
      </c>
      <c r="U61" s="4">
        <f t="shared" si="13"/>
        <v>0.061875000000000006</v>
      </c>
      <c r="V61" s="4">
        <f t="shared" si="14"/>
        <v>0.58750000000000002</v>
      </c>
      <c r="W61" s="8">
        <f t="shared" si="15"/>
        <v>5.823483294163507E-06</v>
      </c>
    </row>
    <row r="62">
      <c r="A62" s="4" t="s">
        <v>139</v>
      </c>
      <c r="B62" s="4" t="s">
        <v>140</v>
      </c>
      <c r="C62" s="4">
        <f>COUNTIF(Details!$O$3:$O$341,A62)</f>
        <v>1</v>
      </c>
      <c r="D62" s="58">
        <f>SUMIF(Details!$O$3:$O$341,A62,Details!$H$3:$H$341)</f>
        <v>25005625</v>
      </c>
      <c r="E62" s="59">
        <v>0.45000000000000001</v>
      </c>
      <c r="F62" s="4">
        <f>IF(ISERROR((SUMIF(Details!$O$3:$O$341,A62,Details!$S$3:$S$341))/D62),0,(SUMIF(Details!$O$3:$O$341,A62,Details!$S$3:$S$341))/D62)</f>
        <v>0.0015</v>
      </c>
      <c r="G62" s="4">
        <f t="shared" si="0"/>
        <v>0.0015</v>
      </c>
      <c r="H62" s="4">
        <f t="shared" si="1"/>
        <v>0</v>
      </c>
      <c r="I62" s="4">
        <f>IF(ISERROR(MAX(1,MIN(5,(SUMIF(Details!$O$3:$O$341,A62,Details!$R$3:$R$341))/D62))),"n.a.",MAX(1,MIN(5,(SUMIF(Details!$O$3:$O$341,A62,Details!$R$3:$R$341))/D62)))</f>
        <v>1</v>
      </c>
      <c r="J62" s="4">
        <f t="shared" si="2"/>
        <v>0.23132921835942635</v>
      </c>
      <c r="K62" s="4">
        <f t="shared" si="3"/>
        <v>1</v>
      </c>
      <c r="L62" s="4">
        <f t="shared" si="4"/>
        <v>0.22535476374799049</v>
      </c>
      <c r="M62" s="4">
        <f t="shared" si="5"/>
        <v>0.029936681937290478</v>
      </c>
      <c r="N62" s="58">
        <f t="shared" si="6"/>
        <v>59886.835381452744</v>
      </c>
      <c r="O62" s="58">
        <f t="shared" si="7"/>
        <v>16878.796875</v>
      </c>
      <c r="P62" s="58">
        <f t="shared" si="8"/>
        <v>16878.796875</v>
      </c>
      <c r="Q62" s="7">
        <f t="shared" si="9"/>
        <v>0.024864638303929338</v>
      </c>
      <c r="R62" s="7">
        <f t="shared" si="10"/>
        <v>0.0023949345549832387</v>
      </c>
      <c r="S62" s="4">
        <f t="shared" si="11"/>
        <v>0.00067500000000000004</v>
      </c>
      <c r="T62" s="58">
        <f t="shared" si="12"/>
        <v>0.45000000000000001</v>
      </c>
      <c r="U62" s="4">
        <f t="shared" si="13"/>
        <v>0.061875000000000006</v>
      </c>
      <c r="V62" s="4">
        <f t="shared" si="14"/>
        <v>0.58750000000000002</v>
      </c>
      <c r="W62" s="8">
        <f t="shared" si="15"/>
        <v>8.6422909878908437E-07</v>
      </c>
    </row>
    <row r="63">
      <c r="A63" s="4" t="s">
        <v>141</v>
      </c>
      <c r="B63" s="4" t="s">
        <v>142</v>
      </c>
      <c r="C63" s="4">
        <f>COUNTIF(Details!$O$3:$O$341,A63)</f>
        <v>1</v>
      </c>
      <c r="D63" s="58">
        <f>SUMIF(Details!$O$3:$O$341,A63,Details!$H$3:$H$341)</f>
        <v>16213810.640000001</v>
      </c>
      <c r="E63" s="59">
        <v>0.45000000000000001</v>
      </c>
      <c r="F63" s="4">
        <f>IF(ISERROR((SUMIF(Details!$O$3:$O$341,A63,Details!$S$3:$S$341))/D63),0,(SUMIF(Details!$O$3:$O$341,A63,Details!$S$3:$S$341))/D63)</f>
        <v>0.0060000000000000001</v>
      </c>
      <c r="G63" s="4">
        <f t="shared" si="0"/>
        <v>0.0060000000000000001</v>
      </c>
      <c r="H63" s="4">
        <f t="shared" si="1"/>
        <v>0</v>
      </c>
      <c r="I63" s="4">
        <f>IF(ISERROR(MAX(1,MIN(5,(SUMIF(Details!$O$3:$O$341,A63,Details!$R$3:$R$341))/D63))),"n.a.",MAX(1,MIN(5,(SUMIF(Details!$O$3:$O$341,A63,Details!$R$3:$R$341))/D63)))</f>
        <v>1</v>
      </c>
      <c r="J63" s="4">
        <f t="shared" si="2"/>
        <v>0.20889818648180614</v>
      </c>
      <c r="K63" s="4">
        <f t="shared" si="3"/>
        <v>1</v>
      </c>
      <c r="L63" s="4">
        <f t="shared" si="4"/>
        <v>0.15902090282860182</v>
      </c>
      <c r="M63" s="4">
        <f t="shared" si="5"/>
        <v>0.10671691363170392</v>
      </c>
      <c r="N63" s="58">
        <f t="shared" si="6"/>
        <v>138423.02637677456</v>
      </c>
      <c r="O63" s="58">
        <f t="shared" si="7"/>
        <v>43777.288728000007</v>
      </c>
      <c r="P63" s="58">
        <f t="shared" si="8"/>
        <v>43777.288728000007</v>
      </c>
      <c r="Q63" s="7">
        <f t="shared" si="9"/>
        <v>0.016122393945042408</v>
      </c>
      <c r="R63" s="7">
        <f t="shared" si="10"/>
        <v>0.0085373530905363138</v>
      </c>
      <c r="S63" s="4">
        <f t="shared" si="11"/>
        <v>0.0027000000000000001</v>
      </c>
      <c r="T63" s="58">
        <f t="shared" si="12"/>
        <v>0.45000000000000001</v>
      </c>
      <c r="U63" s="4">
        <f t="shared" si="13"/>
        <v>0.061875000000000006</v>
      </c>
      <c r="V63" s="4">
        <f t="shared" si="14"/>
        <v>0.58750000000000002</v>
      </c>
      <c r="W63" s="8">
        <f t="shared" si="15"/>
        <v>1.365044353970698E-06</v>
      </c>
    </row>
    <row r="64">
      <c r="A64" s="4" t="s">
        <v>143</v>
      </c>
      <c r="B64" s="4" t="s">
        <v>144</v>
      </c>
      <c r="C64" s="4">
        <f>COUNTIF(Details!$O$3:$O$341,A64)</f>
        <v>1</v>
      </c>
      <c r="D64" s="58">
        <f>SUMIF(Details!$O$3:$O$341,A64,Details!$H$3:$H$341)</f>
        <v>18358558.559999999</v>
      </c>
      <c r="E64" s="59">
        <v>0.45000000000000001</v>
      </c>
      <c r="F64" s="4">
        <f>IF(ISERROR((SUMIF(Details!$O$3:$O$341,A64,Details!$S$3:$S$341))/D64),0,(SUMIF(Details!$O$3:$O$341,A64,Details!$S$3:$S$341))/D64)</f>
        <v>0.024500000000000001</v>
      </c>
      <c r="G64" s="4">
        <f t="shared" si="0"/>
        <v>0.024500000000000001</v>
      </c>
      <c r="H64" s="4">
        <f t="shared" si="1"/>
        <v>0</v>
      </c>
      <c r="I64" s="4">
        <f>IF(ISERROR(MAX(1,MIN(5,(SUMIF(Details!$O$3:$O$341,A64,Details!$R$3:$R$341))/D64))),"n.a.",MAX(1,MIN(5,(SUMIF(Details!$O$3:$O$341,A64,Details!$R$3:$R$341))/D64)))</f>
        <v>2.0899999999999999</v>
      </c>
      <c r="J64" s="4">
        <f t="shared" si="2"/>
        <v>0.15525092403882393</v>
      </c>
      <c r="K64" s="4">
        <f t="shared" si="3"/>
        <v>2.0899999999999999</v>
      </c>
      <c r="L64" s="4">
        <f t="shared" si="4"/>
        <v>0.1034931552971847</v>
      </c>
      <c r="M64" s="4">
        <f t="shared" si="5"/>
        <v>0.34401533177669658</v>
      </c>
      <c r="N64" s="58">
        <f t="shared" si="6"/>
        <v>505250.04911682504</v>
      </c>
      <c r="O64" s="58">
        <f t="shared" si="7"/>
        <v>202403.10812400002</v>
      </c>
      <c r="P64" s="58">
        <f t="shared" si="8"/>
        <v>202403.10812399999</v>
      </c>
      <c r="Q64" s="7">
        <f t="shared" si="9"/>
        <v>0.018255049348932722</v>
      </c>
      <c r="R64" s="7">
        <f t="shared" si="10"/>
        <v>0.027521226542135728</v>
      </c>
      <c r="S64" s="4">
        <f t="shared" si="11"/>
        <v>0.011025</v>
      </c>
      <c r="T64" s="58">
        <f t="shared" si="12"/>
        <v>0.45000000000000001</v>
      </c>
      <c r="U64" s="4">
        <f t="shared" si="13"/>
        <v>0.061875000000000006</v>
      </c>
      <c r="V64" s="4">
        <f t="shared" si="14"/>
        <v>0.58750000000000002</v>
      </c>
      <c r="W64" s="8">
        <f t="shared" si="15"/>
        <v>6.3493993254729821E-06</v>
      </c>
    </row>
    <row r="65">
      <c r="A65" s="4" t="s">
        <v>145</v>
      </c>
      <c r="B65" s="4" t="s">
        <v>146</v>
      </c>
      <c r="C65" s="4">
        <f>COUNTIF(Details!$O$3:$O$341,A65)</f>
        <v>1</v>
      </c>
      <c r="D65" s="58">
        <f>SUMIF(Details!$O$3:$O$341,A65,Details!$H$3:$H$341)</f>
        <v>6542063.4100000001</v>
      </c>
      <c r="E65" s="59">
        <v>0.45000000000000001</v>
      </c>
      <c r="F65" s="4">
        <f>IF(ISERROR((SUMIF(Details!$O$3:$O$341,A65,Details!$S$3:$S$341))/D65),0,(SUMIF(Details!$O$3:$O$341,A65,Details!$S$3:$S$341))/D65)</f>
        <v>0.010500000000000001</v>
      </c>
      <c r="G65" s="4">
        <f t="shared" si="0"/>
        <v>0.010500000000000001</v>
      </c>
      <c r="H65" s="4">
        <f t="shared" si="1"/>
        <v>0</v>
      </c>
      <c r="I65" s="4">
        <f>IF(ISERROR(MAX(1,MIN(5,(SUMIF(Details!$O$3:$O$341,A65,Details!$R$3:$R$341))/D65))),"n.a.",MAX(1,MIN(5,(SUMIF(Details!$O$3:$O$341,A65,Details!$R$3:$R$341))/D65)))</f>
        <v>1</v>
      </c>
      <c r="J65" s="4">
        <f t="shared" si="2"/>
        <v>0.1909866437240178</v>
      </c>
      <c r="K65" s="4">
        <f t="shared" si="3"/>
        <v>1</v>
      </c>
      <c r="L65" s="4">
        <f t="shared" si="4"/>
        <v>0.13551122827176654</v>
      </c>
      <c r="M65" s="4">
        <f t="shared" si="5"/>
        <v>0.16773084724737086</v>
      </c>
      <c r="N65" s="58">
        <f t="shared" si="6"/>
        <v>87784.467080425937</v>
      </c>
      <c r="O65" s="58">
        <f t="shared" si="7"/>
        <v>30911.249612250002</v>
      </c>
      <c r="P65" s="58">
        <f t="shared" si="8"/>
        <v>30911.249612250005</v>
      </c>
      <c r="Q65" s="7">
        <f t="shared" si="9"/>
        <v>0.0065051779530013983</v>
      </c>
      <c r="R65" s="7">
        <f t="shared" si="10"/>
        <v>0.01341846777978967</v>
      </c>
      <c r="S65" s="4">
        <f t="shared" si="11"/>
        <v>0.004725</v>
      </c>
      <c r="T65" s="58">
        <f t="shared" si="12"/>
        <v>0.45000000000000001</v>
      </c>
      <c r="U65" s="4">
        <f t="shared" si="13"/>
        <v>0.061875000000000006</v>
      </c>
      <c r="V65" s="4">
        <f t="shared" si="14"/>
        <v>0.58750000000000002</v>
      </c>
      <c r="W65" s="8">
        <f t="shared" si="15"/>
        <v>3.679133888805011E-07</v>
      </c>
    </row>
    <row r="66">
      <c r="A66" s="4" t="s">
        <v>147</v>
      </c>
      <c r="B66" s="4" t="s">
        <v>148</v>
      </c>
      <c r="C66" s="4">
        <f>COUNTIF(Details!$O$3:$O$341,A66)</f>
        <v>1</v>
      </c>
      <c r="D66" s="58">
        <f>SUMIF(Details!$O$3:$O$341,A66,Details!$H$3:$H$341)</f>
        <v>17046708.25</v>
      </c>
      <c r="E66" s="59">
        <v>0.45000000000000001</v>
      </c>
      <c r="F66" s="4">
        <f>IF(ISERROR((SUMIF(Details!$O$3:$O$341,A66,Details!$S$3:$S$341))/D66),0,(SUMIF(Details!$O$3:$O$341,A66,Details!$S$3:$S$341))/D66)</f>
        <v>0.014</v>
      </c>
      <c r="G66" s="4">
        <f t="shared" si="0"/>
        <v>0.014</v>
      </c>
      <c r="H66" s="4">
        <f t="shared" si="1"/>
        <v>0</v>
      </c>
      <c r="I66" s="4">
        <f>IF(ISERROR(MAX(1,MIN(5,(SUMIF(Details!$O$3:$O$341,A66,Details!$R$3:$R$341))/D66))),"n.a.",MAX(1,MIN(5,(SUMIF(Details!$O$3:$O$341,A66,Details!$R$3:$R$341))/D66)))</f>
        <v>2.3599999999999999</v>
      </c>
      <c r="J66" s="4">
        <f t="shared" si="2"/>
        <v>0.17959023645496913</v>
      </c>
      <c r="K66" s="4">
        <f t="shared" si="3"/>
        <v>2.3599999999999999</v>
      </c>
      <c r="L66" s="4">
        <f t="shared" si="4"/>
        <v>0.12415705773865493</v>
      </c>
      <c r="M66" s="4">
        <f t="shared" si="5"/>
        <v>0.2507608303371372</v>
      </c>
      <c r="N66" s="58">
        <f t="shared" si="6"/>
        <v>341971.73722279415</v>
      </c>
      <c r="O66" s="58">
        <f t="shared" si="7"/>
        <v>107394.261975</v>
      </c>
      <c r="P66" s="58">
        <f t="shared" si="8"/>
        <v>107394.261975</v>
      </c>
      <c r="Q66" s="7">
        <f t="shared" si="9"/>
        <v>0.016950595512364049</v>
      </c>
      <c r="R66" s="7">
        <f t="shared" si="10"/>
        <v>0.020060866426970976</v>
      </c>
      <c r="S66" s="4">
        <f t="shared" si="11"/>
        <v>0.0063</v>
      </c>
      <c r="T66" s="58">
        <f t="shared" si="12"/>
        <v>0.45000000000000001</v>
      </c>
      <c r="U66" s="4">
        <f t="shared" si="13"/>
        <v>0.061875000000000006</v>
      </c>
      <c r="V66" s="4">
        <f t="shared" si="14"/>
        <v>0.58750000000000002</v>
      </c>
      <c r="W66" s="8">
        <f t="shared" si="15"/>
        <v>3.5339669149733044E-06</v>
      </c>
    </row>
    <row r="67">
      <c r="A67" s="4" t="s">
        <v>149</v>
      </c>
      <c r="B67" s="4" t="s">
        <v>150</v>
      </c>
      <c r="C67" s="4">
        <f>COUNTIF(Details!$O$3:$O$341,A67)</f>
        <v>1</v>
      </c>
      <c r="D67" s="58">
        <f>SUMIF(Details!$O$3:$O$341,A67,Details!$H$3:$H$341)</f>
        <v>16872395.469999999</v>
      </c>
      <c r="E67" s="59">
        <v>0.45000000000000001</v>
      </c>
      <c r="F67" s="4">
        <f>IF(ISERROR((SUMIF(Details!$O$3:$O$341,A67,Details!$S$3:$S$341))/D67),0,(SUMIF(Details!$O$3:$O$341,A67,Details!$S$3:$S$341))/D67)</f>
        <v>0.014</v>
      </c>
      <c r="G67" s="4">
        <f t="shared" si="0"/>
        <v>0.014</v>
      </c>
      <c r="H67" s="4">
        <f t="shared" si="1"/>
        <v>0</v>
      </c>
      <c r="I67" s="4">
        <f>IF(ISERROR(MAX(1,MIN(5,(SUMIF(Details!$O$3:$O$341,A67,Details!$R$3:$R$341))/D67))),"n.a.",MAX(1,MIN(5,(SUMIF(Details!$O$3:$O$341,A67,Details!$R$3:$R$341))/D67)))</f>
        <v>1.22</v>
      </c>
      <c r="J67" s="4">
        <f t="shared" si="2"/>
        <v>0.17959023645496913</v>
      </c>
      <c r="K67" s="4">
        <f t="shared" si="3"/>
        <v>1.22</v>
      </c>
      <c r="L67" s="4">
        <f t="shared" si="4"/>
        <v>0.12415705773865493</v>
      </c>
      <c r="M67" s="4">
        <f t="shared" si="5"/>
        <v>0.21464053921175894</v>
      </c>
      <c r="N67" s="58">
        <f t="shared" si="6"/>
        <v>289720.0049179871</v>
      </c>
      <c r="O67" s="58">
        <f t="shared" si="7"/>
        <v>106296.09146099999</v>
      </c>
      <c r="P67" s="58">
        <f t="shared" si="8"/>
        <v>106296.09146099999</v>
      </c>
      <c r="Q67" s="7">
        <f t="shared" si="9"/>
        <v>0.016777265542549158</v>
      </c>
      <c r="R67" s="7">
        <f t="shared" si="10"/>
        <v>0.017171243136940715</v>
      </c>
      <c r="S67" s="4">
        <f t="shared" si="11"/>
        <v>0.0063</v>
      </c>
      <c r="T67" s="58">
        <f t="shared" si="12"/>
        <v>0.45000000000000001</v>
      </c>
      <c r="U67" s="4">
        <f t="shared" si="13"/>
        <v>0.061875000000000006</v>
      </c>
      <c r="V67" s="4">
        <f t="shared" si="14"/>
        <v>0.58750000000000002</v>
      </c>
      <c r="W67" s="8">
        <f t="shared" si="15"/>
        <v>3.196920685046546E-06</v>
      </c>
    </row>
    <row r="68">
      <c r="A68" s="4" t="s">
        <v>151</v>
      </c>
      <c r="B68" s="4" t="s">
        <v>152</v>
      </c>
      <c r="C68" s="4">
        <f>COUNTIF(Details!$O$3:$O$341,A68)</f>
        <v>1</v>
      </c>
      <c r="D68" s="58">
        <f>SUMIF(Details!$O$3:$O$341,A68,Details!$H$3:$H$341)</f>
        <v>10277351.6</v>
      </c>
      <c r="E68" s="59">
        <v>0.45000000000000001</v>
      </c>
      <c r="F68" s="4">
        <f>IF(ISERROR((SUMIF(Details!$O$3:$O$341,A68,Details!$S$3:$S$341))/D68),0,(SUMIF(Details!$O$3:$O$341,A68,Details!$S$3:$S$341))/D68)</f>
        <v>0.010500000000000001</v>
      </c>
      <c r="G68" s="4">
        <f t="shared" si="0"/>
        <v>0.010500000000000001</v>
      </c>
      <c r="H68" s="4">
        <f t="shared" si="1"/>
        <v>0</v>
      </c>
      <c r="I68" s="4">
        <f>IF(ISERROR(MAX(1,MIN(5,(SUMIF(Details!$O$3:$O$341,A68,Details!$R$3:$R$341))/D68))),"n.a.",MAX(1,MIN(5,(SUMIF(Details!$O$3:$O$341,A68,Details!$R$3:$R$341))/D68)))</f>
        <v>2.23</v>
      </c>
      <c r="J68" s="4">
        <f t="shared" si="2"/>
        <v>0.1909866437240178</v>
      </c>
      <c r="K68" s="4">
        <f t="shared" si="3"/>
        <v>2.23</v>
      </c>
      <c r="L68" s="4">
        <f t="shared" si="4"/>
        <v>0.13551122827176654</v>
      </c>
      <c r="M68" s="4">
        <f t="shared" si="5"/>
        <v>0.20282061084380113</v>
      </c>
      <c r="N68" s="58">
        <f t="shared" si="6"/>
        <v>166756.69834948133</v>
      </c>
      <c r="O68" s="58">
        <f t="shared" si="7"/>
        <v>48560.48631</v>
      </c>
      <c r="P68" s="58">
        <f t="shared" si="8"/>
        <v>48560.48631</v>
      </c>
      <c r="Q68" s="7">
        <f t="shared" si="9"/>
        <v>0.010219405843937492</v>
      </c>
      <c r="R68" s="7">
        <f t="shared" si="10"/>
        <v>0.016225648867504088</v>
      </c>
      <c r="S68" s="4">
        <f t="shared" si="11"/>
        <v>0.004725</v>
      </c>
      <c r="T68" s="58">
        <f t="shared" si="12"/>
        <v>0.45000000000000001</v>
      </c>
      <c r="U68" s="4">
        <f t="shared" si="13"/>
        <v>0.061875000000000006</v>
      </c>
      <c r="V68" s="4">
        <f t="shared" si="14"/>
        <v>0.58750000000000002</v>
      </c>
      <c r="W68" s="8">
        <f t="shared" si="15"/>
        <v>1.0035625826440362E-06</v>
      </c>
    </row>
    <row r="69">
      <c r="A69" s="4" t="s">
        <v>153</v>
      </c>
      <c r="B69" s="4" t="s">
        <v>154</v>
      </c>
      <c r="C69" s="4">
        <f>COUNTIF(Details!$O$3:$O$341,A69)</f>
        <v>1</v>
      </c>
      <c r="D69" s="58">
        <f>SUMIF(Details!$O$3:$O$341,A69,Details!$H$3:$H$341)</f>
        <v>8346000</v>
      </c>
      <c r="E69" s="59">
        <v>0.45000000000000001</v>
      </c>
      <c r="F69" s="4">
        <f>IF(ISERROR((SUMIF(Details!$O$3:$O$341,A69,Details!$S$3:$S$341))/D69),0,(SUMIF(Details!$O$3:$O$341,A69,Details!$S$3:$S$341))/D69)</f>
        <v>0.002</v>
      </c>
      <c r="G69" s="4">
        <f t="shared" si="0"/>
        <v>0.002</v>
      </c>
      <c r="H69" s="4">
        <f t="shared" si="1"/>
        <v>0</v>
      </c>
      <c r="I69" s="4">
        <f>IF(ISERROR(MAX(1,MIN(5,(SUMIF(Details!$O$3:$O$341,A69,Details!$R$3:$R$341))/D69))),"n.a.",MAX(1,MIN(5,(SUMIF(Details!$O$3:$O$341,A69,Details!$R$3:$R$341))/D69)))</f>
        <v>4.3399999999999999</v>
      </c>
      <c r="J69" s="4">
        <f t="shared" si="2"/>
        <v>0.22858049016431511</v>
      </c>
      <c r="K69" s="4">
        <f t="shared" si="3"/>
        <v>4.3399999999999999</v>
      </c>
      <c r="L69" s="4">
        <f t="shared" si="4"/>
        <v>0.21064082255344921</v>
      </c>
      <c r="M69" s="4">
        <f t="shared" si="5"/>
        <v>0.080059282353111383</v>
      </c>
      <c r="N69" s="58">
        <f t="shared" si="6"/>
        <v>53453.98164152541</v>
      </c>
      <c r="O69" s="58">
        <f t="shared" si="7"/>
        <v>7511.4000000000005</v>
      </c>
      <c r="P69" s="58">
        <f t="shared" si="8"/>
        <v>7511.4000000000005</v>
      </c>
      <c r="Q69" s="7">
        <f t="shared" si="9"/>
        <v>0.0082989435890762284</v>
      </c>
      <c r="R69" s="7">
        <f t="shared" si="10"/>
        <v>0.0064047425882489111</v>
      </c>
      <c r="S69" s="4">
        <f t="shared" si="11"/>
        <v>0.00090000000000000008</v>
      </c>
      <c r="T69" s="58">
        <f t="shared" si="12"/>
        <v>0.45000000000000001</v>
      </c>
      <c r="U69" s="4">
        <f t="shared" si="13"/>
        <v>0.061875000000000006</v>
      </c>
      <c r="V69" s="4">
        <f t="shared" si="14"/>
        <v>0.58750000000000002</v>
      </c>
      <c r="W69" s="8">
        <f t="shared" si="15"/>
        <v>2.004940833233024E-07</v>
      </c>
    </row>
    <row r="70">
      <c r="A70" s="4" t="s">
        <v>155</v>
      </c>
      <c r="B70" s="4" t="s">
        <v>156</v>
      </c>
      <c r="C70" s="4">
        <f>COUNTIF(Details!$O$3:$O$341,A70)</f>
        <v>1</v>
      </c>
      <c r="D70" s="58">
        <f>SUMIF(Details!$O$3:$O$341,A70,Details!$H$3:$H$341)</f>
        <v>6976919.2300000004</v>
      </c>
      <c r="E70" s="59">
        <v>0.45000000000000001</v>
      </c>
      <c r="F70" s="4">
        <f>IF(ISERROR((SUMIF(Details!$O$3:$O$341,A70,Details!$S$3:$S$341))/D70),0,(SUMIF(Details!$O$3:$O$341,A70,Details!$S$3:$S$341))/D70)</f>
        <v>0.002</v>
      </c>
      <c r="G70" s="4">
        <f t="shared" si="0"/>
        <v>0.002</v>
      </c>
      <c r="H70" s="4">
        <f t="shared" si="1"/>
        <v>0</v>
      </c>
      <c r="I70" s="4">
        <f>IF(ISERROR(MAX(1,MIN(5,(SUMIF(Details!$O$3:$O$341,A70,Details!$R$3:$R$341))/D70))),"n.a.",MAX(1,MIN(5,(SUMIF(Details!$O$3:$O$341,A70,Details!$R$3:$R$341))/D70)))</f>
        <v>4.3399999999999999</v>
      </c>
      <c r="J70" s="4">
        <f t="shared" si="2"/>
        <v>0.22858049016431511</v>
      </c>
      <c r="K70" s="4">
        <f t="shared" si="3"/>
        <v>4.3399999999999999</v>
      </c>
      <c r="L70" s="4">
        <f t="shared" si="4"/>
        <v>0.21064082255344921</v>
      </c>
      <c r="M70" s="4">
        <f t="shared" si="5"/>
        <v>0.080059282353111383</v>
      </c>
      <c r="N70" s="58">
        <f t="shared" si="6"/>
        <v>44685.371727153797</v>
      </c>
      <c r="O70" s="58">
        <f t="shared" si="7"/>
        <v>6279.227307000001</v>
      </c>
      <c r="P70" s="58">
        <f t="shared" si="8"/>
        <v>6279.2273070000001</v>
      </c>
      <c r="Q70" s="7">
        <f t="shared" si="9"/>
        <v>0.0069375819692440877</v>
      </c>
      <c r="R70" s="7">
        <f t="shared" si="10"/>
        <v>0.0064047425882489102</v>
      </c>
      <c r="S70" s="4">
        <f t="shared" si="11"/>
        <v>0.00090000000000000008</v>
      </c>
      <c r="T70" s="58">
        <f t="shared" si="12"/>
        <v>0.45000000000000001</v>
      </c>
      <c r="U70" s="4">
        <f t="shared" si="13"/>
        <v>0.061875000000000006</v>
      </c>
      <c r="V70" s="4">
        <f t="shared" si="14"/>
        <v>0.58750000000000002</v>
      </c>
      <c r="W70" s="8">
        <f t="shared" si="15"/>
        <v>1.4011098645386059E-07</v>
      </c>
    </row>
    <row r="71">
      <c r="A71" s="4" t="s">
        <v>157</v>
      </c>
      <c r="B71" s="4" t="s">
        <v>158</v>
      </c>
      <c r="C71" s="4">
        <f>COUNTIF(Details!$O$3:$O$341,A71)</f>
        <v>1</v>
      </c>
      <c r="D71" s="58">
        <f>SUMIF(Details!$O$3:$O$341,A71,Details!$H$3:$H$341)</f>
        <v>8008916</v>
      </c>
      <c r="E71" s="59">
        <v>0.45000000000000001</v>
      </c>
      <c r="F71" s="4">
        <f>IF(ISERROR((SUMIF(Details!$O$3:$O$341,A71,Details!$S$3:$S$341))/D71),0,(SUMIF(Details!$O$3:$O$341,A71,Details!$S$3:$S$341))/D71)</f>
        <v>0.0080000000000000002</v>
      </c>
      <c r="G71" s="4">
        <f t="shared" si="0"/>
        <v>0.0080000000000000002</v>
      </c>
      <c r="H71" s="4">
        <f t="shared" si="1"/>
        <v>0</v>
      </c>
      <c r="I71" s="4">
        <f>IF(ISERROR(MAX(1,MIN(5,(SUMIF(Details!$O$3:$O$341,A71,Details!$R$3:$R$341))/D71))),"n.a.",MAX(1,MIN(5,(SUMIF(Details!$O$3:$O$341,A71,Details!$R$3:$R$341))/D71)))</f>
        <v>1</v>
      </c>
      <c r="J71" s="4">
        <f t="shared" si="2"/>
        <v>0.20043840552427669</v>
      </c>
      <c r="K71" s="4">
        <f t="shared" si="3"/>
        <v>1</v>
      </c>
      <c r="L71" s="4">
        <f t="shared" si="4"/>
        <v>0.14670051054733238</v>
      </c>
      <c r="M71" s="4">
        <f t="shared" si="5"/>
        <v>0.13541889788977332</v>
      </c>
      <c r="N71" s="58">
        <f t="shared" si="6"/>
        <v>86764.686240941752</v>
      </c>
      <c r="O71" s="58">
        <f t="shared" si="7"/>
        <v>28832.097600000001</v>
      </c>
      <c r="P71" s="58">
        <f t="shared" si="8"/>
        <v>28832.097600000001</v>
      </c>
      <c r="Q71" s="7">
        <f t="shared" si="9"/>
        <v>0.007963760135831539</v>
      </c>
      <c r="R71" s="7">
        <f t="shared" si="10"/>
        <v>0.010833511831181867</v>
      </c>
      <c r="S71" s="4">
        <f t="shared" si="11"/>
        <v>0.0036000000000000003</v>
      </c>
      <c r="T71" s="58">
        <f t="shared" si="12"/>
        <v>0.45000000000000001</v>
      </c>
      <c r="U71" s="4">
        <f t="shared" si="13"/>
        <v>0.061875000000000006</v>
      </c>
      <c r="V71" s="4">
        <f t="shared" si="14"/>
        <v>0.58750000000000002</v>
      </c>
      <c r="W71" s="8">
        <f t="shared" si="15"/>
        <v>4.3271844872822261E-07</v>
      </c>
    </row>
    <row r="72">
      <c r="A72" s="4" t="s">
        <v>159</v>
      </c>
      <c r="B72" s="4" t="s">
        <v>160</v>
      </c>
      <c r="C72" s="4">
        <f>COUNTIF(Details!$O$3:$O$341,A72)</f>
        <v>2</v>
      </c>
      <c r="D72" s="58">
        <f>SUMIF(Details!$O$3:$O$341,A72,Details!$H$3:$H$341)</f>
        <v>12787050</v>
      </c>
      <c r="E72" s="59">
        <v>0.45000000000000001</v>
      </c>
      <c r="F72" s="4">
        <f>IF(ISERROR((SUMIF(Details!$O$3:$O$341,A72,Details!$S$3:$S$341))/D72),0,(SUMIF(Details!$O$3:$O$341,A72,Details!$S$3:$S$341))/D72)</f>
        <v>0.0080000000000000002</v>
      </c>
      <c r="G72" s="4">
        <f t="shared" si="0"/>
        <v>0.0080000000000000002</v>
      </c>
      <c r="H72" s="4">
        <f t="shared" si="1"/>
        <v>0</v>
      </c>
      <c r="I72" s="4">
        <f>IF(ISERROR(MAX(1,MIN(5,(SUMIF(Details!$O$3:$O$341,A72,Details!$R$3:$R$341))/D72))),"n.a.",MAX(1,MIN(5,(SUMIF(Details!$O$3:$O$341,A72,Details!$R$3:$R$341))/D72)))</f>
        <v>1</v>
      </c>
      <c r="J72" s="4">
        <f t="shared" si="2"/>
        <v>0.20043840552427669</v>
      </c>
      <c r="K72" s="4">
        <f t="shared" si="3"/>
        <v>1</v>
      </c>
      <c r="L72" s="4">
        <f t="shared" si="4"/>
        <v>0.14670051054733238</v>
      </c>
      <c r="M72" s="4">
        <f t="shared" si="5"/>
        <v>0.13541889788977332</v>
      </c>
      <c r="N72" s="58">
        <f t="shared" si="6"/>
        <v>138528.65746091408</v>
      </c>
      <c r="O72" s="58">
        <f t="shared" si="7"/>
        <v>46033.379999999997</v>
      </c>
      <c r="P72" s="58">
        <f t="shared" si="8"/>
        <v>46033.380000000005</v>
      </c>
      <c r="Q72" s="7">
        <f t="shared" si="9"/>
        <v>0.012714954064305917</v>
      </c>
      <c r="R72" s="7">
        <f t="shared" si="10"/>
        <v>0.010833511831181867</v>
      </c>
      <c r="S72" s="4">
        <f t="shared" si="11"/>
        <v>0.0036000000000000003</v>
      </c>
      <c r="T72" s="58">
        <f t="shared" si="12"/>
        <v>0.45000000000000001</v>
      </c>
      <c r="U72" s="4">
        <f t="shared" si="13"/>
        <v>0.061875000000000006</v>
      </c>
      <c r="V72" s="4">
        <f t="shared" si="14"/>
        <v>0.58750000000000002</v>
      </c>
      <c r="W72" s="8">
        <f t="shared" si="15"/>
        <v>1.1030587928843288E-06</v>
      </c>
    </row>
    <row r="73">
      <c r="A73" s="4" t="s">
        <v>161</v>
      </c>
      <c r="B73" s="4" t="s">
        <v>162</v>
      </c>
      <c r="C73" s="4">
        <f>COUNTIF(Details!$O$3:$O$341,A73)</f>
        <v>1</v>
      </c>
      <c r="D73" s="58">
        <f>SUMIF(Details!$O$3:$O$341,A73,Details!$H$3:$H$341)</f>
        <v>1502833.3300000001</v>
      </c>
      <c r="E73" s="59">
        <v>0.45000000000000001</v>
      </c>
      <c r="F73" s="4">
        <f>IF(ISERROR((SUMIF(Details!$O$3:$O$341,A73,Details!$S$3:$S$341))/D73),0,(SUMIF(Details!$O$3:$O$341,A73,Details!$S$3:$S$341))/D73)</f>
        <v>0.018499999999999999</v>
      </c>
      <c r="G73" s="4">
        <f t="shared" si="0"/>
        <v>0.018499999999999999</v>
      </c>
      <c r="H73" s="4">
        <f t="shared" si="1"/>
        <v>0</v>
      </c>
      <c r="I73" s="4">
        <f>IF(ISERROR(MAX(1,MIN(5,(SUMIF(Details!$O$3:$O$341,A73,Details!$R$3:$R$341))/D73))),"n.a.",MAX(1,MIN(5,(SUMIF(Details!$O$3:$O$341,A73,Details!$R$3:$R$341))/D73)))</f>
        <v>1.6299999999999999</v>
      </c>
      <c r="J73" s="4">
        <f t="shared" si="2"/>
        <v>0.16758377028899915</v>
      </c>
      <c r="K73" s="4">
        <f t="shared" si="3"/>
        <v>1.6299999999999999</v>
      </c>
      <c r="L73" s="4">
        <f t="shared" si="4"/>
        <v>0.11363058059034772</v>
      </c>
      <c r="M73" s="4">
        <f t="shared" si="5"/>
        <v>0.27399632806642066</v>
      </c>
      <c r="N73" s="58">
        <f t="shared" si="6"/>
        <v>32941.665129266519</v>
      </c>
      <c r="O73" s="58">
        <f t="shared" si="7"/>
        <v>12511.087472250001</v>
      </c>
      <c r="P73" s="58">
        <f t="shared" si="8"/>
        <v>12511.087472249999</v>
      </c>
      <c r="Q73" s="7">
        <f t="shared" si="9"/>
        <v>0.0014943600562489312</v>
      </c>
      <c r="R73" s="7">
        <f t="shared" si="10"/>
        <v>0.021919706245313655</v>
      </c>
      <c r="S73" s="4">
        <f t="shared" si="11"/>
        <v>0.0083249999999999991</v>
      </c>
      <c r="T73" s="58">
        <f t="shared" si="12"/>
        <v>0.45000000000000001</v>
      </c>
      <c r="U73" s="4">
        <f t="shared" si="13"/>
        <v>0.061875000000000006</v>
      </c>
      <c r="V73" s="4">
        <f t="shared" si="14"/>
        <v>0.58750000000000002</v>
      </c>
      <c r="W73" s="8">
        <f t="shared" si="15"/>
        <v>3.2955131804106024E-08</v>
      </c>
    </row>
    <row r="74">
      <c r="A74" s="4" t="s">
        <v>163</v>
      </c>
      <c r="B74" s="4" t="s">
        <v>164</v>
      </c>
      <c r="C74" s="4">
        <f>COUNTIF(Details!$O$3:$O$341,A74)</f>
        <v>1</v>
      </c>
      <c r="D74" s="58">
        <f>SUMIF(Details!$O$3:$O$341,A74,Details!$H$3:$H$341)</f>
        <v>6095195.4900000002</v>
      </c>
      <c r="E74" s="59">
        <v>0.45000000000000001</v>
      </c>
      <c r="F74" s="4">
        <f>IF(ISERROR((SUMIF(Details!$O$3:$O$341,A74,Details!$S$3:$S$341))/D74),0,(SUMIF(Details!$O$3:$O$341,A74,Details!$S$3:$S$341))/D74)</f>
        <v>0.0060000000000000001</v>
      </c>
      <c r="G74" s="4">
        <f t="shared" si="0"/>
        <v>0.0060000000000000001</v>
      </c>
      <c r="H74" s="4">
        <f t="shared" si="1"/>
        <v>0</v>
      </c>
      <c r="I74" s="4">
        <f>IF(ISERROR(MAX(1,MIN(5,(SUMIF(Details!$O$3:$O$341,A74,Details!$R$3:$R$341))/D74))),"n.a.",MAX(1,MIN(5,(SUMIF(Details!$O$3:$O$341,A74,Details!$R$3:$R$341))/D74)))</f>
        <v>1</v>
      </c>
      <c r="J74" s="4">
        <f t="shared" si="2"/>
        <v>0.20889818648180614</v>
      </c>
      <c r="K74" s="4">
        <f t="shared" si="3"/>
        <v>1</v>
      </c>
      <c r="L74" s="4">
        <f t="shared" si="4"/>
        <v>0.15902090282860182</v>
      </c>
      <c r="M74" s="4">
        <f t="shared" si="5"/>
        <v>0.10671691363170392</v>
      </c>
      <c r="N74" s="58">
        <f t="shared" si="6"/>
        <v>52036.836053974512</v>
      </c>
      <c r="O74" s="58">
        <f t="shared" si="7"/>
        <v>16457.027823</v>
      </c>
      <c r="P74" s="58">
        <f t="shared" si="8"/>
        <v>16457.027823000004</v>
      </c>
      <c r="Q74" s="7">
        <f t="shared" si="9"/>
        <v>0.0060608295633718954</v>
      </c>
      <c r="R74" s="7">
        <f t="shared" si="10"/>
        <v>0.0085373530905363156</v>
      </c>
      <c r="S74" s="4">
        <f t="shared" si="11"/>
        <v>0.0027000000000000001</v>
      </c>
      <c r="T74" s="58">
        <f t="shared" si="12"/>
        <v>0.45000000000000001</v>
      </c>
      <c r="U74" s="4">
        <f t="shared" si="13"/>
        <v>0.061875000000000006</v>
      </c>
      <c r="V74" s="4">
        <f t="shared" si="14"/>
        <v>0.58750000000000002</v>
      </c>
      <c r="W74" s="8">
        <f t="shared" si="15"/>
        <v>1.9290871503851048E-07</v>
      </c>
    </row>
    <row r="75">
      <c r="A75" s="4" t="s">
        <v>165</v>
      </c>
      <c r="B75" s="4" t="s">
        <v>166</v>
      </c>
      <c r="C75" s="4">
        <f>COUNTIF(Details!$O$3:$O$341,A75)</f>
        <v>1</v>
      </c>
      <c r="D75" s="58">
        <f>SUMIF(Details!$O$3:$O$341,A75,Details!$H$3:$H$341)</f>
        <v>4246561.6900000004</v>
      </c>
      <c r="E75" s="59">
        <v>0.45000000000000001</v>
      </c>
      <c r="F75" s="4">
        <f>IF(ISERROR((SUMIF(Details!$O$3:$O$341,A75,Details!$S$3:$S$341))/D75),0,(SUMIF(Details!$O$3:$O$341,A75,Details!$S$3:$S$341))/D75)</f>
        <v>0.010500000000000001</v>
      </c>
      <c r="G75" s="4">
        <f t="shared" si="0"/>
        <v>0.010500000000000001</v>
      </c>
      <c r="H75" s="4">
        <f t="shared" si="1"/>
        <v>0</v>
      </c>
      <c r="I75" s="4">
        <f>IF(ISERROR(MAX(1,MIN(5,(SUMIF(Details!$O$3:$O$341,A75,Details!$R$3:$R$341))/D75))),"n.a.",MAX(1,MIN(5,(SUMIF(Details!$O$3:$O$341,A75,Details!$R$3:$R$341))/D75)))</f>
        <v>1</v>
      </c>
      <c r="J75" s="4">
        <f t="shared" si="2"/>
        <v>0.1909866437240178</v>
      </c>
      <c r="K75" s="4">
        <f t="shared" si="3"/>
        <v>1</v>
      </c>
      <c r="L75" s="4">
        <f t="shared" si="4"/>
        <v>0.13551122827176654</v>
      </c>
      <c r="M75" s="4">
        <f t="shared" si="5"/>
        <v>0.16773084724737086</v>
      </c>
      <c r="N75" s="58">
        <f t="shared" si="6"/>
        <v>56982.351212154172</v>
      </c>
      <c r="O75" s="58">
        <f t="shared" si="7"/>
        <v>20065.003985250005</v>
      </c>
      <c r="P75" s="58">
        <f t="shared" si="8"/>
        <v>20065.003985250005</v>
      </c>
      <c r="Q75" s="7">
        <f t="shared" si="9"/>
        <v>0.004222618729072875</v>
      </c>
      <c r="R75" s="7">
        <f t="shared" si="10"/>
        <v>0.013418467779789669</v>
      </c>
      <c r="S75" s="4">
        <f t="shared" si="11"/>
        <v>0.004725</v>
      </c>
      <c r="T75" s="58">
        <f t="shared" si="12"/>
        <v>0.45000000000000001</v>
      </c>
      <c r="U75" s="4">
        <f t="shared" si="13"/>
        <v>0.061875000000000006</v>
      </c>
      <c r="V75" s="4">
        <f t="shared" si="14"/>
        <v>0.58750000000000002</v>
      </c>
      <c r="W75" s="8">
        <f t="shared" si="15"/>
        <v>1.5502115528229493E-07</v>
      </c>
    </row>
    <row r="76">
      <c r="A76" s="4" t="s">
        <v>167</v>
      </c>
      <c r="B76" s="4" t="s">
        <v>168</v>
      </c>
      <c r="C76" s="4">
        <f>COUNTIF(Details!$O$3:$O$341,A76)</f>
        <v>1</v>
      </c>
      <c r="D76" s="58">
        <f>SUMIF(Details!$O$3:$O$341,A76,Details!$H$3:$H$341)</f>
        <v>15461661.66</v>
      </c>
      <c r="E76" s="59">
        <v>0.45000000000000001</v>
      </c>
      <c r="F76" s="4">
        <f>IF(ISERROR((SUMIF(Details!$O$3:$O$341,A76,Details!$S$3:$S$341))/D76),0,(SUMIF(Details!$O$3:$O$341,A76,Details!$S$3:$S$341))/D76)</f>
        <v>0.0080000000000000002</v>
      </c>
      <c r="G76" s="4">
        <f t="shared" si="0"/>
        <v>0.0080000000000000002</v>
      </c>
      <c r="H76" s="4">
        <f t="shared" si="1"/>
        <v>0</v>
      </c>
      <c r="I76" s="4">
        <f>IF(ISERROR(MAX(1,MIN(5,(SUMIF(Details!$O$3:$O$341,A76,Details!$R$3:$R$341))/D76))),"n.a.",MAX(1,MIN(5,(SUMIF(Details!$O$3:$O$341,A76,Details!$R$3:$R$341))/D76)))</f>
        <v>1</v>
      </c>
      <c r="J76" s="4">
        <f t="shared" si="2"/>
        <v>0.20043840552427669</v>
      </c>
      <c r="K76" s="4">
        <f t="shared" si="3"/>
        <v>1</v>
      </c>
      <c r="L76" s="4">
        <f t="shared" si="4"/>
        <v>0.14670051054733238</v>
      </c>
      <c r="M76" s="4">
        <f t="shared" si="5"/>
        <v>0.13541889788977332</v>
      </c>
      <c r="N76" s="58">
        <f t="shared" si="6"/>
        <v>167504.09452334105</v>
      </c>
      <c r="O76" s="58">
        <f t="shared" si="7"/>
        <v>55661.981976000003</v>
      </c>
      <c r="P76" s="58">
        <f t="shared" si="8"/>
        <v>55661.981976000003</v>
      </c>
      <c r="Q76" s="7">
        <f t="shared" si="9"/>
        <v>0.015374485730855824</v>
      </c>
      <c r="R76" s="7">
        <f t="shared" si="10"/>
        <v>0.010833511831181865</v>
      </c>
      <c r="S76" s="4">
        <f t="shared" si="11"/>
        <v>0.0036000000000000003</v>
      </c>
      <c r="T76" s="58">
        <f t="shared" si="12"/>
        <v>0.45000000000000001</v>
      </c>
      <c r="U76" s="4">
        <f t="shared" si="13"/>
        <v>0.061875000000000006</v>
      </c>
      <c r="V76" s="4">
        <f t="shared" si="14"/>
        <v>0.58750000000000002</v>
      </c>
      <c r="W76" s="8">
        <f t="shared" si="15"/>
        <v>1.6127619380903518E-06</v>
      </c>
    </row>
    <row r="77">
      <c r="A77" s="4" t="s">
        <v>169</v>
      </c>
      <c r="B77" s="4" t="s">
        <v>170</v>
      </c>
      <c r="C77" s="4">
        <f>COUNTIF(Details!$O$3:$O$341,A77)</f>
        <v>1</v>
      </c>
      <c r="D77" s="58">
        <f>SUMIF(Details!$O$3:$O$341,A77,Details!$H$3:$H$341)</f>
        <v>6026600</v>
      </c>
      <c r="E77" s="59">
        <v>0.45000000000000001</v>
      </c>
      <c r="F77" s="4">
        <f>IF(ISERROR((SUMIF(Details!$O$3:$O$341,A77,Details!$S$3:$S$341))/D77),0,(SUMIF(Details!$O$3:$O$341,A77,Details!$S$3:$S$341))/D77)</f>
        <v>0.024500000000000001</v>
      </c>
      <c r="G77" s="4">
        <f t="shared" si="0"/>
        <v>0.024500000000000001</v>
      </c>
      <c r="H77" s="4">
        <f t="shared" si="1"/>
        <v>0</v>
      </c>
      <c r="I77" s="4">
        <f>IF(ISERROR(MAX(1,MIN(5,(SUMIF(Details!$O$3:$O$341,A77,Details!$R$3:$R$341))/D77))),"n.a.",MAX(1,MIN(5,(SUMIF(Details!$O$3:$O$341,A77,Details!$R$3:$R$341))/D77)))</f>
        <v>1</v>
      </c>
      <c r="J77" s="4">
        <f t="shared" si="2"/>
        <v>0.15525092403882393</v>
      </c>
      <c r="K77" s="4">
        <f t="shared" si="3"/>
        <v>1</v>
      </c>
      <c r="L77" s="4">
        <f t="shared" si="4"/>
        <v>0.1034931552971847</v>
      </c>
      <c r="M77" s="4">
        <f t="shared" si="5"/>
        <v>0.30348815156682318</v>
      </c>
      <c r="N77" s="58">
        <f t="shared" si="6"/>
        <v>146320.13553860932</v>
      </c>
      <c r="O77" s="58">
        <f t="shared" si="7"/>
        <v>66443.264999999999</v>
      </c>
      <c r="P77" s="58">
        <f t="shared" si="8"/>
        <v>66443.265000000014</v>
      </c>
      <c r="Q77" s="7">
        <f t="shared" si="9"/>
        <v>0.0059926208284120288</v>
      </c>
      <c r="R77" s="7">
        <f t="shared" si="10"/>
        <v>0.024279052125345854</v>
      </c>
      <c r="S77" s="4">
        <f t="shared" si="11"/>
        <v>0.011025</v>
      </c>
      <c r="T77" s="58">
        <f t="shared" si="12"/>
        <v>0.45000000000000001</v>
      </c>
      <c r="U77" s="4">
        <f t="shared" si="13"/>
        <v>0.061875000000000006</v>
      </c>
      <c r="V77" s="4">
        <f t="shared" si="14"/>
        <v>0.58750000000000002</v>
      </c>
      <c r="W77" s="8">
        <f t="shared" si="15"/>
        <v>6.4627510237776511E-07</v>
      </c>
    </row>
    <row r="78">
      <c r="A78" s="4" t="s">
        <v>171</v>
      </c>
      <c r="B78" s="4" t="s">
        <v>172</v>
      </c>
      <c r="C78" s="4">
        <f>COUNTIF(Details!$O$3:$O$341,A78)</f>
        <v>1</v>
      </c>
      <c r="D78" s="58">
        <f>SUMIF(Details!$O$3:$O$341,A78,Details!$H$3:$H$341)</f>
        <v>20069280</v>
      </c>
      <c r="E78" s="59">
        <v>0.45000000000000001</v>
      </c>
      <c r="F78" s="4">
        <f>IF(ISERROR((SUMIF(Details!$O$3:$O$341,A78,Details!$S$3:$S$341))/D78),0,(SUMIF(Details!$O$3:$O$341,A78,Details!$S$3:$S$341))/D78)</f>
        <v>0.0025999999999999999</v>
      </c>
      <c r="G78" s="4">
        <f t="shared" si="0"/>
        <v>0.0025999999999999999</v>
      </c>
      <c r="H78" s="4">
        <f t="shared" si="1"/>
        <v>0</v>
      </c>
      <c r="I78" s="4">
        <f>IF(ISERROR(MAX(1,MIN(5,(SUMIF(Details!$O$3:$O$341,A78,Details!$R$3:$R$341))/D78))),"n.a.",MAX(1,MIN(5,(SUMIF(Details!$O$3:$O$341,A78,Details!$R$3:$R$341))/D78)))</f>
        <v>4.7400000000000002</v>
      </c>
      <c r="J78" s="4">
        <f t="shared" si="2"/>
        <v>0.22537145171046735</v>
      </c>
      <c r="K78" s="4">
        <f t="shared" si="3"/>
        <v>4.7400000000000002</v>
      </c>
      <c r="L78" s="4">
        <f t="shared" si="4"/>
        <v>0.19765485945427078</v>
      </c>
      <c r="M78" s="4">
        <f t="shared" si="5"/>
        <v>0.10364524734287939</v>
      </c>
      <c r="N78" s="58">
        <f t="shared" si="6"/>
        <v>166406.83916748018</v>
      </c>
      <c r="O78" s="58">
        <f t="shared" si="7"/>
        <v>23481.0576</v>
      </c>
      <c r="P78" s="58">
        <f t="shared" si="8"/>
        <v>23481.0576</v>
      </c>
      <c r="Q78" s="7">
        <f t="shared" si="9"/>
        <v>0.019956125400596186</v>
      </c>
      <c r="R78" s="7">
        <f t="shared" si="10"/>
        <v>0.0082916197874303502</v>
      </c>
      <c r="S78" s="4">
        <f t="shared" si="11"/>
        <v>0.00117</v>
      </c>
      <c r="T78" s="58">
        <f t="shared" si="12"/>
        <v>0.45000000000000001</v>
      </c>
      <c r="U78" s="4">
        <f t="shared" si="13"/>
        <v>0.061875000000000006</v>
      </c>
      <c r="V78" s="4">
        <f t="shared" si="14"/>
        <v>0.58750000000000002</v>
      </c>
      <c r="W78" s="8">
        <f t="shared" si="15"/>
        <v>1.5026167895856022E-06</v>
      </c>
    </row>
    <row r="79">
      <c r="A79" s="4" t="s">
        <v>173</v>
      </c>
      <c r="B79" s="4" t="s">
        <v>174</v>
      </c>
      <c r="C79" s="4">
        <f>COUNTIF(Details!$O$3:$O$341,A79)</f>
        <v>1</v>
      </c>
      <c r="D79" s="58">
        <f>SUMIF(Details!$O$3:$O$341,A79,Details!$H$3:$H$341)</f>
        <v>4403544.25</v>
      </c>
      <c r="E79" s="59">
        <v>0.45000000000000001</v>
      </c>
      <c r="F79" s="4">
        <f>IF(ISERROR((SUMIF(Details!$O$3:$O$341,A79,Details!$S$3:$S$341))/D79),0,(SUMIF(Details!$O$3:$O$341,A79,Details!$S$3:$S$341))/D79)</f>
        <v>0.0080000000000000002</v>
      </c>
      <c r="G79" s="4">
        <f t="shared" si="0"/>
        <v>0.0080000000000000002</v>
      </c>
      <c r="H79" s="4">
        <f t="shared" si="1"/>
        <v>0</v>
      </c>
      <c r="I79" s="4">
        <f>IF(ISERROR(MAX(1,MIN(5,(SUMIF(Details!$O$3:$O$341,A79,Details!$R$3:$R$341))/D79))),"n.a.",MAX(1,MIN(5,(SUMIF(Details!$O$3:$O$341,A79,Details!$R$3:$R$341))/D79)))</f>
        <v>1</v>
      </c>
      <c r="J79" s="4">
        <f t="shared" si="2"/>
        <v>0.20043840552427669</v>
      </c>
      <c r="K79" s="4">
        <f t="shared" si="3"/>
        <v>1</v>
      </c>
      <c r="L79" s="4">
        <f t="shared" si="4"/>
        <v>0.14670051054733238</v>
      </c>
      <c r="M79" s="4">
        <f t="shared" si="5"/>
        <v>0.13541889788977332</v>
      </c>
      <c r="N79" s="58">
        <f t="shared" si="6"/>
        <v>47705.848731507875</v>
      </c>
      <c r="O79" s="58">
        <f t="shared" si="7"/>
        <v>15852.759300000002</v>
      </c>
      <c r="P79" s="58">
        <f t="shared" si="8"/>
        <v>15852.7593</v>
      </c>
      <c r="Q79" s="7">
        <f t="shared" si="9"/>
        <v>0.0043787161901211345</v>
      </c>
      <c r="R79" s="7">
        <f t="shared" si="10"/>
        <v>0.010833511831181865</v>
      </c>
      <c r="S79" s="4">
        <f t="shared" si="11"/>
        <v>0.0036000000000000003</v>
      </c>
      <c r="T79" s="58">
        <f t="shared" si="12"/>
        <v>0.45000000000000001</v>
      </c>
      <c r="U79" s="4">
        <f t="shared" si="13"/>
        <v>0.061875000000000006</v>
      </c>
      <c r="V79" s="4">
        <f t="shared" si="14"/>
        <v>0.58750000000000002</v>
      </c>
      <c r="W79" s="8">
        <f t="shared" si="15"/>
        <v>1.3081654168760446E-07</v>
      </c>
    </row>
    <row r="80">
      <c r="A80" s="4" t="s">
        <v>175</v>
      </c>
      <c r="B80" s="4" t="s">
        <v>176</v>
      </c>
      <c r="C80" s="4">
        <f>COUNTIF(Details!$O$3:$O$341,A80)</f>
        <v>1</v>
      </c>
      <c r="D80" s="58">
        <f>SUMIF(Details!$O$3:$O$341,A80,Details!$H$3:$H$341)</f>
        <v>7005601.7599999998</v>
      </c>
      <c r="E80" s="59">
        <v>0.45000000000000001</v>
      </c>
      <c r="F80" s="4">
        <f>IF(ISERROR((SUMIF(Details!$O$3:$O$341,A80,Details!$S$3:$S$341))/D80),0,(SUMIF(Details!$O$3:$O$341,A80,Details!$S$3:$S$341))/D80)</f>
        <v>0.0080000000000000002</v>
      </c>
      <c r="G80" s="4">
        <f t="shared" si="0"/>
        <v>0.0080000000000000002</v>
      </c>
      <c r="H80" s="4">
        <f t="shared" si="1"/>
        <v>0</v>
      </c>
      <c r="I80" s="4">
        <f>IF(ISERROR(MAX(1,MIN(5,(SUMIF(Details!$O$3:$O$341,A80,Details!$R$3:$R$341))/D80))),"n.a.",MAX(1,MIN(5,(SUMIF(Details!$O$3:$O$341,A80,Details!$R$3:$R$341))/D80)))</f>
        <v>1</v>
      </c>
      <c r="J80" s="4">
        <f t="shared" si="2"/>
        <v>0.20043840552427669</v>
      </c>
      <c r="K80" s="4">
        <f t="shared" si="3"/>
        <v>1</v>
      </c>
      <c r="L80" s="4">
        <f t="shared" si="4"/>
        <v>0.14670051054733238</v>
      </c>
      <c r="M80" s="4">
        <f t="shared" si="5"/>
        <v>0.13541889788977332</v>
      </c>
      <c r="N80" s="58">
        <f t="shared" si="6"/>
        <v>75895.269551508507</v>
      </c>
      <c r="O80" s="58">
        <f t="shared" si="7"/>
        <v>25220.166335999998</v>
      </c>
      <c r="P80" s="58">
        <f t="shared" si="8"/>
        <v>25220.166335999998</v>
      </c>
      <c r="Q80" s="7">
        <f t="shared" si="9"/>
        <v>0.0069661027814250107</v>
      </c>
      <c r="R80" s="7">
        <f t="shared" si="10"/>
        <v>0.010833511831181867</v>
      </c>
      <c r="S80" s="4">
        <f t="shared" si="11"/>
        <v>0.0036000000000000003</v>
      </c>
      <c r="T80" s="58">
        <f t="shared" si="12"/>
        <v>0.45000000000000001</v>
      </c>
      <c r="U80" s="4">
        <f t="shared" si="13"/>
        <v>0.061875000000000006</v>
      </c>
      <c r="V80" s="4">
        <f t="shared" si="14"/>
        <v>0.58750000000000002</v>
      </c>
      <c r="W80" s="8">
        <f t="shared" si="15"/>
        <v>3.310921056128692E-07</v>
      </c>
    </row>
    <row r="81">
      <c r="A81" s="4" t="s">
        <v>177</v>
      </c>
      <c r="B81" s="4" t="s">
        <v>178</v>
      </c>
      <c r="C81" s="4">
        <f>COUNTIF(Details!$O$3:$O$341,A81)</f>
        <v>1</v>
      </c>
      <c r="D81" s="58">
        <f>SUMIF(Details!$O$3:$O$341,A81,Details!$H$3:$H$341)</f>
        <v>3017731.5800000001</v>
      </c>
      <c r="E81" s="59">
        <v>0.45000000000000001</v>
      </c>
      <c r="F81" s="4">
        <f>IF(ISERROR((SUMIF(Details!$O$3:$O$341,A81,Details!$S$3:$S$341))/D81),0,(SUMIF(Details!$O$3:$O$341,A81,Details!$S$3:$S$341))/D81)</f>
        <v>0.0025999999999999999</v>
      </c>
      <c r="G81" s="4">
        <f t="shared" si="0"/>
        <v>0.0025999999999999999</v>
      </c>
      <c r="H81" s="4">
        <f t="shared" si="1"/>
        <v>0</v>
      </c>
      <c r="I81" s="4">
        <f>IF(ISERROR(MAX(1,MIN(5,(SUMIF(Details!$O$3:$O$341,A81,Details!$R$3:$R$341))/D81))),"n.a.",MAX(1,MIN(5,(SUMIF(Details!$O$3:$O$341,A81,Details!$R$3:$R$341))/D81)))</f>
        <v>5</v>
      </c>
      <c r="J81" s="4">
        <f t="shared" si="2"/>
        <v>0.22537145171046735</v>
      </c>
      <c r="K81" s="4">
        <f t="shared" si="3"/>
        <v>5</v>
      </c>
      <c r="L81" s="4">
        <f t="shared" si="4"/>
        <v>0.19765485945427078</v>
      </c>
      <c r="M81" s="4">
        <f t="shared" si="5"/>
        <v>0.10733706371195513</v>
      </c>
      <c r="N81" s="58">
        <f t="shared" si="6"/>
        <v>25913.155749443122</v>
      </c>
      <c r="O81" s="58">
        <f t="shared" si="7"/>
        <v>3530.7459486000002</v>
      </c>
      <c r="P81" s="58">
        <f t="shared" si="8"/>
        <v>3530.7459486000002</v>
      </c>
      <c r="Q81" s="7">
        <f t="shared" si="9"/>
        <v>0.0030007170080749912</v>
      </c>
      <c r="R81" s="7">
        <f t="shared" si="10"/>
        <v>0.0085869650969564101</v>
      </c>
      <c r="S81" s="4">
        <f t="shared" si="11"/>
        <v>0.00117</v>
      </c>
      <c r="T81" s="58">
        <f t="shared" si="12"/>
        <v>0.45000000000000001</v>
      </c>
      <c r="U81" s="4">
        <f t="shared" si="13"/>
        <v>0.061875000000000006</v>
      </c>
      <c r="V81" s="4">
        <f t="shared" si="14"/>
        <v>0.58750000000000002</v>
      </c>
      <c r="W81" s="8">
        <f t="shared" si="15"/>
        <v>3.4841016988900357E-08</v>
      </c>
    </row>
    <row r="82">
      <c r="A82" s="4" t="s">
        <v>179</v>
      </c>
      <c r="B82" s="4" t="s">
        <v>180</v>
      </c>
      <c r="C82" s="4">
        <f>COUNTIF(Details!$O$3:$O$341,A82)</f>
        <v>1</v>
      </c>
      <c r="D82" s="58">
        <f>SUMIF(Details!$O$3:$O$341,A82,Details!$H$3:$H$341)</f>
        <v>6027308.3300000001</v>
      </c>
      <c r="E82" s="59">
        <v>0.45000000000000001</v>
      </c>
      <c r="F82" s="4">
        <f>IF(ISERROR((SUMIF(Details!$O$3:$O$341,A82,Details!$S$3:$S$341))/D82),0,(SUMIF(Details!$O$3:$O$341,A82,Details!$S$3:$S$341))/D82)</f>
        <v>0.0025999999999999999</v>
      </c>
      <c r="G82" s="4">
        <f t="shared" si="0"/>
        <v>0.0025999999999999999</v>
      </c>
      <c r="H82" s="4">
        <f t="shared" si="1"/>
        <v>0</v>
      </c>
      <c r="I82" s="4">
        <f>IF(ISERROR(MAX(1,MIN(5,(SUMIF(Details!$O$3:$O$341,A82,Details!$R$3:$R$341))/D82))),"n.a.",MAX(1,MIN(5,(SUMIF(Details!$O$3:$O$341,A82,Details!$R$3:$R$341))/D82)))</f>
        <v>4.7000000000000002</v>
      </c>
      <c r="J82" s="4">
        <f t="shared" si="2"/>
        <v>0.22537145171046735</v>
      </c>
      <c r="K82" s="4">
        <f t="shared" si="3"/>
        <v>4.7000000000000002</v>
      </c>
      <c r="L82" s="4">
        <f t="shared" si="4"/>
        <v>0.19765485945427078</v>
      </c>
      <c r="M82" s="4">
        <f t="shared" si="5"/>
        <v>0.10307727559379079</v>
      </c>
      <c r="N82" s="58">
        <f t="shared" si="6"/>
        <v>49702.281745612876</v>
      </c>
      <c r="O82" s="58">
        <f t="shared" si="7"/>
        <v>7051.9507461000003</v>
      </c>
      <c r="P82" s="58">
        <f t="shared" si="8"/>
        <v>7051.9507460999994</v>
      </c>
      <c r="Q82" s="7">
        <f t="shared" si="9"/>
        <v>0.0059933251647063561</v>
      </c>
      <c r="R82" s="7">
        <f t="shared" si="10"/>
        <v>0.0082461820475032629</v>
      </c>
      <c r="S82" s="4">
        <f t="shared" si="11"/>
        <v>0.00117</v>
      </c>
      <c r="T82" s="58">
        <f t="shared" si="12"/>
        <v>0.45000000000000001</v>
      </c>
      <c r="U82" s="4">
        <f t="shared" si="13"/>
        <v>0.061875000000000006</v>
      </c>
      <c r="V82" s="4">
        <f t="shared" si="14"/>
        <v>0.58750000000000002</v>
      </c>
      <c r="W82" s="8">
        <f t="shared" si="15"/>
        <v>1.3499660978422173E-07</v>
      </c>
    </row>
    <row r="83">
      <c r="A83" s="4" t="s">
        <v>181</v>
      </c>
      <c r="B83" s="4" t="s">
        <v>182</v>
      </c>
      <c r="C83" s="4">
        <f>COUNTIF(Details!$O$3:$O$341,A83)</f>
        <v>2</v>
      </c>
      <c r="D83" s="58">
        <f>SUMIF(Details!$O$3:$O$341,A83,Details!$H$3:$H$341)</f>
        <v>22045874.75</v>
      </c>
      <c r="E83" s="59">
        <v>0.45000000000000001</v>
      </c>
      <c r="F83" s="4">
        <f>IF(ISERROR((SUMIF(Details!$O$3:$O$341,A83,Details!$S$3:$S$341))/D83),0,(SUMIF(Details!$O$3:$O$341,A83,Details!$S$3:$S$341))/D83)</f>
        <v>0.0014999999999999998</v>
      </c>
      <c r="G83" s="4">
        <f t="shared" si="0"/>
        <v>0.0014999999999999998</v>
      </c>
      <c r="H83" s="4">
        <f t="shared" si="1"/>
        <v>0</v>
      </c>
      <c r="I83" s="4">
        <f>IF(ISERROR(MAX(1,MIN(5,(SUMIF(Details!$O$3:$O$341,A83,Details!$R$3:$R$341))/D83))),"n.a.",MAX(1,MIN(5,(SUMIF(Details!$O$3:$O$341,A83,Details!$R$3:$R$341))/D83)))</f>
        <v>1</v>
      </c>
      <c r="J83" s="4">
        <f t="shared" si="2"/>
        <v>0.23132921835942635</v>
      </c>
      <c r="K83" s="4">
        <f t="shared" si="3"/>
        <v>1</v>
      </c>
      <c r="L83" s="4">
        <f t="shared" si="4"/>
        <v>0.22535476374799054</v>
      </c>
      <c r="M83" s="4">
        <f t="shared" si="5"/>
        <v>0.029936681937290478</v>
      </c>
      <c r="N83" s="58">
        <f t="shared" si="6"/>
        <v>52798.427233607465</v>
      </c>
      <c r="O83" s="58">
        <f t="shared" si="7"/>
        <v>14880.96545625</v>
      </c>
      <c r="P83" s="58">
        <f t="shared" si="8"/>
        <v>14880.965456249998</v>
      </c>
      <c r="Q83" s="7">
        <f t="shared" si="9"/>
        <v>0.021921575715563142</v>
      </c>
      <c r="R83" s="7">
        <f t="shared" si="10"/>
        <v>0.0023949345549832387</v>
      </c>
      <c r="S83" s="4">
        <f t="shared" si="11"/>
        <v>0.00067499999999999993</v>
      </c>
      <c r="T83" s="58">
        <f t="shared" si="12"/>
        <v>0.45000000000000001</v>
      </c>
      <c r="U83" s="4">
        <f t="shared" si="13"/>
        <v>0.061875000000000006</v>
      </c>
      <c r="V83" s="4">
        <f t="shared" si="14"/>
        <v>0.58750000000000002</v>
      </c>
      <c r="W83" s="8">
        <f t="shared" si="15"/>
        <v>6.7175070138838977E-07</v>
      </c>
    </row>
    <row r="84">
      <c r="A84" s="4" t="s">
        <v>183</v>
      </c>
      <c r="B84" s="4" t="s">
        <v>184</v>
      </c>
      <c r="C84" s="4">
        <f>COUNTIF(Details!$O$3:$O$341,A84)</f>
        <v>1</v>
      </c>
      <c r="D84" s="58">
        <f>SUMIF(Details!$O$3:$O$341,A84,Details!$H$3:$H$341)</f>
        <v>15133500</v>
      </c>
      <c r="E84" s="59">
        <v>0.45000000000000001</v>
      </c>
      <c r="F84" s="4">
        <f>IF(ISERROR((SUMIF(Details!$O$3:$O$341,A84,Details!$S$3:$S$341))/D84),0,(SUMIF(Details!$O$3:$O$341,A84,Details!$S$3:$S$341))/D84)</f>
        <v>0.014</v>
      </c>
      <c r="G84" s="4">
        <f t="shared" si="0"/>
        <v>0.014</v>
      </c>
      <c r="H84" s="4">
        <f t="shared" si="1"/>
        <v>0</v>
      </c>
      <c r="I84" s="4">
        <f>IF(ISERROR(MAX(1,MIN(5,(SUMIF(Details!$O$3:$O$341,A84,Details!$R$3:$R$341))/D84))),"n.a.",MAX(1,MIN(5,(SUMIF(Details!$O$3:$O$341,A84,Details!$R$3:$R$341))/D84)))</f>
        <v>4.7599999999999998</v>
      </c>
      <c r="J84" s="4">
        <f t="shared" si="2"/>
        <v>0.17959023645496913</v>
      </c>
      <c r="K84" s="4">
        <f t="shared" si="3"/>
        <v>4.7599999999999998</v>
      </c>
      <c r="L84" s="4">
        <f t="shared" si="4"/>
        <v>0.12415705773865493</v>
      </c>
      <c r="M84" s="4">
        <f t="shared" si="5"/>
        <v>0.3268035484958281</v>
      </c>
      <c r="N84" s="58">
        <f t="shared" si="6"/>
        <v>395654.52009292919</v>
      </c>
      <c r="O84" s="58">
        <f t="shared" si="7"/>
        <v>95341.050000000003</v>
      </c>
      <c r="P84" s="58">
        <f t="shared" si="8"/>
        <v>95341.050000000003</v>
      </c>
      <c r="Q84" s="7">
        <f t="shared" si="9"/>
        <v>0.015048174311680457</v>
      </c>
      <c r="R84" s="7">
        <f t="shared" si="10"/>
        <v>0.02614428387966625</v>
      </c>
      <c r="S84" s="4">
        <f t="shared" si="11"/>
        <v>0.0063</v>
      </c>
      <c r="T84" s="58">
        <f t="shared" si="12"/>
        <v>0.45000000000000001</v>
      </c>
      <c r="U84" s="4">
        <f t="shared" si="13"/>
        <v>0.061875000000000006</v>
      </c>
      <c r="V84" s="4">
        <f t="shared" si="14"/>
        <v>0.58750000000000002</v>
      </c>
      <c r="W84" s="8">
        <f t="shared" si="15"/>
        <v>3.2341862532671278E-06</v>
      </c>
    </row>
    <row r="85">
      <c r="A85" s="4" t="s">
        <v>185</v>
      </c>
      <c r="B85" s="4" t="s">
        <v>186</v>
      </c>
      <c r="C85" s="4">
        <f>COUNTIF(Details!$O$3:$O$341,A85)</f>
        <v>1</v>
      </c>
      <c r="D85" s="58">
        <f>SUMIF(Details!$O$3:$O$341,A85,Details!$H$3:$H$341)</f>
        <v>20084282.219999999</v>
      </c>
      <c r="E85" s="59">
        <v>0.45000000000000001</v>
      </c>
      <c r="F85" s="4">
        <f>IF(ISERROR((SUMIF(Details!$O$3:$O$341,A85,Details!$S$3:$S$341))/D85),0,(SUMIF(Details!$O$3:$O$341,A85,Details!$S$3:$S$341))/D85)</f>
        <v>0.0025999999999999999</v>
      </c>
      <c r="G85" s="4">
        <f t="shared" si="0"/>
        <v>0.0025999999999999999</v>
      </c>
      <c r="H85" s="4">
        <f t="shared" si="1"/>
        <v>0</v>
      </c>
      <c r="I85" s="4">
        <f>IF(ISERROR(MAX(1,MIN(5,(SUMIF(Details!$O$3:$O$341,A85,Details!$R$3:$R$341))/D85))),"n.a.",MAX(1,MIN(5,(SUMIF(Details!$O$3:$O$341,A85,Details!$R$3:$R$341))/D85)))</f>
        <v>4.75</v>
      </c>
      <c r="J85" s="4">
        <f t="shared" si="2"/>
        <v>0.22537145171046735</v>
      </c>
      <c r="K85" s="4">
        <f t="shared" si="3"/>
        <v>4.75</v>
      </c>
      <c r="L85" s="4">
        <f t="shared" si="4"/>
        <v>0.19765485945427078</v>
      </c>
      <c r="M85" s="4">
        <f t="shared" si="5"/>
        <v>0.10378724028015152</v>
      </c>
      <c r="N85" s="58">
        <f t="shared" si="6"/>
        <v>166759.37796972119</v>
      </c>
      <c r="O85" s="58">
        <f t="shared" si="7"/>
        <v>23498.610197399998</v>
      </c>
      <c r="P85" s="58">
        <f t="shared" si="8"/>
        <v>23498.610197399998</v>
      </c>
      <c r="Q85" s="7">
        <f t="shared" si="9"/>
        <v>0.01997104303509066</v>
      </c>
      <c r="R85" s="7">
        <f t="shared" si="10"/>
        <v>0.008302979222412122</v>
      </c>
      <c r="S85" s="4">
        <f t="shared" si="11"/>
        <v>0.00117</v>
      </c>
      <c r="T85" s="58">
        <f t="shared" si="12"/>
        <v>0.45000000000000001</v>
      </c>
      <c r="U85" s="4">
        <f t="shared" si="13"/>
        <v>0.061875000000000006</v>
      </c>
      <c r="V85" s="4">
        <f t="shared" si="14"/>
        <v>0.58750000000000002</v>
      </c>
      <c r="W85" s="8">
        <f t="shared" si="15"/>
        <v>1.5063413111623374E-06</v>
      </c>
    </row>
    <row r="86">
      <c r="A86" s="4" t="s">
        <v>187</v>
      </c>
      <c r="B86" s="4" t="s">
        <v>188</v>
      </c>
      <c r="C86" s="4">
        <f>COUNTIF(Details!$O$3:$O$341,A86)</f>
        <v>1</v>
      </c>
      <c r="D86" s="58">
        <f>SUMIF(Details!$O$3:$O$341,A86,Details!$H$3:$H$341)</f>
        <v>17658534.350000001</v>
      </c>
      <c r="E86" s="59">
        <v>0.45000000000000001</v>
      </c>
      <c r="F86" s="4">
        <f>IF(ISERROR((SUMIF(Details!$O$3:$O$341,A86,Details!$S$3:$S$341))/D86),0,(SUMIF(Details!$O$3:$O$341,A86,Details!$S$3:$S$341))/D86)</f>
        <v>0.0025999999999999999</v>
      </c>
      <c r="G86" s="4">
        <f t="shared" si="0"/>
        <v>0.0025999999999999999</v>
      </c>
      <c r="H86" s="4">
        <f t="shared" si="1"/>
        <v>0</v>
      </c>
      <c r="I86" s="4">
        <f>IF(ISERROR(MAX(1,MIN(5,(SUMIF(Details!$O$3:$O$341,A86,Details!$R$3:$R$341))/D86))),"n.a.",MAX(1,MIN(5,(SUMIF(Details!$O$3:$O$341,A86,Details!$R$3:$R$341))/D86)))</f>
        <v>5</v>
      </c>
      <c r="J86" s="4">
        <f t="shared" si="2"/>
        <v>0.22537145171046735</v>
      </c>
      <c r="K86" s="4">
        <f t="shared" si="3"/>
        <v>5</v>
      </c>
      <c r="L86" s="4">
        <f t="shared" si="4"/>
        <v>0.19765485945427078</v>
      </c>
      <c r="M86" s="4">
        <f t="shared" si="5"/>
        <v>0.10733706371195513</v>
      </c>
      <c r="N86" s="58">
        <f t="shared" si="6"/>
        <v>151633.21812685588</v>
      </c>
      <c r="O86" s="58">
        <f t="shared" si="7"/>
        <v>20660.485189499999</v>
      </c>
      <c r="P86" s="58">
        <f t="shared" si="8"/>
        <v>20660.485189500003</v>
      </c>
      <c r="Q86" s="7">
        <f t="shared" si="9"/>
        <v>0.017558972014907127</v>
      </c>
      <c r="R86" s="7">
        <f t="shared" si="10"/>
        <v>0.0085869650969564119</v>
      </c>
      <c r="S86" s="4">
        <f t="shared" si="11"/>
        <v>0.00117</v>
      </c>
      <c r="T86" s="58">
        <f t="shared" si="12"/>
        <v>0.45000000000000001</v>
      </c>
      <c r="U86" s="4">
        <f t="shared" si="13"/>
        <v>0.061875000000000006</v>
      </c>
      <c r="V86" s="4">
        <f t="shared" si="14"/>
        <v>0.58750000000000002</v>
      </c>
      <c r="W86" s="8">
        <f t="shared" si="15"/>
        <v>1.1929958060433796E-06</v>
      </c>
    </row>
    <row r="87">
      <c r="A87" s="4" t="s">
        <v>189</v>
      </c>
      <c r="B87" s="4" t="s">
        <v>190</v>
      </c>
      <c r="C87" s="4">
        <f>COUNTIF(Details!$O$3:$O$341,A87)</f>
        <v>1</v>
      </c>
      <c r="D87" s="58">
        <f>SUMIF(Details!$O$3:$O$341,A87,Details!$H$3:$H$341)</f>
        <v>6154566.1799999997</v>
      </c>
      <c r="E87" s="59">
        <v>0.45000000000000001</v>
      </c>
      <c r="F87" s="4">
        <f>IF(ISERROR((SUMIF(Details!$O$3:$O$341,A87,Details!$S$3:$S$341))/D87),0,(SUMIF(Details!$O$3:$O$341,A87,Details!$S$3:$S$341))/D87)</f>
        <v>0.002</v>
      </c>
      <c r="G87" s="4">
        <f t="shared" si="0"/>
        <v>0.002</v>
      </c>
      <c r="H87" s="4">
        <f t="shared" si="1"/>
        <v>0</v>
      </c>
      <c r="I87" s="4">
        <f>IF(ISERROR(MAX(1,MIN(5,(SUMIF(Details!$O$3:$O$341,A87,Details!$R$3:$R$341))/D87))),"n.a.",MAX(1,MIN(5,(SUMIF(Details!$O$3:$O$341,A87,Details!$R$3:$R$341))/D87)))</f>
        <v>2.8199999999999998</v>
      </c>
      <c r="J87" s="4">
        <f t="shared" si="2"/>
        <v>0.22858049016431511</v>
      </c>
      <c r="K87" s="4">
        <f t="shared" si="3"/>
        <v>2.8199999999999998</v>
      </c>
      <c r="L87" s="4">
        <f t="shared" si="4"/>
        <v>0.21064082255344921</v>
      </c>
      <c r="M87" s="4">
        <f t="shared" si="5"/>
        <v>0.061586170121708646</v>
      </c>
      <c r="N87" s="58">
        <f t="shared" si="6"/>
        <v>30322.89278294356</v>
      </c>
      <c r="O87" s="58">
        <f t="shared" si="7"/>
        <v>5539.1095619999996</v>
      </c>
      <c r="P87" s="58">
        <f t="shared" si="8"/>
        <v>5539.1095619999996</v>
      </c>
      <c r="Q87" s="7">
        <f t="shared" si="9"/>
        <v>0.0061198655095921839</v>
      </c>
      <c r="R87" s="7">
        <f t="shared" si="10"/>
        <v>0.0049268936097366916</v>
      </c>
      <c r="S87" s="4">
        <f t="shared" si="11"/>
        <v>0.00090000000000000008</v>
      </c>
      <c r="T87" s="58">
        <f t="shared" si="12"/>
        <v>0.45000000000000001</v>
      </c>
      <c r="U87" s="4">
        <f t="shared" si="13"/>
        <v>0.061875000000000006</v>
      </c>
      <c r="V87" s="4">
        <f t="shared" si="14"/>
        <v>0.58750000000000002</v>
      </c>
      <c r="W87" s="8">
        <f t="shared" si="15"/>
        <v>9.0979637670258314E-08</v>
      </c>
    </row>
    <row r="88">
      <c r="A88" s="4" t="s">
        <v>191</v>
      </c>
      <c r="B88" s="4" t="s">
        <v>192</v>
      </c>
      <c r="C88" s="4">
        <f>COUNTIF(Details!$O$3:$O$341,A88)</f>
        <v>1</v>
      </c>
      <c r="D88" s="58">
        <f>SUMIF(Details!$O$3:$O$341,A88,Details!$H$3:$H$341)</f>
        <v>17633418.030000001</v>
      </c>
      <c r="E88" s="59">
        <v>0.45000000000000001</v>
      </c>
      <c r="F88" s="4">
        <f>IF(ISERROR((SUMIF(Details!$O$3:$O$341,A88,Details!$S$3:$S$341))/D88),0,(SUMIF(Details!$O$3:$O$341,A88,Details!$S$3:$S$341))/D88)</f>
        <v>0.057000000000000002</v>
      </c>
      <c r="G88" s="4">
        <f t="shared" si="0"/>
        <v>0.057000000000000002</v>
      </c>
      <c r="H88" s="4">
        <f t="shared" si="1"/>
        <v>0</v>
      </c>
      <c r="I88" s="4">
        <f>IF(ISERROR(MAX(1,MIN(5,(SUMIF(Details!$O$3:$O$341,A88,Details!$R$3:$R$341))/D88))),"n.a.",MAX(1,MIN(5,(SUMIF(Details!$O$3:$O$341,A88,Details!$R$3:$R$341))/D88)))</f>
        <v>1.78</v>
      </c>
      <c r="J88" s="4">
        <f t="shared" si="2"/>
        <v>0.12694131850498061</v>
      </c>
      <c r="K88" s="4">
        <f t="shared" si="3"/>
        <v>1.78</v>
      </c>
      <c r="L88" s="4">
        <f t="shared" si="4"/>
        <v>0.075871868291316272</v>
      </c>
      <c r="M88" s="4">
        <f t="shared" si="5"/>
        <v>0.55086059472517934</v>
      </c>
      <c r="N88" s="58">
        <f t="shared" si="6"/>
        <v>777084.41144348017</v>
      </c>
      <c r="O88" s="58">
        <f t="shared" si="7"/>
        <v>452297.17246950004</v>
      </c>
      <c r="P88" s="58">
        <f t="shared" si="8"/>
        <v>452297.17246950004</v>
      </c>
      <c r="Q88" s="7">
        <f t="shared" si="9"/>
        <v>0.017533997305723661</v>
      </c>
      <c r="R88" s="7">
        <f t="shared" si="10"/>
        <v>0.044068847578014353</v>
      </c>
      <c r="S88" s="4">
        <f t="shared" si="11"/>
        <v>0.025650000000000003</v>
      </c>
      <c r="T88" s="58">
        <f t="shared" si="12"/>
        <v>0.45000000000000001</v>
      </c>
      <c r="U88" s="4">
        <f t="shared" si="13"/>
        <v>0.061875000000000006</v>
      </c>
      <c r="V88" s="4">
        <f t="shared" si="14"/>
        <v>0.58750000000000002</v>
      </c>
      <c r="W88" s="8">
        <f t="shared" si="15"/>
        <v>1.163230197727102E-05</v>
      </c>
    </row>
    <row r="89">
      <c r="A89" s="4" t="s">
        <v>193</v>
      </c>
      <c r="B89" s="4" t="s">
        <v>194</v>
      </c>
      <c r="C89" s="4">
        <f>COUNTIF(Details!$O$3:$O$341,A89)</f>
        <v>1</v>
      </c>
      <c r="D89" s="58">
        <f>SUMIF(Details!$O$3:$O$341,A89,Details!$H$3:$H$341)</f>
        <v>11480587.42</v>
      </c>
      <c r="E89" s="59">
        <v>0.45000000000000001</v>
      </c>
      <c r="F89" s="4">
        <f>IF(ISERROR((SUMIF(Details!$O$3:$O$341,A89,Details!$S$3:$S$341))/D89),0,(SUMIF(Details!$O$3:$O$341,A89,Details!$S$3:$S$341))/D89)</f>
        <v>0.002</v>
      </c>
      <c r="G89" s="4">
        <f t="shared" si="0"/>
        <v>0.002</v>
      </c>
      <c r="H89" s="4">
        <f t="shared" si="1"/>
        <v>0</v>
      </c>
      <c r="I89" s="4">
        <f>IF(ISERROR(MAX(1,MIN(5,(SUMIF(Details!$O$3:$O$341,A89,Details!$R$3:$R$341))/D89))),"n.a.",MAX(1,MIN(5,(SUMIF(Details!$O$3:$O$341,A89,Details!$R$3:$R$341))/D89)))</f>
        <v>1</v>
      </c>
      <c r="J89" s="4">
        <f t="shared" si="2"/>
        <v>0.22858049016431511</v>
      </c>
      <c r="K89" s="4">
        <f t="shared" si="3"/>
        <v>1</v>
      </c>
      <c r="L89" s="4">
        <f t="shared" si="4"/>
        <v>0.21064082255344921</v>
      </c>
      <c r="M89" s="4">
        <f t="shared" si="5"/>
        <v>0.039467048897265863</v>
      </c>
      <c r="N89" s="58">
        <f t="shared" si="6"/>
        <v>36248.392405958024</v>
      </c>
      <c r="O89" s="58">
        <f t="shared" si="7"/>
        <v>10332.528677999999</v>
      </c>
      <c r="P89" s="58">
        <f t="shared" si="8"/>
        <v>10332.528678000001</v>
      </c>
      <c r="Q89" s="7">
        <f t="shared" si="9"/>
        <v>0.011415857580642006</v>
      </c>
      <c r="R89" s="7">
        <f t="shared" si="10"/>
        <v>0.0031573639117812688</v>
      </c>
      <c r="S89" s="4">
        <f t="shared" si="11"/>
        <v>0.00090000000000000008</v>
      </c>
      <c r="T89" s="58">
        <f t="shared" si="12"/>
        <v>0.45000000000000001</v>
      </c>
      <c r="U89" s="4">
        <f t="shared" si="13"/>
        <v>0.061875000000000006</v>
      </c>
      <c r="V89" s="4">
        <f t="shared" si="14"/>
        <v>0.58750000000000002</v>
      </c>
      <c r="W89" s="8">
        <f t="shared" si="15"/>
        <v>2.4137092125600756E-07</v>
      </c>
    </row>
    <row r="90">
      <c r="A90" s="4" t="s">
        <v>195</v>
      </c>
      <c r="B90" s="4" t="s">
        <v>196</v>
      </c>
      <c r="C90" s="4">
        <f>COUNTIF(Details!$O$3:$O$341,A90)</f>
        <v>1</v>
      </c>
      <c r="D90" s="58">
        <f>SUMIF(Details!$O$3:$O$341,A90,Details!$H$3:$H$341)</f>
        <v>5013263.8899999997</v>
      </c>
      <c r="E90" s="58">
        <v>0.45000000000000001</v>
      </c>
      <c r="F90" s="4">
        <f>IF(ISERROR((SUMIF(Details!$O$3:$O$341,A90,Details!$S$3:$S$341))/D90),0,(SUMIF(Details!$O$3:$O$341,A90,Details!$S$3:$S$341))/D90)</f>
        <v>0.0025999999999999999</v>
      </c>
      <c r="G90" s="4">
        <f t="shared" si="0"/>
        <v>0.0025999999999999999</v>
      </c>
      <c r="H90" s="4">
        <f t="shared" si="1"/>
        <v>0</v>
      </c>
      <c r="I90" s="4">
        <f>IF(ISERROR(MAX(1,MIN(5,(SUMIF(Details!$O$3:$O$341,A90,Details!$R$3:$R$341))/D90))),"n.a.",MAX(1,MIN(5,(SUMIF(Details!$O$3:$O$341,A90,Details!$R$3:$R$341))/D90)))</f>
        <v>1</v>
      </c>
      <c r="J90" s="4">
        <f t="shared" si="2"/>
        <v>0.22537145171046735</v>
      </c>
      <c r="K90" s="4">
        <f t="shared" si="3"/>
        <v>1</v>
      </c>
      <c r="L90" s="4">
        <f t="shared" si="4"/>
        <v>0.19765485945427078</v>
      </c>
      <c r="M90" s="4">
        <f t="shared" si="5"/>
        <v>0.050539888803097469</v>
      </c>
      <c r="N90" s="58">
        <f t="shared" si="6"/>
        <v>20269.583963294706</v>
      </c>
      <c r="O90" s="58">
        <f t="shared" si="7"/>
        <v>5865.5187513000001</v>
      </c>
      <c r="P90" s="58">
        <f t="shared" si="8"/>
        <v>5865.5187513000001</v>
      </c>
      <c r="Q90" s="7">
        <f t="shared" si="9"/>
        <v>0.0049849981093053981</v>
      </c>
      <c r="R90" s="7">
        <f t="shared" si="10"/>
        <v>0.0040431911042477977</v>
      </c>
      <c r="S90" s="4">
        <f t="shared" si="11"/>
        <v>0.00117</v>
      </c>
      <c r="T90" s="58">
        <f t="shared" si="12"/>
        <v>0.45000000000000001</v>
      </c>
      <c r="U90" s="4">
        <f t="shared" si="13"/>
        <v>0.061875000000000006</v>
      </c>
      <c r="V90" s="4">
        <f t="shared" si="14"/>
        <v>0.58750000000000002</v>
      </c>
      <c r="W90" s="8">
        <f t="shared" si="15"/>
        <v>5.9335607709742022E-08</v>
      </c>
    </row>
    <row r="91">
      <c r="A91" s="4" t="s">
        <v>197</v>
      </c>
      <c r="B91" s="4" t="s">
        <v>198</v>
      </c>
      <c r="C91" s="4">
        <f>COUNTIF(Details!$O$3:$O$341,A91)</f>
        <v>1</v>
      </c>
      <c r="D91" s="58">
        <f>SUMIF(Details!$O$3:$O$341,A91,Details!$H$3:$H$341)</f>
        <v>16895000</v>
      </c>
      <c r="E91" s="58">
        <v>0.45000000000000001</v>
      </c>
      <c r="F91" s="4">
        <f>IF(ISERROR((SUMIF(Details!$O$3:$O$341,A91,Details!$S$3:$S$341))/D91),0,(SUMIF(Details!$O$3:$O$341,A91,Details!$S$3:$S$341))/D91)</f>
        <v>0.014</v>
      </c>
      <c r="G91" s="4">
        <f t="shared" si="0"/>
        <v>0.014</v>
      </c>
      <c r="H91" s="4">
        <f t="shared" si="1"/>
        <v>0</v>
      </c>
      <c r="I91" s="4">
        <f>IF(ISERROR(MAX(1,MIN(5,(SUMIF(Details!$O$3:$O$341,A91,Details!$R$3:$R$341))/D91))),"n.a.",MAX(1,MIN(5,(SUMIF(Details!$O$3:$O$341,A91,Details!$R$3:$R$341))/D91)))</f>
        <v>2.2000000000000002</v>
      </c>
      <c r="J91" s="4">
        <f t="shared" si="2"/>
        <v>0.17959023645496913</v>
      </c>
      <c r="K91" s="4">
        <f t="shared" si="3"/>
        <v>2.2000000000000002</v>
      </c>
      <c r="L91" s="4">
        <f t="shared" si="4"/>
        <v>0.12415705773865493</v>
      </c>
      <c r="M91" s="4">
        <f t="shared" si="5"/>
        <v>0.24569131579322445</v>
      </c>
      <c r="N91" s="58">
        <f t="shared" si="6"/>
        <v>332076.38242612215</v>
      </c>
      <c r="O91" s="58">
        <f t="shared" si="7"/>
        <v>106438.5</v>
      </c>
      <c r="P91" s="58">
        <f t="shared" si="8"/>
        <v>106438.5</v>
      </c>
      <c r="Q91" s="7">
        <f t="shared" si="9"/>
        <v>0.016799742623705111</v>
      </c>
      <c r="R91" s="7">
        <f t="shared" si="10"/>
        <v>0.019655305263457955</v>
      </c>
      <c r="S91" s="4">
        <f t="shared" si="11"/>
        <v>0.0063</v>
      </c>
      <c r="T91" s="58">
        <f t="shared" si="12"/>
        <v>0.45000000000000001</v>
      </c>
      <c r="U91" s="4">
        <f t="shared" si="13"/>
        <v>0.061875000000000006</v>
      </c>
      <c r="V91" s="4">
        <f t="shared" si="14"/>
        <v>0.58750000000000002</v>
      </c>
      <c r="W91" s="8">
        <f t="shared" si="15"/>
        <v>3.4340350070851303E-06</v>
      </c>
    </row>
    <row r="92">
      <c r="A92" s="4" t="s">
        <v>199</v>
      </c>
      <c r="B92" s="4" t="s">
        <v>200</v>
      </c>
      <c r="C92" s="4">
        <f>COUNTIF(Details!$O$3:$O$341,A92)</f>
        <v>1</v>
      </c>
      <c r="D92" s="58">
        <f>SUMIF(Details!$O$3:$O$341,A92,Details!$H$3:$H$341)</f>
        <v>11094000</v>
      </c>
      <c r="E92" s="58">
        <v>0.45000000000000001</v>
      </c>
      <c r="F92" s="4">
        <f>IF(ISERROR((SUMIF(Details!$O$3:$O$341,A92,Details!$S$3:$S$341))/D92),0,(SUMIF(Details!$O$3:$O$341,A92,Details!$S$3:$S$341))/D92)</f>
        <v>0.0025999999999999999</v>
      </c>
      <c r="G92" s="4">
        <f t="shared" si="0"/>
        <v>0.0025999999999999999</v>
      </c>
      <c r="H92" s="4">
        <f t="shared" si="1"/>
        <v>0</v>
      </c>
      <c r="I92" s="4">
        <f>IF(ISERROR(MAX(1,MIN(5,(SUMIF(Details!$O$3:$O$341,A92,Details!$R$3:$R$341))/D92))),"n.a.",MAX(1,MIN(5,(SUMIF(Details!$O$3:$O$341,A92,Details!$R$3:$R$341))/D92)))</f>
        <v>3.2000000000000002</v>
      </c>
      <c r="J92" s="4">
        <f t="shared" si="2"/>
        <v>0.22537145171046735</v>
      </c>
      <c r="K92" s="4">
        <f t="shared" si="3"/>
        <v>3.2000000000000002</v>
      </c>
      <c r="L92" s="4">
        <f t="shared" si="4"/>
        <v>0.19765485945427078</v>
      </c>
      <c r="M92" s="4">
        <f t="shared" si="5"/>
        <v>0.081778335002969174</v>
      </c>
      <c r="N92" s="58">
        <f t="shared" si="6"/>
        <v>72579.907881835214</v>
      </c>
      <c r="O92" s="58">
        <f t="shared" si="7"/>
        <v>12979.98</v>
      </c>
      <c r="P92" s="58">
        <f t="shared" si="8"/>
        <v>12979.98</v>
      </c>
      <c r="Q92" s="7">
        <f t="shared" si="9"/>
        <v>0.011031449817542735</v>
      </c>
      <c r="R92" s="7">
        <f t="shared" si="10"/>
        <v>0.0065422668002375348</v>
      </c>
      <c r="S92" s="4">
        <f t="shared" si="11"/>
        <v>0.00117</v>
      </c>
      <c r="T92" s="58">
        <f t="shared" si="12"/>
        <v>0.45000000000000001</v>
      </c>
      <c r="U92" s="4">
        <f t="shared" si="13"/>
        <v>0.061875000000000006</v>
      </c>
      <c r="V92" s="4">
        <f t="shared" si="14"/>
        <v>0.58750000000000002</v>
      </c>
      <c r="W92" s="8">
        <f t="shared" si="15"/>
        <v>3.8974310087672925E-07</v>
      </c>
    </row>
    <row r="93">
      <c r="A93" s="4" t="s">
        <v>201</v>
      </c>
      <c r="B93" s="4" t="s">
        <v>200</v>
      </c>
      <c r="C93" s="4">
        <f>COUNTIF(Details!$O$3:$O$341,A93)</f>
        <v>1</v>
      </c>
      <c r="D93" s="4">
        <f>SUMIF(Details!$O$3:$O$341,A93,Details!$H$3:$H$341)</f>
        <v>11094000</v>
      </c>
      <c r="E93" s="4">
        <v>0.45000000000000001</v>
      </c>
      <c r="F93" s="4">
        <f>IF(ISERROR((SUMIF(Details!$O$3:$O$341,A93,Details!$S$3:$S$341))/D93),0,(SUMIF(Details!$O$3:$O$341,A93,Details!$S$3:$S$341))/D93)</f>
        <v>0.0025999999999999999</v>
      </c>
      <c r="G93" s="4">
        <f t="shared" si="0"/>
        <v>0.0025999999999999999</v>
      </c>
      <c r="H93" s="4">
        <f t="shared" si="1"/>
        <v>0</v>
      </c>
      <c r="I93" s="4">
        <f>IF(ISERROR(MAX(1,MIN(5,(SUMIF(Details!$O$3:$O$341,A93,Details!$R$3:$R$341))/D93))),"n.a.",MAX(1,MIN(5,(SUMIF(Details!$O$3:$O$341,A93,Details!$R$3:$R$341))/D93)))</f>
        <v>3.2000000000000002</v>
      </c>
      <c r="J93" s="4">
        <f t="shared" si="2"/>
        <v>0.22537145171046735</v>
      </c>
      <c r="K93" s="4">
        <f t="shared" si="3"/>
        <v>3.2000000000000002</v>
      </c>
      <c r="L93" s="4">
        <f t="shared" si="4"/>
        <v>0.19765485945427078</v>
      </c>
      <c r="M93" s="4">
        <f t="shared" si="5"/>
        <v>0.081778335002969174</v>
      </c>
      <c r="N93" s="58">
        <f t="shared" si="6"/>
        <v>72579.907881835214</v>
      </c>
      <c r="O93" s="58">
        <f t="shared" si="7"/>
        <v>12979.98</v>
      </c>
      <c r="P93" s="58">
        <f t="shared" si="8"/>
        <v>12979.98</v>
      </c>
      <c r="Q93" s="7">
        <f t="shared" si="9"/>
        <v>0.011031449817542735</v>
      </c>
      <c r="R93" s="7">
        <f t="shared" si="10"/>
        <v>0.0065422668002375348</v>
      </c>
      <c r="S93" s="4">
        <f t="shared" si="11"/>
        <v>0.00117</v>
      </c>
      <c r="T93" s="58">
        <f t="shared" si="12"/>
        <v>0.45000000000000001</v>
      </c>
      <c r="U93" s="4">
        <f t="shared" si="13"/>
        <v>0.061875000000000006</v>
      </c>
      <c r="V93" s="4">
        <f t="shared" si="14"/>
        <v>0.58750000000000002</v>
      </c>
      <c r="W93" s="8">
        <f t="shared" si="15"/>
        <v>3.8974310087672925E-07</v>
      </c>
    </row>
    <row r="94">
      <c r="A94" s="4" t="s">
        <v>202</v>
      </c>
      <c r="B94" s="4" t="s">
        <v>200</v>
      </c>
      <c r="C94" s="4">
        <f>COUNTIF(Details!$O$3:$O$341,A94)</f>
        <v>1</v>
      </c>
      <c r="D94" s="4">
        <f>SUMIF(Details!$O$3:$O$341,A94,Details!$H$3:$H$341)</f>
        <v>10000000</v>
      </c>
      <c r="E94" s="4">
        <v>0.45000000000000001</v>
      </c>
      <c r="F94" s="4">
        <f>IF(ISERROR((SUMIF(Details!$O$3:$O$341,A94,Details!$S$3:$S$341))/D94),0,(SUMIF(Details!$O$3:$O$341,A94,Details!$S$3:$S$341))/D94)</f>
        <v>0.0025999999999999999</v>
      </c>
      <c r="G94" s="4">
        <f t="shared" si="0"/>
        <v>0.0025999999999999999</v>
      </c>
      <c r="H94" s="4">
        <f t="shared" si="1"/>
        <v>0</v>
      </c>
      <c r="I94" s="4">
        <f>IF(ISERROR(MAX(1,MIN(5,(SUMIF(Details!$O$3:$O$341,A94,Details!$R$3:$R$341))/D94))),"n.a.",MAX(1,MIN(5,(SUMIF(Details!$O$3:$O$341,A94,Details!$R$3:$R$341))/D94)))</f>
        <v>4.2000000000000002</v>
      </c>
      <c r="J94" s="4">
        <f t="shared" si="2"/>
        <v>0.22537145171046735</v>
      </c>
      <c r="K94" s="4">
        <f t="shared" si="3"/>
        <v>4.2000000000000002</v>
      </c>
      <c r="L94" s="4">
        <f t="shared" si="4"/>
        <v>0.19765485945427078</v>
      </c>
      <c r="M94" s="4">
        <f t="shared" si="5"/>
        <v>0.095977628730183576</v>
      </c>
      <c r="N94" s="58">
        <f t="shared" si="6"/>
        <v>76782.102984146855</v>
      </c>
      <c r="O94" s="58">
        <f t="shared" si="7"/>
        <v>11700</v>
      </c>
      <c r="P94" s="58">
        <f t="shared" si="8"/>
        <v>11700</v>
      </c>
      <c r="Q94" s="7">
        <f t="shared" si="9"/>
        <v>0.0099436180075200432</v>
      </c>
      <c r="R94" s="7">
        <f t="shared" si="10"/>
        <v>0.0076782102984146857</v>
      </c>
      <c r="S94" s="4">
        <f t="shared" si="11"/>
        <v>0.00117</v>
      </c>
      <c r="T94" s="58">
        <f t="shared" si="12"/>
        <v>0.45000000000000001</v>
      </c>
      <c r="U94" s="4">
        <f t="shared" si="13"/>
        <v>0.061875000000000006</v>
      </c>
      <c r="V94" s="4">
        <f t="shared" si="14"/>
        <v>0.58750000000000002</v>
      </c>
      <c r="W94" s="8">
        <f t="shared" si="15"/>
        <v>3.532895613540539E-07</v>
      </c>
    </row>
    <row r="95">
      <c r="A95" s="4" t="s">
        <v>203</v>
      </c>
      <c r="B95" s="4" t="s">
        <v>200</v>
      </c>
      <c r="C95" s="4">
        <f>COUNTIF(Details!$O$3:$O$341,A95)</f>
        <v>1</v>
      </c>
      <c r="D95" s="4">
        <f>SUMIF(Details!$O$3:$O$341,A95,Details!$H$3:$H$341)</f>
        <v>10000000</v>
      </c>
      <c r="E95" s="4">
        <v>0.45000000000000001</v>
      </c>
      <c r="F95" s="4">
        <f>IF(ISERROR((SUMIF(Details!$O$3:$O$341,A95,Details!$S$3:$S$341))/D95),0,(SUMIF(Details!$O$3:$O$341,A95,Details!$S$3:$S$341))/D95)</f>
        <v>0.0025999999999999999</v>
      </c>
      <c r="G95" s="4">
        <f t="shared" si="0"/>
        <v>0.0025999999999999999</v>
      </c>
      <c r="H95" s="4">
        <f t="shared" si="1"/>
        <v>0</v>
      </c>
      <c r="I95" s="4">
        <f>IF(ISERROR(MAX(1,MIN(5,(SUMIF(Details!$O$3:$O$341,A95,Details!$R$3:$R$341))/D95))),"n.a.",MAX(1,MIN(5,(SUMIF(Details!$O$3:$O$341,A95,Details!$R$3:$R$341))/D95)))</f>
        <v>4.2000000000000002</v>
      </c>
      <c r="J95" s="4">
        <f t="shared" si="2"/>
        <v>0.22537145171046735</v>
      </c>
      <c r="K95" s="4">
        <f t="shared" si="3"/>
        <v>4.2000000000000002</v>
      </c>
      <c r="L95" s="4">
        <f t="shared" si="4"/>
        <v>0.19765485945427078</v>
      </c>
      <c r="M95" s="4">
        <f t="shared" si="5"/>
        <v>0.095977628730183576</v>
      </c>
      <c r="N95" s="58">
        <f t="shared" si="6"/>
        <v>76782.102984146855</v>
      </c>
      <c r="O95" s="58">
        <f t="shared" si="7"/>
        <v>11700</v>
      </c>
      <c r="P95" s="58">
        <f t="shared" si="8"/>
        <v>11700</v>
      </c>
      <c r="Q95" s="7">
        <f t="shared" si="9"/>
        <v>0.0099436180075200432</v>
      </c>
      <c r="R95" s="7">
        <f t="shared" si="10"/>
        <v>0.0076782102984146857</v>
      </c>
      <c r="S95" s="4">
        <f t="shared" si="11"/>
        <v>0.00117</v>
      </c>
      <c r="T95" s="58">
        <f t="shared" si="12"/>
        <v>0.45000000000000001</v>
      </c>
      <c r="U95" s="4">
        <f t="shared" si="13"/>
        <v>0.061875000000000006</v>
      </c>
      <c r="V95" s="4">
        <f t="shared" si="14"/>
        <v>0.58750000000000002</v>
      </c>
      <c r="W95" s="8">
        <f t="shared" si="15"/>
        <v>3.532895613540539E-07</v>
      </c>
    </row>
    <row r="96">
      <c r="A96" s="4" t="s">
        <v>204</v>
      </c>
      <c r="B96" s="4" t="s">
        <v>200</v>
      </c>
      <c r="C96" s="4">
        <f>COUNTIF(Details!$O$3:$O$341,A96)</f>
        <v>1</v>
      </c>
      <c r="D96" s="4">
        <f>SUMIF(Details!$O$3:$O$341,A96,Details!$H$3:$H$341)</f>
        <v>10000000</v>
      </c>
      <c r="E96" s="4">
        <v>0.45000000000000001</v>
      </c>
      <c r="F96" s="4">
        <f>IF(ISERROR((SUMIF(Details!$O$3:$O$341,A96,Details!$S$3:$S$341))/D96),0,(SUMIF(Details!$O$3:$O$341,A96,Details!$S$3:$S$341))/D96)</f>
        <v>0.0025999999999999999</v>
      </c>
      <c r="G96" s="4">
        <f t="shared" si="0"/>
        <v>0.0025999999999999999</v>
      </c>
      <c r="H96" s="4">
        <f t="shared" si="1"/>
        <v>0</v>
      </c>
      <c r="I96" s="4">
        <f>IF(ISERROR(MAX(1,MIN(5,(SUMIF(Details!$O$3:$O$341,A96,Details!$R$3:$R$341))/D96))),"n.a.",MAX(1,MIN(5,(SUMIF(Details!$O$3:$O$341,A96,Details!$R$3:$R$341))/D96)))</f>
        <v>4.2000000000000002</v>
      </c>
      <c r="J96" s="4">
        <f t="shared" si="2"/>
        <v>0.22537145171046735</v>
      </c>
      <c r="K96" s="4">
        <f t="shared" si="3"/>
        <v>4.2000000000000002</v>
      </c>
      <c r="L96" s="4">
        <f t="shared" si="4"/>
        <v>0.19765485945427078</v>
      </c>
      <c r="M96" s="4">
        <f t="shared" si="5"/>
        <v>0.095977628730183576</v>
      </c>
      <c r="N96" s="58">
        <f t="shared" si="6"/>
        <v>76782.102984146855</v>
      </c>
      <c r="O96" s="58">
        <f t="shared" si="7"/>
        <v>11700</v>
      </c>
      <c r="P96" s="58">
        <f t="shared" si="8"/>
        <v>11700</v>
      </c>
      <c r="Q96" s="7">
        <f t="shared" si="9"/>
        <v>0.0099436180075200432</v>
      </c>
      <c r="R96" s="7">
        <f t="shared" si="10"/>
        <v>0.0076782102984146857</v>
      </c>
      <c r="S96" s="4">
        <f t="shared" si="11"/>
        <v>0.00117</v>
      </c>
      <c r="T96" s="58">
        <f t="shared" si="12"/>
        <v>0.45000000000000001</v>
      </c>
      <c r="U96" s="4">
        <f t="shared" si="13"/>
        <v>0.061875000000000006</v>
      </c>
      <c r="V96" s="4">
        <f t="shared" si="14"/>
        <v>0.58750000000000002</v>
      </c>
      <c r="W96" s="8">
        <f t="shared" si="15"/>
        <v>3.532895613540539E-07</v>
      </c>
    </row>
    <row r="97">
      <c r="A97" s="4" t="s">
        <v>205</v>
      </c>
      <c r="B97" s="4" t="s">
        <v>198</v>
      </c>
      <c r="C97" s="4">
        <f>COUNTIF(Details!$O$3:$O$341,A97)</f>
        <v>1</v>
      </c>
      <c r="D97" s="4">
        <f>SUMIF(Details!$O$3:$O$341,A97,Details!$H$3:$H$341)</f>
        <v>10000000</v>
      </c>
      <c r="E97" s="4">
        <v>0.45000000000000001</v>
      </c>
      <c r="F97" s="4">
        <f>IF(ISERROR((SUMIF(Details!$O$3:$O$341,A97,Details!$S$3:$S$341))/D97),0,(SUMIF(Details!$O$3:$O$341,A97,Details!$S$3:$S$341))/D97)</f>
        <v>0.014</v>
      </c>
      <c r="G97" s="4">
        <f t="shared" si="0"/>
        <v>0.014</v>
      </c>
      <c r="H97" s="4">
        <f t="shared" si="1"/>
        <v>0</v>
      </c>
      <c r="I97" s="4">
        <f>IF(ISERROR(MAX(1,MIN(5,(SUMIF(Details!$O$3:$O$341,A97,Details!$R$3:$R$341))/D97))),"n.a.",MAX(1,MIN(5,(SUMIF(Details!$O$3:$O$341,A97,Details!$R$3:$R$341))/D97)))</f>
        <v>3.2000000000000002</v>
      </c>
      <c r="J97" s="4">
        <f t="shared" si="2"/>
        <v>0.17959023645496913</v>
      </c>
      <c r="K97" s="4">
        <f t="shared" si="3"/>
        <v>3.2000000000000002</v>
      </c>
      <c r="L97" s="4">
        <f t="shared" si="4"/>
        <v>0.12415705773865493</v>
      </c>
      <c r="M97" s="4">
        <f t="shared" si="5"/>
        <v>0.27737578169267907</v>
      </c>
      <c r="N97" s="58">
        <f t="shared" si="6"/>
        <v>221900.62535414327</v>
      </c>
      <c r="O97" s="58">
        <f t="shared" si="7"/>
        <v>63000</v>
      </c>
      <c r="P97" s="58">
        <f t="shared" si="8"/>
        <v>63000</v>
      </c>
      <c r="Q97" s="7">
        <f t="shared" si="9"/>
        <v>0.0099436180075200432</v>
      </c>
      <c r="R97" s="7">
        <f t="shared" si="10"/>
        <v>0.022190062535414327</v>
      </c>
      <c r="S97" s="4">
        <f t="shared" si="11"/>
        <v>0.0063</v>
      </c>
      <c r="T97" s="58">
        <f t="shared" si="12"/>
        <v>0.45000000000000001</v>
      </c>
      <c r="U97" s="4">
        <f t="shared" si="13"/>
        <v>0.061875000000000006</v>
      </c>
      <c r="V97" s="4">
        <f t="shared" si="14"/>
        <v>0.58750000000000002</v>
      </c>
      <c r="W97" s="8">
        <f t="shared" si="15"/>
        <v>1.2847527713409378E-06</v>
      </c>
    </row>
    <row r="98">
      <c r="A98" s="4" t="s">
        <v>206</v>
      </c>
      <c r="B98" s="4" t="s">
        <v>198</v>
      </c>
      <c r="C98" s="4">
        <f>COUNTIF(Details!$O$3:$O$341,A98)</f>
        <v>1</v>
      </c>
      <c r="D98" s="4">
        <f>SUMIF(Details!$O$3:$O$341,A98,Details!$H$3:$H$341)</f>
        <v>10000000</v>
      </c>
      <c r="E98" s="4">
        <v>0.45000000000000001</v>
      </c>
      <c r="F98" s="4">
        <f>IF(ISERROR((SUMIF(Details!$O$3:$O$341,A98,Details!$S$3:$S$341))/D98),0,(SUMIF(Details!$O$3:$O$341,A98,Details!$S$3:$S$341))/D98)</f>
        <v>0.014</v>
      </c>
      <c r="G98" s="4">
        <f t="shared" si="0"/>
        <v>0.014</v>
      </c>
      <c r="H98" s="4">
        <f t="shared" si="1"/>
        <v>0</v>
      </c>
      <c r="I98" s="4">
        <f>IF(ISERROR(MAX(1,MIN(5,(SUMIF(Details!$O$3:$O$341,A98,Details!$R$3:$R$341))/D98))),"n.a.",MAX(1,MIN(5,(SUMIF(Details!$O$3:$O$341,A98,Details!$R$3:$R$341))/D98)))</f>
        <v>3.2000000000000002</v>
      </c>
      <c r="J98" s="4">
        <f t="shared" si="2"/>
        <v>0.17959023645496913</v>
      </c>
      <c r="K98" s="4">
        <f t="shared" si="3"/>
        <v>3.2000000000000002</v>
      </c>
      <c r="L98" s="4">
        <f t="shared" si="4"/>
        <v>0.12415705773865493</v>
      </c>
      <c r="M98" s="4">
        <f t="shared" si="5"/>
        <v>0.27737578169267907</v>
      </c>
      <c r="N98" s="58">
        <f t="shared" si="6"/>
        <v>221900.62535414327</v>
      </c>
      <c r="O98" s="58">
        <f t="shared" si="7"/>
        <v>63000</v>
      </c>
      <c r="P98" s="58">
        <f t="shared" si="8"/>
        <v>63000</v>
      </c>
      <c r="Q98" s="7">
        <f t="shared" si="9"/>
        <v>0.0099436180075200432</v>
      </c>
      <c r="R98" s="7">
        <f t="shared" si="10"/>
        <v>0.022190062535414327</v>
      </c>
      <c r="S98" s="4">
        <f t="shared" si="11"/>
        <v>0.0063</v>
      </c>
      <c r="T98" s="58">
        <f t="shared" si="12"/>
        <v>0.45000000000000001</v>
      </c>
      <c r="U98" s="4">
        <f t="shared" si="13"/>
        <v>0.061875000000000006</v>
      </c>
      <c r="V98" s="4">
        <f t="shared" si="14"/>
        <v>0.58750000000000002</v>
      </c>
      <c r="W98" s="8">
        <f t="shared" si="15"/>
        <v>1.2847527713409378E-06</v>
      </c>
    </row>
    <row r="99">
      <c r="A99" s="4" t="s">
        <v>207</v>
      </c>
      <c r="B99" s="4" t="s">
        <v>198</v>
      </c>
      <c r="C99" s="4">
        <f>COUNTIF(Details!$O$3:$O$341,A99)</f>
        <v>1</v>
      </c>
      <c r="D99" s="4">
        <f>SUMIF(Details!$O$3:$O$341,A99,Details!$H$3:$H$341)</f>
        <v>10000000</v>
      </c>
      <c r="E99" s="4">
        <v>0.45000000000000001</v>
      </c>
      <c r="F99" s="4">
        <f>IF(ISERROR((SUMIF(Details!$O$3:$O$341,A99,Details!$S$3:$S$341))/D99),0,(SUMIF(Details!$O$3:$O$341,A99,Details!$S$3:$S$341))/D99)</f>
        <v>0.014</v>
      </c>
      <c r="G99" s="4">
        <f t="shared" si="0"/>
        <v>0.014</v>
      </c>
      <c r="H99" s="4">
        <f t="shared" si="1"/>
        <v>0</v>
      </c>
      <c r="I99" s="4">
        <f>IF(ISERROR(MAX(1,MIN(5,(SUMIF(Details!$O$3:$O$341,A99,Details!$R$3:$R$341))/D99))),"n.a.",MAX(1,MIN(5,(SUMIF(Details!$O$3:$O$341,A99,Details!$R$3:$R$341))/D99)))</f>
        <v>3.2000000000000002</v>
      </c>
      <c r="J99" s="4">
        <f t="shared" si="2"/>
        <v>0.17959023645496913</v>
      </c>
      <c r="K99" s="4">
        <f t="shared" si="3"/>
        <v>3.2000000000000002</v>
      </c>
      <c r="L99" s="4">
        <f t="shared" si="4"/>
        <v>0.12415705773865493</v>
      </c>
      <c r="M99" s="4">
        <f t="shared" si="5"/>
        <v>0.27737578169267907</v>
      </c>
      <c r="N99" s="58">
        <f t="shared" si="6"/>
        <v>221900.62535414327</v>
      </c>
      <c r="O99" s="58">
        <f t="shared" si="7"/>
        <v>63000</v>
      </c>
      <c r="P99" s="58">
        <f t="shared" si="8"/>
        <v>63000</v>
      </c>
      <c r="Q99" s="7">
        <f t="shared" si="9"/>
        <v>0.0099436180075200432</v>
      </c>
      <c r="R99" s="7">
        <f t="shared" si="10"/>
        <v>0.022190062535414327</v>
      </c>
      <c r="S99" s="4">
        <f t="shared" si="11"/>
        <v>0.0063</v>
      </c>
      <c r="T99" s="58">
        <f t="shared" si="12"/>
        <v>0.45000000000000001</v>
      </c>
      <c r="U99" s="4">
        <f t="shared" si="13"/>
        <v>0.061875000000000006</v>
      </c>
      <c r="V99" s="4">
        <f t="shared" si="14"/>
        <v>0.58750000000000002</v>
      </c>
      <c r="W99" s="8">
        <f t="shared" si="15"/>
        <v>1.2847527713409378E-06</v>
      </c>
    </row>
    <row r="100">
      <c r="A100" s="4" t="s">
        <v>208</v>
      </c>
      <c r="B100" s="4" t="s">
        <v>209</v>
      </c>
      <c r="C100" s="4">
        <f>COUNTIF(Details!$O$3:$O$341,A100)</f>
        <v>1</v>
      </c>
      <c r="D100" s="4">
        <f>SUMIF(Details!$O$3:$O$341,A100,Details!$H$3:$H$341)</f>
        <v>1000000</v>
      </c>
      <c r="E100" s="4">
        <v>0.45000000000000001</v>
      </c>
      <c r="F100" s="4">
        <f>IF(ISERROR((SUMIF(Details!$O$3:$O$341,A100,Details!$S$3:$S$341))/D100),0,(SUMIF(Details!$O$3:$O$341,A100,Details!$S$3:$S$341))/D100)</f>
        <v>0.014</v>
      </c>
      <c r="G100" s="4">
        <f t="shared" si="0"/>
        <v>0.014</v>
      </c>
      <c r="H100" s="4">
        <f t="shared" si="1"/>
        <v>0</v>
      </c>
      <c r="I100" s="4">
        <f>IF(ISERROR(MAX(1,MIN(5,(SUMIF(Details!$O$3:$O$341,A100,Details!$R$3:$R$341))/D100))),"n.a.",MAX(1,MIN(5,(SUMIF(Details!$O$3:$O$341,A100,Details!$R$3:$R$341))/D100)))</f>
        <v>1.2</v>
      </c>
      <c r="J100" s="4">
        <f t="shared" si="2"/>
        <v>0.17959023645496913</v>
      </c>
      <c r="K100" s="4">
        <f t="shared" si="3"/>
        <v>1.2</v>
      </c>
      <c r="L100" s="4">
        <f t="shared" si="4"/>
        <v>0.12415705773865493</v>
      </c>
      <c r="M100" s="4">
        <f t="shared" si="5"/>
        <v>0.21400684989376984</v>
      </c>
      <c r="N100" s="58">
        <f t="shared" si="6"/>
        <v>17120.547991501586</v>
      </c>
      <c r="O100" s="58">
        <f t="shared" si="7"/>
        <v>6300</v>
      </c>
      <c r="P100" s="58">
        <f t="shared" si="8"/>
        <v>6300</v>
      </c>
      <c r="Q100" s="7">
        <f t="shared" si="9"/>
        <v>0.00099436180075200423</v>
      </c>
      <c r="R100" s="7">
        <f t="shared" si="10"/>
        <v>0.017120547991501586</v>
      </c>
      <c r="S100" s="4">
        <f t="shared" si="11"/>
        <v>0.0063</v>
      </c>
      <c r="T100" s="58">
        <f t="shared" si="12"/>
        <v>0.45000000000000001</v>
      </c>
      <c r="U100" s="4">
        <f t="shared" si="13"/>
        <v>0.061875000000000006</v>
      </c>
      <c r="V100" s="4">
        <f t="shared" si="14"/>
        <v>0.58750000000000002</v>
      </c>
      <c r="W100" s="8">
        <f t="shared" si="15"/>
        <v>1.121362297014783E-08</v>
      </c>
    </row>
    <row r="101">
      <c r="A101" s="4" t="s">
        <v>210</v>
      </c>
      <c r="B101" s="4" t="s">
        <v>211</v>
      </c>
      <c r="C101" s="4">
        <f>COUNTIF(Details!$O$3:$O$341,A101)</f>
        <v>1</v>
      </c>
      <c r="D101" s="4">
        <f>SUMIF(Details!$O$3:$O$341,A101,Details!$H$3:$H$341)</f>
        <v>1000000</v>
      </c>
      <c r="E101" s="4">
        <v>0.45000000000000001</v>
      </c>
      <c r="F101" s="4">
        <f>IF(ISERROR((SUMIF(Details!$O$3:$O$341,A101,Details!$S$3:$S$341))/D101),0,(SUMIF(Details!$O$3:$O$341,A101,Details!$S$3:$S$341))/D101)</f>
        <v>0.014</v>
      </c>
      <c r="G101" s="4">
        <f t="shared" si="0"/>
        <v>0.014</v>
      </c>
      <c r="H101" s="4">
        <f t="shared" si="1"/>
        <v>0</v>
      </c>
      <c r="I101" s="4">
        <f>IF(ISERROR(MAX(1,MIN(5,(SUMIF(Details!$O$3:$O$341,A101,Details!$R$3:$R$341))/D101))),"n.a.",MAX(1,MIN(5,(SUMIF(Details!$O$3:$O$341,A101,Details!$R$3:$R$341))/D101)))</f>
        <v>1.2</v>
      </c>
      <c r="J101" s="4">
        <f t="shared" si="2"/>
        <v>0.17959023645496913</v>
      </c>
      <c r="K101" s="4">
        <f t="shared" si="3"/>
        <v>1.2</v>
      </c>
      <c r="L101" s="4">
        <f t="shared" si="4"/>
        <v>0.12415705773865493</v>
      </c>
      <c r="M101" s="4">
        <f t="shared" si="5"/>
        <v>0.21400684989376984</v>
      </c>
      <c r="N101" s="58">
        <f t="shared" si="6"/>
        <v>17120.547991501586</v>
      </c>
      <c r="O101" s="58">
        <f t="shared" si="7"/>
        <v>6300</v>
      </c>
      <c r="P101" s="58">
        <f t="shared" si="8"/>
        <v>6300</v>
      </c>
      <c r="Q101" s="7">
        <f t="shared" si="9"/>
        <v>0.00099436180075200423</v>
      </c>
      <c r="R101" s="7">
        <f t="shared" si="10"/>
        <v>0.017120547991501586</v>
      </c>
      <c r="S101" s="4">
        <f t="shared" si="11"/>
        <v>0.0063</v>
      </c>
      <c r="T101" s="58">
        <f t="shared" si="12"/>
        <v>0.45000000000000001</v>
      </c>
      <c r="U101" s="4">
        <f t="shared" si="13"/>
        <v>0.061875000000000006</v>
      </c>
      <c r="V101" s="4">
        <f t="shared" si="14"/>
        <v>0.58750000000000002</v>
      </c>
      <c r="W101" s="8">
        <f t="shared" si="15"/>
        <v>1.121362297014783E-08</v>
      </c>
    </row>
    <row r="102">
      <c r="A102" s="4" t="s">
        <v>212</v>
      </c>
      <c r="B102" s="4" t="s">
        <v>198</v>
      </c>
      <c r="C102" s="4">
        <f>COUNTIF(Details!$O$3:$O$341,A102)</f>
        <v>1</v>
      </c>
      <c r="D102" s="4">
        <f>SUMIF(Details!$O$3:$O$341,A102,Details!$H$3:$H$341)</f>
        <v>10000000</v>
      </c>
      <c r="E102" s="4">
        <v>0.45000000000000001</v>
      </c>
      <c r="F102" s="4">
        <f>IF(ISERROR((SUMIF(Details!$O$3:$O$341,A102,Details!$S$3:$S$341))/D102),0,(SUMIF(Details!$O$3:$O$341,A102,Details!$S$3:$S$341))/D102)</f>
        <v>0.014</v>
      </c>
      <c r="G102" s="4">
        <f t="shared" si="0"/>
        <v>0.014</v>
      </c>
      <c r="H102" s="4">
        <f t="shared" si="1"/>
        <v>0</v>
      </c>
      <c r="I102" s="4">
        <f>IF(ISERROR(MAX(1,MIN(5,(SUMIF(Details!$O$3:$O$341,A102,Details!$R$3:$R$341))/D102))),"n.a.",MAX(1,MIN(5,(SUMIF(Details!$O$3:$O$341,A102,Details!$R$3:$R$341))/D102)))</f>
        <v>4.2000000000000002</v>
      </c>
      <c r="J102" s="4">
        <f t="shared" si="2"/>
        <v>0.17959023645496913</v>
      </c>
      <c r="K102" s="4">
        <f t="shared" si="3"/>
        <v>4.2000000000000002</v>
      </c>
      <c r="L102" s="4">
        <f t="shared" si="4"/>
        <v>0.12415705773865493</v>
      </c>
      <c r="M102" s="4">
        <f t="shared" si="5"/>
        <v>0.30906024759213357</v>
      </c>
      <c r="N102" s="58">
        <f t="shared" si="6"/>
        <v>247248.19807370685</v>
      </c>
      <c r="O102" s="58">
        <f t="shared" si="7"/>
        <v>63000</v>
      </c>
      <c r="P102" s="58">
        <f t="shared" si="8"/>
        <v>63000</v>
      </c>
      <c r="Q102" s="7">
        <f t="shared" si="9"/>
        <v>0.0099436180075200432</v>
      </c>
      <c r="R102" s="7">
        <f t="shared" si="10"/>
        <v>0.024724819807370686</v>
      </c>
      <c r="S102" s="4">
        <f t="shared" si="11"/>
        <v>0.0063</v>
      </c>
      <c r="T102" s="58">
        <f t="shared" si="12"/>
        <v>0.45000000000000001</v>
      </c>
      <c r="U102" s="4">
        <f t="shared" si="13"/>
        <v>0.061875000000000006</v>
      </c>
      <c r="V102" s="4">
        <f t="shared" si="14"/>
        <v>0.58750000000000002</v>
      </c>
      <c r="W102" s="8">
        <f t="shared" si="15"/>
        <v>1.3664319804770825E-06</v>
      </c>
    </row>
    <row r="103">
      <c r="A103" s="4" t="s">
        <v>213</v>
      </c>
      <c r="B103" s="4" t="s">
        <v>198</v>
      </c>
      <c r="C103" s="4">
        <f>COUNTIF(Details!$O$3:$O$341,A103)</f>
        <v>1</v>
      </c>
      <c r="D103" s="4">
        <f>SUMIF(Details!$O$3:$O$341,A103,Details!$H$3:$H$341)</f>
        <v>10000000</v>
      </c>
      <c r="E103" s="4">
        <v>0.45000000000000001</v>
      </c>
      <c r="F103" s="4">
        <f>IF(ISERROR((SUMIF(Details!$O$3:$O$341,A103,Details!$S$3:$S$341))/D103),0,(SUMIF(Details!$O$3:$O$341,A103,Details!$S$3:$S$341))/D103)</f>
        <v>0.014</v>
      </c>
      <c r="G103" s="4">
        <f t="shared" si="0"/>
        <v>0.014</v>
      </c>
      <c r="H103" s="4">
        <f t="shared" si="1"/>
        <v>0</v>
      </c>
      <c r="I103" s="4">
        <f>IF(ISERROR(MAX(1,MIN(5,(SUMIF(Details!$O$3:$O$341,A103,Details!$R$3:$R$341))/D103))),"n.a.",MAX(1,MIN(5,(SUMIF(Details!$O$3:$O$341,A103,Details!$R$3:$R$341))/D103)))</f>
        <v>4.2000000000000002</v>
      </c>
      <c r="J103" s="4">
        <f t="shared" si="2"/>
        <v>0.17959023645496913</v>
      </c>
      <c r="K103" s="4">
        <f t="shared" si="3"/>
        <v>4.2000000000000002</v>
      </c>
      <c r="L103" s="4">
        <f t="shared" si="4"/>
        <v>0.12415705773865493</v>
      </c>
      <c r="M103" s="4">
        <f t="shared" si="5"/>
        <v>0.30906024759213357</v>
      </c>
      <c r="N103" s="58">
        <f t="shared" si="6"/>
        <v>247248.19807370685</v>
      </c>
      <c r="O103" s="58">
        <f t="shared" si="7"/>
        <v>63000</v>
      </c>
      <c r="P103" s="58">
        <f t="shared" si="8"/>
        <v>63000</v>
      </c>
      <c r="Q103" s="7">
        <f t="shared" si="9"/>
        <v>0.0099436180075200432</v>
      </c>
      <c r="R103" s="7">
        <f t="shared" si="10"/>
        <v>0.024724819807370686</v>
      </c>
      <c r="S103" s="4">
        <f t="shared" si="11"/>
        <v>0.0063</v>
      </c>
      <c r="T103" s="58">
        <f t="shared" si="12"/>
        <v>0.45000000000000001</v>
      </c>
      <c r="U103" s="4">
        <f t="shared" si="13"/>
        <v>0.061875000000000006</v>
      </c>
      <c r="V103" s="4">
        <f t="shared" si="14"/>
        <v>0.58750000000000002</v>
      </c>
      <c r="W103" s="8">
        <f t="shared" si="15"/>
        <v>1.3664319804770825E-06</v>
      </c>
    </row>
    <row r="104">
      <c r="A104" s="4" t="s">
        <v>214</v>
      </c>
      <c r="B104" s="4" t="s">
        <v>200</v>
      </c>
      <c r="C104" s="4">
        <f>COUNTIF(Details!$O$3:$O$341,A104)</f>
        <v>1</v>
      </c>
      <c r="D104" s="4">
        <f>SUMIF(Details!$O$3:$O$341,A104,Details!$H$3:$H$341)</f>
        <v>10000000</v>
      </c>
      <c r="E104" s="4">
        <v>0.45000000000000001</v>
      </c>
      <c r="F104" s="4">
        <f>IF(ISERROR((SUMIF(Details!$O$3:$O$341,A104,Details!$S$3:$S$341))/D104),0,(SUMIF(Details!$O$3:$O$341,A104,Details!$S$3:$S$341))/D104)</f>
        <v>0.0025999999999999999</v>
      </c>
      <c r="G104" s="4">
        <f t="shared" si="0"/>
        <v>0.0025999999999999999</v>
      </c>
      <c r="H104" s="4">
        <f t="shared" si="1"/>
        <v>0</v>
      </c>
      <c r="I104" s="4">
        <f>IF(ISERROR(MAX(1,MIN(5,(SUMIF(Details!$O$3:$O$341,A104,Details!$R$3:$R$341))/D104))),"n.a.",MAX(1,MIN(5,(SUMIF(Details!$O$3:$O$341,A104,Details!$R$3:$R$341))/D104)))</f>
        <v>5</v>
      </c>
      <c r="J104" s="4">
        <f t="shared" si="2"/>
        <v>0.22537145171046735</v>
      </c>
      <c r="K104" s="4">
        <f t="shared" si="3"/>
        <v>5</v>
      </c>
      <c r="L104" s="4">
        <f t="shared" si="4"/>
        <v>0.19765485945427078</v>
      </c>
      <c r="M104" s="4">
        <f t="shared" si="5"/>
        <v>0.10733706371195513</v>
      </c>
      <c r="N104" s="58">
        <f t="shared" si="6"/>
        <v>85869.6509695641</v>
      </c>
      <c r="O104" s="58">
        <f t="shared" si="7"/>
        <v>11700</v>
      </c>
      <c r="P104" s="58">
        <f t="shared" si="8"/>
        <v>11700</v>
      </c>
      <c r="Q104" s="7">
        <f t="shared" si="9"/>
        <v>0.0099436180075200432</v>
      </c>
      <c r="R104" s="7">
        <f t="shared" si="10"/>
        <v>0.0085869650969564101</v>
      </c>
      <c r="S104" s="4">
        <f t="shared" si="11"/>
        <v>0.00117</v>
      </c>
      <c r="T104" s="58">
        <f t="shared" si="12"/>
        <v>0.45000000000000001</v>
      </c>
      <c r="U104" s="4">
        <f t="shared" si="13"/>
        <v>0.061875000000000006</v>
      </c>
      <c r="V104" s="4">
        <f t="shared" si="14"/>
        <v>0.58750000000000002</v>
      </c>
      <c r="W104" s="8">
        <f t="shared" si="15"/>
        <v>3.8258647051492884E-07</v>
      </c>
    </row>
    <row r="105">
      <c r="A105" s="4" t="s">
        <v>215</v>
      </c>
      <c r="B105" s="4" t="s">
        <v>200</v>
      </c>
      <c r="C105" s="4">
        <f>COUNTIF(Details!$O$3:$O$341,A105)</f>
        <v>1</v>
      </c>
      <c r="D105" s="4">
        <f>SUMIF(Details!$O$3:$O$341,A105,Details!$H$3:$H$341)</f>
        <v>10000000</v>
      </c>
      <c r="E105" s="4">
        <v>0.45000000000000001</v>
      </c>
      <c r="F105" s="4">
        <f>IF(ISERROR((SUMIF(Details!$O$3:$O$341,A105,Details!$S$3:$S$341))/D105),0,(SUMIF(Details!$O$3:$O$341,A105,Details!$S$3:$S$341))/D105)</f>
        <v>0.0025999999999999999</v>
      </c>
      <c r="G105" s="4">
        <f t="shared" si="0"/>
        <v>0.0025999999999999999</v>
      </c>
      <c r="H105" s="4">
        <f t="shared" si="1"/>
        <v>0</v>
      </c>
      <c r="I105" s="4">
        <f>IF(ISERROR(MAX(1,MIN(5,(SUMIF(Details!$O$3:$O$341,A105,Details!$R$3:$R$341))/D105))),"n.a.",MAX(1,MIN(5,(SUMIF(Details!$O$3:$O$341,A105,Details!$R$3:$R$341))/D105)))</f>
        <v>5</v>
      </c>
      <c r="J105" s="4">
        <f t="shared" si="2"/>
        <v>0.22537145171046735</v>
      </c>
      <c r="K105" s="4">
        <f t="shared" si="3"/>
        <v>5</v>
      </c>
      <c r="L105" s="4">
        <f t="shared" si="4"/>
        <v>0.19765485945427078</v>
      </c>
      <c r="M105" s="4">
        <f t="shared" si="5"/>
        <v>0.10733706371195513</v>
      </c>
      <c r="N105" s="58">
        <f t="shared" si="6"/>
        <v>85869.6509695641</v>
      </c>
      <c r="O105" s="58">
        <f t="shared" si="7"/>
        <v>11700</v>
      </c>
      <c r="P105" s="58">
        <f t="shared" si="8"/>
        <v>11700</v>
      </c>
      <c r="Q105" s="7">
        <f t="shared" si="9"/>
        <v>0.0099436180075200432</v>
      </c>
      <c r="R105" s="7">
        <f t="shared" si="10"/>
        <v>0.0085869650969564101</v>
      </c>
      <c r="S105" s="4">
        <f t="shared" si="11"/>
        <v>0.00117</v>
      </c>
      <c r="T105" s="58">
        <f t="shared" si="12"/>
        <v>0.45000000000000001</v>
      </c>
      <c r="U105" s="4">
        <f t="shared" si="13"/>
        <v>0.061875000000000006</v>
      </c>
      <c r="V105" s="4">
        <f t="shared" si="14"/>
        <v>0.58750000000000002</v>
      </c>
      <c r="W105" s="8">
        <f t="shared" si="15"/>
        <v>3.8258647051492884E-07</v>
      </c>
    </row>
    <row r="106">
      <c r="A106" s="4" t="s">
        <v>216</v>
      </c>
      <c r="B106" s="4" t="s">
        <v>209</v>
      </c>
      <c r="C106" s="4">
        <f>COUNTIF(Details!$O$3:$O$341,A106)</f>
        <v>1</v>
      </c>
      <c r="D106" s="4">
        <f>SUMIF(Details!$O$3:$O$341,A106,Details!$H$3:$H$341)</f>
        <v>5000000</v>
      </c>
      <c r="E106" s="4">
        <v>0.45000000000000001</v>
      </c>
      <c r="F106" s="4">
        <f>IF(ISERROR((SUMIF(Details!$O$3:$O$341,A106,Details!$S$3:$S$341))/D106),0,(SUMIF(Details!$O$3:$O$341,A106,Details!$S$3:$S$341))/D106)</f>
        <v>0.014</v>
      </c>
      <c r="G106" s="4">
        <f t="shared" si="0"/>
        <v>0.014</v>
      </c>
      <c r="H106" s="4">
        <f t="shared" si="1"/>
        <v>0</v>
      </c>
      <c r="I106" s="4">
        <f>IF(ISERROR(MAX(1,MIN(5,(SUMIF(Details!$O$3:$O$341,A106,Details!$R$3:$R$341))/D106))),"n.a.",MAX(1,MIN(5,(SUMIF(Details!$O$3:$O$341,A106,Details!$R$3:$R$341))/D106)))</f>
        <v>2.2000000000000002</v>
      </c>
      <c r="J106" s="4">
        <f t="shared" si="2"/>
        <v>0.17959023645496913</v>
      </c>
      <c r="K106" s="4">
        <f t="shared" si="3"/>
        <v>2.2000000000000002</v>
      </c>
      <c r="L106" s="4">
        <f t="shared" si="4"/>
        <v>0.12415705773865493</v>
      </c>
      <c r="M106" s="4">
        <f t="shared" si="5"/>
        <v>0.24569131579322445</v>
      </c>
      <c r="N106" s="58">
        <f t="shared" si="6"/>
        <v>98276.526317289798</v>
      </c>
      <c r="O106" s="58">
        <f t="shared" si="7"/>
        <v>31500</v>
      </c>
      <c r="P106" s="58">
        <f t="shared" si="8"/>
        <v>31500</v>
      </c>
      <c r="Q106" s="7">
        <f t="shared" si="9"/>
        <v>0.0049718090037600216</v>
      </c>
      <c r="R106" s="7">
        <f t="shared" si="10"/>
        <v>0.019655305263457958</v>
      </c>
      <c r="S106" s="4">
        <f t="shared" si="11"/>
        <v>0.0063</v>
      </c>
      <c r="T106" s="58">
        <f t="shared" si="12"/>
        <v>0.45000000000000001</v>
      </c>
      <c r="U106" s="4">
        <f t="shared" si="13"/>
        <v>0.061875000000000006</v>
      </c>
      <c r="V106" s="4">
        <f t="shared" si="14"/>
        <v>0.58750000000000002</v>
      </c>
      <c r="W106" s="8">
        <f t="shared" si="15"/>
        <v>3.0076571921337612E-07</v>
      </c>
    </row>
    <row r="107">
      <c r="A107" s="4" t="s">
        <v>217</v>
      </c>
      <c r="B107" s="4" t="s">
        <v>211</v>
      </c>
      <c r="C107" s="4">
        <f>COUNTIF(Details!$O$3:$O$341,A107)</f>
        <v>1</v>
      </c>
      <c r="D107" s="4">
        <f>SUMIF(Details!$O$3:$O$341,A107,Details!$H$3:$H$341)</f>
        <v>1000000</v>
      </c>
      <c r="E107" s="4">
        <v>0.45000000000000001</v>
      </c>
      <c r="F107" s="4">
        <f>IF(ISERROR((SUMIF(Details!$O$3:$O$341,A107,Details!$S$3:$S$341))/D107),0,(SUMIF(Details!$O$3:$O$341,A107,Details!$S$3:$S$341))/D107)</f>
        <v>0.014</v>
      </c>
      <c r="G107" s="4">
        <f t="shared" si="0"/>
        <v>0.014</v>
      </c>
      <c r="H107" s="4">
        <f t="shared" si="1"/>
        <v>0</v>
      </c>
      <c r="I107" s="4">
        <f>IF(ISERROR(MAX(1,MIN(5,(SUMIF(Details!$O$3:$O$341,A107,Details!$R$3:$R$341))/D107))),"n.a.",MAX(1,MIN(5,(SUMIF(Details!$O$3:$O$341,A107,Details!$R$3:$R$341))/D107)))</f>
        <v>2.2000000000000002</v>
      </c>
      <c r="J107" s="4">
        <f t="shared" si="2"/>
        <v>0.17959023645496913</v>
      </c>
      <c r="K107" s="4">
        <f t="shared" si="3"/>
        <v>2.2000000000000002</v>
      </c>
      <c r="L107" s="4">
        <f t="shared" si="4"/>
        <v>0.12415705773865493</v>
      </c>
      <c r="M107" s="4">
        <f t="shared" si="5"/>
        <v>0.24569131579322445</v>
      </c>
      <c r="N107" s="58">
        <f t="shared" si="6"/>
        <v>19655.305263457958</v>
      </c>
      <c r="O107" s="58">
        <f t="shared" si="7"/>
        <v>6300</v>
      </c>
      <c r="P107" s="58">
        <f t="shared" si="8"/>
        <v>6300</v>
      </c>
      <c r="Q107" s="7">
        <f t="shared" si="9"/>
        <v>0.00099436180075200423</v>
      </c>
      <c r="R107" s="7">
        <f t="shared" si="10"/>
        <v>0.019655305263457958</v>
      </c>
      <c r="S107" s="4">
        <f t="shared" si="11"/>
        <v>0.0063</v>
      </c>
      <c r="T107" s="58">
        <f t="shared" si="12"/>
        <v>0.45000000000000001</v>
      </c>
      <c r="U107" s="4">
        <f t="shared" si="13"/>
        <v>0.061875000000000006</v>
      </c>
      <c r="V107" s="4">
        <f t="shared" si="14"/>
        <v>0.58750000000000002</v>
      </c>
      <c r="W107" s="8">
        <f t="shared" si="15"/>
        <v>1.2030628768535043E-08</v>
      </c>
    </row>
    <row r="108">
      <c r="A108" s="4" t="s">
        <v>218</v>
      </c>
      <c r="B108" s="4" t="s">
        <v>211</v>
      </c>
      <c r="C108" s="4">
        <f>COUNTIF(Details!$O$3:$O$341,A108)</f>
        <v>1</v>
      </c>
      <c r="D108" s="4">
        <f>SUMIF(Details!$O$3:$O$341,A108,Details!$H$3:$H$341)</f>
        <v>1000000</v>
      </c>
      <c r="E108" s="4">
        <v>0.45000000000000001</v>
      </c>
      <c r="F108" s="4">
        <f>IF(ISERROR((SUMIF(Details!$O$3:$O$341,A108,Details!$S$3:$S$341))/D108),0,(SUMIF(Details!$O$3:$O$341,A108,Details!$S$3:$S$341))/D108)</f>
        <v>0.014</v>
      </c>
      <c r="G108" s="4">
        <f t="shared" si="0"/>
        <v>0.014</v>
      </c>
      <c r="H108" s="4">
        <f t="shared" si="1"/>
        <v>0</v>
      </c>
      <c r="I108" s="4" t="str">
        <f>IF(ISERROR(MAX(1,MIN(5,(SUMIF(Details!$O$3:$O$341,A108,Details!$R$3:$R$341))/D108))),"n.a.",MAX(1,MIN(5,(SUMIF(Details!$O$3:$O$341,A108,Details!$R$3:$R$341))/D108)))</f>
        <v>n.a.</v>
      </c>
      <c r="J108" s="4">
        <f t="shared" si="2"/>
        <v>0.17959023645496913</v>
      </c>
      <c r="K108" s="4" t="str">
        <f t="shared" si="3"/>
        <v>n.a.</v>
      </c>
      <c r="L108" s="4">
        <f t="shared" si="4"/>
        <v>0.12415705773865493</v>
      </c>
      <c r="M108" s="4" t="str">
        <f t="shared" si="5"/>
        <v>n.a.</v>
      </c>
      <c r="N108" s="58">
        <f t="shared" si="6"/>
        <v>0</v>
      </c>
      <c r="O108" s="58">
        <f t="shared" si="7"/>
        <v>6300</v>
      </c>
      <c r="P108" s="58">
        <f t="shared" si="8"/>
        <v>6300</v>
      </c>
      <c r="Q108" s="7">
        <f t="shared" si="9"/>
        <v>0.00099436180075200423</v>
      </c>
      <c r="R108" s="7">
        <f t="shared" si="10"/>
        <v>0</v>
      </c>
      <c r="S108" s="4">
        <f t="shared" si="11"/>
        <v>0.0063</v>
      </c>
      <c r="T108" s="58">
        <f t="shared" si="12"/>
        <v>0.45000000000000001</v>
      </c>
      <c r="U108" s="4">
        <f t="shared" si="13"/>
        <v>0.061875000000000006</v>
      </c>
      <c r="V108" s="4">
        <f t="shared" si="14"/>
        <v>0.58750000000000002</v>
      </c>
      <c r="W108" s="8">
        <f t="shared" si="15"/>
        <v>5.6925105658465558E-09</v>
      </c>
    </row>
    <row r="109">
      <c r="A109" s="4" t="s">
        <v>219</v>
      </c>
      <c r="B109" s="4" t="s">
        <v>209</v>
      </c>
      <c r="C109" s="4">
        <f>COUNTIF(Details!$O$3:$O$341,A109)</f>
        <v>1</v>
      </c>
      <c r="D109" s="4">
        <f>SUMIF(Details!$O$3:$O$341,A109,Details!$H$3:$H$341)</f>
        <v>5000000</v>
      </c>
      <c r="E109" s="4">
        <v>0.45000000000000001</v>
      </c>
      <c r="F109" s="4">
        <f>IF(ISERROR((SUMIF(Details!$O$3:$O$341,A109,Details!$S$3:$S$341))/D109),0,(SUMIF(Details!$O$3:$O$341,A109,Details!$S$3:$S$341))/D109)</f>
        <v>0.014</v>
      </c>
      <c r="G109" s="4">
        <f t="shared" si="0"/>
        <v>0.014</v>
      </c>
      <c r="H109" s="4">
        <f t="shared" si="1"/>
        <v>0</v>
      </c>
      <c r="I109" s="4">
        <f>IF(ISERROR(MAX(1,MIN(5,(SUMIF(Details!$O$3:$O$341,A109,Details!$R$3:$R$341))/D109))),"n.a.",MAX(1,MIN(5,(SUMIF(Details!$O$3:$O$341,A109,Details!$R$3:$R$341))/D109)))</f>
        <v>3.2000000000000002</v>
      </c>
      <c r="J109" s="4">
        <f t="shared" si="2"/>
        <v>0.17959023645496913</v>
      </c>
      <c r="K109" s="4">
        <f t="shared" si="3"/>
        <v>3.2000000000000002</v>
      </c>
      <c r="L109" s="4">
        <f t="shared" si="4"/>
        <v>0.12415705773865493</v>
      </c>
      <c r="M109" s="4">
        <f t="shared" si="5"/>
        <v>0.27737578169267907</v>
      </c>
      <c r="N109" s="58">
        <f t="shared" si="6"/>
        <v>110950.31267707163</v>
      </c>
      <c r="O109" s="58">
        <f t="shared" si="7"/>
        <v>31500</v>
      </c>
      <c r="P109" s="58">
        <f t="shared" si="8"/>
        <v>31500</v>
      </c>
      <c r="Q109" s="7">
        <f t="shared" si="9"/>
        <v>0.0049718090037600216</v>
      </c>
      <c r="R109" s="7">
        <f t="shared" si="10"/>
        <v>0.022190062535414327</v>
      </c>
      <c r="S109" s="4">
        <f t="shared" si="11"/>
        <v>0.0063</v>
      </c>
      <c r="T109" s="58">
        <f t="shared" si="12"/>
        <v>0.45000000000000001</v>
      </c>
      <c r="U109" s="4">
        <f t="shared" si="13"/>
        <v>0.061875000000000006</v>
      </c>
      <c r="V109" s="4">
        <f t="shared" si="14"/>
        <v>0.58750000000000002</v>
      </c>
      <c r="W109" s="8">
        <f t="shared" si="15"/>
        <v>3.2118819283523445E-07</v>
      </c>
    </row>
    <row r="110">
      <c r="A110" s="4" t="s">
        <v>220</v>
      </c>
      <c r="B110" s="4" t="s">
        <v>198</v>
      </c>
      <c r="C110" s="4">
        <f>COUNTIF(Details!$O$3:$O$341,A110)</f>
        <v>1</v>
      </c>
      <c r="D110" s="4">
        <f>SUMIF(Details!$O$3:$O$341,A110,Details!$H$3:$H$341)</f>
        <v>10000000</v>
      </c>
      <c r="E110" s="4">
        <v>0.45000000000000001</v>
      </c>
      <c r="F110" s="4">
        <f>IF(ISERROR((SUMIF(Details!$O$3:$O$341,A110,Details!$S$3:$S$341))/D110),0,(SUMIF(Details!$O$3:$O$341,A110,Details!$S$3:$S$341))/D110)</f>
        <v>0.014</v>
      </c>
      <c r="G110" s="4">
        <f t="shared" si="0"/>
        <v>0.014</v>
      </c>
      <c r="H110" s="4">
        <f t="shared" si="1"/>
        <v>0</v>
      </c>
      <c r="I110" s="4">
        <f>IF(ISERROR(MAX(1,MIN(5,(SUMIF(Details!$O$3:$O$341,A110,Details!$R$3:$R$341))/D110))),"n.a.",MAX(1,MIN(5,(SUMIF(Details!$O$3:$O$341,A110,Details!$R$3:$R$341))/D110)))</f>
        <v>5</v>
      </c>
      <c r="J110" s="4">
        <f t="shared" si="2"/>
        <v>0.17959023645496913</v>
      </c>
      <c r="K110" s="4">
        <f t="shared" si="3"/>
        <v>5</v>
      </c>
      <c r="L110" s="4">
        <f t="shared" si="4"/>
        <v>0.12415705773865493</v>
      </c>
      <c r="M110" s="4">
        <f t="shared" si="5"/>
        <v>0.33440782031169725</v>
      </c>
      <c r="N110" s="58">
        <f t="shared" si="6"/>
        <v>267526.25624935783</v>
      </c>
      <c r="O110" s="58">
        <f t="shared" si="7"/>
        <v>63000</v>
      </c>
      <c r="P110" s="58">
        <f t="shared" si="8"/>
        <v>63000</v>
      </c>
      <c r="Q110" s="7">
        <f t="shared" si="9"/>
        <v>0.0099436180075200432</v>
      </c>
      <c r="R110" s="7">
        <f t="shared" si="10"/>
        <v>0.026752625624935782</v>
      </c>
      <c r="S110" s="4">
        <f t="shared" si="11"/>
        <v>0.0063</v>
      </c>
      <c r="T110" s="58">
        <f t="shared" si="12"/>
        <v>0.45000000000000001</v>
      </c>
      <c r="U110" s="4">
        <f t="shared" si="13"/>
        <v>0.061875000000000006</v>
      </c>
      <c r="V110" s="4">
        <f t="shared" si="14"/>
        <v>0.58750000000000002</v>
      </c>
      <c r="W110" s="8">
        <f t="shared" si="15"/>
        <v>1.4317676543330724E-06</v>
      </c>
    </row>
    <row r="111">
      <c r="A111" s="4" t="s">
        <v>221</v>
      </c>
      <c r="B111" s="4" t="s">
        <v>198</v>
      </c>
      <c r="C111" s="4">
        <f>COUNTIF(Details!$O$3:$O$341,A111)</f>
        <v>1</v>
      </c>
      <c r="D111" s="4">
        <f>SUMIF(Details!$O$3:$O$341,A111,Details!$H$3:$H$341)</f>
        <v>10000000</v>
      </c>
      <c r="E111" s="4">
        <v>0.45000000000000001</v>
      </c>
      <c r="F111" s="4">
        <f>IF(ISERROR((SUMIF(Details!$O$3:$O$341,A111,Details!$S$3:$S$341))/D111),0,(SUMIF(Details!$O$3:$O$341,A111,Details!$S$3:$S$341))/D111)</f>
        <v>0.014</v>
      </c>
      <c r="G111" s="4">
        <f t="shared" si="0"/>
        <v>0.014</v>
      </c>
      <c r="H111" s="4">
        <f t="shared" si="1"/>
        <v>0</v>
      </c>
      <c r="I111" s="4">
        <f>IF(ISERROR(MAX(1,MIN(5,(SUMIF(Details!$O$3:$O$341,A111,Details!$R$3:$R$341))/D111))),"n.a.",MAX(1,MIN(5,(SUMIF(Details!$O$3:$O$341,A111,Details!$R$3:$R$341))/D111)))</f>
        <v>5</v>
      </c>
      <c r="J111" s="4">
        <f t="shared" si="2"/>
        <v>0.17959023645496913</v>
      </c>
      <c r="K111" s="4">
        <f t="shared" si="3"/>
        <v>5</v>
      </c>
      <c r="L111" s="4">
        <f t="shared" si="4"/>
        <v>0.12415705773865493</v>
      </c>
      <c r="M111" s="4">
        <f t="shared" si="5"/>
        <v>0.33440782031169725</v>
      </c>
      <c r="N111" s="58">
        <f t="shared" si="6"/>
        <v>267526.25624935783</v>
      </c>
      <c r="O111" s="58">
        <f t="shared" si="7"/>
        <v>63000</v>
      </c>
      <c r="P111" s="58">
        <f t="shared" si="8"/>
        <v>63000</v>
      </c>
      <c r="Q111" s="7">
        <f t="shared" si="9"/>
        <v>0.0099436180075200432</v>
      </c>
      <c r="R111" s="7">
        <f t="shared" si="10"/>
        <v>0.026752625624935782</v>
      </c>
      <c r="S111" s="4">
        <f t="shared" si="11"/>
        <v>0.0063</v>
      </c>
      <c r="T111" s="58">
        <f t="shared" si="12"/>
        <v>0.45000000000000001</v>
      </c>
      <c r="U111" s="4">
        <f t="shared" si="13"/>
        <v>0.061875000000000006</v>
      </c>
      <c r="V111" s="4">
        <f t="shared" si="14"/>
        <v>0.58750000000000002</v>
      </c>
      <c r="W111" s="8">
        <f t="shared" si="15"/>
        <v>1.4317676543330724E-06</v>
      </c>
    </row>
    <row r="112">
      <c r="A112" s="4" t="s">
        <v>222</v>
      </c>
      <c r="B112" s="4" t="s">
        <v>200</v>
      </c>
      <c r="C112" s="4">
        <f>COUNTIF(Details!$O$3:$O$341,A112)</f>
        <v>1</v>
      </c>
      <c r="D112" s="4">
        <f>SUMIF(Details!$O$3:$O$341,A112,Details!$H$3:$H$341)</f>
        <v>10000000</v>
      </c>
      <c r="E112" s="4">
        <v>0.45000000000000001</v>
      </c>
      <c r="F112" s="4">
        <f>IF(ISERROR((SUMIF(Details!$O$3:$O$341,A112,Details!$S$3:$S$341))/D112),0,(SUMIF(Details!$O$3:$O$341,A112,Details!$S$3:$S$341))/D112)</f>
        <v>0.0025999999999999999</v>
      </c>
      <c r="G112" s="4">
        <f t="shared" si="0"/>
        <v>0.0025999999999999999</v>
      </c>
      <c r="H112" s="4">
        <f t="shared" si="1"/>
        <v>0</v>
      </c>
      <c r="I112" s="4">
        <f>IF(ISERROR(MAX(1,MIN(5,(SUMIF(Details!$O$3:$O$341,A112,Details!$R$3:$R$341))/D112))),"n.a.",MAX(1,MIN(5,(SUMIF(Details!$O$3:$O$341,A112,Details!$R$3:$R$341))/D112)))</f>
        <v>5</v>
      </c>
      <c r="J112" s="4">
        <f t="shared" si="2"/>
        <v>0.22537145171046735</v>
      </c>
      <c r="K112" s="4">
        <f t="shared" si="3"/>
        <v>5</v>
      </c>
      <c r="L112" s="4">
        <f t="shared" si="4"/>
        <v>0.19765485945427078</v>
      </c>
      <c r="M112" s="4">
        <f t="shared" si="5"/>
        <v>0.10733706371195513</v>
      </c>
      <c r="N112" s="58">
        <f t="shared" si="6"/>
        <v>85869.6509695641</v>
      </c>
      <c r="O112" s="58">
        <f t="shared" si="7"/>
        <v>11700</v>
      </c>
      <c r="P112" s="58">
        <f t="shared" si="8"/>
        <v>11700</v>
      </c>
      <c r="Q112" s="7">
        <f t="shared" si="9"/>
        <v>0.0099436180075200432</v>
      </c>
      <c r="R112" s="7">
        <f t="shared" si="10"/>
        <v>0.0085869650969564101</v>
      </c>
      <c r="S112" s="4">
        <f t="shared" si="11"/>
        <v>0.00117</v>
      </c>
      <c r="T112" s="58">
        <f t="shared" si="12"/>
        <v>0.45000000000000001</v>
      </c>
      <c r="U112" s="4">
        <f t="shared" si="13"/>
        <v>0.061875000000000006</v>
      </c>
      <c r="V112" s="4">
        <f t="shared" si="14"/>
        <v>0.58750000000000002</v>
      </c>
      <c r="W112" s="8">
        <f t="shared" si="15"/>
        <v>3.8258647051492884E-07</v>
      </c>
    </row>
    <row r="113">
      <c r="A113" s="4" t="s">
        <v>223</v>
      </c>
      <c r="B113" s="4" t="s">
        <v>200</v>
      </c>
      <c r="C113" s="4">
        <f>COUNTIF(Details!$O$3:$O$341,A113)</f>
        <v>1</v>
      </c>
      <c r="D113" s="4">
        <f>SUMIF(Details!$O$3:$O$341,A113,Details!$H$3:$H$341)</f>
        <v>10000000</v>
      </c>
      <c r="E113" s="4">
        <v>0.45000000000000001</v>
      </c>
      <c r="F113" s="4">
        <f>IF(ISERROR((SUMIF(Details!$O$3:$O$341,A113,Details!$S$3:$S$341))/D113),0,(SUMIF(Details!$O$3:$O$341,A113,Details!$S$3:$S$341))/D113)</f>
        <v>0.0025999999999999999</v>
      </c>
      <c r="G113" s="4">
        <f t="shared" si="0"/>
        <v>0.0025999999999999999</v>
      </c>
      <c r="H113" s="4">
        <f t="shared" si="1"/>
        <v>0</v>
      </c>
      <c r="I113" s="4">
        <f>IF(ISERROR(MAX(1,MIN(5,(SUMIF(Details!$O$3:$O$341,A113,Details!$R$3:$R$341))/D113))),"n.a.",MAX(1,MIN(5,(SUMIF(Details!$O$3:$O$341,A113,Details!$R$3:$R$341))/D113)))</f>
        <v>5</v>
      </c>
      <c r="J113" s="4">
        <f t="shared" si="2"/>
        <v>0.22537145171046735</v>
      </c>
      <c r="K113" s="4">
        <f t="shared" si="3"/>
        <v>5</v>
      </c>
      <c r="L113" s="4">
        <f t="shared" si="4"/>
        <v>0.19765485945427078</v>
      </c>
      <c r="M113" s="4">
        <f t="shared" si="5"/>
        <v>0.10733706371195513</v>
      </c>
      <c r="N113" s="58">
        <f t="shared" si="6"/>
        <v>85869.6509695641</v>
      </c>
      <c r="O113" s="58">
        <f t="shared" si="7"/>
        <v>11700</v>
      </c>
      <c r="P113" s="58">
        <f t="shared" si="8"/>
        <v>11700</v>
      </c>
      <c r="Q113" s="7">
        <f t="shared" si="9"/>
        <v>0.0099436180075200432</v>
      </c>
      <c r="R113" s="7">
        <f t="shared" si="10"/>
        <v>0.0085869650969564101</v>
      </c>
      <c r="S113" s="4">
        <f t="shared" si="11"/>
        <v>0.00117</v>
      </c>
      <c r="T113" s="58">
        <f t="shared" si="12"/>
        <v>0.45000000000000001</v>
      </c>
      <c r="U113" s="4">
        <f t="shared" si="13"/>
        <v>0.061875000000000006</v>
      </c>
      <c r="V113" s="4">
        <f t="shared" si="14"/>
        <v>0.58750000000000002</v>
      </c>
      <c r="W113" s="8">
        <f t="shared" si="15"/>
        <v>3.8258647051492884E-07</v>
      </c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8"/>
      <c r="O114" s="58"/>
      <c r="P114" s="58"/>
      <c r="Q114" s="7"/>
      <c r="R114" s="7"/>
      <c r="S114" s="4"/>
      <c r="T114" s="58"/>
      <c r="U114" s="4"/>
      <c r="V114" s="4"/>
      <c r="W114" s="8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8"/>
      <c r="O115" s="58"/>
      <c r="P115" s="58"/>
      <c r="Q115" s="7"/>
      <c r="R115" s="7"/>
      <c r="S115" s="4"/>
      <c r="T115" s="58"/>
      <c r="U115" s="4"/>
      <c r="V115" s="4"/>
      <c r="W115" s="8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8"/>
      <c r="O116" s="58"/>
      <c r="P116" s="58"/>
      <c r="Q116" s="7"/>
      <c r="R116" s="7"/>
      <c r="S116" s="4"/>
      <c r="T116" s="58"/>
      <c r="U116" s="4"/>
      <c r="V116" s="4"/>
      <c r="W116" s="8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8"/>
      <c r="O117" s="58"/>
      <c r="P117" s="58"/>
      <c r="Q117" s="7"/>
      <c r="R117" s="7"/>
      <c r="S117" s="4"/>
      <c r="T117" s="58"/>
      <c r="U117" s="4"/>
      <c r="V117" s="4"/>
      <c r="W117" s="8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8"/>
      <c r="O118" s="58"/>
      <c r="P118" s="58"/>
      <c r="Q118" s="7"/>
      <c r="R118" s="7"/>
      <c r="S118" s="4"/>
      <c r="T118" s="58"/>
      <c r="U118" s="4"/>
      <c r="V118" s="4"/>
      <c r="W118" s="8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8"/>
      <c r="O119" s="58"/>
      <c r="P119" s="58"/>
      <c r="Q119" s="7"/>
      <c r="R119" s="7"/>
      <c r="S119" s="4"/>
      <c r="T119" s="58"/>
      <c r="U119" s="4"/>
      <c r="V119" s="4"/>
      <c r="W119" s="8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8"/>
      <c r="O120" s="58"/>
      <c r="P120" s="58"/>
      <c r="Q120" s="7"/>
      <c r="R120" s="7"/>
      <c r="S120" s="4"/>
      <c r="T120" s="58"/>
      <c r="U120" s="4"/>
      <c r="V120" s="4"/>
      <c r="W120" s="8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8"/>
      <c r="O121" s="58"/>
      <c r="P121" s="58"/>
      <c r="Q121" s="7"/>
      <c r="R121" s="7"/>
      <c r="S121" s="4"/>
      <c r="T121" s="58"/>
      <c r="U121" s="4"/>
      <c r="V121" s="4"/>
      <c r="W121" s="8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8"/>
      <c r="O122" s="58"/>
      <c r="P122" s="58"/>
      <c r="Q122" s="7"/>
      <c r="R122" s="7"/>
      <c r="S122" s="4"/>
      <c r="T122" s="58"/>
      <c r="U122" s="4"/>
      <c r="V122" s="4"/>
      <c r="W122" s="8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8"/>
      <c r="O123" s="58"/>
      <c r="P123" s="58"/>
      <c r="Q123" s="7"/>
      <c r="R123" s="7"/>
      <c r="S123" s="4"/>
      <c r="T123" s="58"/>
      <c r="U123" s="4"/>
      <c r="V123" s="4"/>
      <c r="W123" s="8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8"/>
      <c r="O124" s="58"/>
      <c r="P124" s="58"/>
      <c r="Q124" s="7"/>
      <c r="R124" s="7"/>
      <c r="S124" s="4"/>
      <c r="T124" s="58"/>
      <c r="U124" s="4"/>
      <c r="V124" s="4"/>
      <c r="W124" s="8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8"/>
      <c r="O125" s="58"/>
      <c r="P125" s="58"/>
      <c r="Q125" s="7"/>
      <c r="R125" s="7"/>
      <c r="S125" s="4"/>
      <c r="T125" s="58"/>
      <c r="U125" s="4"/>
      <c r="V125" s="4"/>
      <c r="W125" s="8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8"/>
      <c r="O126" s="58"/>
      <c r="P126" s="58"/>
      <c r="Q126" s="7"/>
      <c r="R126" s="7"/>
      <c r="S126" s="4"/>
      <c r="T126" s="58"/>
      <c r="U126" s="4"/>
      <c r="V126" s="4"/>
      <c r="W126" s="8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8"/>
      <c r="O127" s="58"/>
      <c r="P127" s="58"/>
      <c r="Q127" s="7"/>
      <c r="R127" s="7"/>
      <c r="S127" s="4"/>
      <c r="T127" s="58"/>
      <c r="U127" s="4"/>
      <c r="V127" s="4"/>
      <c r="W127" s="8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8"/>
      <c r="O128" s="58"/>
      <c r="P128" s="58"/>
      <c r="Q128" s="7"/>
      <c r="R128" s="7"/>
      <c r="S128" s="4"/>
      <c r="T128" s="58"/>
      <c r="U128" s="4"/>
      <c r="V128" s="4"/>
      <c r="W128" s="8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8"/>
      <c r="O129" s="58"/>
      <c r="P129" s="58"/>
      <c r="Q129" s="7"/>
      <c r="R129" s="7"/>
      <c r="S129" s="4"/>
      <c r="T129" s="58"/>
      <c r="U129" s="4"/>
      <c r="V129" s="4"/>
      <c r="W129" s="8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8"/>
      <c r="O130" s="58"/>
      <c r="P130" s="58"/>
      <c r="Q130" s="7"/>
      <c r="R130" s="7"/>
      <c r="S130" s="4"/>
      <c r="T130" s="58"/>
      <c r="U130" s="4"/>
      <c r="V130" s="4"/>
      <c r="W130" s="8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8"/>
      <c r="O131" s="58"/>
      <c r="P131" s="58"/>
      <c r="Q131" s="7"/>
      <c r="R131" s="7"/>
      <c r="S131" s="4"/>
      <c r="T131" s="58"/>
      <c r="U131" s="4"/>
      <c r="V131" s="4"/>
      <c r="W131" s="8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8"/>
      <c r="O132" s="58"/>
      <c r="P132" s="58"/>
      <c r="Q132" s="7"/>
      <c r="R132" s="7"/>
      <c r="S132" s="4"/>
      <c r="T132" s="58"/>
      <c r="U132" s="4"/>
      <c r="V132" s="4"/>
      <c r="W132" s="8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8"/>
      <c r="O133" s="58"/>
      <c r="P133" s="58"/>
      <c r="Q133" s="7"/>
      <c r="R133" s="7"/>
      <c r="S133" s="4"/>
      <c r="T133" s="58"/>
      <c r="U133" s="4"/>
      <c r="V133" s="4"/>
      <c r="W133" s="8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8"/>
      <c r="O134" s="58"/>
      <c r="P134" s="58"/>
      <c r="Q134" s="7"/>
      <c r="R134" s="7"/>
      <c r="S134" s="4"/>
      <c r="T134" s="58"/>
      <c r="U134" s="4"/>
      <c r="V134" s="4"/>
      <c r="W134" s="8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8"/>
      <c r="O135" s="58"/>
      <c r="P135" s="58"/>
      <c r="Q135" s="7"/>
      <c r="R135" s="7"/>
      <c r="S135" s="4"/>
      <c r="T135" s="58"/>
      <c r="U135" s="4"/>
      <c r="V135" s="4"/>
      <c r="W135" s="8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8"/>
      <c r="O136" s="58"/>
      <c r="P136" s="58"/>
      <c r="Q136" s="7"/>
      <c r="R136" s="7"/>
      <c r="S136" s="4"/>
      <c r="T136" s="58"/>
      <c r="U136" s="4"/>
      <c r="V136" s="4"/>
      <c r="W136" s="8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8"/>
      <c r="O137" s="58"/>
      <c r="P137" s="58"/>
      <c r="Q137" s="7"/>
      <c r="R137" s="7"/>
      <c r="S137" s="4"/>
      <c r="T137" s="58"/>
      <c r="U137" s="4"/>
      <c r="V137" s="4"/>
      <c r="W137" s="8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8"/>
      <c r="O138" s="58"/>
      <c r="P138" s="58"/>
      <c r="Q138" s="7"/>
      <c r="R138" s="7"/>
      <c r="S138" s="4"/>
      <c r="T138" s="58"/>
      <c r="U138" s="4"/>
      <c r="V138" s="4"/>
      <c r="W138" s="8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8"/>
      <c r="O139" s="58"/>
      <c r="P139" s="58"/>
      <c r="Q139" s="7"/>
      <c r="R139" s="7"/>
      <c r="S139" s="4"/>
      <c r="T139" s="58"/>
      <c r="U139" s="4"/>
      <c r="V139" s="4"/>
      <c r="W139" s="8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8"/>
      <c r="O140" s="58"/>
      <c r="P140" s="58"/>
      <c r="Q140" s="7"/>
      <c r="R140" s="7"/>
      <c r="S140" s="4"/>
      <c r="T140" s="58"/>
      <c r="U140" s="4"/>
      <c r="V140" s="4"/>
      <c r="W140" s="8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8"/>
      <c r="O141" s="58"/>
      <c r="P141" s="58"/>
      <c r="Q141" s="7"/>
      <c r="R141" s="7"/>
      <c r="S141" s="4"/>
      <c r="T141" s="58"/>
      <c r="U141" s="4"/>
      <c r="V141" s="4"/>
      <c r="W141" s="8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8"/>
      <c r="O142" s="58"/>
      <c r="P142" s="58"/>
      <c r="Q142" s="7"/>
      <c r="R142" s="7"/>
      <c r="S142" s="4"/>
      <c r="T142" s="58"/>
      <c r="U142" s="4"/>
      <c r="V142" s="4"/>
      <c r="W142" s="8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8"/>
      <c r="O143" s="58"/>
      <c r="P143" s="58"/>
      <c r="Q143" s="7"/>
      <c r="R143" s="7"/>
      <c r="S143" s="4"/>
      <c r="T143" s="58"/>
      <c r="U143" s="4"/>
      <c r="V143" s="4"/>
      <c r="W143" s="8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8"/>
      <c r="O144" s="58"/>
      <c r="P144" s="58"/>
      <c r="Q144" s="7"/>
      <c r="R144" s="7"/>
      <c r="S144" s="4"/>
      <c r="T144" s="58"/>
      <c r="U144" s="4"/>
      <c r="V144" s="4"/>
      <c r="W144" s="8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8"/>
      <c r="O145" s="58"/>
      <c r="P145" s="58"/>
      <c r="Q145" s="7"/>
      <c r="R145" s="7"/>
      <c r="S145" s="4"/>
      <c r="T145" s="58"/>
      <c r="U145" s="4"/>
      <c r="V145" s="4"/>
      <c r="W145" s="8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8"/>
      <c r="O146" s="58"/>
      <c r="P146" s="58"/>
      <c r="Q146" s="7"/>
      <c r="R146" s="7"/>
      <c r="S146" s="4"/>
      <c r="T146" s="58"/>
      <c r="U146" s="4"/>
      <c r="V146" s="4"/>
      <c r="W146" s="8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8"/>
      <c r="O147" s="58"/>
      <c r="P147" s="58"/>
      <c r="Q147" s="7"/>
      <c r="R147" s="7"/>
      <c r="S147" s="4"/>
      <c r="T147" s="58"/>
      <c r="U147" s="4"/>
      <c r="V147" s="4"/>
      <c r="W147" s="8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8"/>
      <c r="O148" s="58"/>
      <c r="P148" s="58"/>
      <c r="Q148" s="7"/>
      <c r="R148" s="7"/>
      <c r="S148" s="4"/>
      <c r="T148" s="58"/>
      <c r="U148" s="4"/>
      <c r="V148" s="4"/>
      <c r="W148" s="8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8"/>
      <c r="O149" s="58"/>
      <c r="P149" s="58"/>
      <c r="Q149" s="7"/>
      <c r="R149" s="7"/>
      <c r="S149" s="4"/>
      <c r="T149" s="58"/>
      <c r="U149" s="4"/>
      <c r="V149" s="4"/>
      <c r="W149" s="8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8"/>
      <c r="O150" s="58"/>
      <c r="P150" s="58"/>
      <c r="Q150" s="7"/>
      <c r="R150" s="7"/>
      <c r="S150" s="4"/>
      <c r="T150" s="58"/>
      <c r="U150" s="4"/>
      <c r="V150" s="4"/>
      <c r="W150" s="8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8"/>
      <c r="O151" s="58"/>
      <c r="P151" s="58"/>
      <c r="Q151" s="7"/>
      <c r="R151" s="7"/>
      <c r="S151" s="4"/>
      <c r="T151" s="58"/>
      <c r="U151" s="4"/>
      <c r="V151" s="4"/>
      <c r="W151" s="8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8"/>
      <c r="O152" s="58"/>
      <c r="P152" s="58"/>
      <c r="Q152" s="7"/>
      <c r="R152" s="7"/>
      <c r="S152" s="4"/>
      <c r="T152" s="58"/>
      <c r="U152" s="4"/>
      <c r="V152" s="4"/>
      <c r="W152" s="8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8"/>
      <c r="O153" s="58"/>
      <c r="P153" s="58"/>
      <c r="Q153" s="7"/>
      <c r="R153" s="7"/>
      <c r="S153" s="4"/>
      <c r="T153" s="58"/>
      <c r="U153" s="4"/>
      <c r="V153" s="4"/>
      <c r="W153" s="8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8"/>
      <c r="O154" s="58"/>
      <c r="P154" s="58"/>
      <c r="Q154" s="7"/>
      <c r="R154" s="7"/>
      <c r="S154" s="4"/>
      <c r="T154" s="58"/>
      <c r="U154" s="4"/>
      <c r="V154" s="4"/>
      <c r="W154" s="8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8"/>
      <c r="O155" s="58"/>
      <c r="P155" s="58"/>
      <c r="Q155" s="7"/>
      <c r="R155" s="7"/>
      <c r="S155" s="4"/>
      <c r="T155" s="58"/>
      <c r="U155" s="4"/>
      <c r="V155" s="4"/>
      <c r="W155" s="8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8"/>
      <c r="O156" s="58"/>
      <c r="P156" s="58"/>
      <c r="Q156" s="7"/>
      <c r="R156" s="7"/>
      <c r="S156" s="4"/>
      <c r="T156" s="58"/>
      <c r="U156" s="4"/>
      <c r="V156" s="4"/>
      <c r="W156" s="8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8"/>
      <c r="O157" s="58"/>
      <c r="P157" s="58"/>
      <c r="Q157" s="7"/>
      <c r="R157" s="7"/>
      <c r="S157" s="4"/>
      <c r="T157" s="58"/>
      <c r="U157" s="4"/>
      <c r="V157" s="4"/>
      <c r="W157" s="8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8"/>
      <c r="O158" s="58"/>
      <c r="P158" s="58"/>
      <c r="Q158" s="7"/>
      <c r="R158" s="7"/>
      <c r="S158" s="4"/>
      <c r="T158" s="58"/>
      <c r="U158" s="4"/>
      <c r="V158" s="4"/>
      <c r="W158" s="8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8"/>
      <c r="O159" s="58"/>
      <c r="P159" s="58"/>
      <c r="Q159" s="7"/>
      <c r="R159" s="7"/>
      <c r="S159" s="4"/>
      <c r="T159" s="58"/>
      <c r="U159" s="4"/>
      <c r="V159" s="4"/>
      <c r="W159" s="8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8"/>
      <c r="O160" s="58"/>
      <c r="P160" s="58"/>
      <c r="Q160" s="7"/>
      <c r="R160" s="7"/>
      <c r="S160" s="4"/>
      <c r="T160" s="58"/>
      <c r="U160" s="4"/>
      <c r="V160" s="4"/>
      <c r="W160" s="8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8"/>
      <c r="O161" s="58"/>
      <c r="P161" s="58"/>
      <c r="Q161" s="7"/>
      <c r="R161" s="7"/>
      <c r="S161" s="4"/>
      <c r="T161" s="58"/>
      <c r="U161" s="4"/>
      <c r="V161" s="4"/>
      <c r="W161" s="8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8"/>
      <c r="O162" s="58"/>
      <c r="P162" s="58"/>
      <c r="Q162" s="7"/>
      <c r="R162" s="7"/>
      <c r="S162" s="4"/>
      <c r="T162" s="58"/>
      <c r="U162" s="4"/>
      <c r="V162" s="4"/>
      <c r="W162" s="8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8"/>
      <c r="O163" s="58"/>
      <c r="P163" s="58"/>
      <c r="Q163" s="7"/>
      <c r="R163" s="7"/>
      <c r="S163" s="4"/>
      <c r="T163" s="58"/>
      <c r="U163" s="4"/>
      <c r="V163" s="4"/>
      <c r="W163" s="8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8"/>
      <c r="O164" s="58"/>
      <c r="P164" s="58"/>
      <c r="Q164" s="7"/>
      <c r="R164" s="7"/>
      <c r="S164" s="4"/>
      <c r="T164" s="58"/>
      <c r="U164" s="4"/>
      <c r="V164" s="4"/>
      <c r="W164" s="8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8"/>
      <c r="O165" s="58"/>
      <c r="P165" s="58"/>
      <c r="Q165" s="7"/>
      <c r="R165" s="7"/>
      <c r="S165" s="4"/>
      <c r="T165" s="58"/>
      <c r="U165" s="4"/>
      <c r="V165" s="4"/>
      <c r="W165" s="8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8"/>
      <c r="O166" s="58"/>
      <c r="P166" s="58"/>
      <c r="Q166" s="7"/>
      <c r="R166" s="7"/>
      <c r="S166" s="4"/>
      <c r="T166" s="58"/>
      <c r="U166" s="4"/>
      <c r="V166" s="4"/>
      <c r="W166" s="8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8"/>
      <c r="O167" s="58"/>
      <c r="P167" s="58"/>
      <c r="Q167" s="7"/>
      <c r="R167" s="7"/>
      <c r="S167" s="4"/>
      <c r="T167" s="58"/>
      <c r="U167" s="4"/>
      <c r="V167" s="4"/>
      <c r="W167" s="8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8"/>
      <c r="O168" s="58"/>
      <c r="P168" s="58"/>
      <c r="Q168" s="7"/>
      <c r="R168" s="7"/>
      <c r="S168" s="4"/>
      <c r="T168" s="58"/>
      <c r="U168" s="4"/>
      <c r="V168" s="4"/>
      <c r="W168" s="8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8"/>
      <c r="O169" s="58"/>
      <c r="P169" s="58"/>
      <c r="Q169" s="7"/>
      <c r="R169" s="7"/>
      <c r="S169" s="4"/>
      <c r="T169" s="58"/>
      <c r="U169" s="4"/>
      <c r="V169" s="4"/>
      <c r="W169" s="8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8"/>
      <c r="O170" s="58"/>
      <c r="P170" s="58"/>
      <c r="Q170" s="7"/>
      <c r="R170" s="7"/>
      <c r="S170" s="4"/>
      <c r="T170" s="58"/>
      <c r="U170" s="4"/>
      <c r="V170" s="4"/>
      <c r="W170" s="8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8"/>
      <c r="O171" s="58"/>
      <c r="P171" s="58"/>
      <c r="Q171" s="7"/>
      <c r="R171" s="7"/>
      <c r="S171" s="4"/>
      <c r="T171" s="58"/>
      <c r="U171" s="4"/>
      <c r="V171" s="4"/>
      <c r="W171" s="8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8"/>
      <c r="O172" s="58"/>
      <c r="P172" s="58"/>
      <c r="Q172" s="7"/>
      <c r="R172" s="7"/>
      <c r="S172" s="4"/>
      <c r="T172" s="58"/>
      <c r="U172" s="4"/>
      <c r="V172" s="4"/>
      <c r="W172" s="8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8"/>
      <c r="O173" s="58"/>
      <c r="P173" s="58"/>
      <c r="Q173" s="7"/>
      <c r="R173" s="7"/>
      <c r="S173" s="4"/>
      <c r="T173" s="58"/>
      <c r="U173" s="4"/>
      <c r="V173" s="4"/>
      <c r="W173" s="8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8"/>
      <c r="O174" s="58"/>
      <c r="P174" s="58"/>
      <c r="Q174" s="7"/>
      <c r="R174" s="7"/>
      <c r="S174" s="4"/>
      <c r="T174" s="58"/>
      <c r="U174" s="4"/>
      <c r="V174" s="4"/>
      <c r="W174" s="8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8"/>
      <c r="O175" s="58"/>
      <c r="P175" s="58"/>
      <c r="Q175" s="7"/>
      <c r="R175" s="7"/>
      <c r="S175" s="4"/>
      <c r="T175" s="58"/>
      <c r="U175" s="4"/>
      <c r="V175" s="4"/>
      <c r="W175" s="8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8"/>
      <c r="O176" s="58"/>
      <c r="P176" s="58"/>
      <c r="Q176" s="7"/>
      <c r="R176" s="7"/>
      <c r="S176" s="4"/>
      <c r="T176" s="58"/>
      <c r="U176" s="4"/>
      <c r="V176" s="4"/>
      <c r="W176" s="8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8"/>
      <c r="O177" s="58"/>
      <c r="P177" s="58"/>
      <c r="Q177" s="7"/>
      <c r="R177" s="7"/>
      <c r="S177" s="4"/>
      <c r="T177" s="58"/>
      <c r="U177" s="4"/>
      <c r="V177" s="4"/>
      <c r="W177" s="8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8"/>
      <c r="O178" s="58"/>
      <c r="P178" s="58"/>
      <c r="Q178" s="7"/>
      <c r="R178" s="7"/>
      <c r="S178" s="4"/>
      <c r="T178" s="58"/>
      <c r="U178" s="4"/>
      <c r="V178" s="4"/>
      <c r="W178" s="8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8"/>
      <c r="O179" s="58"/>
      <c r="P179" s="58"/>
      <c r="Q179" s="7"/>
      <c r="R179" s="7"/>
      <c r="S179" s="4"/>
      <c r="T179" s="58"/>
      <c r="U179" s="4"/>
      <c r="V179" s="4"/>
      <c r="W179" s="8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8"/>
      <c r="O180" s="58"/>
      <c r="P180" s="58"/>
      <c r="Q180" s="7"/>
      <c r="R180" s="7"/>
      <c r="S180" s="4"/>
      <c r="T180" s="58"/>
      <c r="U180" s="4"/>
      <c r="V180" s="4"/>
      <c r="W180" s="8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8"/>
      <c r="O181" s="58"/>
      <c r="P181" s="58"/>
      <c r="Q181" s="7"/>
      <c r="R181" s="7"/>
      <c r="S181" s="4"/>
      <c r="T181" s="58"/>
      <c r="U181" s="4"/>
      <c r="V181" s="4"/>
      <c r="W181" s="8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8"/>
      <c r="O182" s="58"/>
      <c r="P182" s="58"/>
      <c r="Q182" s="7"/>
      <c r="R182" s="7"/>
      <c r="S182" s="4"/>
      <c r="T182" s="58"/>
      <c r="U182" s="4"/>
      <c r="V182" s="4"/>
      <c r="W182" s="8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8"/>
      <c r="O183" s="58"/>
      <c r="P183" s="58"/>
      <c r="Q183" s="7"/>
      <c r="R183" s="7"/>
      <c r="S183" s="4"/>
      <c r="T183" s="58"/>
      <c r="U183" s="4"/>
      <c r="V183" s="4"/>
      <c r="W183" s="8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8"/>
      <c r="O184" s="58"/>
      <c r="P184" s="58"/>
      <c r="Q184" s="7"/>
      <c r="R184" s="7"/>
      <c r="S184" s="4"/>
      <c r="T184" s="58"/>
      <c r="U184" s="4"/>
      <c r="V184" s="4"/>
      <c r="W184" s="8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8"/>
      <c r="O185" s="58"/>
      <c r="P185" s="58"/>
      <c r="Q185" s="7"/>
      <c r="R185" s="7"/>
      <c r="S185" s="4"/>
      <c r="T185" s="58"/>
      <c r="U185" s="4"/>
      <c r="V185" s="4"/>
      <c r="W185" s="8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8"/>
      <c r="O186" s="58"/>
      <c r="P186" s="58"/>
      <c r="Q186" s="7"/>
      <c r="R186" s="7"/>
      <c r="S186" s="4"/>
      <c r="T186" s="58"/>
      <c r="U186" s="4"/>
      <c r="V186" s="4"/>
      <c r="W186" s="8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8"/>
      <c r="O187" s="58"/>
      <c r="P187" s="58"/>
      <c r="Q187" s="7"/>
      <c r="R187" s="7"/>
      <c r="S187" s="4"/>
      <c r="T187" s="58"/>
      <c r="U187" s="4"/>
      <c r="V187" s="4"/>
      <c r="W187" s="8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8"/>
      <c r="O188" s="58"/>
      <c r="P188" s="58"/>
      <c r="Q188" s="7"/>
      <c r="R188" s="7"/>
      <c r="S188" s="4"/>
      <c r="T188" s="58"/>
      <c r="U188" s="4"/>
      <c r="V188" s="4"/>
      <c r="W188" s="8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8"/>
      <c r="O189" s="58"/>
      <c r="P189" s="58"/>
      <c r="Q189" s="7"/>
      <c r="R189" s="7"/>
      <c r="S189" s="4"/>
      <c r="T189" s="58"/>
      <c r="U189" s="4"/>
      <c r="V189" s="4"/>
      <c r="W189" s="8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8"/>
      <c r="O190" s="58"/>
      <c r="P190" s="58"/>
      <c r="Q190" s="7"/>
      <c r="R190" s="7"/>
      <c r="S190" s="4"/>
      <c r="T190" s="58"/>
      <c r="U190" s="4"/>
      <c r="V190" s="4"/>
      <c r="W190" s="8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8"/>
      <c r="O191" s="58"/>
      <c r="P191" s="58"/>
      <c r="Q191" s="7"/>
      <c r="R191" s="7"/>
      <c r="S191" s="4"/>
      <c r="T191" s="58"/>
      <c r="U191" s="4"/>
      <c r="V191" s="4"/>
      <c r="W191" s="8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8"/>
      <c r="O192" s="58"/>
      <c r="P192" s="58"/>
      <c r="Q192" s="7"/>
      <c r="R192" s="7"/>
      <c r="S192" s="4"/>
      <c r="T192" s="58"/>
      <c r="U192" s="4"/>
      <c r="V192" s="4"/>
      <c r="W192" s="8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8"/>
      <c r="O193" s="58"/>
      <c r="P193" s="58"/>
      <c r="Q193" s="7"/>
      <c r="R193" s="7"/>
      <c r="S193" s="4"/>
      <c r="T193" s="58"/>
      <c r="U193" s="4"/>
      <c r="V193" s="4"/>
      <c r="W193" s="8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8"/>
      <c r="O194" s="58"/>
      <c r="P194" s="58"/>
      <c r="Q194" s="7"/>
      <c r="R194" s="7"/>
      <c r="S194" s="4"/>
      <c r="T194" s="58"/>
      <c r="U194" s="4"/>
      <c r="V194" s="4"/>
      <c r="W194" s="8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8"/>
      <c r="O195" s="58"/>
      <c r="P195" s="58"/>
      <c r="Q195" s="7"/>
      <c r="R195" s="7"/>
      <c r="S195" s="4"/>
      <c r="T195" s="58"/>
      <c r="U195" s="4"/>
      <c r="V195" s="4"/>
      <c r="W195" s="8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8"/>
      <c r="O196" s="58"/>
      <c r="P196" s="58"/>
      <c r="Q196" s="7"/>
      <c r="R196" s="7"/>
      <c r="S196" s="4"/>
      <c r="T196" s="58"/>
      <c r="U196" s="4"/>
      <c r="V196" s="4"/>
      <c r="W196" s="8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8"/>
      <c r="O197" s="58"/>
      <c r="P197" s="58"/>
      <c r="Q197" s="7"/>
      <c r="R197" s="7"/>
      <c r="S197" s="4"/>
      <c r="T197" s="58"/>
      <c r="U197" s="4"/>
      <c r="V197" s="4"/>
      <c r="W197" s="8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8"/>
      <c r="O198" s="58"/>
      <c r="P198" s="58"/>
      <c r="Q198" s="7"/>
      <c r="R198" s="7"/>
      <c r="S198" s="4"/>
      <c r="T198" s="58"/>
      <c r="U198" s="4"/>
      <c r="V198" s="4"/>
      <c r="W198" s="8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8"/>
      <c r="O199" s="58"/>
      <c r="P199" s="58"/>
      <c r="Q199" s="7"/>
      <c r="R199" s="7"/>
      <c r="S199" s="4"/>
      <c r="T199" s="58"/>
      <c r="U199" s="4"/>
      <c r="V199" s="4"/>
      <c r="W199" s="8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8"/>
      <c r="O200" s="58"/>
      <c r="P200" s="58"/>
      <c r="Q200" s="7"/>
      <c r="R200" s="7"/>
      <c r="S200" s="4"/>
      <c r="T200" s="58"/>
      <c r="U200" s="4"/>
      <c r="V200" s="4"/>
      <c r="W200" s="8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8"/>
      <c r="O201" s="58"/>
      <c r="P201" s="58"/>
      <c r="Q201" s="7"/>
      <c r="R201" s="7"/>
      <c r="S201" s="4"/>
      <c r="T201" s="58"/>
      <c r="U201" s="4"/>
      <c r="V201" s="4"/>
      <c r="W201" s="8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8"/>
      <c r="O202" s="58"/>
      <c r="P202" s="58"/>
      <c r="Q202" s="7"/>
      <c r="R202" s="7"/>
      <c r="S202" s="4"/>
      <c r="T202" s="58"/>
      <c r="U202" s="4"/>
      <c r="V202" s="4"/>
      <c r="W202" s="8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8"/>
      <c r="O203" s="58"/>
      <c r="P203" s="58"/>
      <c r="Q203" s="7"/>
      <c r="R203" s="7"/>
      <c r="S203" s="4"/>
      <c r="T203" s="58"/>
      <c r="U203" s="4"/>
      <c r="V203" s="4"/>
      <c r="W203" s="8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8"/>
      <c r="O204" s="58"/>
      <c r="P204" s="58"/>
      <c r="Q204" s="7"/>
      <c r="R204" s="7"/>
      <c r="S204" s="4"/>
      <c r="T204" s="58"/>
      <c r="U204" s="4"/>
      <c r="V204" s="4"/>
      <c r="W204" s="8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8"/>
      <c r="O205" s="58"/>
      <c r="P205" s="58"/>
      <c r="Q205" s="7"/>
      <c r="R205" s="7"/>
      <c r="S205" s="4"/>
      <c r="T205" s="58"/>
      <c r="U205" s="4"/>
      <c r="V205" s="4"/>
      <c r="W205" s="8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8"/>
      <c r="O206" s="58"/>
      <c r="P206" s="58"/>
      <c r="Q206" s="7"/>
      <c r="R206" s="7"/>
      <c r="S206" s="4"/>
      <c r="T206" s="58"/>
      <c r="U206" s="4"/>
      <c r="V206" s="4"/>
      <c r="W206" s="8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8"/>
      <c r="O207" s="58"/>
      <c r="P207" s="58"/>
      <c r="Q207" s="7"/>
      <c r="R207" s="7"/>
      <c r="S207" s="4"/>
      <c r="T207" s="58"/>
      <c r="U207" s="4"/>
      <c r="V207" s="4"/>
      <c r="W207" s="8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8"/>
      <c r="O208" s="58"/>
      <c r="P208" s="58"/>
      <c r="Q208" s="7"/>
      <c r="R208" s="7"/>
      <c r="S208" s="4"/>
      <c r="T208" s="58"/>
      <c r="U208" s="4"/>
      <c r="V208" s="4"/>
      <c r="W208" s="8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8"/>
      <c r="O209" s="58"/>
      <c r="P209" s="58"/>
      <c r="Q209" s="7"/>
      <c r="R209" s="7"/>
      <c r="S209" s="4"/>
      <c r="T209" s="58"/>
      <c r="U209" s="4"/>
      <c r="V209" s="4"/>
      <c r="W209" s="8"/>
    </row>
    <row r="210">
      <c r="A210" s="4"/>
      <c r="B210" s="4"/>
      <c r="C210" s="4"/>
      <c r="D210" s="4"/>
      <c r="E210" s="4"/>
      <c r="F210" s="5"/>
      <c r="G210" s="5"/>
      <c r="H210" s="4"/>
      <c r="I210" s="6"/>
      <c r="J210" s="4"/>
      <c r="K210" s="4"/>
      <c r="L210" s="4"/>
      <c r="M210" s="4"/>
      <c r="N210" s="58"/>
      <c r="O210" s="58"/>
      <c r="P210" s="58"/>
      <c r="Q210" s="7"/>
      <c r="R210" s="7"/>
      <c r="S210" s="4"/>
      <c r="T210" s="58"/>
      <c r="U210" s="4"/>
      <c r="V210" s="4"/>
      <c r="W210" s="8"/>
    </row>
    <row r="211">
      <c r="A211" s="4"/>
      <c r="B211" s="4"/>
      <c r="C211" s="4"/>
      <c r="D211" s="4"/>
      <c r="E211" s="4"/>
      <c r="F211" s="5"/>
      <c r="G211" s="5"/>
      <c r="H211" s="4"/>
      <c r="I211" s="6"/>
      <c r="J211" s="4"/>
      <c r="K211" s="4"/>
      <c r="L211" s="4"/>
      <c r="M211" s="4"/>
      <c r="N211" s="58"/>
      <c r="O211" s="58"/>
      <c r="P211" s="58"/>
      <c r="Q211" s="7"/>
      <c r="R211" s="7"/>
      <c r="S211" s="4"/>
      <c r="T211" s="58"/>
      <c r="U211" s="4"/>
      <c r="V211" s="4"/>
      <c r="W211" s="8"/>
    </row>
    <row r="212">
      <c r="A212" s="4"/>
      <c r="B212" s="4"/>
      <c r="C212" s="4"/>
      <c r="D212" s="4"/>
      <c r="E212" s="4"/>
      <c r="F212" s="5"/>
      <c r="G212" s="5"/>
      <c r="H212" s="4"/>
      <c r="I212" s="6"/>
      <c r="J212" s="4"/>
      <c r="K212" s="4"/>
      <c r="L212" s="4"/>
      <c r="M212" s="4"/>
      <c r="N212" s="58"/>
      <c r="O212" s="58"/>
      <c r="P212" s="58"/>
      <c r="Q212" s="7"/>
      <c r="R212" s="7"/>
      <c r="S212" s="4"/>
      <c r="T212" s="58"/>
      <c r="U212" s="4"/>
      <c r="V212" s="4"/>
      <c r="W212" s="8"/>
    </row>
    <row r="213">
      <c r="A213" s="4"/>
      <c r="B213" s="4"/>
      <c r="C213" s="4"/>
      <c r="D213" s="4"/>
      <c r="E213" s="4"/>
      <c r="F213" s="5"/>
      <c r="G213" s="5"/>
      <c r="H213" s="4"/>
      <c r="I213" s="6"/>
      <c r="J213" s="4"/>
      <c r="K213" s="4"/>
      <c r="L213" s="4"/>
      <c r="M213" s="4"/>
      <c r="N213" s="58"/>
      <c r="O213" s="58"/>
      <c r="P213" s="58"/>
      <c r="Q213" s="7"/>
      <c r="R213" s="7"/>
      <c r="S213" s="4"/>
      <c r="T213" s="58"/>
      <c r="U213" s="4"/>
      <c r="V213" s="4"/>
      <c r="W213" s="8"/>
    </row>
    <row r="214">
      <c r="A214" s="4"/>
      <c r="B214" s="4"/>
      <c r="C214" s="4"/>
      <c r="D214" s="4"/>
      <c r="E214" s="4"/>
      <c r="F214" s="5"/>
      <c r="G214" s="5"/>
      <c r="H214" s="4"/>
      <c r="I214" s="6"/>
      <c r="J214" s="4"/>
      <c r="K214" s="4"/>
      <c r="L214" s="4"/>
      <c r="M214" s="4"/>
      <c r="N214" s="58"/>
      <c r="O214" s="58"/>
      <c r="P214" s="58"/>
      <c r="Q214" s="7"/>
      <c r="R214" s="7"/>
      <c r="S214" s="4"/>
      <c r="T214" s="58"/>
      <c r="U214" s="4"/>
      <c r="V214" s="4"/>
      <c r="W214" s="8"/>
    </row>
    <row r="215">
      <c r="A215" s="4"/>
      <c r="B215" s="4"/>
      <c r="C215" s="4"/>
      <c r="D215" s="4"/>
      <c r="E215" s="4"/>
      <c r="F215" s="5"/>
      <c r="G215" s="5"/>
      <c r="H215" s="4"/>
      <c r="I215" s="6"/>
      <c r="J215" s="4"/>
      <c r="K215" s="4"/>
      <c r="L215" s="4"/>
      <c r="M215" s="4"/>
      <c r="N215" s="58"/>
      <c r="O215" s="58"/>
      <c r="P215" s="58"/>
      <c r="Q215" s="7"/>
      <c r="R215" s="7"/>
      <c r="S215" s="4"/>
      <c r="T215" s="58"/>
      <c r="U215" s="4"/>
      <c r="V215" s="4"/>
      <c r="W215" s="8"/>
    </row>
    <row r="216">
      <c r="A216" s="4"/>
      <c r="B216" s="4"/>
      <c r="C216" s="4"/>
      <c r="D216" s="4"/>
      <c r="E216" s="4"/>
      <c r="F216" s="5"/>
      <c r="G216" s="5"/>
      <c r="H216" s="4"/>
      <c r="I216" s="6"/>
      <c r="J216" s="4"/>
      <c r="K216" s="4"/>
      <c r="L216" s="4"/>
      <c r="M216" s="4"/>
      <c r="N216" s="58"/>
      <c r="O216" s="58"/>
      <c r="P216" s="58"/>
      <c r="Q216" s="7"/>
      <c r="R216" s="7"/>
      <c r="S216" s="4"/>
      <c r="T216" s="58"/>
      <c r="U216" s="4"/>
      <c r="V216" s="4"/>
      <c r="W216" s="8"/>
    </row>
    <row r="217">
      <c r="A217" s="4"/>
      <c r="B217" s="4"/>
      <c r="C217" s="4"/>
      <c r="D217" s="4"/>
      <c r="E217" s="4"/>
      <c r="F217" s="5"/>
      <c r="G217" s="5"/>
      <c r="H217" s="4"/>
      <c r="I217" s="6"/>
      <c r="J217" s="4"/>
      <c r="K217" s="4"/>
      <c r="L217" s="4"/>
      <c r="M217" s="4"/>
      <c r="N217" s="58"/>
      <c r="O217" s="58"/>
      <c r="P217" s="58"/>
      <c r="Q217" s="7"/>
      <c r="R217" s="7"/>
      <c r="S217" s="4"/>
      <c r="T217" s="58"/>
      <c r="U217" s="4"/>
      <c r="V217" s="4"/>
      <c r="W217" s="8"/>
    </row>
    <row r="218">
      <c r="A218" s="4"/>
      <c r="B218" s="4"/>
      <c r="C218" s="4"/>
      <c r="D218" s="4"/>
      <c r="E218" s="4"/>
      <c r="F218" s="5"/>
      <c r="G218" s="5"/>
      <c r="H218" s="4"/>
      <c r="I218" s="6"/>
      <c r="J218" s="4"/>
      <c r="K218" s="4"/>
      <c r="L218" s="4"/>
      <c r="M218" s="4"/>
      <c r="N218" s="58"/>
      <c r="O218" s="58"/>
      <c r="P218" s="58"/>
      <c r="Q218" s="7"/>
      <c r="R218" s="7"/>
      <c r="S218" s="4"/>
      <c r="T218" s="58"/>
      <c r="U218" s="4"/>
      <c r="V218" s="4"/>
      <c r="W218" s="8"/>
    </row>
    <row r="219">
      <c r="A219" s="4"/>
      <c r="B219" s="4"/>
      <c r="C219" s="4"/>
      <c r="D219" s="4"/>
      <c r="E219" s="4"/>
      <c r="F219" s="5"/>
      <c r="G219" s="5"/>
      <c r="H219" s="4"/>
      <c r="I219" s="6"/>
      <c r="J219" s="4"/>
      <c r="K219" s="4"/>
      <c r="L219" s="4"/>
      <c r="M219" s="4"/>
      <c r="N219" s="58"/>
      <c r="O219" s="58"/>
      <c r="P219" s="58"/>
      <c r="Q219" s="7"/>
      <c r="R219" s="7"/>
      <c r="S219" s="4"/>
      <c r="T219" s="58"/>
      <c r="U219" s="4"/>
      <c r="V219" s="4"/>
      <c r="W219" s="8"/>
    </row>
    <row r="220">
      <c r="A220" s="4"/>
      <c r="B220" s="4"/>
      <c r="C220" s="4"/>
      <c r="D220" s="4"/>
      <c r="E220" s="4"/>
      <c r="F220" s="5"/>
      <c r="G220" s="5"/>
      <c r="H220" s="4"/>
      <c r="I220" s="6"/>
      <c r="J220" s="4"/>
      <c r="K220" s="4"/>
      <c r="L220" s="4"/>
      <c r="M220" s="4"/>
      <c r="N220" s="58"/>
      <c r="O220" s="58"/>
      <c r="P220" s="58"/>
      <c r="Q220" s="7"/>
      <c r="R220" s="7"/>
      <c r="S220" s="4"/>
      <c r="T220" s="58"/>
      <c r="U220" s="4"/>
      <c r="V220" s="4"/>
      <c r="W220" s="8"/>
    </row>
    <row r="221">
      <c r="A221" s="4"/>
      <c r="B221" s="4"/>
      <c r="C221" s="4"/>
      <c r="D221" s="4"/>
      <c r="E221" s="4"/>
      <c r="F221" s="5"/>
      <c r="G221" s="5"/>
      <c r="H221" s="4"/>
      <c r="I221" s="6"/>
      <c r="J221" s="4"/>
      <c r="K221" s="4"/>
      <c r="L221" s="4"/>
      <c r="M221" s="4"/>
      <c r="N221" s="58"/>
      <c r="O221" s="58"/>
      <c r="P221" s="58"/>
      <c r="Q221" s="7"/>
      <c r="R221" s="7"/>
      <c r="S221" s="4"/>
      <c r="T221" s="58"/>
      <c r="U221" s="4"/>
      <c r="V221" s="4"/>
      <c r="W221" s="8"/>
    </row>
    <row r="222">
      <c r="A222" s="4"/>
      <c r="B222" s="4"/>
      <c r="C222" s="4"/>
      <c r="D222" s="4"/>
      <c r="E222" s="4"/>
      <c r="F222" s="5"/>
      <c r="G222" s="5"/>
      <c r="H222" s="4"/>
      <c r="I222" s="6"/>
      <c r="J222" s="4"/>
      <c r="K222" s="4"/>
      <c r="L222" s="4"/>
      <c r="M222" s="4"/>
      <c r="N222" s="58"/>
      <c r="O222" s="58"/>
      <c r="P222" s="58"/>
      <c r="Q222" s="7"/>
      <c r="R222" s="7"/>
      <c r="S222" s="4"/>
      <c r="T222" s="58"/>
      <c r="U222" s="4"/>
      <c r="V222" s="4"/>
      <c r="W222" s="8"/>
    </row>
    <row r="223">
      <c r="A223" s="4"/>
      <c r="B223" s="4"/>
      <c r="C223" s="4"/>
      <c r="D223" s="4"/>
      <c r="E223" s="4"/>
      <c r="F223" s="5"/>
      <c r="G223" s="5"/>
      <c r="H223" s="4"/>
      <c r="I223" s="6"/>
      <c r="J223" s="4"/>
      <c r="K223" s="4"/>
      <c r="L223" s="4"/>
      <c r="M223" s="4"/>
      <c r="N223" s="58"/>
      <c r="O223" s="58"/>
      <c r="P223" s="58"/>
      <c r="Q223" s="7"/>
      <c r="R223" s="7"/>
      <c r="S223" s="4"/>
      <c r="T223" s="58"/>
      <c r="U223" s="4"/>
      <c r="V223" s="4"/>
      <c r="W223" s="8"/>
    </row>
    <row r="224">
      <c r="A224" s="4"/>
      <c r="B224" s="4"/>
      <c r="C224" s="4"/>
      <c r="D224" s="4"/>
      <c r="E224" s="4"/>
      <c r="F224" s="5"/>
      <c r="G224" s="5"/>
      <c r="H224" s="4"/>
      <c r="I224" s="6"/>
      <c r="J224" s="4"/>
      <c r="K224" s="4"/>
      <c r="L224" s="4"/>
      <c r="M224" s="4"/>
      <c r="N224" s="58"/>
      <c r="O224" s="58"/>
      <c r="P224" s="58"/>
      <c r="Q224" s="7"/>
      <c r="R224" s="7"/>
      <c r="S224" s="4"/>
      <c r="T224" s="58"/>
      <c r="U224" s="4"/>
      <c r="V224" s="4"/>
      <c r="W224" s="8"/>
    </row>
    <row r="225">
      <c r="A225" s="4"/>
      <c r="B225" s="4"/>
      <c r="C225" s="4"/>
      <c r="D225" s="4"/>
      <c r="E225" s="4"/>
      <c r="F225" s="5"/>
      <c r="G225" s="5"/>
      <c r="H225" s="4"/>
      <c r="I225" s="6"/>
      <c r="J225" s="4"/>
      <c r="K225" s="4"/>
      <c r="L225" s="4"/>
      <c r="M225" s="4"/>
      <c r="N225" s="58"/>
      <c r="O225" s="58"/>
      <c r="P225" s="58"/>
      <c r="Q225" s="7"/>
      <c r="R225" s="7"/>
      <c r="S225" s="4"/>
      <c r="T225" s="58"/>
      <c r="U225" s="4"/>
      <c r="V225" s="4"/>
      <c r="W225" s="8"/>
    </row>
    <row r="226">
      <c r="A226" s="4"/>
      <c r="B226" s="4"/>
      <c r="C226" s="4"/>
      <c r="D226" s="4"/>
      <c r="E226" s="4"/>
      <c r="F226" s="5"/>
      <c r="G226" s="5"/>
      <c r="H226" s="4"/>
      <c r="I226" s="6"/>
      <c r="J226" s="4"/>
      <c r="K226" s="4"/>
      <c r="L226" s="4"/>
      <c r="M226" s="4"/>
      <c r="N226" s="58"/>
      <c r="O226" s="58"/>
      <c r="P226" s="58"/>
      <c r="Q226" s="7"/>
      <c r="R226" s="7"/>
      <c r="S226" s="4"/>
      <c r="T226" s="58"/>
      <c r="U226" s="4"/>
      <c r="V226" s="4"/>
      <c r="W226" s="8"/>
    </row>
    <row r="227">
      <c r="N227" s="58"/>
      <c r="O227" s="58"/>
      <c r="P227" s="58"/>
      <c r="T227" s="58"/>
    </row>
    <row r="228">
      <c r="N228" s="58"/>
      <c r="O228" s="58"/>
      <c r="P228" s="58"/>
      <c r="T228" s="58"/>
    </row>
    <row r="229">
      <c r="N229" s="58"/>
      <c r="O229" s="58"/>
      <c r="P229" s="58"/>
      <c r="T229" s="58"/>
    </row>
    <row r="230">
      <c r="N230" s="58"/>
      <c r="O230" s="58"/>
      <c r="P230" s="58"/>
      <c r="T230" s="58"/>
    </row>
    <row r="231">
      <c r="N231" s="58"/>
      <c r="O231" s="58"/>
      <c r="P231" s="58"/>
      <c r="T231" s="58"/>
    </row>
    <row r="232">
      <c r="N232" s="58"/>
      <c r="O232" s="58"/>
      <c r="P232" s="58"/>
      <c r="T232" s="58"/>
    </row>
    <row r="233">
      <c r="N233" s="58"/>
      <c r="O233" s="58"/>
      <c r="P233" s="58"/>
      <c r="T233" s="58"/>
    </row>
    <row r="234">
      <c r="N234" s="58"/>
      <c r="O234" s="58"/>
      <c r="P234" s="58"/>
      <c r="T234" s="58"/>
    </row>
    <row r="235">
      <c r="N235" s="58"/>
      <c r="O235" s="58"/>
      <c r="P235" s="58"/>
      <c r="T235" s="58"/>
    </row>
    <row r="236">
      <c r="N236" s="58"/>
      <c r="O236" s="58"/>
      <c r="P236" s="58"/>
      <c r="T236" s="58"/>
    </row>
    <row r="237">
      <c r="N237" s="58"/>
      <c r="O237" s="58"/>
      <c r="P237" s="58"/>
      <c r="T237" s="58"/>
    </row>
    <row r="238">
      <c r="N238" s="58"/>
      <c r="O238" s="58"/>
      <c r="P238" s="58"/>
      <c r="T238" s="58"/>
    </row>
    <row r="239">
      <c r="N239" s="58"/>
      <c r="O239" s="58"/>
      <c r="P239" s="58"/>
      <c r="T239" s="58"/>
    </row>
    <row r="240">
      <c r="N240" s="58"/>
      <c r="O240" s="58"/>
      <c r="P240" s="58"/>
      <c r="T240" s="58"/>
    </row>
    <row r="241">
      <c r="N241" s="58"/>
      <c r="O241" s="58"/>
      <c r="P241" s="58"/>
      <c r="T241" s="58"/>
    </row>
    <row r="242">
      <c r="N242" s="58"/>
      <c r="O242" s="58"/>
      <c r="P242" s="58"/>
      <c r="T242" s="58"/>
    </row>
    <row r="243">
      <c r="N243" s="58"/>
      <c r="O243" s="58"/>
      <c r="P243" s="58"/>
      <c r="T243" s="58"/>
    </row>
    <row r="244">
      <c r="N244" s="58"/>
      <c r="O244" s="58"/>
      <c r="P244" s="58"/>
      <c r="T244" s="58"/>
    </row>
    <row r="245">
      <c r="N245" s="58"/>
      <c r="O245" s="58"/>
      <c r="P245" s="58"/>
      <c r="T245" s="58"/>
    </row>
    <row r="246">
      <c r="N246" s="58"/>
      <c r="O246" s="58"/>
      <c r="P246" s="58"/>
      <c r="T246" s="58"/>
    </row>
    <row r="247">
      <c r="N247" s="58"/>
      <c r="O247" s="58"/>
      <c r="P247" s="58"/>
      <c r="T247" s="58"/>
    </row>
    <row r="248">
      <c r="N248" s="58"/>
      <c r="O248" s="58"/>
      <c r="P248" s="58"/>
      <c r="T248" s="58"/>
    </row>
    <row r="249">
      <c r="N249" s="58"/>
      <c r="O249" s="58"/>
      <c r="P249" s="58"/>
      <c r="T249" s="58"/>
    </row>
    <row r="250">
      <c r="N250" s="58"/>
      <c r="O250" s="58"/>
      <c r="P250" s="58"/>
      <c r="T250" s="58"/>
    </row>
    <row r="251">
      <c r="N251" s="58"/>
      <c r="O251" s="58"/>
      <c r="P251" s="58"/>
      <c r="T251" s="58"/>
    </row>
    <row r="252">
      <c r="N252" s="58"/>
      <c r="O252" s="58"/>
      <c r="P252" s="58"/>
      <c r="T252" s="58"/>
    </row>
    <row r="253">
      <c r="N253" s="58"/>
      <c r="O253" s="58"/>
      <c r="P253" s="58"/>
      <c r="T253" s="58"/>
    </row>
    <row r="254">
      <c r="N254" s="58"/>
      <c r="O254" s="58"/>
      <c r="P254" s="58"/>
      <c r="T254" s="58"/>
    </row>
    <row r="255">
      <c r="N255" s="58"/>
      <c r="O255" s="58"/>
      <c r="P255" s="58"/>
      <c r="T255" s="58"/>
    </row>
    <row r="256">
      <c r="N256" s="58"/>
      <c r="O256" s="58"/>
      <c r="P256" s="58"/>
      <c r="T256" s="58"/>
    </row>
    <row r="257">
      <c r="N257" s="58"/>
      <c r="O257" s="58"/>
      <c r="P257" s="58"/>
      <c r="T257" s="58"/>
    </row>
    <row r="258">
      <c r="N258" s="58"/>
      <c r="O258" s="58"/>
      <c r="P258" s="58"/>
      <c r="T258" s="58"/>
    </row>
    <row r="259">
      <c r="N259" s="58"/>
      <c r="O259" s="58"/>
      <c r="P259" s="58"/>
      <c r="T259" s="58"/>
    </row>
    <row r="260">
      <c r="N260" s="58"/>
      <c r="O260" s="58"/>
      <c r="P260" s="58"/>
      <c r="T260" s="58"/>
    </row>
    <row r="261">
      <c r="N261" s="58"/>
      <c r="O261" s="58"/>
      <c r="P261" s="58"/>
      <c r="T261" s="58"/>
    </row>
    <row r="262">
      <c r="N262" s="58"/>
      <c r="O262" s="58"/>
      <c r="P262" s="58"/>
      <c r="T262" s="58"/>
    </row>
    <row r="263">
      <c r="N263" s="58"/>
      <c r="O263" s="58"/>
      <c r="P263" s="58"/>
      <c r="T263" s="58"/>
    </row>
    <row r="264">
      <c r="N264" s="58"/>
      <c r="O264" s="58"/>
      <c r="P264" s="58"/>
      <c r="T264" s="58"/>
    </row>
    <row r="265">
      <c r="N265" s="58"/>
      <c r="O265" s="58"/>
      <c r="P265" s="58"/>
      <c r="T265" s="58"/>
    </row>
    <row r="266">
      <c r="N266" s="58"/>
      <c r="O266" s="58"/>
      <c r="P266" s="58"/>
      <c r="T266" s="58"/>
    </row>
    <row r="267">
      <c r="N267" s="58"/>
      <c r="O267" s="58"/>
      <c r="P267" s="58"/>
      <c r="T267" s="58"/>
    </row>
    <row r="268">
      <c r="N268" s="58"/>
      <c r="O268" s="58"/>
      <c r="P268" s="58"/>
      <c r="T268" s="58"/>
    </row>
    <row r="269">
      <c r="N269" s="58"/>
      <c r="O269" s="58"/>
      <c r="P269" s="58"/>
      <c r="T269" s="58"/>
    </row>
    <row r="270">
      <c r="N270" s="58"/>
      <c r="O270" s="58"/>
      <c r="P270" s="58"/>
      <c r="T270" s="58"/>
    </row>
    <row r="271">
      <c r="N271" s="58"/>
      <c r="O271" s="58"/>
      <c r="P271" s="58"/>
      <c r="T271" s="58"/>
    </row>
    <row r="272">
      <c r="N272" s="58"/>
      <c r="O272" s="58"/>
      <c r="P272" s="58"/>
      <c r="T272" s="58"/>
    </row>
    <row r="273">
      <c r="N273" s="58"/>
      <c r="O273" s="58"/>
      <c r="P273" s="58"/>
      <c r="T273" s="58"/>
    </row>
    <row r="274">
      <c r="N274" s="58"/>
      <c r="O274" s="58"/>
      <c r="P274" s="58"/>
      <c r="T274" s="58"/>
    </row>
    <row r="275">
      <c r="N275" s="58"/>
      <c r="O275" s="58"/>
      <c r="P275" s="58"/>
      <c r="T275" s="58"/>
    </row>
    <row r="276">
      <c r="N276" s="58"/>
      <c r="O276" s="58"/>
      <c r="P276" s="58"/>
      <c r="T276" s="58"/>
    </row>
    <row r="277">
      <c r="N277" s="58"/>
      <c r="O277" s="58"/>
      <c r="P277" s="58"/>
      <c r="T277" s="58"/>
    </row>
    <row r="278">
      <c r="N278" s="58"/>
      <c r="O278" s="58"/>
      <c r="P278" s="58"/>
      <c r="T278" s="58"/>
    </row>
    <row r="279">
      <c r="N279" s="58"/>
      <c r="O279" s="58"/>
      <c r="P279" s="58"/>
      <c r="T279" s="58"/>
    </row>
    <row r="280">
      <c r="N280" s="58"/>
      <c r="O280" s="58"/>
      <c r="P280" s="58"/>
      <c r="T280" s="58"/>
    </row>
    <row r="281">
      <c r="N281" s="58"/>
      <c r="O281" s="58"/>
      <c r="P281" s="58"/>
      <c r="T281" s="58"/>
    </row>
    <row r="282">
      <c r="N282" s="58"/>
      <c r="O282" s="58"/>
      <c r="P282" s="58"/>
      <c r="T282" s="58"/>
    </row>
    <row r="283">
      <c r="N283" s="58"/>
      <c r="O283" s="58"/>
      <c r="P283" s="58"/>
      <c r="T283" s="58"/>
    </row>
    <row r="284">
      <c r="N284" s="58"/>
      <c r="O284" s="58"/>
      <c r="P284" s="58"/>
      <c r="T284" s="58"/>
    </row>
    <row r="285">
      <c r="N285" s="58"/>
      <c r="O285" s="58"/>
      <c r="P285" s="58"/>
      <c r="T285" s="58"/>
    </row>
    <row r="286">
      <c r="N286" s="58"/>
      <c r="O286" s="58"/>
      <c r="P286" s="58"/>
      <c r="T286" s="58"/>
    </row>
    <row r="287">
      <c r="N287" s="58"/>
      <c r="O287" s="58"/>
      <c r="P287" s="58"/>
      <c r="T287" s="58"/>
    </row>
    <row r="288">
      <c r="N288" s="58"/>
      <c r="O288" s="58"/>
      <c r="P288" s="58"/>
      <c r="T288" s="58"/>
    </row>
    <row r="289">
      <c r="N289" s="58"/>
      <c r="O289" s="58"/>
      <c r="P289" s="58"/>
      <c r="T289" s="58"/>
    </row>
    <row r="290">
      <c r="N290" s="58"/>
      <c r="O290" s="58"/>
      <c r="P290" s="58"/>
      <c r="T290" s="58"/>
    </row>
    <row r="291">
      <c r="N291" s="58"/>
      <c r="O291" s="58"/>
      <c r="P291" s="58"/>
      <c r="T291" s="58"/>
    </row>
    <row r="292">
      <c r="N292" s="58"/>
      <c r="O292" s="58"/>
      <c r="P292" s="58"/>
      <c r="T292" s="58"/>
    </row>
    <row r="293">
      <c r="N293" s="58"/>
      <c r="O293" s="58"/>
      <c r="P293" s="58"/>
      <c r="T293" s="58"/>
    </row>
    <row r="294">
      <c r="N294" s="58"/>
      <c r="O294" s="58"/>
      <c r="P294" s="58"/>
      <c r="T294" s="58"/>
    </row>
    <row r="295">
      <c r="N295" s="58"/>
      <c r="O295" s="58"/>
      <c r="P295" s="58"/>
      <c r="T295" s="58"/>
    </row>
    <row r="296">
      <c r="N296" s="58"/>
      <c r="O296" s="58"/>
      <c r="P296" s="58"/>
      <c r="T296" s="58"/>
    </row>
    <row r="297">
      <c r="N297" s="58"/>
      <c r="O297" s="58"/>
      <c r="P297" s="58"/>
      <c r="T297" s="58"/>
    </row>
    <row r="298">
      <c r="N298" s="58"/>
      <c r="O298" s="58"/>
      <c r="P298" s="58"/>
      <c r="T298" s="58"/>
    </row>
    <row r="299">
      <c r="N299" s="58"/>
      <c r="O299" s="58"/>
      <c r="P299" s="58"/>
      <c r="T299" s="58"/>
    </row>
    <row r="300">
      <c r="N300" s="58"/>
      <c r="O300" s="58"/>
      <c r="P300" s="58"/>
      <c r="T300" s="58"/>
    </row>
    <row r="301">
      <c r="N301" s="58"/>
      <c r="O301" s="58"/>
      <c r="P301" s="58"/>
      <c r="T301" s="58"/>
    </row>
    <row r="302">
      <c r="N302" s="58"/>
      <c r="O302" s="58"/>
      <c r="P302" s="58"/>
      <c r="T302" s="58"/>
    </row>
    <row r="303">
      <c r="N303" s="58"/>
      <c r="O303" s="58"/>
      <c r="P303" s="58"/>
      <c r="T303" s="58"/>
    </row>
    <row r="304">
      <c r="N304" s="58"/>
      <c r="O304" s="58"/>
      <c r="P304" s="58"/>
      <c r="T304" s="58"/>
    </row>
    <row r="305">
      <c r="N305" s="58"/>
      <c r="O305" s="58"/>
      <c r="P305" s="58"/>
      <c r="T305" s="58"/>
    </row>
    <row r="306">
      <c r="N306" s="58"/>
      <c r="O306" s="58"/>
      <c r="P306" s="58"/>
      <c r="T306" s="58"/>
    </row>
    <row r="307">
      <c r="N307" s="58"/>
      <c r="O307" s="58"/>
      <c r="P307" s="58"/>
      <c r="T307" s="58"/>
    </row>
    <row r="308">
      <c r="N308" s="58"/>
      <c r="O308" s="58"/>
      <c r="P308" s="58"/>
      <c r="T308" s="58"/>
    </row>
    <row r="309">
      <c r="N309" s="58"/>
      <c r="O309" s="58"/>
      <c r="P309" s="58"/>
      <c r="T309" s="58"/>
    </row>
    <row r="310">
      <c r="N310" s="58"/>
      <c r="O310" s="58"/>
      <c r="P310" s="58"/>
      <c r="T310" s="58"/>
    </row>
    <row r="311">
      <c r="N311" s="58"/>
      <c r="O311" s="58"/>
      <c r="P311" s="58"/>
      <c r="T311" s="58"/>
    </row>
    <row r="312">
      <c r="N312" s="58"/>
      <c r="O312" s="58"/>
      <c r="P312" s="58"/>
      <c r="T312" s="58"/>
    </row>
    <row r="313">
      <c r="N313" s="58"/>
      <c r="O313" s="58"/>
      <c r="P313" s="58"/>
      <c r="T313" s="58"/>
    </row>
    <row r="314">
      <c r="N314" s="58"/>
      <c r="O314" s="58"/>
      <c r="P314" s="58"/>
      <c r="T314" s="58"/>
    </row>
    <row r="315">
      <c r="N315" s="58"/>
      <c r="O315" s="58"/>
      <c r="P315" s="58"/>
      <c r="T315" s="58"/>
    </row>
    <row r="316">
      <c r="N316" s="58"/>
      <c r="O316" s="58"/>
      <c r="P316" s="58"/>
      <c r="T316" s="58"/>
    </row>
    <row r="317">
      <c r="N317" s="58"/>
      <c r="O317" s="58"/>
      <c r="P317" s="58"/>
      <c r="T317" s="58"/>
    </row>
    <row r="318">
      <c r="N318" s="58"/>
      <c r="O318" s="58"/>
      <c r="P318" s="58"/>
      <c r="T318" s="58"/>
    </row>
    <row r="319">
      <c r="N319" s="58"/>
      <c r="O319" s="58"/>
      <c r="P319" s="58"/>
      <c r="T319" s="58"/>
    </row>
    <row r="320">
      <c r="N320" s="58"/>
      <c r="O320" s="58"/>
      <c r="P320" s="58"/>
      <c r="T320" s="58"/>
    </row>
    <row r="321">
      <c r="N321" s="58"/>
      <c r="O321" s="58"/>
      <c r="P321" s="58"/>
      <c r="T321" s="58"/>
    </row>
    <row r="322">
      <c r="N322" s="58"/>
      <c r="O322" s="58"/>
      <c r="P322" s="58"/>
      <c r="T322" s="58"/>
    </row>
    <row r="323">
      <c r="N323" s="58"/>
      <c r="O323" s="58"/>
      <c r="P323" s="58"/>
      <c r="T323" s="58"/>
    </row>
    <row r="324">
      <c r="N324" s="58"/>
      <c r="O324" s="58"/>
      <c r="P324" s="58"/>
      <c r="T324" s="58"/>
    </row>
    <row r="325">
      <c r="N325" s="58"/>
      <c r="O325" s="58"/>
      <c r="P325" s="58"/>
      <c r="T325" s="58"/>
    </row>
    <row r="326">
      <c r="N326" s="58"/>
      <c r="O326" s="58"/>
      <c r="P326" s="58"/>
      <c r="T326" s="58"/>
    </row>
    <row r="327">
      <c r="N327" s="58"/>
      <c r="O327" s="58"/>
      <c r="P327" s="58"/>
      <c r="T327" s="58"/>
    </row>
    <row r="328">
      <c r="N328" s="58"/>
      <c r="O328" s="58"/>
      <c r="P328" s="58"/>
      <c r="T328" s="58"/>
    </row>
    <row r="329">
      <c r="N329" s="58"/>
      <c r="O329" s="58"/>
      <c r="P329" s="58"/>
      <c r="T329" s="58"/>
    </row>
    <row r="330">
      <c r="N330" s="58"/>
      <c r="O330" s="58"/>
      <c r="P330" s="58"/>
      <c r="T330" s="58"/>
    </row>
    <row r="331">
      <c r="N331" s="58"/>
      <c r="O331" s="58"/>
      <c r="P331" s="58"/>
      <c r="T331" s="58"/>
    </row>
    <row r="332">
      <c r="N332" s="58"/>
      <c r="O332" s="58"/>
      <c r="P332" s="58"/>
      <c r="T332" s="58"/>
    </row>
    <row r="333">
      <c r="N333" s="58"/>
      <c r="O333" s="58"/>
      <c r="P333" s="58"/>
      <c r="T333" s="58"/>
    </row>
    <row r="334">
      <c r="N334" s="58"/>
      <c r="O334" s="58"/>
      <c r="P334" s="58"/>
      <c r="T334" s="58"/>
    </row>
    <row r="335">
      <c r="N335" s="58"/>
      <c r="O335" s="58"/>
      <c r="P335" s="58"/>
      <c r="T335" s="58"/>
    </row>
    <row r="336">
      <c r="N336" s="58"/>
      <c r="O336" s="58"/>
      <c r="P336" s="58"/>
      <c r="T336" s="58"/>
    </row>
    <row r="337">
      <c r="N337" s="58"/>
      <c r="O337" s="58"/>
      <c r="P337" s="58"/>
      <c r="T337" s="58"/>
    </row>
    <row r="338">
      <c r="N338" s="58"/>
      <c r="O338" s="58"/>
      <c r="P338" s="58"/>
      <c r="T338" s="58"/>
    </row>
    <row r="339">
      <c r="N339" s="58"/>
      <c r="O339" s="58"/>
      <c r="P339" s="58"/>
      <c r="T339" s="58"/>
    </row>
    <row r="340">
      <c r="N340" s="58"/>
      <c r="O340" s="58"/>
      <c r="P340" s="58"/>
      <c r="T340" s="58"/>
    </row>
    <row r="341">
      <c r="N341" s="58"/>
      <c r="O341" s="58"/>
      <c r="P341" s="58"/>
      <c r="T341" s="58"/>
    </row>
    <row r="342">
      <c r="N342" s="58"/>
      <c r="O342" s="58"/>
      <c r="P342" s="58"/>
      <c r="T342" s="58"/>
    </row>
    <row r="343">
      <c r="N343" s="58"/>
      <c r="O343" s="58"/>
      <c r="P343" s="58"/>
      <c r="T343" s="58"/>
    </row>
    <row r="344">
      <c r="N344" s="58"/>
      <c r="O344" s="58"/>
      <c r="P344" s="58"/>
      <c r="T344" s="58"/>
    </row>
    <row r="345">
      <c r="N345" s="58"/>
      <c r="O345" s="58"/>
      <c r="P345" s="58"/>
      <c r="T345" s="58"/>
    </row>
    <row r="346">
      <c r="N346" s="58"/>
      <c r="O346" s="58"/>
      <c r="P346" s="58"/>
      <c r="T346" s="58"/>
    </row>
    <row r="347">
      <c r="N347" s="58"/>
      <c r="O347" s="58"/>
      <c r="P347" s="58"/>
      <c r="T347" s="58"/>
    </row>
    <row r="348">
      <c r="N348" s="58"/>
      <c r="O348" s="58"/>
      <c r="P348" s="58"/>
      <c r="T348" s="58"/>
    </row>
    <row r="349">
      <c r="N349" s="58"/>
      <c r="O349" s="58"/>
      <c r="P349" s="58"/>
      <c r="T349" s="58"/>
    </row>
    <row r="350">
      <c r="N350" s="58"/>
      <c r="O350" s="58"/>
      <c r="P350" s="58"/>
      <c r="T350" s="58"/>
    </row>
    <row r="351">
      <c r="N351" s="58"/>
      <c r="O351" s="58"/>
      <c r="P351" s="58"/>
      <c r="T351" s="58"/>
    </row>
    <row r="352">
      <c r="N352" s="58"/>
      <c r="O352" s="58"/>
      <c r="P352" s="58"/>
      <c r="T352" s="58"/>
    </row>
    <row r="353">
      <c r="N353" s="58"/>
      <c r="O353" s="58"/>
      <c r="P353" s="58"/>
      <c r="T353" s="58"/>
    </row>
    <row r="354">
      <c r="N354" s="58"/>
      <c r="O354" s="58"/>
      <c r="P354" s="58"/>
      <c r="T354" s="58"/>
    </row>
    <row r="355">
      <c r="N355" s="58"/>
      <c r="O355" s="58"/>
      <c r="P355" s="58"/>
      <c r="T355" s="58"/>
    </row>
    <row r="356">
      <c r="N356" s="58"/>
      <c r="O356" s="58"/>
      <c r="P356" s="58"/>
      <c r="T356" s="58"/>
    </row>
    <row r="357">
      <c r="N357" s="58"/>
      <c r="O357" s="58"/>
      <c r="P357" s="58"/>
      <c r="T357" s="58"/>
    </row>
    <row r="358">
      <c r="N358" s="58"/>
      <c r="O358" s="58"/>
      <c r="P358" s="58"/>
      <c r="T358" s="58"/>
    </row>
    <row r="359">
      <c r="N359" s="58"/>
      <c r="O359" s="58"/>
      <c r="P359" s="58"/>
      <c r="T359" s="58"/>
    </row>
    <row r="360">
      <c r="N360" s="58"/>
      <c r="O360" s="58"/>
      <c r="P360" s="58"/>
      <c r="T360" s="58"/>
    </row>
    <row r="361">
      <c r="N361" s="58"/>
      <c r="O361" s="58"/>
      <c r="P361" s="58"/>
      <c r="T361" s="58"/>
    </row>
    <row r="362">
      <c r="N362" s="58"/>
      <c r="O362" s="58"/>
      <c r="P362" s="58"/>
      <c r="T362" s="58"/>
    </row>
    <row r="363">
      <c r="N363" s="58"/>
      <c r="O363" s="58"/>
      <c r="P363" s="58"/>
      <c r="T363" s="58"/>
    </row>
    <row r="364">
      <c r="N364" s="58"/>
      <c r="O364" s="58"/>
      <c r="P364" s="58"/>
      <c r="T364" s="58"/>
    </row>
    <row r="365">
      <c r="N365" s="58"/>
      <c r="O365" s="58"/>
      <c r="P365" s="58"/>
      <c r="T365" s="58"/>
    </row>
    <row r="366">
      <c r="N366" s="58"/>
      <c r="O366" s="58"/>
      <c r="P366" s="58"/>
      <c r="T366" s="58"/>
    </row>
    <row r="367">
      <c r="N367" s="58"/>
      <c r="O367" s="58"/>
      <c r="P367" s="58"/>
      <c r="T367" s="58"/>
    </row>
    <row r="368">
      <c r="N368" s="58"/>
      <c r="O368" s="58"/>
      <c r="P368" s="58"/>
      <c r="T368" s="58"/>
    </row>
    <row r="369">
      <c r="N369" s="58"/>
      <c r="O369" s="58"/>
      <c r="P369" s="58"/>
      <c r="T369" s="58"/>
    </row>
    <row r="370">
      <c r="N370" s="58"/>
      <c r="O370" s="58"/>
      <c r="P370" s="58"/>
      <c r="T370" s="58"/>
    </row>
    <row r="371">
      <c r="N371" s="58"/>
      <c r="O371" s="58"/>
      <c r="P371" s="58"/>
      <c r="T371" s="58"/>
    </row>
    <row r="372">
      <c r="N372" s="58"/>
      <c r="O372" s="58"/>
      <c r="P372" s="58"/>
      <c r="T372" s="58"/>
    </row>
    <row r="373">
      <c r="N373" s="58"/>
      <c r="O373" s="58"/>
      <c r="P373" s="58"/>
      <c r="T373" s="58"/>
    </row>
    <row r="374">
      <c r="N374" s="58"/>
      <c r="O374" s="58"/>
      <c r="P374" s="58"/>
      <c r="T374" s="58"/>
    </row>
    <row r="375">
      <c r="N375" s="58"/>
      <c r="O375" s="58"/>
      <c r="P375" s="58"/>
      <c r="T375" s="58"/>
    </row>
    <row r="376">
      <c r="N376" s="58"/>
      <c r="O376" s="58"/>
      <c r="P376" s="58"/>
      <c r="T376" s="58"/>
    </row>
    <row r="377">
      <c r="N377" s="58"/>
      <c r="O377" s="58"/>
      <c r="P377" s="58"/>
      <c r="T377" s="58"/>
    </row>
    <row r="378">
      <c r="N378" s="58"/>
      <c r="O378" s="58"/>
      <c r="P378" s="58"/>
      <c r="T378" s="58"/>
    </row>
    <row r="379">
      <c r="N379" s="58"/>
      <c r="O379" s="58"/>
      <c r="P379" s="58"/>
      <c r="T379" s="58"/>
    </row>
    <row r="380">
      <c r="N380" s="58"/>
      <c r="O380" s="58"/>
      <c r="P380" s="58"/>
      <c r="T380" s="58"/>
    </row>
    <row r="381">
      <c r="N381" s="58"/>
      <c r="O381" s="58"/>
      <c r="P381" s="58"/>
      <c r="T381" s="58"/>
    </row>
    <row r="382">
      <c r="N382" s="58"/>
      <c r="O382" s="58"/>
      <c r="P382" s="58"/>
      <c r="T382" s="58"/>
    </row>
    <row r="383">
      <c r="N383" s="58"/>
      <c r="O383" s="58"/>
      <c r="P383" s="58"/>
      <c r="T383" s="58"/>
    </row>
    <row r="384">
      <c r="N384" s="58"/>
      <c r="O384" s="58"/>
      <c r="P384" s="58"/>
      <c r="T384" s="58"/>
    </row>
    <row r="385">
      <c r="N385" s="58"/>
      <c r="O385" s="58"/>
      <c r="P385" s="58"/>
      <c r="T385" s="58"/>
    </row>
    <row r="386">
      <c r="N386" s="58"/>
      <c r="O386" s="58"/>
      <c r="P386" s="58"/>
      <c r="T386" s="58"/>
    </row>
    <row r="387">
      <c r="N387" s="58"/>
      <c r="O387" s="58"/>
      <c r="P387" s="58"/>
      <c r="T387" s="58"/>
    </row>
    <row r="388">
      <c r="N388" s="58"/>
      <c r="O388" s="58"/>
      <c r="P388" s="58"/>
      <c r="T388" s="58"/>
    </row>
    <row r="389">
      <c r="N389" s="58"/>
      <c r="O389" s="58"/>
      <c r="P389" s="58"/>
      <c r="T389" s="58"/>
    </row>
    <row r="390">
      <c r="N390" s="58"/>
      <c r="O390" s="58"/>
      <c r="P390" s="58"/>
      <c r="T390" s="58"/>
    </row>
    <row r="391">
      <c r="N391" s="58"/>
      <c r="O391" s="58"/>
      <c r="P391" s="58"/>
      <c r="T391" s="58"/>
    </row>
    <row r="392">
      <c r="N392" s="58"/>
      <c r="O392" s="58"/>
      <c r="P392" s="58"/>
      <c r="T392" s="58"/>
    </row>
    <row r="393">
      <c r="N393" s="58"/>
      <c r="O393" s="58"/>
      <c r="P393" s="58"/>
      <c r="T393" s="58"/>
    </row>
    <row r="394">
      <c r="N394" s="58"/>
      <c r="O394" s="58"/>
      <c r="P394" s="58"/>
      <c r="T394" s="58"/>
    </row>
    <row r="395">
      <c r="N395" s="58"/>
      <c r="O395" s="58"/>
      <c r="P395" s="58"/>
      <c r="T395" s="58"/>
    </row>
    <row r="396">
      <c r="N396" s="58"/>
      <c r="O396" s="58"/>
      <c r="P396" s="58"/>
      <c r="T396" s="58"/>
    </row>
    <row r="397">
      <c r="N397" s="58"/>
      <c r="O397" s="58"/>
      <c r="P397" s="58"/>
      <c r="T397" s="58"/>
    </row>
    <row r="398">
      <c r="N398" s="58"/>
      <c r="O398" s="58"/>
      <c r="P398" s="58"/>
      <c r="T398" s="58"/>
    </row>
    <row r="399">
      <c r="N399" s="58"/>
      <c r="O399" s="58"/>
      <c r="P399" s="58"/>
      <c r="T399" s="58"/>
    </row>
    <row r="400">
      <c r="N400" s="58"/>
      <c r="O400" s="58"/>
      <c r="P400" s="58"/>
      <c r="T400" s="58"/>
    </row>
    <row r="401">
      <c r="N401" s="58"/>
      <c r="O401" s="58"/>
      <c r="P401" s="58"/>
      <c r="T401" s="58"/>
    </row>
    <row r="402">
      <c r="N402" s="58"/>
      <c r="O402" s="58"/>
      <c r="P402" s="58"/>
      <c r="T402" s="58"/>
    </row>
    <row r="403">
      <c r="N403" s="58"/>
      <c r="O403" s="58"/>
      <c r="P403" s="58"/>
      <c r="T403" s="58"/>
    </row>
    <row r="404">
      <c r="N404" s="58"/>
      <c r="O404" s="58"/>
      <c r="P404" s="58"/>
      <c r="T404" s="58"/>
    </row>
    <row r="405">
      <c r="N405" s="58"/>
      <c r="O405" s="58"/>
      <c r="P405" s="58"/>
      <c r="T405" s="58"/>
    </row>
    <row r="406">
      <c r="N406" s="58"/>
      <c r="O406" s="58"/>
      <c r="P406" s="58"/>
      <c r="T406" s="58"/>
    </row>
    <row r="407">
      <c r="N407" s="58"/>
      <c r="O407" s="58"/>
      <c r="P407" s="58"/>
      <c r="T407" s="58"/>
    </row>
    <row r="408">
      <c r="N408" s="58"/>
      <c r="O408" s="58"/>
      <c r="P408" s="58"/>
      <c r="T408" s="58"/>
    </row>
    <row r="409">
      <c r="N409" s="58"/>
      <c r="O409" s="58"/>
      <c r="P409" s="58"/>
      <c r="T409" s="58"/>
    </row>
    <row r="410">
      <c r="N410" s="58"/>
      <c r="O410" s="58"/>
      <c r="P410" s="58"/>
      <c r="T410" s="58"/>
    </row>
    <row r="411">
      <c r="N411" s="58"/>
      <c r="O411" s="58"/>
      <c r="P411" s="58"/>
      <c r="T411" s="58"/>
    </row>
    <row r="412">
      <c r="N412" s="58"/>
      <c r="O412" s="58"/>
      <c r="P412" s="58"/>
      <c r="T412" s="58"/>
    </row>
    <row r="413">
      <c r="N413" s="58"/>
      <c r="O413" s="58"/>
      <c r="P413" s="58"/>
      <c r="T413" s="58"/>
    </row>
    <row r="414">
      <c r="N414" s="58"/>
      <c r="O414" s="58"/>
      <c r="P414" s="58"/>
      <c r="T414" s="58"/>
    </row>
    <row r="415">
      <c r="N415" s="58"/>
      <c r="O415" s="58"/>
      <c r="P415" s="58"/>
      <c r="T415" s="58"/>
    </row>
    <row r="416">
      <c r="N416" s="58"/>
      <c r="O416" s="58"/>
      <c r="P416" s="58"/>
      <c r="T416" s="58"/>
    </row>
    <row r="417">
      <c r="N417" s="58"/>
      <c r="O417" s="58"/>
      <c r="P417" s="58"/>
      <c r="T417" s="58"/>
    </row>
    <row r="418">
      <c r="N418" s="58"/>
      <c r="O418" s="58"/>
      <c r="P418" s="58"/>
      <c r="T418" s="58"/>
    </row>
    <row r="419">
      <c r="N419" s="58"/>
      <c r="O419" s="58"/>
      <c r="P419" s="58"/>
      <c r="T419" s="58"/>
    </row>
    <row r="420">
      <c r="N420" s="58"/>
      <c r="O420" s="58"/>
      <c r="P420" s="58"/>
      <c r="T420" s="58"/>
    </row>
    <row r="421">
      <c r="N421" s="58"/>
      <c r="O421" s="58"/>
      <c r="P421" s="58"/>
      <c r="T421" s="58"/>
    </row>
    <row r="422">
      <c r="N422" s="58"/>
      <c r="O422" s="58"/>
      <c r="P422" s="58"/>
      <c r="T422" s="58"/>
    </row>
    <row r="423">
      <c r="N423" s="58"/>
      <c r="O423" s="58"/>
      <c r="P423" s="58"/>
      <c r="T423" s="58"/>
    </row>
    <row r="424">
      <c r="N424" s="58"/>
      <c r="O424" s="58"/>
      <c r="P424" s="58"/>
      <c r="T424" s="58"/>
    </row>
    <row r="425">
      <c r="N425" s="58"/>
      <c r="O425" s="58"/>
      <c r="P425" s="58"/>
      <c r="T425" s="58"/>
    </row>
    <row r="426">
      <c r="N426" s="58"/>
      <c r="O426" s="58"/>
      <c r="P426" s="58"/>
      <c r="T426" s="58"/>
    </row>
    <row r="427">
      <c r="N427" s="58"/>
      <c r="O427" s="58"/>
      <c r="P427" s="58"/>
      <c r="T427" s="58"/>
    </row>
    <row r="428">
      <c r="N428" s="58"/>
      <c r="O428" s="58"/>
      <c r="P428" s="58"/>
      <c r="T428" s="58"/>
    </row>
    <row r="429">
      <c r="N429" s="58"/>
      <c r="O429" s="58"/>
      <c r="P429" s="58"/>
      <c r="T429" s="58"/>
    </row>
    <row r="430">
      <c r="N430" s="58"/>
      <c r="O430" s="58"/>
      <c r="P430" s="58"/>
      <c r="T430" s="58"/>
    </row>
    <row r="431">
      <c r="N431" s="58"/>
      <c r="O431" s="58"/>
      <c r="P431" s="58"/>
      <c r="T431" s="58"/>
    </row>
    <row r="432">
      <c r="N432" s="58"/>
      <c r="O432" s="58"/>
      <c r="P432" s="58"/>
      <c r="T432" s="58"/>
    </row>
    <row r="433">
      <c r="N433" s="58"/>
      <c r="O433" s="58"/>
      <c r="P433" s="58"/>
      <c r="T433" s="58"/>
    </row>
    <row r="434">
      <c r="N434" s="58"/>
      <c r="O434" s="58"/>
      <c r="P434" s="58"/>
      <c r="T434" s="58"/>
    </row>
    <row r="435">
      <c r="N435" s="58"/>
      <c r="O435" s="58"/>
      <c r="P435" s="58"/>
      <c r="T435" s="58"/>
    </row>
    <row r="436">
      <c r="N436" s="58"/>
      <c r="O436" s="58"/>
      <c r="P436" s="58"/>
      <c r="T436" s="58"/>
    </row>
    <row r="437">
      <c r="N437" s="58"/>
      <c r="O437" s="58"/>
      <c r="P437" s="58"/>
      <c r="T437" s="58"/>
    </row>
    <row r="438">
      <c r="N438" s="58"/>
      <c r="O438" s="58"/>
      <c r="P438" s="58"/>
      <c r="T438" s="58"/>
    </row>
    <row r="439">
      <c r="N439" s="58"/>
      <c r="O439" s="58"/>
      <c r="P439" s="58"/>
      <c r="T439" s="58"/>
    </row>
    <row r="440">
      <c r="N440" s="58"/>
      <c r="O440" s="58"/>
      <c r="P440" s="58"/>
      <c r="T440" s="58"/>
    </row>
    <row r="441">
      <c r="N441" s="58"/>
      <c r="O441" s="58"/>
      <c r="P441" s="58"/>
      <c r="T441" s="58"/>
    </row>
    <row r="442">
      <c r="N442" s="58"/>
      <c r="O442" s="58"/>
      <c r="P442" s="58"/>
      <c r="T442" s="58"/>
    </row>
    <row r="443">
      <c r="N443" s="58"/>
      <c r="O443" s="58"/>
      <c r="P443" s="58"/>
      <c r="T443" s="58"/>
    </row>
    <row r="444">
      <c r="N444" s="58"/>
      <c r="O444" s="58"/>
      <c r="P444" s="58"/>
      <c r="T444" s="58"/>
    </row>
    <row r="445">
      <c r="N445" s="58"/>
      <c r="O445" s="58"/>
      <c r="P445" s="58"/>
      <c r="T445" s="58"/>
    </row>
    <row r="446">
      <c r="N446" s="58"/>
      <c r="O446" s="58"/>
      <c r="P446" s="58"/>
      <c r="T446" s="58"/>
    </row>
    <row r="447">
      <c r="N447" s="58"/>
      <c r="O447" s="58"/>
      <c r="P447" s="58"/>
      <c r="T447" s="58"/>
    </row>
    <row r="448">
      <c r="N448" s="58"/>
      <c r="O448" s="58"/>
      <c r="P448" s="58"/>
      <c r="T448" s="58"/>
    </row>
    <row r="449">
      <c r="N449" s="58"/>
      <c r="O449" s="58"/>
      <c r="P449" s="58"/>
      <c r="T449" s="58"/>
    </row>
    <row r="450">
      <c r="N450" s="58"/>
      <c r="O450" s="58"/>
      <c r="P450" s="58"/>
      <c r="T450" s="58"/>
    </row>
    <row r="451">
      <c r="N451" s="58"/>
      <c r="O451" s="58"/>
      <c r="P451" s="58"/>
      <c r="T451" s="58"/>
    </row>
    <row r="452">
      <c r="N452" s="58"/>
      <c r="O452" s="58"/>
      <c r="P452" s="58"/>
      <c r="T452" s="58"/>
    </row>
    <row r="453">
      <c r="N453" s="58"/>
      <c r="O453" s="58"/>
      <c r="P453" s="58"/>
      <c r="T453" s="58"/>
    </row>
    <row r="454">
      <c r="N454" s="58"/>
      <c r="O454" s="58"/>
      <c r="P454" s="58"/>
      <c r="T454" s="58"/>
    </row>
    <row r="455">
      <c r="N455" s="58"/>
      <c r="O455" s="58"/>
      <c r="P455" s="58"/>
      <c r="T455" s="58"/>
    </row>
    <row r="456">
      <c r="N456" s="58"/>
      <c r="O456" s="58"/>
      <c r="P456" s="58"/>
      <c r="T456" s="58"/>
    </row>
    <row r="457">
      <c r="N457" s="58"/>
      <c r="O457" s="58"/>
      <c r="P457" s="58"/>
      <c r="T457" s="58"/>
    </row>
    <row r="458">
      <c r="N458" s="58"/>
      <c r="O458" s="58"/>
      <c r="P458" s="58"/>
      <c r="T458" s="58"/>
    </row>
    <row r="459">
      <c r="N459" s="58"/>
      <c r="O459" s="58"/>
      <c r="P459" s="58"/>
      <c r="T459" s="58"/>
    </row>
    <row r="460">
      <c r="N460" s="58"/>
      <c r="O460" s="58"/>
      <c r="P460" s="58"/>
      <c r="T460" s="58"/>
    </row>
    <row r="461">
      <c r="N461" s="58"/>
      <c r="O461" s="58"/>
      <c r="P461" s="58"/>
      <c r="T461" s="58"/>
    </row>
    <row r="462">
      <c r="N462" s="58"/>
      <c r="O462" s="58"/>
      <c r="P462" s="58"/>
      <c r="T462" s="58"/>
    </row>
    <row r="463">
      <c r="N463" s="58"/>
      <c r="O463" s="58"/>
      <c r="P463" s="58"/>
      <c r="T463" s="58"/>
    </row>
    <row r="464">
      <c r="N464" s="58"/>
      <c r="O464" s="58"/>
      <c r="P464" s="58"/>
      <c r="T464" s="58"/>
    </row>
    <row r="465">
      <c r="N465" s="58"/>
      <c r="O465" s="58"/>
      <c r="P465" s="58"/>
      <c r="T465" s="58"/>
    </row>
    <row r="466">
      <c r="N466" s="58"/>
      <c r="O466" s="58"/>
      <c r="P466" s="58"/>
      <c r="T466" s="58"/>
    </row>
    <row r="467">
      <c r="N467" s="58"/>
      <c r="O467" s="58"/>
      <c r="P467" s="58"/>
      <c r="T467" s="58"/>
    </row>
    <row r="468">
      <c r="N468" s="58"/>
      <c r="O468" s="58"/>
      <c r="P468" s="58"/>
      <c r="T468" s="58"/>
    </row>
    <row r="469">
      <c r="N469" s="58"/>
      <c r="O469" s="58"/>
      <c r="P469" s="58"/>
      <c r="T469" s="58"/>
    </row>
    <row r="470">
      <c r="N470" s="58"/>
      <c r="O470" s="58"/>
      <c r="P470" s="58"/>
      <c r="T470" s="58"/>
    </row>
    <row r="471">
      <c r="N471" s="58"/>
      <c r="O471" s="58"/>
      <c r="P471" s="58"/>
      <c r="T471" s="58"/>
    </row>
    <row r="472">
      <c r="N472" s="58"/>
      <c r="O472" s="58"/>
      <c r="P472" s="58"/>
      <c r="T472" s="58"/>
    </row>
    <row r="473">
      <c r="N473" s="58"/>
      <c r="O473" s="58"/>
      <c r="P473" s="58"/>
      <c r="T473" s="58"/>
    </row>
    <row r="474">
      <c r="N474" s="58"/>
      <c r="O474" s="58"/>
      <c r="P474" s="58"/>
      <c r="T474" s="58"/>
    </row>
    <row r="475">
      <c r="N475" s="58"/>
      <c r="O475" s="58"/>
      <c r="P475" s="58"/>
      <c r="T475" s="58"/>
    </row>
    <row r="476">
      <c r="N476" s="58"/>
      <c r="O476" s="58"/>
      <c r="P476" s="58"/>
      <c r="T476" s="58"/>
    </row>
    <row r="477">
      <c r="N477" s="58"/>
      <c r="O477" s="58"/>
      <c r="P477" s="58"/>
      <c r="T477" s="58"/>
    </row>
    <row r="478">
      <c r="N478" s="58"/>
      <c r="O478" s="58"/>
      <c r="P478" s="58"/>
      <c r="T478" s="58"/>
    </row>
    <row r="479">
      <c r="N479" s="58"/>
      <c r="O479" s="58"/>
      <c r="P479" s="58"/>
      <c r="T479" s="58"/>
    </row>
    <row r="480">
      <c r="N480" s="58"/>
      <c r="O480" s="58"/>
      <c r="P480" s="58"/>
      <c r="T480" s="58"/>
    </row>
    <row r="481">
      <c r="N481" s="58"/>
      <c r="O481" s="58"/>
      <c r="P481" s="58"/>
      <c r="T481" s="58"/>
    </row>
    <row r="482">
      <c r="N482" s="58"/>
      <c r="O482" s="58"/>
      <c r="P482" s="58"/>
      <c r="T482" s="58"/>
    </row>
    <row r="483">
      <c r="N483" s="58"/>
      <c r="O483" s="58"/>
      <c r="P483" s="58"/>
      <c r="T483" s="58"/>
    </row>
    <row r="484">
      <c r="N484" s="58"/>
      <c r="O484" s="58"/>
      <c r="P484" s="58"/>
      <c r="T484" s="58"/>
    </row>
    <row r="485">
      <c r="N485" s="58"/>
      <c r="O485" s="58"/>
      <c r="P485" s="58"/>
      <c r="T485" s="58"/>
    </row>
    <row r="486">
      <c r="N486" s="58"/>
      <c r="O486" s="58"/>
      <c r="P486" s="58"/>
      <c r="T486" s="58"/>
    </row>
    <row r="487">
      <c r="N487" s="58"/>
      <c r="O487" s="58"/>
      <c r="P487" s="58"/>
      <c r="T487" s="58"/>
    </row>
    <row r="488">
      <c r="N488" s="58"/>
      <c r="O488" s="58"/>
      <c r="P488" s="58"/>
      <c r="T488" s="58"/>
    </row>
    <row r="489">
      <c r="N489" s="58"/>
      <c r="O489" s="58"/>
      <c r="P489" s="58"/>
      <c r="T489" s="58"/>
    </row>
    <row r="490">
      <c r="N490" s="58"/>
      <c r="O490" s="58"/>
      <c r="P490" s="58"/>
      <c r="T490" s="58"/>
    </row>
    <row r="491">
      <c r="N491" s="58"/>
      <c r="O491" s="58"/>
      <c r="P491" s="58"/>
      <c r="T491" s="58"/>
    </row>
    <row r="492">
      <c r="N492" s="58"/>
      <c r="O492" s="58"/>
      <c r="P492" s="58"/>
      <c r="T492" s="58"/>
    </row>
    <row r="493">
      <c r="N493" s="58"/>
      <c r="O493" s="58"/>
      <c r="P493" s="58"/>
      <c r="T493" s="58"/>
    </row>
    <row r="494">
      <c r="N494" s="58"/>
      <c r="O494" s="58"/>
      <c r="P494" s="58"/>
      <c r="T494" s="58"/>
    </row>
    <row r="495">
      <c r="N495" s="58"/>
      <c r="O495" s="58"/>
      <c r="P495" s="58"/>
      <c r="T495" s="58"/>
    </row>
    <row r="496">
      <c r="N496" s="58"/>
      <c r="O496" s="58"/>
      <c r="P496" s="58"/>
      <c r="T496" s="58"/>
    </row>
    <row r="497">
      <c r="N497" s="58"/>
      <c r="O497" s="58"/>
      <c r="P497" s="58"/>
      <c r="T497" s="58"/>
    </row>
    <row r="498">
      <c r="N498" s="58"/>
      <c r="O498" s="58"/>
      <c r="P498" s="58"/>
      <c r="T498" s="58"/>
    </row>
    <row r="499">
      <c r="N499" s="58"/>
      <c r="O499" s="58"/>
      <c r="P499" s="58"/>
      <c r="T499" s="58"/>
    </row>
    <row r="500">
      <c r="N500" s="58"/>
      <c r="O500" s="58"/>
      <c r="P500" s="58"/>
      <c r="T500" s="58"/>
    </row>
    <row r="501">
      <c r="N501" s="58"/>
      <c r="O501" s="58"/>
      <c r="P501" s="58"/>
      <c r="T501" s="58"/>
    </row>
    <row r="502">
      <c r="N502" s="58"/>
      <c r="O502" s="58"/>
      <c r="P502" s="58"/>
      <c r="T502" s="58"/>
    </row>
    <row r="503">
      <c r="N503" s="58"/>
      <c r="O503" s="58"/>
      <c r="P503" s="58"/>
      <c r="T503" s="58"/>
    </row>
    <row r="504">
      <c r="N504" s="58"/>
      <c r="O504" s="58"/>
      <c r="P504" s="58"/>
      <c r="T504" s="58"/>
    </row>
    <row r="505">
      <c r="N505" s="58"/>
      <c r="O505" s="58"/>
      <c r="P505" s="58"/>
      <c r="T505" s="58"/>
    </row>
    <row r="506">
      <c r="N506" s="58"/>
      <c r="O506" s="58"/>
      <c r="P506" s="58"/>
      <c r="T506" s="58"/>
    </row>
    <row r="507">
      <c r="N507" s="58"/>
      <c r="O507" s="58"/>
      <c r="P507" s="58"/>
      <c r="T507" s="58"/>
    </row>
    <row r="508">
      <c r="N508" s="58"/>
      <c r="O508" s="58"/>
      <c r="P508" s="58"/>
      <c r="T508" s="58"/>
    </row>
    <row r="509">
      <c r="N509" s="58"/>
      <c r="O509" s="58"/>
      <c r="P509" s="58"/>
      <c r="T509" s="58"/>
    </row>
    <row r="510">
      <c r="N510" s="58"/>
      <c r="O510" s="58"/>
      <c r="P510" s="58"/>
      <c r="T510" s="58"/>
    </row>
    <row r="511">
      <c r="N511" s="58"/>
      <c r="O511" s="58"/>
      <c r="P511" s="58"/>
      <c r="T511" s="58"/>
    </row>
    <row r="512">
      <c r="N512" s="58"/>
      <c r="O512" s="58"/>
      <c r="P512" s="58"/>
      <c r="T512" s="58"/>
    </row>
    <row r="513">
      <c r="N513" s="58"/>
      <c r="O513" s="58"/>
      <c r="P513" s="58"/>
      <c r="T513" s="58"/>
    </row>
    <row r="514">
      <c r="N514" s="58"/>
      <c r="O514" s="58"/>
      <c r="P514" s="58"/>
      <c r="T514" s="58"/>
    </row>
    <row r="515">
      <c r="N515" s="58"/>
      <c r="O515" s="58"/>
      <c r="P515" s="58"/>
      <c r="T515" s="58"/>
    </row>
    <row r="516">
      <c r="N516" s="58"/>
      <c r="O516" s="58"/>
      <c r="P516" s="58"/>
      <c r="T516" s="58"/>
    </row>
    <row r="517">
      <c r="N517" s="58"/>
      <c r="O517" s="58"/>
      <c r="P517" s="58"/>
      <c r="T517" s="58"/>
    </row>
    <row r="518">
      <c r="N518" s="58"/>
      <c r="O518" s="58"/>
      <c r="P518" s="58"/>
      <c r="T518" s="58"/>
    </row>
    <row r="519">
      <c r="N519" s="58"/>
      <c r="O519" s="58"/>
      <c r="P519" s="58"/>
      <c r="T519" s="58"/>
    </row>
    <row r="520">
      <c r="N520" s="58"/>
      <c r="O520" s="58"/>
      <c r="P520" s="58"/>
      <c r="T520" s="58"/>
    </row>
    <row r="521">
      <c r="N521" s="58"/>
      <c r="O521" s="58"/>
      <c r="P521" s="58"/>
      <c r="T521" s="58"/>
    </row>
    <row r="522">
      <c r="N522" s="58"/>
      <c r="O522" s="58"/>
      <c r="P522" s="58"/>
      <c r="T522" s="58"/>
    </row>
    <row r="523">
      <c r="N523" s="58"/>
      <c r="O523" s="58"/>
      <c r="P523" s="58"/>
      <c r="T523" s="58"/>
    </row>
    <row r="524">
      <c r="N524" s="58"/>
      <c r="O524" s="58"/>
      <c r="P524" s="58"/>
      <c r="T524" s="58"/>
    </row>
    <row r="525">
      <c r="N525" s="58"/>
      <c r="O525" s="58"/>
      <c r="P525" s="58"/>
      <c r="T525" s="58"/>
    </row>
    <row r="526">
      <c r="N526" s="58"/>
      <c r="O526" s="58"/>
      <c r="P526" s="58"/>
      <c r="T526" s="58"/>
    </row>
    <row r="527">
      <c r="N527" s="58"/>
      <c r="O527" s="58"/>
      <c r="P527" s="58"/>
      <c r="T527" s="58"/>
    </row>
    <row r="528">
      <c r="N528" s="58"/>
      <c r="O528" s="58"/>
      <c r="P528" s="58"/>
      <c r="T528" s="58"/>
    </row>
    <row r="529">
      <c r="N529" s="58"/>
      <c r="O529" s="58"/>
      <c r="P529" s="58"/>
      <c r="T529" s="58"/>
    </row>
    <row r="530">
      <c r="N530" s="58"/>
      <c r="O530" s="58"/>
      <c r="P530" s="58"/>
      <c r="T530" s="58"/>
    </row>
    <row r="531">
      <c r="N531" s="58"/>
      <c r="O531" s="58"/>
      <c r="P531" s="58"/>
      <c r="T531" s="58"/>
    </row>
    <row r="532">
      <c r="N532" s="58"/>
      <c r="O532" s="58"/>
      <c r="P532" s="58"/>
      <c r="T532" s="58"/>
    </row>
    <row r="533">
      <c r="N533" s="58"/>
      <c r="O533" s="58"/>
      <c r="P533" s="58"/>
      <c r="T533" s="58"/>
    </row>
    <row r="534">
      <c r="N534" s="58"/>
      <c r="O534" s="58"/>
      <c r="P534" s="58"/>
      <c r="T534" s="58"/>
    </row>
    <row r="535">
      <c r="N535" s="58"/>
      <c r="O535" s="58"/>
      <c r="P535" s="58"/>
      <c r="T535" s="58"/>
    </row>
    <row r="536">
      <c r="N536" s="58"/>
      <c r="O536" s="58"/>
      <c r="P536" s="58"/>
      <c r="T536" s="58"/>
    </row>
    <row r="537">
      <c r="N537" s="58"/>
      <c r="O537" s="58"/>
      <c r="P537" s="58"/>
      <c r="T537" s="58"/>
    </row>
    <row r="538">
      <c r="N538" s="58"/>
      <c r="O538" s="58"/>
      <c r="P538" s="58"/>
      <c r="T538" s="58"/>
    </row>
    <row r="539">
      <c r="N539" s="58"/>
      <c r="O539" s="58"/>
      <c r="P539" s="58"/>
      <c r="T539" s="58"/>
    </row>
    <row r="540">
      <c r="N540" s="58"/>
      <c r="O540" s="58"/>
      <c r="P540" s="58"/>
      <c r="T540" s="58"/>
    </row>
    <row r="541">
      <c r="N541" s="58"/>
      <c r="O541" s="58"/>
      <c r="P541" s="58"/>
      <c r="T541" s="58"/>
    </row>
    <row r="542">
      <c r="N542" s="58"/>
      <c r="O542" s="58"/>
      <c r="P542" s="58"/>
      <c r="T542" s="58"/>
    </row>
    <row r="543">
      <c r="N543" s="58"/>
      <c r="O543" s="58"/>
      <c r="P543" s="58"/>
      <c r="T543" s="58"/>
    </row>
    <row r="544">
      <c r="N544" s="58"/>
      <c r="O544" s="58"/>
      <c r="P544" s="58"/>
      <c r="T544" s="58"/>
    </row>
    <row r="545">
      <c r="N545" s="58"/>
      <c r="O545" s="58"/>
      <c r="P545" s="58"/>
      <c r="T545" s="58"/>
    </row>
    <row r="546">
      <c r="N546" s="58"/>
      <c r="O546" s="58"/>
      <c r="P546" s="58"/>
      <c r="T546" s="58"/>
    </row>
    <row r="547">
      <c r="N547" s="58"/>
      <c r="O547" s="58"/>
      <c r="P547" s="58"/>
      <c r="T547" s="58"/>
    </row>
    <row r="548">
      <c r="N548" s="58"/>
      <c r="O548" s="58"/>
      <c r="P548" s="58"/>
      <c r="T548" s="58"/>
    </row>
    <row r="549">
      <c r="N549" s="58"/>
      <c r="O549" s="58"/>
      <c r="P549" s="58"/>
      <c r="T549" s="58"/>
    </row>
    <row r="550">
      <c r="N550" s="58"/>
      <c r="O550" s="58"/>
      <c r="P550" s="58"/>
      <c r="T550" s="58"/>
    </row>
    <row r="551">
      <c r="N551" s="58"/>
      <c r="O551" s="58"/>
      <c r="P551" s="58"/>
      <c r="T551" s="58"/>
    </row>
    <row r="552">
      <c r="N552" s="58"/>
      <c r="O552" s="58"/>
      <c r="P552" s="58"/>
      <c r="T552" s="58"/>
    </row>
    <row r="553">
      <c r="N553" s="58"/>
      <c r="O553" s="58"/>
      <c r="P553" s="58"/>
      <c r="T553" s="58"/>
    </row>
    <row r="554">
      <c r="N554" s="58"/>
      <c r="O554" s="58"/>
      <c r="P554" s="58"/>
      <c r="T554" s="58"/>
    </row>
    <row r="555">
      <c r="N555" s="58"/>
      <c r="O555" s="58"/>
      <c r="P555" s="58"/>
      <c r="T555" s="58"/>
    </row>
    <row r="556">
      <c r="N556" s="58"/>
      <c r="O556" s="58"/>
      <c r="P556" s="58"/>
      <c r="T556" s="58"/>
    </row>
    <row r="557">
      <c r="N557" s="58"/>
      <c r="O557" s="58"/>
      <c r="P557" s="58"/>
      <c r="T557" s="58"/>
    </row>
    <row r="558">
      <c r="N558" s="58"/>
      <c r="O558" s="58"/>
      <c r="P558" s="58"/>
      <c r="T558" s="58"/>
    </row>
    <row r="559">
      <c r="N559" s="58"/>
      <c r="O559" s="58"/>
      <c r="P559" s="58"/>
      <c r="T559" s="58"/>
    </row>
    <row r="560">
      <c r="N560" s="58"/>
      <c r="O560" s="58"/>
      <c r="P560" s="58"/>
      <c r="T560" s="58"/>
    </row>
    <row r="561">
      <c r="N561" s="58"/>
      <c r="O561" s="58"/>
      <c r="P561" s="58"/>
      <c r="T561" s="58"/>
    </row>
    <row r="562">
      <c r="N562" s="58"/>
      <c r="O562" s="58"/>
      <c r="P562" s="58"/>
      <c r="T562" s="58"/>
    </row>
    <row r="563">
      <c r="N563" s="58"/>
      <c r="O563" s="58"/>
      <c r="P563" s="58"/>
      <c r="T563" s="58"/>
    </row>
    <row r="564">
      <c r="N564" s="58"/>
      <c r="O564" s="58"/>
      <c r="P564" s="58"/>
      <c r="T564" s="58"/>
    </row>
    <row r="565">
      <c r="N565" s="58"/>
      <c r="O565" s="58"/>
      <c r="P565" s="58"/>
      <c r="T565" s="58"/>
    </row>
    <row r="566">
      <c r="N566" s="58"/>
      <c r="O566" s="58"/>
      <c r="P566" s="58"/>
      <c r="T566" s="58"/>
    </row>
    <row r="567">
      <c r="N567" s="58"/>
      <c r="O567" s="58"/>
      <c r="P567" s="58"/>
      <c r="T567" s="58"/>
    </row>
    <row r="568">
      <c r="N568" s="58"/>
      <c r="O568" s="58"/>
      <c r="P568" s="58"/>
      <c r="T568" s="58"/>
    </row>
    <row r="569">
      <c r="N569" s="58"/>
      <c r="O569" s="58"/>
      <c r="P569" s="58"/>
      <c r="T569" s="58"/>
    </row>
    <row r="570">
      <c r="N570" s="58"/>
      <c r="O570" s="58"/>
      <c r="P570" s="58"/>
      <c r="T570" s="58"/>
    </row>
    <row r="571">
      <c r="N571" s="58"/>
      <c r="O571" s="58"/>
      <c r="P571" s="58"/>
      <c r="T571" s="58"/>
    </row>
    <row r="572">
      <c r="N572" s="58"/>
      <c r="O572" s="58"/>
      <c r="P572" s="58"/>
      <c r="T572" s="58"/>
    </row>
    <row r="573">
      <c r="N573" s="58"/>
      <c r="O573" s="58"/>
      <c r="P573" s="58"/>
      <c r="T573" s="58"/>
    </row>
    <row r="574">
      <c r="N574" s="58"/>
      <c r="O574" s="58"/>
      <c r="P574" s="58"/>
      <c r="T574" s="58"/>
    </row>
    <row r="575">
      <c r="N575" s="58"/>
      <c r="O575" s="58"/>
      <c r="P575" s="58"/>
      <c r="T575" s="58"/>
    </row>
    <row r="576">
      <c r="N576" s="58"/>
      <c r="O576" s="58"/>
      <c r="P576" s="58"/>
      <c r="T576" s="58"/>
    </row>
    <row r="577">
      <c r="N577" s="58"/>
      <c r="O577" s="58"/>
      <c r="P577" s="58"/>
      <c r="T577" s="58"/>
    </row>
    <row r="578">
      <c r="N578" s="58"/>
      <c r="O578" s="58"/>
      <c r="P578" s="58"/>
      <c r="T578" s="58"/>
    </row>
    <row r="579">
      <c r="N579" s="58"/>
      <c r="O579" s="58"/>
      <c r="P579" s="58"/>
      <c r="T579" s="58"/>
    </row>
    <row r="580">
      <c r="N580" s="58"/>
      <c r="O580" s="58"/>
      <c r="P580" s="58"/>
      <c r="T580" s="58"/>
    </row>
    <row r="581">
      <c r="N581" s="58"/>
      <c r="O581" s="58"/>
      <c r="P581" s="58"/>
      <c r="T581" s="58"/>
    </row>
    <row r="582">
      <c r="N582" s="58"/>
      <c r="O582" s="58"/>
      <c r="P582" s="58"/>
      <c r="T582" s="58"/>
    </row>
    <row r="583">
      <c r="N583" s="58"/>
      <c r="O583" s="58"/>
      <c r="P583" s="58"/>
      <c r="T583" s="58"/>
    </row>
    <row r="584">
      <c r="N584" s="58"/>
      <c r="O584" s="58"/>
      <c r="P584" s="58"/>
      <c r="T584" s="58"/>
    </row>
    <row r="585">
      <c r="N585" s="58"/>
      <c r="O585" s="58"/>
      <c r="P585" s="58"/>
      <c r="T585" s="58"/>
    </row>
    <row r="586">
      <c r="N586" s="58"/>
      <c r="O586" s="58"/>
      <c r="P586" s="58"/>
      <c r="T586" s="58"/>
    </row>
    <row r="587">
      <c r="N587" s="58"/>
      <c r="O587" s="58"/>
      <c r="P587" s="58"/>
      <c r="T587" s="58"/>
    </row>
    <row r="588">
      <c r="N588" s="58"/>
      <c r="O588" s="58"/>
      <c r="P588" s="58"/>
      <c r="T588" s="58"/>
    </row>
    <row r="589">
      <c r="N589" s="58"/>
      <c r="O589" s="58"/>
      <c r="P589" s="58"/>
      <c r="T589" s="58"/>
    </row>
    <row r="590">
      <c r="N590" s="58"/>
      <c r="O590" s="58"/>
      <c r="P590" s="58"/>
      <c r="T590" s="58"/>
    </row>
    <row r="591">
      <c r="N591" s="58"/>
      <c r="O591" s="58"/>
      <c r="P591" s="58"/>
      <c r="T591" s="58"/>
    </row>
    <row r="592">
      <c r="N592" s="58"/>
      <c r="O592" s="58"/>
      <c r="P592" s="58"/>
      <c r="T592" s="58"/>
    </row>
    <row r="593">
      <c r="N593" s="58"/>
      <c r="O593" s="58"/>
      <c r="P593" s="58"/>
      <c r="T593" s="58"/>
    </row>
    <row r="594">
      <c r="N594" s="58"/>
      <c r="O594" s="58"/>
      <c r="P594" s="58"/>
      <c r="T594" s="58"/>
    </row>
    <row r="595">
      <c r="N595" s="58"/>
      <c r="O595" s="58"/>
      <c r="P595" s="58"/>
      <c r="T595" s="58"/>
    </row>
    <row r="596">
      <c r="N596" s="58"/>
      <c r="O596" s="58"/>
      <c r="P596" s="58"/>
      <c r="T596" s="58"/>
    </row>
    <row r="597">
      <c r="N597" s="58"/>
      <c r="O597" s="58"/>
      <c r="P597" s="58"/>
      <c r="T597" s="58"/>
    </row>
    <row r="598">
      <c r="N598" s="58"/>
      <c r="O598" s="58"/>
      <c r="P598" s="58"/>
      <c r="T598" s="58"/>
    </row>
    <row r="599">
      <c r="N599" s="58"/>
      <c r="O599" s="58"/>
      <c r="P599" s="58"/>
      <c r="T599" s="58"/>
    </row>
    <row r="600">
      <c r="N600" s="58"/>
      <c r="O600" s="58"/>
      <c r="P600" s="58"/>
      <c r="T600" s="58"/>
    </row>
    <row r="601">
      <c r="N601" s="58"/>
      <c r="O601" s="58"/>
      <c r="P601" s="58"/>
      <c r="T601" s="58"/>
    </row>
    <row r="602">
      <c r="N602" s="58"/>
      <c r="O602" s="58"/>
      <c r="P602" s="58"/>
      <c r="T602" s="58"/>
    </row>
    <row r="603">
      <c r="N603" s="58"/>
      <c r="O603" s="58"/>
      <c r="P603" s="58"/>
      <c r="T603" s="58"/>
    </row>
    <row r="604">
      <c r="N604" s="58"/>
      <c r="O604" s="58"/>
      <c r="P604" s="58"/>
      <c r="T604" s="58"/>
    </row>
    <row r="605">
      <c r="N605" s="58"/>
      <c r="O605" s="58"/>
      <c r="P605" s="58"/>
      <c r="T605" s="58"/>
    </row>
    <row r="606">
      <c r="N606" s="58"/>
      <c r="O606" s="58"/>
      <c r="P606" s="58"/>
      <c r="T606" s="58"/>
    </row>
    <row r="607">
      <c r="N607" s="58"/>
      <c r="O607" s="58"/>
      <c r="P607" s="58"/>
      <c r="T607" s="58"/>
    </row>
    <row r="608">
      <c r="N608" s="58"/>
      <c r="O608" s="58"/>
      <c r="P608" s="58"/>
      <c r="T608" s="58"/>
    </row>
    <row r="609">
      <c r="N609" s="58"/>
      <c r="O609" s="58"/>
      <c r="P609" s="58"/>
      <c r="T609" s="58"/>
    </row>
    <row r="610">
      <c r="N610" s="58"/>
      <c r="O610" s="58"/>
      <c r="P610" s="58"/>
      <c r="T610" s="58"/>
    </row>
    <row r="611">
      <c r="N611" s="58"/>
      <c r="O611" s="58"/>
      <c r="P611" s="58"/>
      <c r="T611" s="58"/>
    </row>
    <row r="612">
      <c r="N612" s="58"/>
      <c r="O612" s="58"/>
      <c r="P612" s="58"/>
      <c r="T612" s="58"/>
    </row>
    <row r="613">
      <c r="N613" s="58"/>
      <c r="O613" s="58"/>
      <c r="P613" s="58"/>
      <c r="T613" s="58"/>
    </row>
    <row r="614">
      <c r="N614" s="58"/>
      <c r="O614" s="58"/>
      <c r="P614" s="58"/>
      <c r="T614" s="58"/>
    </row>
    <row r="615">
      <c r="N615" s="58"/>
      <c r="O615" s="58"/>
      <c r="P615" s="58"/>
      <c r="T615" s="58"/>
    </row>
    <row r="616">
      <c r="N616" s="58"/>
      <c r="O616" s="58"/>
      <c r="P616" s="58"/>
      <c r="T616" s="58"/>
    </row>
    <row r="617">
      <c r="N617" s="58"/>
      <c r="O617" s="58"/>
      <c r="P617" s="58"/>
      <c r="T617" s="58"/>
    </row>
    <row r="618">
      <c r="N618" s="58"/>
      <c r="O618" s="58"/>
      <c r="P618" s="58"/>
      <c r="T618" s="58"/>
    </row>
    <row r="619">
      <c r="N619" s="58"/>
      <c r="O619" s="58"/>
      <c r="P619" s="58"/>
      <c r="T619" s="58"/>
    </row>
    <row r="620">
      <c r="N620" s="58"/>
      <c r="O620" s="58"/>
      <c r="P620" s="58"/>
      <c r="T620" s="58"/>
    </row>
    <row r="621">
      <c r="N621" s="58"/>
      <c r="O621" s="58"/>
      <c r="P621" s="58"/>
      <c r="T621" s="58"/>
    </row>
    <row r="622">
      <c r="N622" s="58"/>
      <c r="O622" s="58"/>
      <c r="P622" s="58"/>
      <c r="T622" s="58"/>
    </row>
    <row r="623">
      <c r="N623" s="58"/>
      <c r="O623" s="58"/>
      <c r="P623" s="58"/>
      <c r="T623" s="58"/>
    </row>
    <row r="624">
      <c r="N624" s="58"/>
      <c r="O624" s="58"/>
      <c r="P624" s="58"/>
      <c r="T624" s="58"/>
    </row>
    <row r="625">
      <c r="N625" s="58"/>
      <c r="O625" s="58"/>
      <c r="P625" s="58"/>
      <c r="T625" s="58"/>
    </row>
    <row r="626">
      <c r="N626" s="58"/>
      <c r="O626" s="58"/>
      <c r="P626" s="58"/>
      <c r="T626" s="58"/>
    </row>
    <row r="627">
      <c r="N627" s="58"/>
      <c r="O627" s="58"/>
      <c r="P627" s="58"/>
      <c r="T627" s="58"/>
    </row>
    <row r="628">
      <c r="N628" s="58"/>
      <c r="O628" s="58"/>
      <c r="P628" s="58"/>
      <c r="T628" s="58"/>
    </row>
    <row r="629">
      <c r="N629" s="58"/>
      <c r="O629" s="58"/>
      <c r="P629" s="58"/>
      <c r="T629" s="58"/>
    </row>
    <row r="630">
      <c r="N630" s="58"/>
      <c r="O630" s="58"/>
      <c r="P630" s="58"/>
      <c r="T630" s="58"/>
    </row>
    <row r="631">
      <c r="N631" s="58"/>
      <c r="O631" s="58"/>
      <c r="P631" s="58"/>
      <c r="T631" s="58"/>
    </row>
    <row r="632">
      <c r="N632" s="58"/>
      <c r="O632" s="58"/>
      <c r="P632" s="58"/>
      <c r="T632" s="58"/>
    </row>
    <row r="633">
      <c r="N633" s="58"/>
      <c r="O633" s="58"/>
      <c r="P633" s="58"/>
      <c r="T633" s="58"/>
    </row>
    <row r="634">
      <c r="N634" s="58"/>
      <c r="O634" s="58"/>
      <c r="P634" s="58"/>
      <c r="T634" s="58"/>
    </row>
    <row r="635">
      <c r="N635" s="58"/>
      <c r="O635" s="58"/>
      <c r="P635" s="58"/>
      <c r="T635" s="58"/>
    </row>
    <row r="636">
      <c r="N636" s="58"/>
      <c r="O636" s="58"/>
      <c r="P636" s="58"/>
      <c r="T636" s="58"/>
    </row>
    <row r="637">
      <c r="N637" s="58"/>
      <c r="O637" s="58"/>
      <c r="P637" s="58"/>
      <c r="T637" s="58"/>
    </row>
    <row r="638">
      <c r="N638" s="58"/>
      <c r="O638" s="58"/>
      <c r="P638" s="58"/>
      <c r="T638" s="58"/>
    </row>
    <row r="639">
      <c r="N639" s="58"/>
      <c r="O639" s="58"/>
      <c r="P639" s="58"/>
      <c r="T639" s="58"/>
    </row>
    <row r="640">
      <c r="N640" s="58"/>
      <c r="O640" s="58"/>
      <c r="P640" s="58"/>
      <c r="T640" s="58"/>
    </row>
    <row r="641">
      <c r="N641" s="58"/>
      <c r="O641" s="58"/>
      <c r="P641" s="58"/>
      <c r="T641" s="58"/>
    </row>
    <row r="642">
      <c r="N642" s="58"/>
      <c r="O642" s="58"/>
      <c r="P642" s="58"/>
      <c r="T642" s="58"/>
    </row>
    <row r="643">
      <c r="N643" s="58"/>
      <c r="O643" s="58"/>
      <c r="P643" s="58"/>
      <c r="T643" s="58"/>
    </row>
    <row r="644">
      <c r="N644" s="58"/>
      <c r="O644" s="58"/>
      <c r="P644" s="58"/>
      <c r="T644" s="58"/>
    </row>
    <row r="645">
      <c r="N645" s="58"/>
      <c r="O645" s="58"/>
      <c r="P645" s="58"/>
      <c r="T645" s="58"/>
    </row>
    <row r="646">
      <c r="N646" s="58"/>
      <c r="O646" s="58"/>
      <c r="P646" s="58"/>
      <c r="T646" s="58"/>
    </row>
    <row r="647">
      <c r="N647" s="58"/>
      <c r="O647" s="58"/>
      <c r="P647" s="58"/>
      <c r="T647" s="58"/>
    </row>
    <row r="648">
      <c r="N648" s="58"/>
      <c r="O648" s="58"/>
      <c r="P648" s="58"/>
      <c r="T648" s="58"/>
    </row>
    <row r="649">
      <c r="N649" s="58"/>
      <c r="O649" s="58"/>
      <c r="P649" s="58"/>
      <c r="T649" s="58"/>
    </row>
    <row r="650">
      <c r="N650" s="58"/>
      <c r="O650" s="58"/>
      <c r="P650" s="58"/>
      <c r="T650" s="58"/>
    </row>
    <row r="651">
      <c r="N651" s="58"/>
      <c r="O651" s="58"/>
      <c r="P651" s="58"/>
      <c r="T651" s="58"/>
    </row>
    <row r="652">
      <c r="N652" s="58"/>
      <c r="O652" s="58"/>
      <c r="P652" s="58"/>
      <c r="T652" s="58"/>
    </row>
    <row r="653">
      <c r="N653" s="58"/>
      <c r="O653" s="58"/>
      <c r="P653" s="58"/>
      <c r="T653" s="58"/>
    </row>
    <row r="654">
      <c r="N654" s="58"/>
      <c r="O654" s="58"/>
      <c r="P654" s="58"/>
      <c r="T654" s="58"/>
    </row>
    <row r="655">
      <c r="N655" s="58"/>
      <c r="O655" s="58"/>
      <c r="P655" s="58"/>
      <c r="T655" s="58"/>
    </row>
    <row r="656">
      <c r="N656" s="58"/>
      <c r="O656" s="58"/>
      <c r="P656" s="58"/>
      <c r="T656" s="58"/>
    </row>
    <row r="657">
      <c r="N657" s="58"/>
      <c r="O657" s="58"/>
      <c r="P657" s="58"/>
      <c r="T657" s="58"/>
    </row>
    <row r="658">
      <c r="N658" s="58"/>
      <c r="O658" s="58"/>
      <c r="P658" s="58"/>
      <c r="T658" s="58"/>
    </row>
    <row r="659">
      <c r="N659" s="58"/>
      <c r="O659" s="58"/>
      <c r="P659" s="58"/>
      <c r="T659" s="58"/>
    </row>
    <row r="660">
      <c r="N660" s="58"/>
      <c r="O660" s="58"/>
      <c r="P660" s="58"/>
      <c r="T660" s="58"/>
    </row>
    <row r="661">
      <c r="N661" s="58"/>
      <c r="O661" s="58"/>
      <c r="P661" s="58"/>
      <c r="T661" s="58"/>
    </row>
    <row r="662">
      <c r="N662" s="58"/>
      <c r="O662" s="58"/>
      <c r="P662" s="58"/>
      <c r="T662" s="58"/>
    </row>
    <row r="663">
      <c r="N663" s="58"/>
      <c r="O663" s="58"/>
      <c r="P663" s="58"/>
      <c r="T663" s="58"/>
    </row>
    <row r="664">
      <c r="N664" s="58"/>
      <c r="O664" s="58"/>
      <c r="P664" s="58"/>
      <c r="T664" s="58"/>
    </row>
    <row r="665">
      <c r="N665" s="58"/>
      <c r="O665" s="58"/>
      <c r="P665" s="58"/>
      <c r="T665" s="58"/>
    </row>
    <row r="666">
      <c r="N666" s="58"/>
      <c r="O666" s="58"/>
      <c r="P666" s="58"/>
      <c r="T666" s="58"/>
    </row>
    <row r="667">
      <c r="N667" s="58"/>
      <c r="O667" s="58"/>
      <c r="P667" s="58"/>
      <c r="T667" s="58"/>
    </row>
    <row r="668">
      <c r="N668" s="58"/>
      <c r="O668" s="58"/>
      <c r="P668" s="58"/>
      <c r="T668" s="58"/>
    </row>
    <row r="669">
      <c r="N669" s="58"/>
      <c r="O669" s="58"/>
      <c r="P669" s="58"/>
      <c r="T669" s="58"/>
    </row>
    <row r="670">
      <c r="N670" s="58"/>
      <c r="O670" s="58"/>
      <c r="P670" s="58"/>
      <c r="T670" s="58"/>
    </row>
    <row r="671">
      <c r="N671" s="58"/>
      <c r="O671" s="58"/>
      <c r="P671" s="58"/>
      <c r="T671" s="58"/>
    </row>
    <row r="672">
      <c r="N672" s="58"/>
      <c r="O672" s="58"/>
      <c r="P672" s="58"/>
      <c r="T672" s="58"/>
    </row>
    <row r="673">
      <c r="N673" s="58"/>
      <c r="O673" s="58"/>
      <c r="P673" s="58"/>
      <c r="T673" s="58"/>
    </row>
    <row r="674">
      <c r="N674" s="58"/>
      <c r="O674" s="58"/>
      <c r="P674" s="58"/>
      <c r="T674" s="58"/>
    </row>
    <row r="675">
      <c r="N675" s="58"/>
      <c r="O675" s="58"/>
      <c r="P675" s="58"/>
      <c r="T675" s="58"/>
    </row>
    <row r="676">
      <c r="N676" s="58"/>
      <c r="O676" s="58"/>
      <c r="P676" s="58"/>
      <c r="T676" s="58"/>
    </row>
    <row r="677">
      <c r="N677" s="58"/>
      <c r="O677" s="58"/>
      <c r="P677" s="58"/>
      <c r="T677" s="58"/>
    </row>
    <row r="678">
      <c r="N678" s="58"/>
      <c r="O678" s="58"/>
      <c r="P678" s="58"/>
      <c r="T678" s="58"/>
    </row>
    <row r="679">
      <c r="N679" s="58"/>
      <c r="O679" s="58"/>
      <c r="P679" s="58"/>
      <c r="T679" s="58"/>
    </row>
    <row r="680">
      <c r="N680" s="58"/>
      <c r="O680" s="58"/>
      <c r="P680" s="58"/>
      <c r="T680" s="58"/>
    </row>
    <row r="681">
      <c r="N681" s="58"/>
      <c r="O681" s="58"/>
      <c r="P681" s="58"/>
      <c r="T681" s="58"/>
    </row>
    <row r="682">
      <c r="N682" s="58"/>
      <c r="O682" s="58"/>
      <c r="P682" s="58"/>
      <c r="T682" s="58"/>
    </row>
    <row r="683">
      <c r="N683" s="58"/>
      <c r="O683" s="58"/>
      <c r="P683" s="58"/>
      <c r="T683" s="58"/>
    </row>
    <row r="684">
      <c r="N684" s="58"/>
      <c r="O684" s="58"/>
      <c r="P684" s="58"/>
      <c r="T684" s="58"/>
    </row>
    <row r="685">
      <c r="N685" s="58"/>
      <c r="O685" s="58"/>
      <c r="P685" s="58"/>
      <c r="T685" s="58"/>
    </row>
    <row r="686">
      <c r="N686" s="58"/>
      <c r="O686" s="58"/>
      <c r="P686" s="58"/>
      <c r="T686" s="58"/>
    </row>
    <row r="687">
      <c r="N687" s="58"/>
      <c r="O687" s="58"/>
      <c r="P687" s="58"/>
      <c r="T687" s="58"/>
    </row>
    <row r="688">
      <c r="N688" s="58"/>
      <c r="O688" s="58"/>
      <c r="P688" s="58"/>
      <c r="T688" s="58"/>
    </row>
    <row r="689">
      <c r="N689" s="58"/>
      <c r="O689" s="58"/>
      <c r="P689" s="58"/>
      <c r="T689" s="58"/>
    </row>
    <row r="690">
      <c r="N690" s="58"/>
      <c r="O690" s="58"/>
      <c r="P690" s="58"/>
      <c r="T690" s="58"/>
    </row>
    <row r="691">
      <c r="N691" s="58"/>
      <c r="O691" s="58"/>
      <c r="P691" s="58"/>
      <c r="T691" s="58"/>
    </row>
    <row r="692">
      <c r="N692" s="58"/>
      <c r="O692" s="58"/>
      <c r="P692" s="58"/>
      <c r="T692" s="58"/>
    </row>
    <row r="693">
      <c r="N693" s="58"/>
      <c r="O693" s="58"/>
      <c r="P693" s="58"/>
      <c r="T693" s="58"/>
    </row>
    <row r="694">
      <c r="N694" s="58"/>
      <c r="O694" s="58"/>
      <c r="P694" s="58"/>
      <c r="T694" s="58"/>
    </row>
    <row r="695">
      <c r="N695" s="58"/>
      <c r="O695" s="58"/>
      <c r="P695" s="58"/>
      <c r="T695" s="58"/>
    </row>
    <row r="696">
      <c r="N696" s="58"/>
      <c r="O696" s="58"/>
      <c r="P696" s="58"/>
      <c r="T696" s="58"/>
    </row>
    <row r="697">
      <c r="N697" s="58"/>
      <c r="O697" s="58"/>
      <c r="P697" s="58"/>
      <c r="T697" s="58"/>
    </row>
    <row r="698">
      <c r="N698" s="58"/>
      <c r="O698" s="58"/>
      <c r="P698" s="58"/>
      <c r="T698" s="58"/>
    </row>
    <row r="699">
      <c r="N699" s="58"/>
      <c r="O699" s="58"/>
      <c r="P699" s="58"/>
      <c r="T699" s="58"/>
    </row>
    <row r="700">
      <c r="N700" s="58"/>
      <c r="O700" s="58"/>
      <c r="P700" s="58"/>
      <c r="T700" s="58"/>
    </row>
    <row r="701">
      <c r="N701" s="58"/>
      <c r="O701" s="58"/>
      <c r="P701" s="58"/>
      <c r="T701" s="58"/>
    </row>
    <row r="702">
      <c r="N702" s="58"/>
      <c r="O702" s="58"/>
      <c r="P702" s="58"/>
      <c r="T702" s="58"/>
    </row>
    <row r="703">
      <c r="N703" s="58"/>
      <c r="O703" s="58"/>
      <c r="P703" s="58"/>
      <c r="T703" s="58"/>
    </row>
    <row r="704">
      <c r="N704" s="58"/>
      <c r="O704" s="58"/>
      <c r="P704" s="58"/>
      <c r="T704" s="58"/>
    </row>
    <row r="705">
      <c r="N705" s="58"/>
      <c r="O705" s="58"/>
      <c r="P705" s="58"/>
      <c r="T705" s="58"/>
    </row>
    <row r="706">
      <c r="N706" s="58"/>
      <c r="O706" s="58"/>
      <c r="P706" s="58"/>
      <c r="T706" s="58"/>
    </row>
    <row r="707">
      <c r="N707" s="58"/>
      <c r="O707" s="58"/>
      <c r="P707" s="58"/>
      <c r="T707" s="58"/>
    </row>
    <row r="708">
      <c r="N708" s="58"/>
      <c r="O708" s="58"/>
      <c r="P708" s="58"/>
      <c r="T708" s="58"/>
    </row>
    <row r="709">
      <c r="N709" s="58"/>
      <c r="O709" s="58"/>
      <c r="P709" s="58"/>
      <c r="T709" s="58"/>
    </row>
    <row r="710">
      <c r="N710" s="58"/>
      <c r="O710" s="58"/>
      <c r="P710" s="58"/>
      <c r="T710" s="58"/>
    </row>
    <row r="711">
      <c r="N711" s="58"/>
      <c r="O711" s="58"/>
      <c r="P711" s="58"/>
      <c r="T711" s="58"/>
    </row>
    <row r="712">
      <c r="N712" s="58"/>
      <c r="O712" s="58"/>
      <c r="P712" s="58"/>
      <c r="T712" s="58"/>
    </row>
    <row r="713">
      <c r="N713" s="58"/>
      <c r="O713" s="58"/>
      <c r="P713" s="58"/>
      <c r="T713" s="58"/>
    </row>
    <row r="714">
      <c r="N714" s="58"/>
      <c r="O714" s="58"/>
      <c r="P714" s="58"/>
      <c r="T714" s="58"/>
    </row>
    <row r="715">
      <c r="N715" s="58"/>
      <c r="O715" s="58"/>
      <c r="P715" s="58"/>
      <c r="T715" s="58"/>
    </row>
    <row r="716">
      <c r="N716" s="58"/>
      <c r="O716" s="58"/>
      <c r="P716" s="58"/>
      <c r="T716" s="58"/>
    </row>
    <row r="717">
      <c r="N717" s="58"/>
      <c r="O717" s="58"/>
      <c r="P717" s="58"/>
      <c r="T717" s="58"/>
    </row>
    <row r="718">
      <c r="N718" s="58"/>
      <c r="O718" s="58"/>
      <c r="P718" s="58"/>
      <c r="T718" s="58"/>
    </row>
    <row r="719">
      <c r="N719" s="58"/>
      <c r="O719" s="58"/>
      <c r="P719" s="58"/>
      <c r="T719" s="58"/>
    </row>
    <row r="720">
      <c r="N720" s="58"/>
      <c r="O720" s="58"/>
      <c r="P720" s="58"/>
      <c r="T720" s="58"/>
    </row>
    <row r="721">
      <c r="N721" s="58"/>
      <c r="O721" s="58"/>
      <c r="P721" s="58"/>
      <c r="T721" s="58"/>
    </row>
    <row r="722">
      <c r="N722" s="58"/>
      <c r="O722" s="58"/>
      <c r="P722" s="58"/>
      <c r="T722" s="58"/>
    </row>
    <row r="723">
      <c r="N723" s="58"/>
      <c r="O723" s="58"/>
      <c r="P723" s="58"/>
      <c r="T723" s="58"/>
    </row>
    <row r="724">
      <c r="N724" s="58"/>
      <c r="O724" s="58"/>
      <c r="P724" s="58"/>
      <c r="T724" s="58"/>
    </row>
    <row r="725">
      <c r="N725" s="58"/>
      <c r="O725" s="58"/>
      <c r="P725" s="58"/>
      <c r="T725" s="58"/>
    </row>
    <row r="726">
      <c r="N726" s="58"/>
      <c r="O726" s="58"/>
      <c r="P726" s="58"/>
      <c r="T726" s="58"/>
    </row>
    <row r="727">
      <c r="N727" s="58"/>
      <c r="O727" s="58"/>
      <c r="P727" s="58"/>
      <c r="T727" s="58"/>
    </row>
    <row r="728">
      <c r="N728" s="58"/>
      <c r="O728" s="58"/>
      <c r="P728" s="58"/>
      <c r="T728" s="58"/>
    </row>
    <row r="729">
      <c r="N729" s="58"/>
      <c r="O729" s="58"/>
      <c r="P729" s="58"/>
      <c r="T729" s="58"/>
    </row>
    <row r="730">
      <c r="N730" s="58"/>
      <c r="O730" s="58"/>
      <c r="P730" s="58"/>
      <c r="T730" s="58"/>
    </row>
    <row r="731">
      <c r="N731" s="58"/>
      <c r="O731" s="58"/>
      <c r="P731" s="58"/>
      <c r="T731" s="58"/>
    </row>
    <row r="732">
      <c r="N732" s="58"/>
      <c r="O732" s="58"/>
      <c r="P732" s="58"/>
      <c r="T732" s="58"/>
    </row>
    <row r="733">
      <c r="N733" s="58"/>
      <c r="O733" s="58"/>
      <c r="P733" s="58"/>
      <c r="T733" s="58"/>
    </row>
    <row r="734">
      <c r="N734" s="58"/>
      <c r="O734" s="58"/>
      <c r="P734" s="58"/>
      <c r="T734" s="58"/>
    </row>
    <row r="735">
      <c r="N735" s="58"/>
      <c r="O735" s="58"/>
      <c r="P735" s="58"/>
      <c r="T735" s="58"/>
    </row>
    <row r="736">
      <c r="N736" s="58"/>
      <c r="O736" s="58"/>
      <c r="P736" s="58"/>
      <c r="T736" s="58"/>
    </row>
    <row r="737">
      <c r="N737" s="58"/>
      <c r="O737" s="58"/>
      <c r="P737" s="58"/>
      <c r="T737" s="58"/>
    </row>
    <row r="738">
      <c r="N738" s="58"/>
      <c r="O738" s="58"/>
      <c r="P738" s="58"/>
      <c r="T738" s="58"/>
    </row>
    <row r="739">
      <c r="N739" s="58"/>
      <c r="O739" s="58"/>
      <c r="P739" s="58"/>
      <c r="T739" s="58"/>
    </row>
    <row r="740">
      <c r="N740" s="58"/>
      <c r="O740" s="58"/>
      <c r="P740" s="58"/>
      <c r="T740" s="58"/>
    </row>
    <row r="741">
      <c r="N741" s="58"/>
      <c r="O741" s="58"/>
      <c r="P741" s="58"/>
      <c r="T741" s="58"/>
    </row>
    <row r="742">
      <c r="N742" s="58"/>
      <c r="O742" s="58"/>
      <c r="P742" s="58"/>
      <c r="T742" s="58"/>
    </row>
    <row r="743">
      <c r="N743" s="58"/>
      <c r="O743" s="58"/>
      <c r="P743" s="58"/>
      <c r="T743" s="58"/>
    </row>
    <row r="744">
      <c r="N744" s="58"/>
      <c r="O744" s="58"/>
      <c r="P744" s="58"/>
      <c r="T744" s="58"/>
    </row>
    <row r="745">
      <c r="N745" s="58"/>
      <c r="O745" s="58"/>
      <c r="P745" s="58"/>
      <c r="T745" s="58"/>
    </row>
    <row r="746">
      <c r="N746" s="58"/>
      <c r="O746" s="58"/>
      <c r="P746" s="58"/>
      <c r="T746" s="58"/>
    </row>
    <row r="747">
      <c r="N747" s="58"/>
      <c r="O747" s="58"/>
      <c r="P747" s="58"/>
      <c r="T747" s="58"/>
    </row>
    <row r="748">
      <c r="N748" s="58"/>
      <c r="O748" s="58"/>
      <c r="P748" s="58"/>
      <c r="T748" s="58"/>
    </row>
    <row r="749">
      <c r="N749" s="58"/>
      <c r="O749" s="58"/>
      <c r="P749" s="58"/>
      <c r="T749" s="58"/>
    </row>
    <row r="750">
      <c r="N750" s="58"/>
      <c r="O750" s="58"/>
      <c r="P750" s="58"/>
      <c r="T750" s="58"/>
    </row>
    <row r="751">
      <c r="N751" s="58"/>
      <c r="O751" s="58"/>
      <c r="P751" s="58"/>
      <c r="T751" s="58"/>
    </row>
    <row r="752">
      <c r="N752" s="58"/>
      <c r="O752" s="58"/>
      <c r="P752" s="58"/>
      <c r="T752" s="58"/>
    </row>
    <row r="753">
      <c r="N753" s="58"/>
      <c r="O753" s="58"/>
      <c r="P753" s="58"/>
      <c r="T753" s="58"/>
    </row>
    <row r="754">
      <c r="N754" s="58"/>
      <c r="O754" s="58"/>
      <c r="P754" s="58"/>
      <c r="T754" s="58"/>
    </row>
    <row r="755">
      <c r="N755" s="58"/>
      <c r="O755" s="58"/>
      <c r="P755" s="58"/>
      <c r="T755" s="58"/>
    </row>
    <row r="756">
      <c r="N756" s="58"/>
      <c r="O756" s="58"/>
      <c r="P756" s="58"/>
      <c r="T756" s="58"/>
    </row>
    <row r="757">
      <c r="N757" s="58"/>
      <c r="O757" s="58"/>
      <c r="P757" s="58"/>
      <c r="T757" s="58"/>
    </row>
    <row r="758">
      <c r="N758" s="58"/>
      <c r="O758" s="58"/>
      <c r="P758" s="58"/>
      <c r="T758" s="58"/>
    </row>
    <row r="759">
      <c r="N759" s="58"/>
      <c r="O759" s="58"/>
      <c r="P759" s="58"/>
      <c r="T759" s="58"/>
    </row>
    <row r="760">
      <c r="N760" s="58"/>
      <c r="O760" s="58"/>
      <c r="P760" s="58"/>
      <c r="T760" s="58"/>
    </row>
    <row r="761">
      <c r="N761" s="58"/>
      <c r="O761" s="58"/>
      <c r="P761" s="58"/>
      <c r="T761" s="58"/>
    </row>
    <row r="762">
      <c r="N762" s="58"/>
      <c r="O762" s="58"/>
      <c r="P762" s="58"/>
      <c r="T762" s="58"/>
    </row>
    <row r="763">
      <c r="N763" s="58"/>
      <c r="O763" s="58"/>
      <c r="P763" s="58"/>
      <c r="T763" s="58"/>
    </row>
    <row r="764">
      <c r="N764" s="58"/>
      <c r="O764" s="58"/>
      <c r="P764" s="58"/>
      <c r="T764" s="58"/>
    </row>
    <row r="765">
      <c r="N765" s="58"/>
      <c r="O765" s="58"/>
      <c r="P765" s="58"/>
      <c r="T765" s="58"/>
    </row>
    <row r="766">
      <c r="N766" s="58"/>
      <c r="O766" s="58"/>
      <c r="P766" s="58"/>
      <c r="T766" s="58"/>
    </row>
    <row r="767">
      <c r="N767" s="58"/>
      <c r="O767" s="58"/>
      <c r="P767" s="58"/>
      <c r="T767" s="58"/>
    </row>
    <row r="768">
      <c r="N768" s="58"/>
      <c r="O768" s="58"/>
      <c r="P768" s="58"/>
      <c r="T768" s="58"/>
    </row>
    <row r="769">
      <c r="N769" s="58"/>
      <c r="O769" s="58"/>
      <c r="P769" s="58"/>
      <c r="T769" s="58"/>
    </row>
    <row r="770">
      <c r="N770" s="58"/>
      <c r="O770" s="58"/>
      <c r="P770" s="58"/>
      <c r="T770" s="58"/>
    </row>
    <row r="771">
      <c r="N771" s="58"/>
      <c r="O771" s="58"/>
      <c r="P771" s="58"/>
      <c r="T771" s="58"/>
    </row>
    <row r="772">
      <c r="N772" s="58"/>
      <c r="O772" s="58"/>
      <c r="P772" s="58"/>
      <c r="T772" s="58"/>
    </row>
    <row r="773">
      <c r="N773" s="58"/>
      <c r="O773" s="58"/>
      <c r="P773" s="58"/>
      <c r="T773" s="58"/>
    </row>
    <row r="774">
      <c r="N774" s="58"/>
      <c r="O774" s="58"/>
      <c r="P774" s="58"/>
      <c r="T774" s="58"/>
    </row>
    <row r="775">
      <c r="N775" s="58"/>
      <c r="O775" s="58"/>
      <c r="P775" s="58"/>
      <c r="T775" s="58"/>
    </row>
    <row r="776">
      <c r="N776" s="58"/>
      <c r="O776" s="58"/>
      <c r="P776" s="58"/>
      <c r="T776" s="58"/>
    </row>
    <row r="777">
      <c r="N777" s="58"/>
      <c r="O777" s="58"/>
      <c r="P777" s="58"/>
      <c r="T777" s="58"/>
    </row>
    <row r="778">
      <c r="N778" s="58"/>
      <c r="O778" s="58"/>
      <c r="P778" s="58"/>
      <c r="T778" s="58"/>
    </row>
    <row r="779">
      <c r="N779" s="58"/>
      <c r="O779" s="58"/>
      <c r="P779" s="58"/>
      <c r="T779" s="58"/>
    </row>
    <row r="780">
      <c r="N780" s="58"/>
      <c r="O780" s="58"/>
      <c r="P780" s="58"/>
      <c r="T780" s="58"/>
    </row>
    <row r="781">
      <c r="N781" s="58"/>
      <c r="O781" s="58"/>
      <c r="P781" s="58"/>
      <c r="T781" s="58"/>
    </row>
    <row r="782">
      <c r="N782" s="58"/>
      <c r="O782" s="58"/>
      <c r="P782" s="58"/>
      <c r="T782" s="58"/>
    </row>
    <row r="783">
      <c r="N783" s="58"/>
      <c r="O783" s="58"/>
      <c r="P783" s="58"/>
      <c r="T783" s="58"/>
    </row>
    <row r="784">
      <c r="N784" s="58"/>
      <c r="O784" s="58"/>
      <c r="P784" s="58"/>
      <c r="T784" s="58"/>
    </row>
    <row r="785">
      <c r="N785" s="58"/>
      <c r="O785" s="58"/>
      <c r="P785" s="58"/>
      <c r="T785" s="58"/>
    </row>
    <row r="786">
      <c r="N786" s="58"/>
      <c r="O786" s="58"/>
      <c r="P786" s="58"/>
      <c r="T786" s="58"/>
    </row>
    <row r="787">
      <c r="N787" s="58"/>
      <c r="O787" s="58"/>
      <c r="P787" s="58"/>
      <c r="T787" s="58"/>
    </row>
    <row r="788">
      <c r="N788" s="58"/>
      <c r="O788" s="58"/>
      <c r="P788" s="58"/>
      <c r="T788" s="58"/>
    </row>
    <row r="789">
      <c r="N789" s="58"/>
      <c r="O789" s="58"/>
      <c r="P789" s="58"/>
      <c r="T789" s="58"/>
    </row>
    <row r="790">
      <c r="N790" s="58"/>
      <c r="O790" s="58"/>
      <c r="P790" s="58"/>
      <c r="T790" s="58"/>
    </row>
    <row r="791">
      <c r="N791" s="58"/>
      <c r="O791" s="58"/>
      <c r="P791" s="58"/>
      <c r="T791" s="58"/>
    </row>
    <row r="792">
      <c r="N792" s="58"/>
      <c r="O792" s="58"/>
      <c r="P792" s="58"/>
      <c r="T792" s="58"/>
    </row>
    <row r="793">
      <c r="N793" s="58"/>
      <c r="O793" s="58"/>
      <c r="P793" s="58"/>
      <c r="T793" s="58"/>
    </row>
    <row r="794">
      <c r="N794" s="58"/>
      <c r="O794" s="58"/>
      <c r="P794" s="58"/>
      <c r="T794" s="58"/>
    </row>
    <row r="795">
      <c r="N795" s="58"/>
      <c r="O795" s="58"/>
      <c r="P795" s="58"/>
      <c r="T795" s="58"/>
    </row>
    <row r="796">
      <c r="N796" s="58"/>
      <c r="O796" s="58"/>
      <c r="P796" s="58"/>
      <c r="T796" s="58"/>
    </row>
    <row r="797">
      <c r="N797" s="58"/>
      <c r="O797" s="58"/>
      <c r="P797" s="58"/>
      <c r="T797" s="58"/>
    </row>
    <row r="798">
      <c r="N798" s="58"/>
      <c r="O798" s="58"/>
      <c r="P798" s="58"/>
      <c r="T798" s="58"/>
    </row>
    <row r="799">
      <c r="N799" s="58"/>
      <c r="O799" s="58"/>
      <c r="P799" s="58"/>
      <c r="T799" s="58"/>
    </row>
    <row r="800">
      <c r="N800" s="58"/>
      <c r="O800" s="58"/>
      <c r="P800" s="58"/>
      <c r="T800" s="58"/>
    </row>
    <row r="801">
      <c r="N801" s="58"/>
      <c r="O801" s="58"/>
      <c r="P801" s="58"/>
      <c r="T801" s="58"/>
    </row>
    <row r="802">
      <c r="N802" s="58"/>
      <c r="O802" s="58"/>
      <c r="P802" s="58"/>
      <c r="T802" s="58"/>
    </row>
    <row r="803">
      <c r="N803" s="58"/>
      <c r="O803" s="58"/>
      <c r="P803" s="58"/>
      <c r="T803" s="58"/>
    </row>
    <row r="804">
      <c r="N804" s="58"/>
      <c r="O804" s="58"/>
      <c r="P804" s="58"/>
      <c r="T804" s="58"/>
    </row>
    <row r="805">
      <c r="N805" s="58"/>
      <c r="O805" s="58"/>
      <c r="P805" s="58"/>
      <c r="T805" s="58"/>
    </row>
    <row r="806">
      <c r="N806" s="58"/>
      <c r="O806" s="58"/>
      <c r="P806" s="58"/>
      <c r="T806" s="58"/>
    </row>
    <row r="807">
      <c r="N807" s="58"/>
      <c r="O807" s="58"/>
      <c r="P807" s="58"/>
      <c r="T807" s="58"/>
    </row>
    <row r="808">
      <c r="N808" s="58"/>
      <c r="O808" s="58"/>
      <c r="P808" s="58"/>
      <c r="T808" s="58"/>
    </row>
    <row r="809">
      <c r="N809" s="58"/>
      <c r="O809" s="58"/>
      <c r="P809" s="58"/>
      <c r="T809" s="58"/>
    </row>
    <row r="810">
      <c r="N810" s="58"/>
      <c r="O810" s="58"/>
      <c r="P810" s="58"/>
      <c r="T810" s="58"/>
    </row>
    <row r="811">
      <c r="N811" s="58"/>
      <c r="O811" s="58"/>
      <c r="P811" s="58"/>
      <c r="T811" s="58"/>
    </row>
    <row r="812">
      <c r="N812" s="58"/>
      <c r="O812" s="58"/>
      <c r="P812" s="58"/>
      <c r="T812" s="58"/>
    </row>
    <row r="813">
      <c r="N813" s="58"/>
      <c r="O813" s="58"/>
      <c r="P813" s="58"/>
      <c r="T813" s="58"/>
    </row>
    <row r="814">
      <c r="N814" s="58"/>
      <c r="O814" s="58"/>
      <c r="P814" s="58"/>
      <c r="T814" s="58"/>
    </row>
    <row r="815">
      <c r="N815" s="58"/>
      <c r="O815" s="58"/>
      <c r="P815" s="58"/>
      <c r="T815" s="58"/>
    </row>
    <row r="816">
      <c r="N816" s="58"/>
      <c r="O816" s="58"/>
      <c r="P816" s="58"/>
      <c r="T816" s="58"/>
    </row>
    <row r="817">
      <c r="N817" s="58"/>
      <c r="O817" s="58"/>
      <c r="P817" s="58"/>
      <c r="T817" s="58"/>
    </row>
    <row r="818">
      <c r="N818" s="58"/>
      <c r="O818" s="58"/>
      <c r="P818" s="58"/>
      <c r="T818" s="58"/>
    </row>
    <row r="819">
      <c r="N819" s="58"/>
      <c r="O819" s="58"/>
      <c r="P819" s="58"/>
      <c r="T819" s="58"/>
    </row>
    <row r="820">
      <c r="N820" s="58"/>
      <c r="O820" s="58"/>
      <c r="P820" s="58"/>
      <c r="T820" s="58"/>
    </row>
    <row r="821">
      <c r="N821" s="58"/>
      <c r="O821" s="58"/>
      <c r="P821" s="58"/>
      <c r="T821" s="58"/>
    </row>
    <row r="822">
      <c r="N822" s="58"/>
      <c r="O822" s="58"/>
      <c r="P822" s="58"/>
      <c r="T822" s="58"/>
    </row>
    <row r="823">
      <c r="N823" s="58"/>
      <c r="O823" s="58"/>
      <c r="P823" s="58"/>
      <c r="T823" s="58"/>
    </row>
    <row r="824">
      <c r="N824" s="58"/>
      <c r="O824" s="58"/>
      <c r="P824" s="58"/>
      <c r="T824" s="58"/>
    </row>
    <row r="825">
      <c r="N825" s="58"/>
      <c r="O825" s="58"/>
      <c r="P825" s="58"/>
      <c r="T825" s="58"/>
    </row>
    <row r="826">
      <c r="N826" s="58"/>
      <c r="O826" s="58"/>
      <c r="P826" s="58"/>
      <c r="T826" s="58"/>
    </row>
    <row r="827">
      <c r="N827" s="58"/>
      <c r="O827" s="58"/>
      <c r="P827" s="58"/>
      <c r="T827" s="58"/>
    </row>
    <row r="828">
      <c r="N828" s="58"/>
      <c r="O828" s="58"/>
      <c r="P828" s="58"/>
      <c r="T828" s="58"/>
    </row>
    <row r="829">
      <c r="N829" s="58"/>
      <c r="O829" s="58"/>
      <c r="P829" s="58"/>
      <c r="T829" s="58"/>
    </row>
    <row r="830">
      <c r="N830" s="58"/>
      <c r="O830" s="58"/>
      <c r="P830" s="58"/>
      <c r="T830" s="58"/>
    </row>
    <row r="831">
      <c r="N831" s="58"/>
      <c r="O831" s="58"/>
      <c r="P831" s="58"/>
      <c r="T831" s="58"/>
    </row>
    <row r="832">
      <c r="N832" s="58"/>
      <c r="O832" s="58"/>
      <c r="P832" s="58"/>
      <c r="T832" s="58"/>
    </row>
    <row r="833">
      <c r="N833" s="58"/>
      <c r="O833" s="58"/>
      <c r="P833" s="58"/>
      <c r="T833" s="58"/>
    </row>
    <row r="834">
      <c r="N834" s="58"/>
      <c r="O834" s="58"/>
      <c r="P834" s="58"/>
      <c r="T834" s="58"/>
    </row>
    <row r="835">
      <c r="N835" s="58"/>
      <c r="O835" s="58"/>
      <c r="P835" s="58"/>
      <c r="T835" s="58"/>
    </row>
    <row r="836">
      <c r="N836" s="58"/>
      <c r="O836" s="58"/>
      <c r="P836" s="58"/>
      <c r="T836" s="58"/>
    </row>
    <row r="837">
      <c r="N837" s="58"/>
      <c r="O837" s="58"/>
      <c r="P837" s="58"/>
      <c r="T837" s="58"/>
    </row>
    <row r="838">
      <c r="N838" s="58"/>
      <c r="O838" s="58"/>
      <c r="P838" s="58"/>
      <c r="T838" s="58"/>
    </row>
    <row r="839">
      <c r="N839" s="58"/>
      <c r="O839" s="58"/>
      <c r="P839" s="58"/>
      <c r="T839" s="58"/>
    </row>
    <row r="840">
      <c r="N840" s="58"/>
      <c r="O840" s="58"/>
      <c r="P840" s="58"/>
      <c r="T840" s="58"/>
    </row>
    <row r="841">
      <c r="N841" s="58"/>
      <c r="O841" s="58"/>
      <c r="P841" s="58"/>
      <c r="T841" s="58"/>
    </row>
    <row r="842">
      <c r="N842" s="58"/>
      <c r="O842" s="58"/>
      <c r="P842" s="58"/>
      <c r="T842" s="58"/>
    </row>
    <row r="843">
      <c r="N843" s="58"/>
      <c r="O843" s="58"/>
      <c r="P843" s="58"/>
      <c r="T843" s="58"/>
    </row>
    <row r="844">
      <c r="N844" s="58"/>
      <c r="O844" s="58"/>
      <c r="P844" s="58"/>
      <c r="T844" s="58"/>
    </row>
    <row r="845">
      <c r="N845" s="58"/>
      <c r="O845" s="58"/>
      <c r="P845" s="58"/>
      <c r="T845" s="58"/>
    </row>
    <row r="846">
      <c r="N846" s="58"/>
      <c r="O846" s="58"/>
      <c r="P846" s="58"/>
      <c r="T846" s="58"/>
    </row>
    <row r="847">
      <c r="N847" s="58"/>
      <c r="O847" s="58"/>
      <c r="P847" s="58"/>
      <c r="T847" s="58"/>
    </row>
    <row r="848">
      <c r="N848" s="58"/>
      <c r="O848" s="58"/>
      <c r="P848" s="58"/>
      <c r="T848" s="58"/>
    </row>
    <row r="849">
      <c r="N849" s="58"/>
      <c r="O849" s="58"/>
      <c r="P849" s="58"/>
      <c r="T849" s="58"/>
    </row>
    <row r="850">
      <c r="N850" s="58"/>
      <c r="O850" s="58"/>
      <c r="P850" s="58"/>
      <c r="T850" s="58"/>
    </row>
    <row r="851">
      <c r="N851" s="58"/>
      <c r="O851" s="58"/>
      <c r="P851" s="58"/>
      <c r="T851" s="58"/>
    </row>
    <row r="852">
      <c r="N852" s="58"/>
      <c r="O852" s="58"/>
      <c r="P852" s="58"/>
      <c r="T852" s="58"/>
    </row>
    <row r="853">
      <c r="N853" s="58"/>
      <c r="O853" s="58"/>
      <c r="P853" s="58"/>
      <c r="T853" s="58"/>
    </row>
    <row r="854">
      <c r="N854" s="58"/>
      <c r="O854" s="58"/>
      <c r="P854" s="58"/>
      <c r="T854" s="58"/>
    </row>
    <row r="855">
      <c r="N855" s="58"/>
      <c r="O855" s="58"/>
      <c r="P855" s="58"/>
      <c r="T855" s="58"/>
    </row>
    <row r="856">
      <c r="N856" s="58"/>
      <c r="O856" s="58"/>
      <c r="P856" s="58"/>
      <c r="T856" s="58"/>
    </row>
    <row r="857">
      <c r="N857" s="58"/>
      <c r="O857" s="58"/>
      <c r="P857" s="58"/>
      <c r="T857" s="58"/>
    </row>
    <row r="858">
      <c r="N858" s="58"/>
      <c r="O858" s="58"/>
      <c r="P858" s="58"/>
      <c r="T858" s="58"/>
    </row>
    <row r="859">
      <c r="N859" s="58"/>
      <c r="O859" s="58"/>
      <c r="P859" s="58"/>
      <c r="T859" s="58"/>
    </row>
    <row r="860">
      <c r="N860" s="58"/>
      <c r="O860" s="58"/>
      <c r="P860" s="58"/>
      <c r="T860" s="58"/>
    </row>
    <row r="861">
      <c r="N861" s="58"/>
      <c r="O861" s="58"/>
      <c r="P861" s="58"/>
      <c r="T861" s="58"/>
    </row>
    <row r="862">
      <c r="N862" s="58"/>
      <c r="O862" s="58"/>
      <c r="P862" s="58"/>
      <c r="T862" s="58"/>
    </row>
    <row r="863">
      <c r="N863" s="58"/>
      <c r="O863" s="58"/>
      <c r="P863" s="58"/>
      <c r="T863" s="58"/>
    </row>
    <row r="864">
      <c r="N864" s="58"/>
      <c r="O864" s="58"/>
      <c r="P864" s="58"/>
      <c r="T864" s="58"/>
    </row>
    <row r="865">
      <c r="N865" s="58"/>
      <c r="O865" s="58"/>
      <c r="P865" s="58"/>
      <c r="T865" s="58"/>
    </row>
    <row r="866">
      <c r="N866" s="58"/>
      <c r="O866" s="58"/>
      <c r="P866" s="58"/>
      <c r="T866" s="58"/>
    </row>
    <row r="867">
      <c r="N867" s="58"/>
      <c r="O867" s="58"/>
      <c r="P867" s="58"/>
      <c r="T867" s="58"/>
    </row>
    <row r="868">
      <c r="N868" s="58"/>
      <c r="O868" s="58"/>
      <c r="P868" s="58"/>
      <c r="T868" s="58"/>
    </row>
    <row r="869">
      <c r="N869" s="58"/>
      <c r="O869" s="58"/>
      <c r="P869" s="58"/>
      <c r="T869" s="58"/>
    </row>
    <row r="870">
      <c r="N870" s="58"/>
      <c r="O870" s="58"/>
      <c r="P870" s="58"/>
      <c r="T870" s="58"/>
    </row>
    <row r="871">
      <c r="N871" s="58"/>
      <c r="O871" s="58"/>
      <c r="P871" s="58"/>
      <c r="T871" s="58"/>
    </row>
    <row r="872">
      <c r="N872" s="58"/>
      <c r="O872" s="58"/>
      <c r="P872" s="58"/>
      <c r="T872" s="58"/>
    </row>
    <row r="873">
      <c r="N873" s="58"/>
      <c r="O873" s="58"/>
      <c r="P873" s="58"/>
      <c r="T873" s="58"/>
    </row>
    <row r="874">
      <c r="N874" s="58"/>
      <c r="O874" s="58"/>
      <c r="P874" s="58"/>
      <c r="T874" s="58"/>
    </row>
    <row r="875">
      <c r="N875" s="58"/>
      <c r="O875" s="58"/>
      <c r="P875" s="58"/>
      <c r="T875" s="58"/>
    </row>
    <row r="876">
      <c r="N876" s="58"/>
      <c r="O876" s="58"/>
      <c r="P876" s="58"/>
      <c r="T876" s="58"/>
    </row>
    <row r="877">
      <c r="N877" s="58"/>
      <c r="O877" s="58"/>
      <c r="P877" s="58"/>
      <c r="T877" s="58"/>
    </row>
    <row r="878">
      <c r="N878" s="58"/>
      <c r="O878" s="58"/>
      <c r="P878" s="58"/>
      <c r="T878" s="58"/>
    </row>
    <row r="879">
      <c r="N879" s="58"/>
      <c r="O879" s="58"/>
      <c r="P879" s="58"/>
      <c r="T879" s="58"/>
    </row>
    <row r="880">
      <c r="N880" s="58"/>
      <c r="O880" s="58"/>
      <c r="P880" s="58"/>
      <c r="T880" s="58"/>
    </row>
    <row r="881">
      <c r="N881" s="58"/>
      <c r="O881" s="58"/>
      <c r="P881" s="58"/>
      <c r="T881" s="58"/>
    </row>
    <row r="882">
      <c r="N882" s="58"/>
      <c r="O882" s="58"/>
      <c r="P882" s="58"/>
      <c r="T882" s="58"/>
    </row>
    <row r="883">
      <c r="N883" s="58"/>
      <c r="O883" s="58"/>
      <c r="P883" s="58"/>
      <c r="T883" s="58"/>
    </row>
    <row r="884">
      <c r="N884" s="58"/>
      <c r="O884" s="58"/>
      <c r="P884" s="58"/>
      <c r="T884" s="58"/>
    </row>
    <row r="885">
      <c r="N885" s="58"/>
      <c r="O885" s="58"/>
      <c r="P885" s="58"/>
      <c r="T885" s="58"/>
    </row>
    <row r="886">
      <c r="N886" s="58"/>
      <c r="O886" s="58"/>
      <c r="P886" s="58"/>
      <c r="T886" s="58"/>
    </row>
    <row r="887">
      <c r="N887" s="58"/>
      <c r="O887" s="58"/>
      <c r="P887" s="58"/>
      <c r="T887" s="58"/>
    </row>
    <row r="888">
      <c r="N888" s="58"/>
      <c r="O888" s="58"/>
      <c r="P888" s="58"/>
      <c r="T888" s="58"/>
    </row>
    <row r="889">
      <c r="N889" s="58"/>
      <c r="O889" s="58"/>
      <c r="P889" s="58"/>
      <c r="T889" s="58"/>
    </row>
    <row r="890">
      <c r="N890" s="58"/>
      <c r="O890" s="58"/>
      <c r="P890" s="58"/>
      <c r="T890" s="58"/>
    </row>
    <row r="891">
      <c r="N891" s="58"/>
      <c r="O891" s="58"/>
      <c r="P891" s="58"/>
      <c r="T891" s="58"/>
    </row>
    <row r="892">
      <c r="N892" s="58"/>
      <c r="O892" s="58"/>
      <c r="P892" s="58"/>
      <c r="T892" s="58"/>
    </row>
    <row r="893">
      <c r="N893" s="58"/>
      <c r="O893" s="58"/>
      <c r="P893" s="58"/>
      <c r="T893" s="58"/>
    </row>
    <row r="894">
      <c r="N894" s="58"/>
      <c r="O894" s="58"/>
      <c r="P894" s="58"/>
      <c r="T894" s="58"/>
    </row>
    <row r="895">
      <c r="N895" s="58"/>
      <c r="O895" s="58"/>
      <c r="P895" s="58"/>
      <c r="T895" s="58"/>
    </row>
    <row r="896">
      <c r="N896" s="58"/>
      <c r="O896" s="58"/>
      <c r="P896" s="58"/>
      <c r="T896" s="58"/>
    </row>
    <row r="897">
      <c r="N897" s="58"/>
      <c r="O897" s="58"/>
      <c r="P897" s="58"/>
      <c r="T897" s="58"/>
    </row>
    <row r="898">
      <c r="N898" s="58"/>
      <c r="O898" s="58"/>
      <c r="P898" s="58"/>
      <c r="T898" s="58"/>
    </row>
    <row r="899">
      <c r="N899" s="58"/>
      <c r="O899" s="58"/>
      <c r="P899" s="58"/>
      <c r="T899" s="58"/>
    </row>
    <row r="900">
      <c r="N900" s="58"/>
      <c r="O900" s="58"/>
      <c r="P900" s="58"/>
      <c r="T900" s="58"/>
    </row>
    <row r="901">
      <c r="N901" s="58"/>
      <c r="O901" s="58"/>
      <c r="P901" s="58"/>
      <c r="T901" s="58"/>
    </row>
    <row r="902">
      <c r="N902" s="58"/>
      <c r="O902" s="58"/>
      <c r="P902" s="58"/>
      <c r="T902" s="58"/>
    </row>
    <row r="903">
      <c r="N903" s="58"/>
      <c r="O903" s="58"/>
      <c r="P903" s="58"/>
      <c r="T903" s="58"/>
    </row>
    <row r="904">
      <c r="N904" s="58"/>
      <c r="O904" s="58"/>
      <c r="P904" s="58"/>
      <c r="T904" s="58"/>
    </row>
    <row r="905">
      <c r="N905" s="58"/>
      <c r="O905" s="58"/>
      <c r="P905" s="58"/>
      <c r="T905" s="58"/>
    </row>
    <row r="906">
      <c r="N906" s="58"/>
      <c r="O906" s="58"/>
      <c r="P906" s="58"/>
      <c r="T906" s="58"/>
    </row>
    <row r="907">
      <c r="N907" s="58"/>
      <c r="O907" s="58"/>
      <c r="P907" s="58"/>
      <c r="T907" s="58"/>
    </row>
    <row r="908">
      <c r="N908" s="58"/>
      <c r="O908" s="58"/>
      <c r="P908" s="58"/>
      <c r="T908" s="58"/>
    </row>
    <row r="909">
      <c r="N909" s="58"/>
      <c r="O909" s="58"/>
      <c r="P909" s="58"/>
      <c r="T909" s="58"/>
    </row>
    <row r="910">
      <c r="N910" s="58"/>
      <c r="O910" s="58"/>
      <c r="P910" s="58"/>
      <c r="T910" s="58"/>
    </row>
    <row r="911">
      <c r="N911" s="58"/>
      <c r="O911" s="58"/>
      <c r="P911" s="58"/>
      <c r="T911" s="58"/>
    </row>
    <row r="912">
      <c r="N912" s="58"/>
      <c r="O912" s="58"/>
      <c r="P912" s="58"/>
      <c r="T912" s="58"/>
    </row>
    <row r="913">
      <c r="N913" s="58"/>
      <c r="O913" s="58"/>
      <c r="P913" s="58"/>
      <c r="T913" s="58"/>
    </row>
    <row r="914">
      <c r="N914" s="58"/>
      <c r="O914" s="58"/>
      <c r="P914" s="58"/>
      <c r="T914" s="58"/>
    </row>
    <row r="915">
      <c r="N915" s="58"/>
      <c r="O915" s="58"/>
      <c r="P915" s="58"/>
      <c r="T915" s="58"/>
    </row>
    <row r="916">
      <c r="N916" s="58"/>
      <c r="O916" s="58"/>
      <c r="P916" s="58"/>
      <c r="T916" s="58"/>
    </row>
    <row r="917">
      <c r="N917" s="58"/>
      <c r="O917" s="58"/>
      <c r="P917" s="58"/>
      <c r="T917" s="58"/>
    </row>
    <row r="918">
      <c r="N918" s="58"/>
      <c r="O918" s="58"/>
      <c r="P918" s="58"/>
      <c r="T918" s="58"/>
    </row>
    <row r="919">
      <c r="N919" s="58"/>
      <c r="O919" s="58"/>
      <c r="P919" s="58"/>
      <c r="T919" s="58"/>
    </row>
    <row r="920">
      <c r="N920" s="58"/>
      <c r="O920" s="58"/>
      <c r="P920" s="58"/>
      <c r="T920" s="58"/>
    </row>
    <row r="921">
      <c r="N921" s="58"/>
      <c r="O921" s="58"/>
      <c r="P921" s="58"/>
      <c r="T921" s="58"/>
    </row>
    <row r="922">
      <c r="N922" s="58"/>
      <c r="O922" s="58"/>
      <c r="P922" s="58"/>
      <c r="T922" s="58"/>
    </row>
    <row r="923">
      <c r="N923" s="58"/>
      <c r="O923" s="58"/>
      <c r="P923" s="58"/>
      <c r="T923" s="58"/>
    </row>
    <row r="924">
      <c r="N924" s="58"/>
      <c r="O924" s="58"/>
      <c r="P924" s="58"/>
      <c r="T924" s="58"/>
    </row>
    <row r="925">
      <c r="N925" s="58"/>
      <c r="O925" s="58"/>
      <c r="P925" s="58"/>
      <c r="T925" s="58"/>
    </row>
    <row r="926">
      <c r="N926" s="58"/>
      <c r="O926" s="58"/>
      <c r="P926" s="58"/>
      <c r="T926" s="58"/>
    </row>
    <row r="927">
      <c r="N927" s="58"/>
      <c r="O927" s="58"/>
      <c r="P927" s="58"/>
      <c r="T927" s="58"/>
    </row>
    <row r="928">
      <c r="N928" s="58"/>
      <c r="O928" s="58"/>
      <c r="P928" s="58"/>
      <c r="T928" s="58"/>
    </row>
    <row r="929">
      <c r="N929" s="58"/>
      <c r="O929" s="58"/>
      <c r="P929" s="58"/>
      <c r="T929" s="58"/>
    </row>
    <row r="930">
      <c r="N930" s="58"/>
      <c r="O930" s="58"/>
      <c r="P930" s="58"/>
      <c r="T930" s="58"/>
    </row>
    <row r="931">
      <c r="N931" s="58"/>
      <c r="O931" s="58"/>
      <c r="P931" s="58"/>
      <c r="T931" s="58"/>
    </row>
    <row r="932">
      <c r="N932" s="58"/>
      <c r="O932" s="58"/>
      <c r="P932" s="58"/>
      <c r="T932" s="58"/>
    </row>
    <row r="933">
      <c r="N933" s="58"/>
      <c r="O933" s="58"/>
      <c r="P933" s="58"/>
      <c r="T933" s="58"/>
    </row>
    <row r="934">
      <c r="N934" s="58"/>
      <c r="O934" s="58"/>
      <c r="P934" s="58"/>
      <c r="T934" s="58"/>
    </row>
    <row r="935">
      <c r="N935" s="58"/>
      <c r="O935" s="58"/>
      <c r="P935" s="58"/>
      <c r="T935" s="58"/>
    </row>
    <row r="936">
      <c r="N936" s="58"/>
      <c r="O936" s="58"/>
      <c r="P936" s="58"/>
      <c r="T936" s="58"/>
    </row>
    <row r="937">
      <c r="N937" s="58"/>
      <c r="O937" s="58"/>
      <c r="P937" s="58"/>
      <c r="T937" s="58"/>
    </row>
    <row r="938">
      <c r="N938" s="58"/>
      <c r="O938" s="58"/>
      <c r="P938" s="58"/>
      <c r="T938" s="58"/>
    </row>
    <row r="939">
      <c r="N939" s="58"/>
      <c r="O939" s="58"/>
      <c r="P939" s="58"/>
      <c r="T939" s="58"/>
    </row>
    <row r="940">
      <c r="N940" s="58"/>
      <c r="O940" s="58"/>
      <c r="P940" s="58"/>
      <c r="T940" s="58"/>
    </row>
    <row r="941">
      <c r="N941" s="58"/>
      <c r="O941" s="58"/>
      <c r="P941" s="58"/>
      <c r="T941" s="58"/>
    </row>
    <row r="942">
      <c r="N942" s="58"/>
      <c r="O942" s="58"/>
      <c r="P942" s="58"/>
      <c r="T942" s="58"/>
    </row>
    <row r="943">
      <c r="N943" s="58"/>
      <c r="O943" s="58"/>
      <c r="P943" s="58"/>
      <c r="T943" s="58"/>
    </row>
    <row r="944">
      <c r="N944" s="58"/>
      <c r="O944" s="58"/>
      <c r="P944" s="58"/>
      <c r="T944" s="58"/>
    </row>
    <row r="945">
      <c r="N945" s="58"/>
      <c r="O945" s="58"/>
      <c r="P945" s="58"/>
      <c r="T945" s="58"/>
    </row>
    <row r="946">
      <c r="N946" s="58"/>
      <c r="O946" s="58"/>
      <c r="P946" s="58"/>
      <c r="T946" s="58"/>
    </row>
    <row r="947">
      <c r="N947" s="58"/>
      <c r="O947" s="58"/>
      <c r="P947" s="58"/>
      <c r="T947" s="58"/>
    </row>
    <row r="948">
      <c r="N948" s="58"/>
      <c r="O948" s="58"/>
      <c r="P948" s="58"/>
      <c r="T948" s="58"/>
    </row>
    <row r="949">
      <c r="N949" s="58"/>
      <c r="O949" s="58"/>
      <c r="P949" s="58"/>
      <c r="T949" s="58"/>
    </row>
    <row r="950">
      <c r="N950" s="58"/>
      <c r="O950" s="58"/>
      <c r="P950" s="58"/>
      <c r="T950" s="58"/>
    </row>
    <row r="951">
      <c r="N951" s="58"/>
      <c r="O951" s="58"/>
      <c r="P951" s="58"/>
      <c r="T951" s="58"/>
    </row>
    <row r="952">
      <c r="N952" s="58"/>
      <c r="O952" s="58"/>
      <c r="P952" s="58"/>
      <c r="T952" s="58"/>
    </row>
    <row r="953">
      <c r="N953" s="58"/>
      <c r="O953" s="58"/>
      <c r="P953" s="58"/>
      <c r="T953" s="58"/>
    </row>
    <row r="954">
      <c r="N954" s="58"/>
      <c r="O954" s="58"/>
      <c r="P954" s="58"/>
      <c r="T954" s="58"/>
    </row>
    <row r="955">
      <c r="N955" s="58"/>
      <c r="O955" s="58"/>
      <c r="P955" s="58"/>
      <c r="T955" s="58"/>
    </row>
    <row r="956">
      <c r="N956" s="58"/>
      <c r="O956" s="58"/>
      <c r="P956" s="58"/>
      <c r="T956" s="58"/>
    </row>
    <row r="957">
      <c r="N957" s="58"/>
      <c r="O957" s="58"/>
      <c r="P957" s="58"/>
      <c r="T957" s="58"/>
    </row>
    <row r="958">
      <c r="N958" s="58"/>
      <c r="O958" s="58"/>
      <c r="P958" s="58"/>
      <c r="T958" s="58"/>
    </row>
    <row r="959">
      <c r="N959" s="58"/>
      <c r="O959" s="58"/>
      <c r="P959" s="58"/>
      <c r="T959" s="58"/>
    </row>
    <row r="960">
      <c r="N960" s="58"/>
      <c r="O960" s="58"/>
      <c r="P960" s="58"/>
      <c r="T960" s="58"/>
    </row>
    <row r="961">
      <c r="N961" s="58"/>
      <c r="O961" s="58"/>
      <c r="P961" s="58"/>
      <c r="T961" s="58"/>
    </row>
    <row r="962">
      <c r="N962" s="58"/>
      <c r="O962" s="58"/>
      <c r="P962" s="58"/>
      <c r="T962" s="58"/>
    </row>
    <row r="963">
      <c r="N963" s="58"/>
      <c r="O963" s="58"/>
      <c r="P963" s="58"/>
      <c r="T963" s="58"/>
    </row>
    <row r="964">
      <c r="N964" s="58"/>
      <c r="O964" s="58"/>
      <c r="P964" s="58"/>
      <c r="T964" s="58"/>
    </row>
    <row r="965">
      <c r="N965" s="58"/>
      <c r="O965" s="58"/>
      <c r="P965" s="58"/>
      <c r="T965" s="58"/>
    </row>
    <row r="966">
      <c r="N966" s="58"/>
      <c r="O966" s="58"/>
      <c r="P966" s="58"/>
      <c r="T966" s="58"/>
    </row>
    <row r="967">
      <c r="N967" s="58"/>
      <c r="O967" s="58"/>
      <c r="P967" s="58"/>
      <c r="T967" s="58"/>
    </row>
    <row r="968">
      <c r="N968" s="58"/>
      <c r="O968" s="58"/>
      <c r="P968" s="58"/>
      <c r="T968" s="58"/>
    </row>
    <row r="969">
      <c r="N969" s="58"/>
      <c r="O969" s="58"/>
      <c r="P969" s="58"/>
      <c r="T969" s="58"/>
    </row>
    <row r="970">
      <c r="N970" s="58"/>
      <c r="O970" s="58"/>
      <c r="P970" s="58"/>
      <c r="T970" s="58"/>
    </row>
    <row r="971">
      <c r="N971" s="58"/>
      <c r="O971" s="58"/>
      <c r="P971" s="58"/>
      <c r="T971" s="58"/>
    </row>
    <row r="972">
      <c r="N972" s="58"/>
      <c r="O972" s="58"/>
      <c r="P972" s="58"/>
      <c r="T972" s="58"/>
    </row>
    <row r="973">
      <c r="N973" s="58"/>
      <c r="O973" s="58"/>
      <c r="P973" s="58"/>
      <c r="T973" s="58"/>
    </row>
    <row r="974">
      <c r="N974" s="58"/>
      <c r="O974" s="58"/>
      <c r="P974" s="58"/>
      <c r="T974" s="58"/>
    </row>
    <row r="975">
      <c r="N975" s="58"/>
      <c r="O975" s="58"/>
      <c r="P975" s="58"/>
      <c r="T975" s="58"/>
    </row>
    <row r="976">
      <c r="N976" s="58"/>
      <c r="O976" s="58"/>
      <c r="P976" s="58"/>
      <c r="T976" s="58"/>
    </row>
    <row r="977">
      <c r="N977" s="58"/>
      <c r="O977" s="58"/>
      <c r="P977" s="58"/>
      <c r="T977" s="58"/>
    </row>
    <row r="978">
      <c r="N978" s="58"/>
      <c r="O978" s="58"/>
      <c r="P978" s="58"/>
      <c r="T978" s="58"/>
    </row>
    <row r="979">
      <c r="N979" s="58"/>
      <c r="O979" s="58"/>
      <c r="P979" s="58"/>
      <c r="T979" s="58"/>
    </row>
    <row r="980">
      <c r="N980" s="58"/>
      <c r="O980" s="58"/>
      <c r="P980" s="58"/>
      <c r="T980" s="58"/>
    </row>
    <row r="981">
      <c r="N981" s="58"/>
      <c r="O981" s="58"/>
      <c r="P981" s="58"/>
      <c r="T981" s="58"/>
    </row>
    <row r="982">
      <c r="N982" s="58"/>
      <c r="O982" s="58"/>
      <c r="P982" s="58"/>
      <c r="T982" s="58"/>
    </row>
    <row r="983">
      <c r="N983" s="58"/>
      <c r="O983" s="58"/>
      <c r="P983" s="58"/>
      <c r="T983" s="58"/>
    </row>
    <row r="984">
      <c r="N984" s="58"/>
      <c r="O984" s="58"/>
      <c r="P984" s="58"/>
      <c r="T984" s="58"/>
    </row>
    <row r="985">
      <c r="N985" s="58"/>
      <c r="O985" s="58"/>
      <c r="P985" s="58"/>
      <c r="T985" s="58"/>
    </row>
    <row r="986">
      <c r="N986" s="58"/>
      <c r="O986" s="58"/>
      <c r="P986" s="58"/>
      <c r="T986" s="58"/>
    </row>
    <row r="987">
      <c r="N987" s="58"/>
      <c r="O987" s="58"/>
      <c r="P987" s="58"/>
      <c r="T987" s="58"/>
    </row>
    <row r="988">
      <c r="N988" s="58"/>
      <c r="O988" s="58"/>
      <c r="P988" s="58"/>
      <c r="T988" s="58"/>
    </row>
    <row r="989">
      <c r="N989" s="58"/>
      <c r="O989" s="58"/>
      <c r="P989" s="58"/>
      <c r="T989" s="58"/>
    </row>
    <row r="990">
      <c r="N990" s="58"/>
      <c r="O990" s="58"/>
      <c r="P990" s="58"/>
      <c r="T990" s="58"/>
    </row>
    <row r="991">
      <c r="N991" s="58"/>
      <c r="O991" s="58"/>
      <c r="P991" s="58"/>
      <c r="T991" s="58"/>
    </row>
    <row r="992">
      <c r="N992" s="58"/>
      <c r="O992" s="58"/>
      <c r="P992" s="58"/>
      <c r="T992" s="58"/>
    </row>
    <row r="993">
      <c r="N993" s="58"/>
      <c r="O993" s="58"/>
      <c r="P993" s="58"/>
      <c r="T993" s="58"/>
    </row>
    <row r="994">
      <c r="N994" s="58"/>
      <c r="O994" s="58"/>
      <c r="P994" s="58"/>
      <c r="T994" s="58"/>
    </row>
    <row r="995">
      <c r="N995" s="58"/>
      <c r="O995" s="58"/>
      <c r="P995" s="58"/>
      <c r="T995" s="58"/>
    </row>
    <row r="996">
      <c r="N996" s="58"/>
      <c r="O996" s="58"/>
      <c r="P996" s="58"/>
      <c r="T996" s="58"/>
    </row>
    <row r="997">
      <c r="N997" s="58"/>
      <c r="O997" s="58"/>
      <c r="P997" s="58"/>
      <c r="T997" s="58"/>
    </row>
    <row r="998">
      <c r="N998" s="58"/>
      <c r="O998" s="58"/>
      <c r="P998" s="58"/>
      <c r="T998" s="58"/>
    </row>
    <row r="999">
      <c r="N999" s="58"/>
      <c r="O999" s="58"/>
      <c r="P999" s="58"/>
      <c r="T999" s="58"/>
    </row>
    <row r="1000">
      <c r="N1000" s="58"/>
      <c r="O1000" s="58"/>
      <c r="P1000" s="58"/>
      <c r="T1000" s="58"/>
    </row>
    <row r="1001">
      <c r="N1001" s="58"/>
      <c r="O1001" s="58"/>
      <c r="P1001" s="58"/>
      <c r="T1001" s="58"/>
    </row>
    <row r="1002">
      <c r="N1002" s="58"/>
      <c r="O1002" s="58"/>
      <c r="P1002" s="58"/>
      <c r="T1002" s="58"/>
    </row>
    <row r="1003">
      <c r="N1003" s="58"/>
      <c r="O1003" s="58"/>
      <c r="P1003" s="58"/>
      <c r="T1003" s="58"/>
    </row>
    <row r="1004">
      <c r="N1004" s="58"/>
      <c r="O1004" s="58"/>
      <c r="P1004" s="58"/>
      <c r="T1004" s="58"/>
    </row>
    <row r="1005">
      <c r="N1005" s="58"/>
      <c r="O1005" s="58"/>
      <c r="P1005" s="58"/>
      <c r="T1005" s="58"/>
    </row>
    <row r="1006">
      <c r="N1006" s="58"/>
      <c r="O1006" s="58"/>
      <c r="P1006" s="58"/>
      <c r="T1006" s="58"/>
    </row>
    <row r="1007">
      <c r="N1007" s="58"/>
      <c r="O1007" s="58"/>
      <c r="P1007" s="58"/>
      <c r="T1007" s="58"/>
    </row>
    <row r="1008">
      <c r="N1008" s="58"/>
      <c r="O1008" s="58"/>
      <c r="P1008" s="58"/>
      <c r="T1008" s="58"/>
    </row>
    <row r="1009">
      <c r="N1009" s="58"/>
      <c r="O1009" s="58"/>
      <c r="P1009" s="58"/>
      <c r="T1009" s="58"/>
    </row>
    <row r="1010">
      <c r="N1010" s="58"/>
      <c r="O1010" s="58"/>
      <c r="P1010" s="58"/>
      <c r="T1010" s="58"/>
    </row>
    <row r="1011">
      <c r="N1011" s="58"/>
      <c r="O1011" s="58"/>
      <c r="P1011" s="58"/>
      <c r="T1011" s="58"/>
    </row>
    <row r="1012">
      <c r="N1012" s="58"/>
      <c r="O1012" s="58"/>
      <c r="P1012" s="58"/>
      <c r="T1012" s="58"/>
    </row>
    <row r="1013">
      <c r="N1013" s="58"/>
      <c r="O1013" s="58"/>
      <c r="P1013" s="58"/>
      <c r="T1013" s="58"/>
    </row>
    <row r="1014">
      <c r="N1014" s="58"/>
      <c r="O1014" s="58"/>
      <c r="P1014" s="58"/>
      <c r="T1014" s="58"/>
    </row>
    <row r="1015">
      <c r="N1015" s="58"/>
      <c r="O1015" s="58"/>
      <c r="P1015" s="58"/>
      <c r="T1015" s="58"/>
    </row>
    <row r="1016">
      <c r="N1016" s="58"/>
      <c r="O1016" s="58"/>
      <c r="P1016" s="58"/>
      <c r="T1016" s="58"/>
    </row>
    <row r="1017">
      <c r="N1017" s="58"/>
      <c r="O1017" s="58"/>
      <c r="P1017" s="58"/>
      <c r="T1017" s="58"/>
    </row>
    <row r="1018">
      <c r="N1018" s="58"/>
      <c r="O1018" s="58"/>
      <c r="P1018" s="58"/>
      <c r="T1018" s="58"/>
    </row>
    <row r="1019">
      <c r="N1019" s="58"/>
      <c r="O1019" s="58"/>
      <c r="P1019" s="58"/>
      <c r="T1019" s="58"/>
    </row>
    <row r="1020">
      <c r="N1020" s="58"/>
      <c r="O1020" s="58"/>
      <c r="P1020" s="58"/>
      <c r="T1020" s="58"/>
    </row>
    <row r="1021">
      <c r="N1021" s="58"/>
      <c r="O1021" s="58"/>
      <c r="P1021" s="58"/>
      <c r="T1021" s="58"/>
    </row>
    <row r="1022">
      <c r="N1022" s="58"/>
      <c r="O1022" s="58"/>
      <c r="P1022" s="58"/>
      <c r="T1022" s="58"/>
    </row>
    <row r="1023">
      <c r="N1023" s="58"/>
      <c r="O1023" s="58"/>
      <c r="P1023" s="58"/>
      <c r="T1023" s="58"/>
    </row>
    <row r="1024">
      <c r="N1024" s="58"/>
      <c r="O1024" s="58"/>
      <c r="P1024" s="58"/>
      <c r="T1024" s="58"/>
    </row>
    <row r="1025">
      <c r="N1025" s="58"/>
      <c r="O1025" s="58"/>
      <c r="P1025" s="58"/>
      <c r="T1025" s="58"/>
    </row>
    <row r="1026">
      <c r="N1026" s="58"/>
      <c r="O1026" s="58"/>
      <c r="P1026" s="58"/>
      <c r="T1026" s="58"/>
    </row>
    <row r="1027">
      <c r="N1027" s="58"/>
      <c r="O1027" s="58"/>
      <c r="P1027" s="58"/>
      <c r="T1027" s="58"/>
    </row>
    <row r="1028">
      <c r="N1028" s="58"/>
      <c r="O1028" s="58"/>
      <c r="P1028" s="58"/>
      <c r="T1028" s="58"/>
    </row>
    <row r="1029">
      <c r="N1029" s="58"/>
      <c r="O1029" s="58"/>
      <c r="P1029" s="58"/>
      <c r="T1029" s="58"/>
    </row>
    <row r="1030">
      <c r="N1030" s="58"/>
      <c r="O1030" s="58"/>
      <c r="P1030" s="58"/>
      <c r="T1030" s="58"/>
    </row>
    <row r="1031">
      <c r="N1031" s="58"/>
      <c r="O1031" s="58"/>
      <c r="P1031" s="58"/>
      <c r="T1031" s="58"/>
    </row>
    <row r="1032">
      <c r="N1032" s="58"/>
      <c r="O1032" s="58"/>
      <c r="P1032" s="58"/>
      <c r="T1032" s="58"/>
    </row>
    <row r="1033">
      <c r="N1033" s="58"/>
      <c r="O1033" s="58"/>
      <c r="P1033" s="58"/>
      <c r="T1033" s="58"/>
    </row>
    <row r="1034">
      <c r="N1034" s="58"/>
      <c r="O1034" s="58"/>
      <c r="P1034" s="58"/>
      <c r="T1034" s="58"/>
    </row>
    <row r="1035">
      <c r="N1035" s="58"/>
      <c r="O1035" s="58"/>
      <c r="P1035" s="58"/>
      <c r="T1035" s="58"/>
    </row>
    <row r="1036">
      <c r="N1036" s="58"/>
      <c r="O1036" s="58"/>
      <c r="P1036" s="58"/>
      <c r="T1036" s="58"/>
    </row>
    <row r="1037">
      <c r="N1037" s="58"/>
      <c r="O1037" s="58"/>
      <c r="P1037" s="58"/>
      <c r="T1037" s="58"/>
    </row>
    <row r="1038">
      <c r="N1038" s="58"/>
      <c r="O1038" s="58"/>
      <c r="P1038" s="58"/>
      <c r="T1038" s="58"/>
    </row>
    <row r="1039">
      <c r="N1039" s="58"/>
      <c r="O1039" s="58"/>
      <c r="P1039" s="58"/>
      <c r="T1039" s="58"/>
    </row>
    <row r="1040">
      <c r="N1040" s="58"/>
      <c r="O1040" s="58"/>
      <c r="P1040" s="58"/>
      <c r="T1040" s="58"/>
    </row>
    <row r="1041">
      <c r="N1041" s="58"/>
      <c r="O1041" s="58"/>
      <c r="P1041" s="58"/>
      <c r="T1041" s="58"/>
    </row>
    <row r="1042">
      <c r="N1042" s="58"/>
      <c r="O1042" s="58"/>
      <c r="P1042" s="58"/>
      <c r="T1042" s="58"/>
    </row>
    <row r="1043">
      <c r="N1043" s="58"/>
      <c r="O1043" s="58"/>
      <c r="P1043" s="58"/>
      <c r="T1043" s="58"/>
    </row>
    <row r="1044">
      <c r="N1044" s="58"/>
      <c r="O1044" s="58"/>
      <c r="P1044" s="58"/>
      <c r="T1044" s="58"/>
    </row>
    <row r="1045">
      <c r="N1045" s="58"/>
      <c r="O1045" s="58"/>
      <c r="P1045" s="58"/>
      <c r="T1045" s="58"/>
    </row>
    <row r="1046">
      <c r="N1046" s="58"/>
      <c r="O1046" s="58"/>
      <c r="P1046" s="58"/>
      <c r="T1046" s="58"/>
    </row>
    <row r="1047">
      <c r="N1047" s="58"/>
      <c r="O1047" s="58"/>
      <c r="P1047" s="58"/>
      <c r="T1047" s="58"/>
    </row>
    <row r="1048">
      <c r="N1048" s="58"/>
      <c r="O1048" s="58"/>
      <c r="P1048" s="58"/>
      <c r="T1048" s="58"/>
    </row>
    <row r="1049">
      <c r="N1049" s="58"/>
      <c r="O1049" s="58"/>
      <c r="P1049" s="58"/>
      <c r="T1049" s="58"/>
    </row>
    <row r="1050">
      <c r="N1050" s="58"/>
      <c r="O1050" s="58"/>
      <c r="P1050" s="58"/>
      <c r="T1050" s="58"/>
    </row>
    <row r="1051">
      <c r="N1051" s="58"/>
      <c r="O1051" s="58"/>
      <c r="P1051" s="58"/>
      <c r="T1051" s="58"/>
    </row>
    <row r="1052">
      <c r="N1052" s="58"/>
      <c r="O1052" s="58"/>
      <c r="P1052" s="58"/>
      <c r="T1052" s="58"/>
    </row>
    <row r="1053">
      <c r="N1053" s="58"/>
      <c r="O1053" s="58"/>
      <c r="P1053" s="58"/>
      <c r="T1053" s="58"/>
    </row>
    <row r="1054">
      <c r="N1054" s="58"/>
      <c r="O1054" s="58"/>
      <c r="P1054" s="58"/>
      <c r="T1054" s="58"/>
    </row>
    <row r="1055">
      <c r="N1055" s="58"/>
      <c r="O1055" s="58"/>
      <c r="P1055" s="58"/>
      <c r="T1055" s="58"/>
    </row>
    <row r="1056">
      <c r="N1056" s="58"/>
      <c r="O1056" s="58"/>
      <c r="P1056" s="58"/>
      <c r="T1056" s="58"/>
    </row>
    <row r="1057">
      <c r="N1057" s="58"/>
      <c r="O1057" s="58"/>
      <c r="P1057" s="58"/>
      <c r="T1057" s="58"/>
    </row>
    <row r="1058">
      <c r="N1058" s="58"/>
      <c r="O1058" s="58"/>
      <c r="P1058" s="58"/>
      <c r="T1058" s="58"/>
    </row>
    <row r="1059">
      <c r="N1059" s="58"/>
      <c r="O1059" s="58"/>
      <c r="P1059" s="58"/>
      <c r="T1059" s="58"/>
    </row>
    <row r="1060">
      <c r="N1060" s="58"/>
      <c r="O1060" s="58"/>
      <c r="P1060" s="58"/>
      <c r="T1060" s="58"/>
    </row>
    <row r="1061">
      <c r="N1061" s="58"/>
      <c r="O1061" s="58"/>
      <c r="P1061" s="58"/>
      <c r="T1061" s="58"/>
    </row>
    <row r="1062">
      <c r="N1062" s="58"/>
      <c r="O1062" s="58"/>
      <c r="P1062" s="58"/>
      <c r="T1062" s="58"/>
    </row>
    <row r="1063">
      <c r="N1063" s="58"/>
      <c r="O1063" s="58"/>
      <c r="P1063" s="58"/>
      <c r="T1063" s="58"/>
    </row>
    <row r="1064">
      <c r="N1064" s="58"/>
      <c r="O1064" s="58"/>
      <c r="P1064" s="58"/>
      <c r="T1064" s="58"/>
    </row>
    <row r="1065">
      <c r="N1065" s="58"/>
      <c r="O1065" s="58"/>
      <c r="P1065" s="58"/>
      <c r="T1065" s="58"/>
    </row>
    <row r="1066">
      <c r="N1066" s="58"/>
      <c r="O1066" s="58"/>
      <c r="P1066" s="58"/>
      <c r="T1066" s="58"/>
    </row>
    <row r="1067">
      <c r="N1067" s="58"/>
      <c r="O1067" s="58"/>
      <c r="P1067" s="58"/>
      <c r="T1067" s="58"/>
    </row>
    <row r="1068">
      <c r="N1068" s="58"/>
      <c r="O1068" s="58"/>
      <c r="P1068" s="58"/>
      <c r="T1068" s="58"/>
    </row>
    <row r="1069">
      <c r="N1069" s="58"/>
      <c r="O1069" s="58"/>
      <c r="P1069" s="58"/>
      <c r="T1069" s="58"/>
    </row>
    <row r="1070">
      <c r="N1070" s="58"/>
      <c r="O1070" s="58"/>
      <c r="P1070" s="58"/>
      <c r="T1070" s="58"/>
    </row>
    <row r="1071">
      <c r="N1071" s="58"/>
      <c r="O1071" s="58"/>
      <c r="P1071" s="58"/>
      <c r="T1071" s="58"/>
    </row>
    <row r="1072">
      <c r="N1072" s="58"/>
      <c r="O1072" s="58"/>
      <c r="P1072" s="58"/>
      <c r="T1072" s="58"/>
    </row>
    <row r="1073">
      <c r="N1073" s="58"/>
      <c r="O1073" s="58"/>
      <c r="P1073" s="58"/>
      <c r="T1073" s="58"/>
    </row>
    <row r="1074">
      <c r="N1074" s="58"/>
      <c r="O1074" s="58"/>
      <c r="P1074" s="58"/>
      <c r="T1074" s="58"/>
    </row>
    <row r="1075">
      <c r="N1075" s="58"/>
      <c r="O1075" s="58"/>
      <c r="P1075" s="58"/>
      <c r="T1075" s="58"/>
    </row>
    <row r="1076">
      <c r="N1076" s="58"/>
      <c r="O1076" s="58"/>
      <c r="P1076" s="58"/>
      <c r="T1076" s="58"/>
    </row>
    <row r="1077">
      <c r="N1077" s="58"/>
      <c r="O1077" s="58"/>
      <c r="P1077" s="58"/>
      <c r="T1077" s="58"/>
    </row>
    <row r="1078">
      <c r="N1078" s="58"/>
      <c r="O1078" s="58"/>
      <c r="P1078" s="58"/>
      <c r="T1078" s="58"/>
    </row>
    <row r="1079">
      <c r="N1079" s="58"/>
      <c r="O1079" s="58"/>
      <c r="P1079" s="58"/>
      <c r="T1079" s="58"/>
    </row>
    <row r="1080">
      <c r="N1080" s="58"/>
      <c r="O1080" s="58"/>
      <c r="P1080" s="58"/>
      <c r="T1080" s="58"/>
    </row>
    <row r="1081">
      <c r="N1081" s="58"/>
      <c r="O1081" s="58"/>
      <c r="P1081" s="58"/>
      <c r="T1081" s="58"/>
    </row>
    <row r="1082">
      <c r="N1082" s="58"/>
      <c r="O1082" s="58"/>
      <c r="P1082" s="58"/>
      <c r="T1082" s="58"/>
    </row>
    <row r="1083">
      <c r="N1083" s="58"/>
      <c r="O1083" s="58"/>
      <c r="P1083" s="58"/>
      <c r="T1083" s="58"/>
    </row>
    <row r="1084">
      <c r="N1084" s="58"/>
      <c r="O1084" s="58"/>
      <c r="P1084" s="58"/>
      <c r="T1084" s="58"/>
    </row>
    <row r="1085">
      <c r="N1085" s="58"/>
      <c r="O1085" s="58"/>
      <c r="P1085" s="58"/>
      <c r="T1085" s="58"/>
    </row>
    <row r="1086">
      <c r="N1086" s="58"/>
      <c r="O1086" s="58"/>
      <c r="P1086" s="58"/>
      <c r="T1086" s="58"/>
    </row>
    <row r="1087">
      <c r="N1087" s="58"/>
      <c r="O1087" s="58"/>
      <c r="P1087" s="58"/>
      <c r="T1087" s="58"/>
    </row>
    <row r="1088">
      <c r="N1088" s="58"/>
      <c r="O1088" s="58"/>
      <c r="P1088" s="58"/>
      <c r="T1088" s="58"/>
    </row>
    <row r="1089">
      <c r="N1089" s="58"/>
      <c r="O1089" s="58"/>
      <c r="P1089" s="58"/>
      <c r="T1089" s="58"/>
    </row>
    <row r="1090">
      <c r="N1090" s="58"/>
      <c r="O1090" s="58"/>
      <c r="P1090" s="58"/>
      <c r="T1090" s="58"/>
    </row>
    <row r="1091">
      <c r="N1091" s="58"/>
      <c r="O1091" s="58"/>
      <c r="P1091" s="58"/>
      <c r="T1091" s="58"/>
    </row>
    <row r="1092">
      <c r="N1092" s="58"/>
      <c r="O1092" s="58"/>
      <c r="P1092" s="58"/>
      <c r="T1092" s="58"/>
    </row>
    <row r="1093">
      <c r="N1093" s="58"/>
      <c r="O1093" s="58"/>
      <c r="P1093" s="58"/>
      <c r="T1093" s="58"/>
    </row>
    <row r="1094">
      <c r="N1094" s="58"/>
      <c r="O1094" s="58"/>
      <c r="P1094" s="58"/>
      <c r="T1094" s="58"/>
    </row>
    <row r="1095">
      <c r="N1095" s="58"/>
      <c r="O1095" s="58"/>
      <c r="P1095" s="58"/>
      <c r="T1095" s="58"/>
    </row>
    <row r="1096">
      <c r="N1096" s="58"/>
      <c r="O1096" s="58"/>
      <c r="P1096" s="58"/>
      <c r="T1096" s="58"/>
    </row>
    <row r="1097">
      <c r="N1097" s="58"/>
      <c r="O1097" s="58"/>
      <c r="P1097" s="58"/>
      <c r="T1097" s="58"/>
    </row>
    <row r="1098">
      <c r="N1098" s="58"/>
      <c r="O1098" s="58"/>
      <c r="P1098" s="58"/>
      <c r="T1098" s="58"/>
    </row>
    <row r="1099">
      <c r="N1099" s="58"/>
      <c r="O1099" s="58"/>
      <c r="P1099" s="58"/>
      <c r="T1099" s="58"/>
    </row>
    <row r="1100">
      <c r="N1100" s="58"/>
      <c r="O1100" s="58"/>
      <c r="P1100" s="58"/>
      <c r="T1100" s="58"/>
    </row>
    <row r="1101">
      <c r="N1101" s="58"/>
      <c r="O1101" s="58"/>
      <c r="P1101" s="58"/>
      <c r="T1101" s="58"/>
    </row>
    <row r="1102">
      <c r="N1102" s="58"/>
      <c r="O1102" s="58"/>
      <c r="P1102" s="58"/>
      <c r="T1102" s="58"/>
    </row>
    <row r="1103">
      <c r="N1103" s="58"/>
      <c r="O1103" s="58"/>
      <c r="P1103" s="58"/>
      <c r="T1103" s="58"/>
    </row>
    <row r="1104">
      <c r="N1104" s="58"/>
      <c r="O1104" s="58"/>
      <c r="P1104" s="58"/>
      <c r="T1104" s="58"/>
    </row>
    <row r="1105">
      <c r="N1105" s="58"/>
      <c r="O1105" s="58"/>
      <c r="P1105" s="58"/>
      <c r="T1105" s="58"/>
    </row>
    <row r="1106">
      <c r="N1106" s="58"/>
      <c r="O1106" s="58"/>
      <c r="P1106" s="58"/>
      <c r="T1106" s="58"/>
    </row>
    <row r="1107">
      <c r="N1107" s="58"/>
      <c r="O1107" s="58"/>
      <c r="P1107" s="58"/>
      <c r="T1107" s="58"/>
    </row>
    <row r="1108">
      <c r="N1108" s="58"/>
      <c r="O1108" s="58"/>
      <c r="P1108" s="58"/>
      <c r="T1108" s="58"/>
    </row>
    <row r="1109">
      <c r="N1109" s="58"/>
      <c r="O1109" s="58"/>
      <c r="P1109" s="58"/>
      <c r="T1109" s="58"/>
    </row>
    <row r="1110">
      <c r="N1110" s="58"/>
      <c r="O1110" s="58"/>
      <c r="P1110" s="58"/>
      <c r="T1110" s="58"/>
    </row>
    <row r="1111">
      <c r="N1111" s="58"/>
      <c r="O1111" s="58"/>
      <c r="P1111" s="58"/>
      <c r="T1111" s="58"/>
    </row>
    <row r="1112">
      <c r="N1112" s="58"/>
      <c r="O1112" s="58"/>
      <c r="P1112" s="58"/>
      <c r="T1112" s="58"/>
    </row>
    <row r="1113">
      <c r="N1113" s="58"/>
      <c r="O1113" s="58"/>
      <c r="P1113" s="58"/>
      <c r="T1113" s="58"/>
    </row>
    <row r="1114">
      <c r="N1114" s="58"/>
      <c r="O1114" s="58"/>
      <c r="P1114" s="58"/>
      <c r="T1114" s="58"/>
    </row>
    <row r="1115">
      <c r="N1115" s="58"/>
      <c r="O1115" s="58"/>
      <c r="P1115" s="58"/>
      <c r="T1115" s="58"/>
    </row>
    <row r="1116">
      <c r="N1116" s="58"/>
      <c r="O1116" s="58"/>
      <c r="P1116" s="58"/>
      <c r="T1116" s="58"/>
    </row>
    <row r="1117">
      <c r="N1117" s="58"/>
      <c r="O1117" s="58"/>
      <c r="P1117" s="58"/>
      <c r="T1117" s="58"/>
    </row>
    <row r="1118">
      <c r="N1118" s="58"/>
      <c r="O1118" s="58"/>
      <c r="P1118" s="58"/>
      <c r="T1118" s="58"/>
    </row>
    <row r="1119">
      <c r="N1119" s="58"/>
      <c r="O1119" s="58"/>
      <c r="P1119" s="58"/>
      <c r="T1119" s="58"/>
    </row>
    <row r="1120">
      <c r="N1120" s="58"/>
      <c r="O1120" s="58"/>
      <c r="P1120" s="58"/>
      <c r="T1120" s="58"/>
    </row>
    <row r="1121">
      <c r="N1121" s="58"/>
      <c r="O1121" s="58"/>
      <c r="P1121" s="58"/>
      <c r="T1121" s="58"/>
    </row>
    <row r="1122">
      <c r="N1122" s="58"/>
      <c r="O1122" s="58"/>
      <c r="P1122" s="58"/>
      <c r="T1122" s="58"/>
    </row>
    <row r="1123">
      <c r="N1123" s="58"/>
      <c r="O1123" s="58"/>
      <c r="P1123" s="58"/>
      <c r="T1123" s="58"/>
    </row>
    <row r="1124">
      <c r="N1124" s="58"/>
      <c r="O1124" s="58"/>
      <c r="P1124" s="58"/>
      <c r="T1124" s="58"/>
    </row>
    <row r="1125">
      <c r="N1125" s="58"/>
      <c r="O1125" s="58"/>
      <c r="P1125" s="58"/>
      <c r="T1125" s="58"/>
    </row>
    <row r="1126">
      <c r="N1126" s="58"/>
      <c r="O1126" s="58"/>
      <c r="P1126" s="58"/>
      <c r="T1126" s="58"/>
    </row>
    <row r="1127">
      <c r="N1127" s="58"/>
      <c r="O1127" s="58"/>
      <c r="P1127" s="58"/>
      <c r="T1127" s="58"/>
    </row>
    <row r="1128">
      <c r="N1128" s="58"/>
      <c r="O1128" s="58"/>
      <c r="P1128" s="58"/>
      <c r="T1128" s="58"/>
    </row>
    <row r="1129">
      <c r="N1129" s="58"/>
      <c r="O1129" s="58"/>
      <c r="P1129" s="58"/>
      <c r="T1129" s="58"/>
    </row>
    <row r="1130">
      <c r="N1130" s="58"/>
      <c r="O1130" s="58"/>
      <c r="P1130" s="58"/>
      <c r="T1130" s="58"/>
    </row>
    <row r="1131">
      <c r="N1131" s="58"/>
      <c r="O1131" s="58"/>
      <c r="P1131" s="58"/>
      <c r="T1131" s="58"/>
    </row>
    <row r="1132">
      <c r="N1132" s="58"/>
      <c r="O1132" s="58"/>
      <c r="P1132" s="58"/>
      <c r="T1132" s="58"/>
    </row>
    <row r="1133">
      <c r="N1133" s="58"/>
      <c r="O1133" s="58"/>
      <c r="P1133" s="58"/>
      <c r="T1133" s="58"/>
    </row>
    <row r="1134">
      <c r="N1134" s="58"/>
      <c r="O1134" s="58"/>
      <c r="P1134" s="58"/>
      <c r="T1134" s="58"/>
    </row>
    <row r="1135">
      <c r="N1135" s="58"/>
      <c r="O1135" s="58"/>
      <c r="P1135" s="58"/>
      <c r="T1135" s="58"/>
    </row>
    <row r="1136">
      <c r="N1136" s="58"/>
      <c r="O1136" s="58"/>
      <c r="P1136" s="58"/>
      <c r="T1136" s="58"/>
    </row>
    <row r="1137">
      <c r="N1137" s="58"/>
      <c r="O1137" s="58"/>
      <c r="P1137" s="58"/>
      <c r="T1137" s="58"/>
    </row>
    <row r="1138">
      <c r="N1138" s="58"/>
      <c r="O1138" s="58"/>
      <c r="P1138" s="58"/>
      <c r="T1138" s="58"/>
    </row>
    <row r="1139">
      <c r="N1139" s="58"/>
      <c r="O1139" s="58"/>
      <c r="P1139" s="58"/>
      <c r="T1139" s="58"/>
    </row>
    <row r="1140">
      <c r="N1140" s="58"/>
      <c r="O1140" s="58"/>
      <c r="P1140" s="58"/>
      <c r="T1140" s="58"/>
    </row>
    <row r="1141">
      <c r="N1141" s="58"/>
      <c r="O1141" s="58"/>
      <c r="P1141" s="58"/>
      <c r="T1141" s="58"/>
    </row>
    <row r="1142">
      <c r="N1142" s="58"/>
      <c r="O1142" s="58"/>
      <c r="P1142" s="58"/>
      <c r="T1142" s="58"/>
    </row>
    <row r="1143">
      <c r="N1143" s="58"/>
      <c r="O1143" s="58"/>
      <c r="P1143" s="58"/>
      <c r="T1143" s="58"/>
    </row>
    <row r="1144">
      <c r="N1144" s="58"/>
      <c r="O1144" s="58"/>
      <c r="P1144" s="58"/>
      <c r="T1144" s="58"/>
    </row>
    <row r="1145">
      <c r="N1145" s="58"/>
      <c r="O1145" s="58"/>
      <c r="P1145" s="58"/>
      <c r="T1145" s="58"/>
    </row>
    <row r="1146">
      <c r="N1146" s="58"/>
      <c r="O1146" s="58"/>
      <c r="P1146" s="58"/>
      <c r="T1146" s="58"/>
    </row>
    <row r="1147">
      <c r="N1147" s="58"/>
      <c r="O1147" s="58"/>
      <c r="P1147" s="58"/>
      <c r="T1147" s="58"/>
    </row>
    <row r="1148">
      <c r="N1148" s="58"/>
      <c r="O1148" s="58"/>
      <c r="P1148" s="58"/>
      <c r="T1148" s="58"/>
    </row>
    <row r="1149">
      <c r="N1149" s="58"/>
      <c r="O1149" s="58"/>
      <c r="P1149" s="58"/>
      <c r="T1149" s="58"/>
    </row>
    <row r="1150">
      <c r="N1150" s="58"/>
      <c r="O1150" s="58"/>
      <c r="P1150" s="58"/>
      <c r="T1150" s="58"/>
    </row>
    <row r="1151">
      <c r="N1151" s="58"/>
      <c r="O1151" s="58"/>
      <c r="P1151" s="58"/>
      <c r="T1151" s="58"/>
    </row>
    <row r="1152">
      <c r="N1152" s="58"/>
      <c r="O1152" s="58"/>
      <c r="P1152" s="58"/>
      <c r="T1152" s="58"/>
    </row>
    <row r="1153">
      <c r="N1153" s="58"/>
      <c r="O1153" s="58"/>
      <c r="P1153" s="58"/>
      <c r="T1153" s="58"/>
    </row>
    <row r="1154">
      <c r="N1154" s="58"/>
      <c r="O1154" s="58"/>
      <c r="P1154" s="58"/>
      <c r="T1154" s="58"/>
    </row>
    <row r="1155">
      <c r="N1155" s="58"/>
      <c r="O1155" s="58"/>
      <c r="P1155" s="58"/>
      <c r="T1155" s="58"/>
    </row>
    <row r="1156">
      <c r="N1156" s="58"/>
      <c r="O1156" s="58"/>
      <c r="P1156" s="58"/>
      <c r="T1156" s="58"/>
    </row>
    <row r="1157">
      <c r="N1157" s="58"/>
      <c r="O1157" s="58"/>
      <c r="P1157" s="58"/>
      <c r="T1157" s="58"/>
    </row>
    <row r="1158">
      <c r="N1158" s="58"/>
      <c r="O1158" s="58"/>
      <c r="P1158" s="58"/>
      <c r="T1158" s="58"/>
    </row>
    <row r="1159">
      <c r="N1159" s="58"/>
      <c r="O1159" s="58"/>
      <c r="P1159" s="58"/>
      <c r="T1159" s="58"/>
    </row>
    <row r="1160">
      <c r="N1160" s="58"/>
      <c r="O1160" s="58"/>
      <c r="P1160" s="58"/>
      <c r="T1160" s="58"/>
    </row>
    <row r="1161">
      <c r="N1161" s="58"/>
      <c r="O1161" s="58"/>
      <c r="P1161" s="58"/>
      <c r="T1161" s="58"/>
    </row>
    <row r="1162">
      <c r="N1162" s="58"/>
      <c r="O1162" s="58"/>
      <c r="P1162" s="58"/>
      <c r="T1162" s="58"/>
    </row>
    <row r="1163">
      <c r="N1163" s="58"/>
      <c r="O1163" s="58"/>
      <c r="P1163" s="58"/>
      <c r="T1163" s="58"/>
    </row>
    <row r="1164">
      <c r="N1164" s="58"/>
      <c r="O1164" s="58"/>
      <c r="P1164" s="58"/>
      <c r="T1164" s="58"/>
    </row>
    <row r="1165">
      <c r="N1165" s="58"/>
      <c r="O1165" s="58"/>
      <c r="P1165" s="58"/>
      <c r="T1165" s="58"/>
    </row>
    <row r="1166">
      <c r="N1166" s="58"/>
      <c r="O1166" s="58"/>
      <c r="P1166" s="58"/>
      <c r="T1166" s="58"/>
    </row>
    <row r="1167">
      <c r="N1167" s="58"/>
      <c r="O1167" s="58"/>
      <c r="P1167" s="58"/>
      <c r="T1167" s="58"/>
    </row>
    <row r="1168">
      <c r="N1168" s="58"/>
      <c r="O1168" s="58"/>
      <c r="P1168" s="58"/>
      <c r="T1168" s="58"/>
    </row>
    <row r="1169">
      <c r="N1169" s="58"/>
      <c r="O1169" s="58"/>
      <c r="P1169" s="58"/>
      <c r="T1169" s="58"/>
    </row>
    <row r="1170">
      <c r="N1170" s="58"/>
      <c r="O1170" s="58"/>
      <c r="P1170" s="58"/>
      <c r="T1170" s="58"/>
    </row>
    <row r="1171">
      <c r="N1171" s="58"/>
      <c r="O1171" s="58"/>
      <c r="P1171" s="58"/>
      <c r="T1171" s="58"/>
    </row>
    <row r="1172">
      <c r="N1172" s="58"/>
      <c r="O1172" s="58"/>
      <c r="P1172" s="58"/>
      <c r="T1172" s="58"/>
    </row>
    <row r="1173">
      <c r="N1173" s="58"/>
      <c r="O1173" s="58"/>
      <c r="P1173" s="58"/>
      <c r="T1173" s="58"/>
    </row>
    <row r="1174">
      <c r="N1174" s="58"/>
      <c r="O1174" s="58"/>
      <c r="P1174" s="58"/>
      <c r="T1174" s="58"/>
    </row>
    <row r="1175">
      <c r="N1175" s="58"/>
      <c r="O1175" s="58"/>
      <c r="P1175" s="58"/>
      <c r="T1175" s="58"/>
    </row>
    <row r="1176">
      <c r="N1176" s="58"/>
      <c r="O1176" s="58"/>
      <c r="P1176" s="58"/>
      <c r="T1176" s="58"/>
    </row>
    <row r="1177">
      <c r="N1177" s="58"/>
      <c r="O1177" s="58"/>
      <c r="P1177" s="58"/>
      <c r="T1177" s="58"/>
    </row>
    <row r="1178">
      <c r="N1178" s="58"/>
      <c r="O1178" s="58"/>
      <c r="P1178" s="58"/>
      <c r="T1178" s="58"/>
    </row>
    <row r="1179">
      <c r="N1179" s="58"/>
      <c r="O1179" s="58"/>
      <c r="P1179" s="58"/>
      <c r="T1179" s="58"/>
    </row>
    <row r="1180">
      <c r="N1180" s="58"/>
      <c r="O1180" s="58"/>
      <c r="P1180" s="58"/>
      <c r="T1180" s="58"/>
    </row>
    <row r="1181">
      <c r="N1181" s="58"/>
      <c r="O1181" s="58"/>
      <c r="P1181" s="58"/>
      <c r="T1181" s="58"/>
    </row>
    <row r="1182">
      <c r="N1182" s="58"/>
      <c r="O1182" s="58"/>
      <c r="P1182" s="58"/>
      <c r="T1182" s="58"/>
    </row>
    <row r="1183">
      <c r="N1183" s="58"/>
      <c r="O1183" s="58"/>
      <c r="P1183" s="58"/>
      <c r="T1183" s="58"/>
    </row>
    <row r="1184">
      <c r="N1184" s="58"/>
      <c r="O1184" s="58"/>
      <c r="P1184" s="58"/>
      <c r="T1184" s="58"/>
    </row>
    <row r="1185">
      <c r="N1185" s="58"/>
      <c r="O1185" s="58"/>
      <c r="P1185" s="58"/>
      <c r="T1185" s="58"/>
    </row>
    <row r="1186">
      <c r="N1186" s="58"/>
      <c r="O1186" s="58"/>
      <c r="P1186" s="58"/>
      <c r="T1186" s="58"/>
    </row>
    <row r="1187">
      <c r="N1187" s="58"/>
      <c r="O1187" s="58"/>
      <c r="P1187" s="58"/>
      <c r="T1187" s="58"/>
    </row>
    <row r="1188">
      <c r="N1188" s="58"/>
      <c r="O1188" s="58"/>
      <c r="P1188" s="58"/>
      <c r="T1188" s="58"/>
    </row>
    <row r="1189">
      <c r="N1189" s="58"/>
      <c r="O1189" s="58"/>
      <c r="P1189" s="58"/>
      <c r="T1189" s="58"/>
    </row>
    <row r="1190">
      <c r="N1190" s="58"/>
      <c r="O1190" s="58"/>
      <c r="P1190" s="58"/>
      <c r="T1190" s="58"/>
    </row>
    <row r="1191">
      <c r="N1191" s="58"/>
      <c r="O1191" s="58"/>
      <c r="P1191" s="58"/>
      <c r="T1191" s="58"/>
    </row>
    <row r="1192">
      <c r="N1192" s="58"/>
      <c r="O1192" s="58"/>
      <c r="P1192" s="58"/>
      <c r="T1192" s="58"/>
    </row>
    <row r="1193">
      <c r="N1193" s="58"/>
      <c r="O1193" s="58"/>
      <c r="P1193" s="58"/>
      <c r="T1193" s="58"/>
    </row>
    <row r="1194">
      <c r="N1194" s="58"/>
      <c r="O1194" s="58"/>
      <c r="P1194" s="58"/>
      <c r="T1194" s="58"/>
    </row>
    <row r="1195">
      <c r="N1195" s="58"/>
      <c r="O1195" s="58"/>
      <c r="P1195" s="58"/>
      <c r="T1195" s="58"/>
    </row>
    <row r="1196">
      <c r="N1196" s="58"/>
      <c r="O1196" s="58"/>
      <c r="P1196" s="58"/>
      <c r="T1196" s="58"/>
    </row>
    <row r="1197">
      <c r="N1197" s="58"/>
      <c r="O1197" s="58"/>
      <c r="P1197" s="58"/>
      <c r="T1197" s="58"/>
    </row>
    <row r="1198">
      <c r="N1198" s="58"/>
      <c r="O1198" s="58"/>
      <c r="P1198" s="58"/>
      <c r="T1198" s="58"/>
    </row>
    <row r="1199">
      <c r="N1199" s="58"/>
      <c r="O1199" s="58"/>
      <c r="P1199" s="58"/>
      <c r="T1199" s="58"/>
    </row>
    <row r="1200">
      <c r="N1200" s="58"/>
      <c r="O1200" s="58"/>
      <c r="P1200" s="58"/>
      <c r="T1200" s="58"/>
    </row>
    <row r="1201">
      <c r="N1201" s="58"/>
      <c r="O1201" s="58"/>
      <c r="P1201" s="58"/>
      <c r="T1201" s="58"/>
    </row>
    <row r="1202">
      <c r="N1202" s="58"/>
      <c r="O1202" s="58"/>
      <c r="P1202" s="58"/>
      <c r="T1202" s="58"/>
    </row>
    <row r="1203">
      <c r="N1203" s="58"/>
      <c r="O1203" s="58"/>
      <c r="P1203" s="58"/>
      <c r="T1203" s="58"/>
    </row>
    <row r="1204">
      <c r="N1204" s="58"/>
      <c r="O1204" s="58"/>
      <c r="P1204" s="58"/>
      <c r="T1204" s="58"/>
    </row>
    <row r="1205">
      <c r="N1205" s="58"/>
      <c r="O1205" s="58"/>
      <c r="P1205" s="58"/>
      <c r="T1205" s="58"/>
    </row>
    <row r="1206">
      <c r="N1206" s="58"/>
      <c r="O1206" s="58"/>
      <c r="P1206" s="58"/>
      <c r="T1206" s="58"/>
    </row>
    <row r="1207">
      <c r="N1207" s="58"/>
      <c r="O1207" s="58"/>
      <c r="P1207" s="58"/>
      <c r="T1207" s="58"/>
    </row>
    <row r="1208">
      <c r="N1208" s="58"/>
      <c r="O1208" s="58"/>
      <c r="P1208" s="58"/>
      <c r="T1208" s="58"/>
    </row>
    <row r="1209">
      <c r="N1209" s="58"/>
      <c r="O1209" s="58"/>
      <c r="P1209" s="58"/>
      <c r="T1209" s="58"/>
    </row>
    <row r="1210">
      <c r="N1210" s="58"/>
      <c r="O1210" s="58"/>
      <c r="P1210" s="58"/>
      <c r="T1210" s="58"/>
    </row>
    <row r="1211">
      <c r="N1211" s="58"/>
      <c r="O1211" s="58"/>
      <c r="P1211" s="58"/>
      <c r="T1211" s="58"/>
    </row>
    <row r="1212">
      <c r="N1212" s="58"/>
      <c r="O1212" s="58"/>
      <c r="P1212" s="58"/>
      <c r="T1212" s="58"/>
    </row>
    <row r="1213">
      <c r="N1213" s="58"/>
      <c r="O1213" s="58"/>
      <c r="P1213" s="58"/>
      <c r="T1213" s="58"/>
    </row>
    <row r="1214">
      <c r="N1214" s="58"/>
      <c r="O1214" s="58"/>
      <c r="P1214" s="58"/>
      <c r="T1214" s="58"/>
    </row>
    <row r="1215">
      <c r="N1215" s="58"/>
      <c r="O1215" s="58"/>
      <c r="P1215" s="58"/>
      <c r="T1215" s="58"/>
    </row>
    <row r="1216">
      <c r="N1216" s="58"/>
      <c r="O1216" s="58"/>
      <c r="P1216" s="58"/>
      <c r="T1216" s="58"/>
    </row>
    <row r="1217">
      <c r="N1217" s="58"/>
      <c r="O1217" s="58"/>
      <c r="P1217" s="58"/>
      <c r="T1217" s="58"/>
    </row>
    <row r="1218">
      <c r="N1218" s="58"/>
      <c r="O1218" s="58"/>
      <c r="P1218" s="58"/>
      <c r="T1218" s="58"/>
    </row>
    <row r="1219">
      <c r="N1219" s="58"/>
      <c r="O1219" s="58"/>
      <c r="P1219" s="58"/>
      <c r="T1219" s="58"/>
    </row>
    <row r="1220">
      <c r="N1220" s="58"/>
      <c r="O1220" s="58"/>
      <c r="P1220" s="58"/>
      <c r="T1220" s="58"/>
    </row>
    <row r="1221">
      <c r="N1221" s="58"/>
      <c r="O1221" s="58"/>
      <c r="P1221" s="58"/>
      <c r="T1221" s="58"/>
    </row>
    <row r="1222">
      <c r="N1222" s="58"/>
      <c r="O1222" s="58"/>
      <c r="P1222" s="58"/>
      <c r="T1222" s="58"/>
    </row>
    <row r="1223">
      <c r="N1223" s="58"/>
      <c r="O1223" s="58"/>
      <c r="P1223" s="58"/>
      <c r="T1223" s="58"/>
    </row>
    <row r="1224">
      <c r="N1224" s="58"/>
      <c r="O1224" s="58"/>
      <c r="P1224" s="58"/>
      <c r="T1224" s="58"/>
    </row>
    <row r="1225">
      <c r="N1225" s="58"/>
      <c r="O1225" s="58"/>
      <c r="P1225" s="58"/>
      <c r="T1225" s="58"/>
    </row>
    <row r="1226">
      <c r="N1226" s="58"/>
      <c r="O1226" s="58"/>
      <c r="P1226" s="58"/>
      <c r="T1226" s="58"/>
    </row>
    <row r="1227">
      <c r="N1227" s="58"/>
      <c r="O1227" s="58"/>
      <c r="P1227" s="58"/>
      <c r="T1227" s="58"/>
    </row>
    <row r="1228">
      <c r="N1228" s="58"/>
      <c r="O1228" s="58"/>
      <c r="P1228" s="58"/>
      <c r="T1228" s="58"/>
    </row>
    <row r="1229">
      <c r="N1229" s="58"/>
      <c r="O1229" s="58"/>
      <c r="P1229" s="58"/>
      <c r="T1229" s="58"/>
    </row>
    <row r="1230">
      <c r="N1230" s="58"/>
      <c r="O1230" s="58"/>
      <c r="P1230" s="58"/>
      <c r="T1230" s="58"/>
    </row>
    <row r="1231">
      <c r="N1231" s="58"/>
      <c r="O1231" s="58"/>
      <c r="P1231" s="58"/>
      <c r="T1231" s="58"/>
    </row>
    <row r="1232">
      <c r="N1232" s="58"/>
      <c r="O1232" s="58"/>
      <c r="P1232" s="58"/>
      <c r="T1232" s="58"/>
    </row>
    <row r="1233">
      <c r="N1233" s="58"/>
      <c r="O1233" s="58"/>
      <c r="P1233" s="58"/>
      <c r="T1233" s="58"/>
    </row>
    <row r="1234">
      <c r="N1234" s="58"/>
      <c r="O1234" s="58"/>
      <c r="P1234" s="58"/>
      <c r="T1234" s="58"/>
    </row>
    <row r="1235">
      <c r="N1235" s="58"/>
      <c r="O1235" s="58"/>
      <c r="P1235" s="58"/>
      <c r="T1235" s="58"/>
    </row>
    <row r="1236">
      <c r="N1236" s="58"/>
      <c r="O1236" s="58"/>
      <c r="P1236" s="58"/>
      <c r="T1236" s="58"/>
    </row>
    <row r="1237">
      <c r="N1237" s="58"/>
      <c r="O1237" s="58"/>
      <c r="P1237" s="58"/>
      <c r="T1237" s="58"/>
    </row>
    <row r="1238">
      <c r="N1238" s="58"/>
      <c r="O1238" s="58"/>
      <c r="P1238" s="58"/>
      <c r="T1238" s="58"/>
    </row>
    <row r="1239">
      <c r="N1239" s="58"/>
      <c r="O1239" s="58"/>
      <c r="P1239" s="58"/>
      <c r="T1239" s="58"/>
    </row>
    <row r="1240">
      <c r="N1240" s="58"/>
      <c r="O1240" s="58"/>
      <c r="P1240" s="58"/>
      <c r="T1240" s="58"/>
    </row>
    <row r="1241">
      <c r="N1241" s="58"/>
      <c r="O1241" s="58"/>
      <c r="P1241" s="58"/>
      <c r="T1241" s="58"/>
    </row>
    <row r="1242">
      <c r="N1242" s="58"/>
      <c r="O1242" s="58"/>
      <c r="P1242" s="58"/>
      <c r="T1242" s="58"/>
    </row>
    <row r="1243">
      <c r="N1243" s="58"/>
      <c r="O1243" s="58"/>
      <c r="P1243" s="58"/>
      <c r="T1243" s="58"/>
    </row>
    <row r="1244">
      <c r="N1244" s="58"/>
      <c r="O1244" s="58"/>
      <c r="P1244" s="58"/>
      <c r="T1244" s="58"/>
    </row>
    <row r="1245">
      <c r="N1245" s="58"/>
      <c r="O1245" s="58"/>
      <c r="P1245" s="58"/>
      <c r="T1245" s="58"/>
    </row>
    <row r="1246">
      <c r="N1246" s="58"/>
      <c r="O1246" s="58"/>
      <c r="P1246" s="58"/>
      <c r="T1246" s="58"/>
    </row>
    <row r="1247">
      <c r="N1247" s="58"/>
      <c r="O1247" s="58"/>
      <c r="P1247" s="58"/>
      <c r="T1247" s="58"/>
    </row>
    <row r="1248">
      <c r="N1248" s="58"/>
      <c r="O1248" s="58"/>
      <c r="P1248" s="58"/>
      <c r="T1248" s="58"/>
    </row>
    <row r="1249">
      <c r="N1249" s="58"/>
      <c r="O1249" s="58"/>
      <c r="P1249" s="58"/>
      <c r="T1249" s="58"/>
    </row>
    <row r="1250">
      <c r="N1250" s="58"/>
      <c r="O1250" s="58"/>
      <c r="P1250" s="58"/>
      <c r="T1250" s="58"/>
    </row>
    <row r="1251">
      <c r="N1251" s="58"/>
      <c r="O1251" s="58"/>
      <c r="P1251" s="58"/>
      <c r="T1251" s="58"/>
    </row>
    <row r="1252">
      <c r="N1252" s="58"/>
      <c r="O1252" s="58"/>
      <c r="P1252" s="58"/>
      <c r="T1252" s="58"/>
    </row>
    <row r="1253">
      <c r="N1253" s="58"/>
      <c r="O1253" s="58"/>
      <c r="P1253" s="58"/>
      <c r="T1253" s="58"/>
    </row>
    <row r="1254">
      <c r="N1254" s="58"/>
      <c r="O1254" s="58"/>
      <c r="P1254" s="58"/>
      <c r="T1254" s="58"/>
    </row>
    <row r="1255">
      <c r="N1255" s="58"/>
      <c r="O1255" s="58"/>
      <c r="P1255" s="58"/>
      <c r="T1255" s="58"/>
    </row>
    <row r="1256">
      <c r="N1256" s="58"/>
      <c r="O1256" s="58"/>
      <c r="P1256" s="58"/>
      <c r="T1256" s="58"/>
    </row>
    <row r="1257">
      <c r="N1257" s="58"/>
      <c r="O1257" s="58"/>
      <c r="P1257" s="58"/>
      <c r="T1257" s="58"/>
    </row>
    <row r="1258">
      <c r="N1258" s="58"/>
      <c r="O1258" s="58"/>
      <c r="P1258" s="58"/>
      <c r="T1258" s="58"/>
    </row>
    <row r="1259">
      <c r="N1259" s="58"/>
      <c r="O1259" s="58"/>
      <c r="P1259" s="58"/>
      <c r="T1259" s="58"/>
    </row>
    <row r="1260">
      <c r="N1260" s="58"/>
      <c r="O1260" s="58"/>
      <c r="P1260" s="58"/>
      <c r="T1260" s="58"/>
    </row>
    <row r="1261">
      <c r="N1261" s="58"/>
      <c r="O1261" s="58"/>
      <c r="P1261" s="58"/>
      <c r="T1261" s="58"/>
    </row>
    <row r="1262">
      <c r="N1262" s="58"/>
      <c r="O1262" s="58"/>
      <c r="P1262" s="58"/>
      <c r="T1262" s="58"/>
    </row>
    <row r="1263">
      <c r="N1263" s="58"/>
      <c r="O1263" s="58"/>
      <c r="P1263" s="58"/>
      <c r="T1263" s="58"/>
    </row>
    <row r="1264">
      <c r="N1264" s="58"/>
      <c r="O1264" s="58"/>
      <c r="P1264" s="58"/>
      <c r="T1264" s="58"/>
    </row>
    <row r="1265">
      <c r="N1265" s="58"/>
      <c r="O1265" s="58"/>
      <c r="P1265" s="58"/>
      <c r="T1265" s="58"/>
    </row>
    <row r="1266">
      <c r="N1266" s="58"/>
      <c r="O1266" s="58"/>
      <c r="P1266" s="58"/>
      <c r="T1266" s="58"/>
    </row>
    <row r="1267">
      <c r="N1267" s="58"/>
      <c r="O1267" s="58"/>
      <c r="P1267" s="58"/>
      <c r="T1267" s="58"/>
    </row>
    <row r="1268">
      <c r="N1268" s="58"/>
      <c r="O1268" s="58"/>
      <c r="P1268" s="58"/>
      <c r="T1268" s="58"/>
    </row>
    <row r="1269">
      <c r="N1269" s="58"/>
      <c r="O1269" s="58"/>
      <c r="P1269" s="58"/>
      <c r="T1269" s="58"/>
    </row>
    <row r="1270">
      <c r="N1270" s="58"/>
      <c r="O1270" s="58"/>
      <c r="P1270" s="58"/>
      <c r="T1270" s="58"/>
    </row>
    <row r="1271">
      <c r="N1271" s="58"/>
      <c r="O1271" s="58"/>
      <c r="P1271" s="58"/>
      <c r="T1271" s="58"/>
    </row>
    <row r="1272">
      <c r="N1272" s="58"/>
      <c r="O1272" s="58"/>
      <c r="P1272" s="58"/>
      <c r="T1272" s="58"/>
    </row>
    <row r="1273">
      <c r="N1273" s="58"/>
      <c r="O1273" s="58"/>
      <c r="P1273" s="58"/>
      <c r="T1273" s="58"/>
    </row>
    <row r="1274">
      <c r="N1274" s="58"/>
      <c r="O1274" s="58"/>
      <c r="P1274" s="58"/>
      <c r="T1274" s="58"/>
    </row>
    <row r="1275">
      <c r="N1275" s="58"/>
      <c r="O1275" s="58"/>
      <c r="P1275" s="58"/>
      <c r="T1275" s="58"/>
    </row>
    <row r="1276">
      <c r="N1276" s="58"/>
      <c r="O1276" s="58"/>
      <c r="P1276" s="58"/>
      <c r="T1276" s="58"/>
    </row>
    <row r="1277">
      <c r="N1277" s="58"/>
      <c r="O1277" s="58"/>
      <c r="P1277" s="58"/>
      <c r="T1277" s="58"/>
    </row>
    <row r="1278">
      <c r="N1278" s="58"/>
      <c r="O1278" s="58"/>
      <c r="P1278" s="58"/>
      <c r="T1278" s="58"/>
    </row>
    <row r="1279">
      <c r="N1279" s="58"/>
      <c r="O1279" s="58"/>
      <c r="P1279" s="58"/>
      <c r="T1279" s="58"/>
    </row>
    <row r="1280">
      <c r="N1280" s="58"/>
      <c r="O1280" s="58"/>
      <c r="P1280" s="58"/>
      <c r="T1280" s="58"/>
    </row>
    <row r="1281">
      <c r="N1281" s="58"/>
      <c r="O1281" s="58"/>
      <c r="P1281" s="58"/>
      <c r="T1281" s="58"/>
    </row>
    <row r="1282">
      <c r="N1282" s="58"/>
      <c r="O1282" s="58"/>
      <c r="P1282" s="58"/>
      <c r="T1282" s="58"/>
    </row>
    <row r="1283">
      <c r="N1283" s="58"/>
      <c r="O1283" s="58"/>
      <c r="P1283" s="58"/>
      <c r="T1283" s="58"/>
    </row>
    <row r="1284">
      <c r="N1284" s="58"/>
      <c r="O1284" s="58"/>
      <c r="P1284" s="58"/>
      <c r="T1284" s="58"/>
    </row>
    <row r="1285">
      <c r="N1285" s="58"/>
      <c r="O1285" s="58"/>
      <c r="P1285" s="58"/>
      <c r="T1285" s="58"/>
    </row>
    <row r="1286">
      <c r="N1286" s="58"/>
      <c r="O1286" s="58"/>
      <c r="P1286" s="58"/>
      <c r="T1286" s="58"/>
    </row>
    <row r="1287">
      <c r="N1287" s="58"/>
      <c r="O1287" s="58"/>
      <c r="P1287" s="58"/>
      <c r="T1287" s="58"/>
    </row>
    <row r="1288">
      <c r="N1288" s="58"/>
      <c r="O1288" s="58"/>
      <c r="P1288" s="58"/>
      <c r="T1288" s="58"/>
    </row>
    <row r="1289">
      <c r="N1289" s="58"/>
      <c r="O1289" s="58"/>
      <c r="P1289" s="58"/>
      <c r="T1289" s="58"/>
    </row>
    <row r="1290">
      <c r="N1290" s="58"/>
      <c r="O1290" s="58"/>
      <c r="P1290" s="58"/>
      <c r="T1290" s="58"/>
    </row>
    <row r="1291">
      <c r="N1291" s="58"/>
      <c r="O1291" s="58"/>
      <c r="P1291" s="58"/>
      <c r="T1291" s="58"/>
    </row>
    <row r="1292">
      <c r="N1292" s="58"/>
      <c r="O1292" s="58"/>
      <c r="P1292" s="58"/>
      <c r="T1292" s="58"/>
    </row>
    <row r="1293">
      <c r="N1293" s="58"/>
      <c r="O1293" s="58"/>
      <c r="P1293" s="58"/>
      <c r="T1293" s="58"/>
    </row>
    <row r="1294">
      <c r="N1294" s="58"/>
      <c r="O1294" s="58"/>
      <c r="P1294" s="58"/>
      <c r="T1294" s="58"/>
    </row>
    <row r="1295">
      <c r="N1295" s="58"/>
      <c r="O1295" s="58"/>
      <c r="P1295" s="58"/>
      <c r="T1295" s="58"/>
    </row>
    <row r="1296">
      <c r="N1296" s="58"/>
      <c r="O1296" s="58"/>
      <c r="P1296" s="58"/>
      <c r="T1296" s="58"/>
    </row>
    <row r="1297">
      <c r="N1297" s="58"/>
      <c r="O1297" s="58"/>
      <c r="P1297" s="58"/>
      <c r="T1297" s="58"/>
    </row>
    <row r="1298">
      <c r="N1298" s="58"/>
      <c r="O1298" s="58"/>
      <c r="P1298" s="58"/>
      <c r="T1298" s="58"/>
    </row>
    <row r="1299">
      <c r="N1299" s="58"/>
      <c r="O1299" s="58"/>
      <c r="P1299" s="58"/>
      <c r="T1299" s="58"/>
    </row>
    <row r="1300">
      <c r="N1300" s="58"/>
      <c r="O1300" s="58"/>
      <c r="P1300" s="58"/>
      <c r="T1300" s="58"/>
    </row>
    <row r="1301">
      <c r="N1301" s="58"/>
      <c r="O1301" s="58"/>
      <c r="P1301" s="58"/>
      <c r="T1301" s="58"/>
    </row>
    <row r="1302">
      <c r="N1302" s="58"/>
      <c r="O1302" s="58"/>
      <c r="P1302" s="58"/>
      <c r="T1302" s="58"/>
    </row>
    <row r="1303">
      <c r="N1303" s="58"/>
      <c r="O1303" s="58"/>
      <c r="P1303" s="58"/>
      <c r="T1303" s="58"/>
    </row>
    <row r="1304">
      <c r="N1304" s="58"/>
      <c r="O1304" s="58"/>
      <c r="P1304" s="58"/>
      <c r="T1304" s="58"/>
    </row>
    <row r="1305">
      <c r="N1305" s="58"/>
      <c r="O1305" s="58"/>
      <c r="P1305" s="58"/>
      <c r="T1305" s="58"/>
    </row>
    <row r="1306">
      <c r="N1306" s="58"/>
      <c r="O1306" s="58"/>
      <c r="P1306" s="58"/>
      <c r="T1306" s="58"/>
    </row>
    <row r="1307">
      <c r="N1307" s="58"/>
      <c r="O1307" s="58"/>
      <c r="P1307" s="58"/>
      <c r="T1307" s="58"/>
    </row>
    <row r="1308">
      <c r="N1308" s="58"/>
      <c r="O1308" s="58"/>
      <c r="P1308" s="58"/>
      <c r="T1308" s="58"/>
    </row>
    <row r="1309">
      <c r="N1309" s="58"/>
      <c r="O1309" s="58"/>
      <c r="P1309" s="58"/>
      <c r="T1309" s="58"/>
    </row>
    <row r="1310">
      <c r="N1310" s="58"/>
      <c r="O1310" s="58"/>
      <c r="P1310" s="58"/>
      <c r="T1310" s="58"/>
    </row>
    <row r="1311">
      <c r="N1311" s="58"/>
      <c r="O1311" s="58"/>
      <c r="P1311" s="58"/>
      <c r="T1311" s="58"/>
    </row>
    <row r="1312">
      <c r="N1312" s="58"/>
      <c r="O1312" s="58"/>
      <c r="P1312" s="58"/>
      <c r="T1312" s="58"/>
    </row>
    <row r="1313">
      <c r="N1313" s="58"/>
      <c r="O1313" s="58"/>
      <c r="P1313" s="58"/>
      <c r="T1313" s="58"/>
    </row>
    <row r="1314">
      <c r="N1314" s="58"/>
      <c r="O1314" s="58"/>
      <c r="P1314" s="58"/>
      <c r="T1314" s="58"/>
    </row>
    <row r="1315">
      <c r="N1315" s="58"/>
      <c r="O1315" s="58"/>
      <c r="P1315" s="58"/>
      <c r="T1315" s="58"/>
    </row>
    <row r="1316">
      <c r="N1316" s="58"/>
      <c r="O1316" s="58"/>
      <c r="P1316" s="58"/>
      <c r="T1316" s="58"/>
    </row>
    <row r="1317">
      <c r="N1317" s="58"/>
      <c r="O1317" s="58"/>
      <c r="P1317" s="58"/>
      <c r="T1317" s="58"/>
    </row>
    <row r="1318">
      <c r="N1318" s="58"/>
      <c r="O1318" s="58"/>
      <c r="P1318" s="58"/>
      <c r="T1318" s="58"/>
    </row>
    <row r="1319">
      <c r="N1319" s="58"/>
      <c r="O1319" s="58"/>
      <c r="P1319" s="58"/>
      <c r="T1319" s="58"/>
    </row>
    <row r="1320">
      <c r="N1320" s="58"/>
      <c r="O1320" s="58"/>
      <c r="P1320" s="58"/>
      <c r="T1320" s="58"/>
    </row>
    <row r="1321">
      <c r="N1321" s="58"/>
      <c r="O1321" s="58"/>
      <c r="P1321" s="58"/>
      <c r="T1321" s="58"/>
    </row>
    <row r="1322">
      <c r="N1322" s="58"/>
      <c r="O1322" s="58"/>
      <c r="P1322" s="58"/>
      <c r="T1322" s="58"/>
    </row>
    <row r="1323">
      <c r="N1323" s="58"/>
      <c r="O1323" s="58"/>
      <c r="P1323" s="58"/>
      <c r="T1323" s="58"/>
    </row>
    <row r="1324">
      <c r="N1324" s="58"/>
      <c r="O1324" s="58"/>
      <c r="P1324" s="58"/>
      <c r="T1324" s="58"/>
    </row>
    <row r="1325">
      <c r="N1325" s="58"/>
      <c r="O1325" s="58"/>
      <c r="P1325" s="58"/>
      <c r="T1325" s="58"/>
    </row>
    <row r="1326">
      <c r="N1326" s="58"/>
      <c r="O1326" s="58"/>
      <c r="P1326" s="58"/>
      <c r="T1326" s="58"/>
    </row>
    <row r="1327">
      <c r="N1327" s="58"/>
      <c r="O1327" s="58"/>
      <c r="P1327" s="58"/>
      <c r="T1327" s="58"/>
    </row>
    <row r="1328">
      <c r="N1328" s="58"/>
      <c r="O1328" s="58"/>
      <c r="P1328" s="58"/>
      <c r="T1328" s="58"/>
    </row>
    <row r="1329">
      <c r="N1329" s="58"/>
      <c r="O1329" s="58"/>
      <c r="P1329" s="58"/>
      <c r="T1329" s="58"/>
    </row>
    <row r="1330">
      <c r="N1330" s="58"/>
      <c r="O1330" s="58"/>
      <c r="P1330" s="58"/>
      <c r="T1330" s="58"/>
    </row>
    <row r="1331">
      <c r="N1331" s="58"/>
      <c r="O1331" s="58"/>
      <c r="P1331" s="58"/>
      <c r="T1331" s="58"/>
    </row>
    <row r="1332">
      <c r="N1332" s="58"/>
      <c r="O1332" s="58"/>
      <c r="P1332" s="58"/>
      <c r="T1332" s="58"/>
    </row>
    <row r="1333">
      <c r="N1333" s="58"/>
      <c r="O1333" s="58"/>
      <c r="P1333" s="58"/>
      <c r="T1333" s="58"/>
    </row>
    <row r="1334">
      <c r="N1334" s="58"/>
      <c r="O1334" s="58"/>
      <c r="P1334" s="58"/>
      <c r="T1334" s="58"/>
    </row>
    <row r="1335">
      <c r="N1335" s="58"/>
      <c r="O1335" s="58"/>
      <c r="P1335" s="58"/>
      <c r="T1335" s="58"/>
    </row>
    <row r="1336">
      <c r="N1336" s="58"/>
      <c r="O1336" s="58"/>
      <c r="P1336" s="58"/>
      <c r="T1336" s="58"/>
    </row>
    <row r="1337">
      <c r="N1337" s="58"/>
      <c r="O1337" s="58"/>
      <c r="P1337" s="58"/>
      <c r="T1337" s="58"/>
    </row>
    <row r="1338">
      <c r="N1338" s="58"/>
      <c r="O1338" s="58"/>
      <c r="P1338" s="58"/>
      <c r="T1338" s="58"/>
    </row>
    <row r="1339">
      <c r="N1339" s="58"/>
      <c r="O1339" s="58"/>
      <c r="P1339" s="58"/>
      <c r="T1339" s="58"/>
    </row>
    <row r="1340">
      <c r="N1340" s="58"/>
      <c r="O1340" s="58"/>
      <c r="P1340" s="58"/>
      <c r="T1340" s="58"/>
    </row>
    <row r="1341">
      <c r="N1341" s="58"/>
      <c r="O1341" s="58"/>
      <c r="P1341" s="58"/>
      <c r="T1341" s="58"/>
    </row>
    <row r="1342">
      <c r="N1342" s="58"/>
      <c r="O1342" s="58"/>
      <c r="P1342" s="58"/>
      <c r="T1342" s="58"/>
    </row>
    <row r="1343">
      <c r="N1343" s="58"/>
      <c r="O1343" s="58"/>
      <c r="P1343" s="58"/>
      <c r="T1343" s="58"/>
    </row>
    <row r="1344">
      <c r="N1344" s="58"/>
      <c r="O1344" s="58"/>
      <c r="P1344" s="58"/>
      <c r="T1344" s="58"/>
    </row>
    <row r="1345">
      <c r="N1345" s="58"/>
      <c r="O1345" s="58"/>
      <c r="P1345" s="58"/>
      <c r="T1345" s="58"/>
    </row>
    <row r="1346">
      <c r="N1346" s="58"/>
      <c r="O1346" s="58"/>
      <c r="P1346" s="58"/>
      <c r="T1346" s="58"/>
    </row>
    <row r="1347">
      <c r="N1347" s="58"/>
      <c r="O1347" s="58"/>
      <c r="P1347" s="58"/>
      <c r="T1347" s="58"/>
    </row>
    <row r="1348">
      <c r="N1348" s="58"/>
      <c r="O1348" s="58"/>
      <c r="P1348" s="58"/>
      <c r="T1348" s="58"/>
    </row>
    <row r="1349">
      <c r="N1349" s="58"/>
      <c r="O1349" s="58"/>
      <c r="P1349" s="58"/>
      <c r="T1349" s="58"/>
    </row>
    <row r="1350">
      <c r="N1350" s="58"/>
      <c r="O1350" s="58"/>
      <c r="P1350" s="58"/>
      <c r="T1350" s="58"/>
    </row>
    <row r="1351">
      <c r="N1351" s="58"/>
      <c r="O1351" s="58"/>
      <c r="P1351" s="58"/>
      <c r="T1351" s="58"/>
    </row>
    <row r="1352">
      <c r="N1352" s="58"/>
      <c r="O1352" s="58"/>
      <c r="P1352" s="58"/>
      <c r="T1352" s="58"/>
    </row>
    <row r="1353">
      <c r="N1353" s="58"/>
      <c r="O1353" s="58"/>
      <c r="P1353" s="58"/>
      <c r="T1353" s="58"/>
    </row>
    <row r="1354">
      <c r="N1354" s="58"/>
      <c r="O1354" s="58"/>
      <c r="P1354" s="58"/>
      <c r="T1354" s="58"/>
    </row>
    <row r="1355">
      <c r="N1355" s="58"/>
      <c r="O1355" s="58"/>
      <c r="P1355" s="58"/>
      <c r="T1355" s="58"/>
    </row>
    <row r="1356">
      <c r="N1356" s="58"/>
      <c r="O1356" s="58"/>
      <c r="P1356" s="58"/>
      <c r="T1356" s="58"/>
    </row>
    <row r="1357">
      <c r="N1357" s="58"/>
      <c r="O1357" s="58"/>
      <c r="P1357" s="58"/>
      <c r="T1357" s="58"/>
    </row>
    <row r="1358">
      <c r="N1358" s="58"/>
      <c r="O1358" s="58"/>
      <c r="P1358" s="58"/>
      <c r="T1358" s="58"/>
    </row>
    <row r="1359">
      <c r="N1359" s="58"/>
      <c r="O1359" s="58"/>
      <c r="P1359" s="58"/>
      <c r="T1359" s="58"/>
    </row>
    <row r="1360">
      <c r="N1360" s="58"/>
      <c r="O1360" s="58"/>
      <c r="P1360" s="58"/>
      <c r="T1360" s="58"/>
    </row>
    <row r="1361">
      <c r="N1361" s="58"/>
      <c r="O1361" s="58"/>
      <c r="P1361" s="58"/>
      <c r="T1361" s="58"/>
    </row>
    <row r="1362">
      <c r="N1362" s="58"/>
      <c r="O1362" s="58"/>
      <c r="P1362" s="58"/>
      <c r="T1362" s="58"/>
    </row>
    <row r="1363">
      <c r="N1363" s="58"/>
      <c r="O1363" s="58"/>
      <c r="P1363" s="58"/>
      <c r="T1363" s="58"/>
    </row>
    <row r="1364">
      <c r="N1364" s="58"/>
      <c r="O1364" s="58"/>
      <c r="P1364" s="58"/>
      <c r="T1364" s="58"/>
    </row>
    <row r="1365">
      <c r="N1365" s="58"/>
      <c r="O1365" s="58"/>
      <c r="P1365" s="58"/>
      <c r="T1365" s="58"/>
    </row>
    <row r="1366">
      <c r="N1366" s="58"/>
      <c r="O1366" s="58"/>
      <c r="P1366" s="58"/>
      <c r="T1366" s="58"/>
    </row>
    <row r="1367">
      <c r="N1367" s="58"/>
      <c r="O1367" s="58"/>
      <c r="P1367" s="58"/>
      <c r="T1367" s="58"/>
    </row>
    <row r="1368">
      <c r="N1368" s="58"/>
      <c r="O1368" s="58"/>
      <c r="P1368" s="58"/>
      <c r="T1368" s="58"/>
    </row>
    <row r="1369">
      <c r="N1369" s="58"/>
      <c r="O1369" s="58"/>
      <c r="P1369" s="58"/>
      <c r="T1369" s="58"/>
    </row>
    <row r="1370">
      <c r="N1370" s="58"/>
      <c r="O1370" s="58"/>
      <c r="P1370" s="58"/>
      <c r="T1370" s="58"/>
    </row>
    <row r="1371">
      <c r="N1371" s="58"/>
      <c r="O1371" s="58"/>
      <c r="P1371" s="58"/>
      <c r="T1371" s="58"/>
    </row>
    <row r="1372">
      <c r="N1372" s="58"/>
      <c r="O1372" s="58"/>
      <c r="P1372" s="58"/>
      <c r="T1372" s="58"/>
    </row>
    <row r="1373">
      <c r="N1373" s="58"/>
      <c r="O1373" s="58"/>
      <c r="P1373" s="58"/>
      <c r="T1373" s="58"/>
    </row>
    <row r="1374">
      <c r="N1374" s="58"/>
      <c r="O1374" s="58"/>
      <c r="P1374" s="58"/>
      <c r="T1374" s="58"/>
    </row>
    <row r="1375">
      <c r="N1375" s="58"/>
      <c r="O1375" s="58"/>
      <c r="P1375" s="58"/>
      <c r="T1375" s="58"/>
    </row>
    <row r="1376">
      <c r="N1376" s="58"/>
      <c r="O1376" s="58"/>
      <c r="P1376" s="58"/>
      <c r="T1376" s="58"/>
    </row>
    <row r="1377">
      <c r="N1377" s="58"/>
      <c r="O1377" s="58"/>
      <c r="P1377" s="58"/>
      <c r="T1377" s="58"/>
    </row>
    <row r="1378">
      <c r="N1378" s="58"/>
      <c r="O1378" s="58"/>
      <c r="P1378" s="58"/>
      <c r="T1378" s="58"/>
    </row>
    <row r="1379">
      <c r="N1379" s="58"/>
      <c r="O1379" s="58"/>
      <c r="P1379" s="58"/>
      <c r="T1379" s="58"/>
    </row>
    <row r="1380">
      <c r="N1380" s="58"/>
      <c r="O1380" s="58"/>
      <c r="P1380" s="58"/>
      <c r="T1380" s="58"/>
    </row>
    <row r="1381">
      <c r="N1381" s="58"/>
      <c r="O1381" s="58"/>
      <c r="P1381" s="58"/>
      <c r="T1381" s="58"/>
    </row>
    <row r="1382">
      <c r="N1382" s="58"/>
      <c r="O1382" s="58"/>
      <c r="P1382" s="58"/>
      <c r="T1382" s="58"/>
    </row>
    <row r="1383">
      <c r="N1383" s="58"/>
      <c r="O1383" s="58"/>
      <c r="P1383" s="58"/>
      <c r="T1383" s="58"/>
    </row>
    <row r="1384">
      <c r="N1384" s="58"/>
      <c r="O1384" s="58"/>
      <c r="P1384" s="58"/>
      <c r="T1384" s="58"/>
    </row>
    <row r="1385">
      <c r="N1385" s="58"/>
      <c r="O1385" s="58"/>
      <c r="P1385" s="58"/>
      <c r="T1385" s="58"/>
    </row>
    <row r="1386">
      <c r="N1386" s="58"/>
      <c r="O1386" s="58"/>
      <c r="P1386" s="58"/>
      <c r="T1386" s="58"/>
    </row>
    <row r="1387">
      <c r="N1387" s="58"/>
      <c r="O1387" s="58"/>
      <c r="P1387" s="58"/>
      <c r="T1387" s="58"/>
    </row>
    <row r="1388">
      <c r="N1388" s="58"/>
      <c r="O1388" s="58"/>
      <c r="P1388" s="58"/>
      <c r="T1388" s="58"/>
    </row>
    <row r="1389">
      <c r="N1389" s="58"/>
      <c r="O1389" s="58"/>
      <c r="P1389" s="58"/>
      <c r="T1389" s="58"/>
    </row>
    <row r="1390">
      <c r="N1390" s="58"/>
      <c r="O1390" s="58"/>
      <c r="P1390" s="58"/>
      <c r="T1390" s="58"/>
    </row>
    <row r="1391">
      <c r="N1391" s="58"/>
      <c r="O1391" s="58"/>
      <c r="P1391" s="58"/>
      <c r="T1391" s="58"/>
    </row>
    <row r="1392">
      <c r="N1392" s="58"/>
      <c r="O1392" s="58"/>
      <c r="P1392" s="58"/>
      <c r="T1392" s="58"/>
    </row>
    <row r="1393">
      <c r="N1393" s="58"/>
      <c r="O1393" s="58"/>
      <c r="P1393" s="58"/>
      <c r="T1393" s="58"/>
    </row>
    <row r="1394">
      <c r="N1394" s="58"/>
      <c r="O1394" s="58"/>
      <c r="P1394" s="58"/>
      <c r="T1394" s="58"/>
    </row>
    <row r="1395">
      <c r="N1395" s="58"/>
      <c r="O1395" s="58"/>
      <c r="P1395" s="58"/>
      <c r="T1395" s="58"/>
    </row>
    <row r="1396">
      <c r="N1396" s="58"/>
      <c r="O1396" s="58"/>
      <c r="P1396" s="58"/>
      <c r="T1396" s="58"/>
    </row>
    <row r="1397">
      <c r="N1397" s="58"/>
      <c r="O1397" s="58"/>
      <c r="P1397" s="58"/>
      <c r="T1397" s="58"/>
    </row>
    <row r="1398">
      <c r="N1398" s="58"/>
      <c r="O1398" s="58"/>
      <c r="P1398" s="58"/>
      <c r="T1398" s="58"/>
    </row>
    <row r="1399">
      <c r="N1399" s="58"/>
      <c r="O1399" s="58"/>
      <c r="P1399" s="58"/>
      <c r="T1399" s="58"/>
    </row>
    <row r="1400">
      <c r="N1400" s="58"/>
      <c r="O1400" s="58"/>
      <c r="P1400" s="58"/>
      <c r="T1400" s="58"/>
    </row>
    <row r="1401">
      <c r="N1401" s="58"/>
      <c r="O1401" s="58"/>
      <c r="P1401" s="58"/>
      <c r="T1401" s="58"/>
    </row>
    <row r="1402">
      <c r="N1402" s="58"/>
      <c r="O1402" s="58"/>
      <c r="P1402" s="58"/>
      <c r="T1402" s="58"/>
    </row>
    <row r="1403">
      <c r="N1403" s="58"/>
      <c r="O1403" s="58"/>
      <c r="P1403" s="58"/>
      <c r="T1403" s="58"/>
    </row>
    <row r="1404">
      <c r="N1404" s="58"/>
      <c r="O1404" s="58"/>
      <c r="P1404" s="58"/>
      <c r="T1404" s="58"/>
    </row>
    <row r="1405">
      <c r="N1405" s="58"/>
      <c r="O1405" s="58"/>
      <c r="P1405" s="58"/>
      <c r="T1405" s="58"/>
    </row>
    <row r="1406">
      <c r="N1406" s="58"/>
      <c r="O1406" s="58"/>
      <c r="P1406" s="58"/>
      <c r="T1406" s="58"/>
    </row>
    <row r="1407">
      <c r="N1407" s="58"/>
      <c r="O1407" s="58"/>
      <c r="P1407" s="58"/>
      <c r="T1407" s="58"/>
    </row>
    <row r="1408">
      <c r="N1408" s="58"/>
      <c r="O1408" s="58"/>
      <c r="P1408" s="58"/>
      <c r="T1408" s="58"/>
    </row>
    <row r="1409">
      <c r="N1409" s="58"/>
      <c r="O1409" s="58"/>
      <c r="P1409" s="58"/>
      <c r="T1409" s="58"/>
    </row>
    <row r="1410">
      <c r="N1410" s="58"/>
      <c r="O1410" s="58"/>
      <c r="P1410" s="58"/>
      <c r="T1410" s="58"/>
    </row>
    <row r="1411">
      <c r="N1411" s="58"/>
      <c r="O1411" s="58"/>
      <c r="P1411" s="58"/>
      <c r="T1411" s="58"/>
    </row>
    <row r="1412">
      <c r="N1412" s="58"/>
      <c r="O1412" s="58"/>
      <c r="P1412" s="58"/>
      <c r="T1412" s="58"/>
    </row>
    <row r="1413">
      <c r="N1413" s="58"/>
      <c r="O1413" s="58"/>
      <c r="P1413" s="58"/>
      <c r="T1413" s="58"/>
    </row>
    <row r="1414">
      <c r="N1414" s="58"/>
      <c r="O1414" s="58"/>
      <c r="P1414" s="58"/>
      <c r="T1414" s="58"/>
    </row>
    <row r="1415">
      <c r="N1415" s="58"/>
      <c r="O1415" s="58"/>
      <c r="P1415" s="58"/>
      <c r="T1415" s="58"/>
    </row>
    <row r="1416">
      <c r="N1416" s="58"/>
      <c r="O1416" s="58"/>
      <c r="P1416" s="58"/>
      <c r="T1416" s="58"/>
    </row>
    <row r="1417">
      <c r="N1417" s="58"/>
      <c r="O1417" s="58"/>
      <c r="P1417" s="58"/>
      <c r="T1417" s="58"/>
    </row>
    <row r="1418">
      <c r="N1418" s="58"/>
      <c r="O1418" s="58"/>
      <c r="P1418" s="58"/>
      <c r="T1418" s="58"/>
    </row>
    <row r="1419">
      <c r="N1419" s="58"/>
      <c r="O1419" s="58"/>
      <c r="P1419" s="58"/>
      <c r="T1419" s="58"/>
    </row>
    <row r="1420">
      <c r="N1420" s="58"/>
      <c r="O1420" s="58"/>
      <c r="P1420" s="58"/>
      <c r="T1420" s="58"/>
    </row>
    <row r="1421">
      <c r="N1421" s="58"/>
      <c r="O1421" s="58"/>
      <c r="P1421" s="58"/>
      <c r="T1421" s="58"/>
    </row>
    <row r="1422">
      <c r="N1422" s="58"/>
      <c r="O1422" s="58"/>
      <c r="P1422" s="58"/>
      <c r="T1422" s="58"/>
    </row>
    <row r="1423">
      <c r="N1423" s="58"/>
      <c r="O1423" s="58"/>
      <c r="P1423" s="58"/>
      <c r="T1423" s="58"/>
    </row>
    <row r="1424">
      <c r="N1424" s="58"/>
      <c r="O1424" s="58"/>
      <c r="P1424" s="58"/>
      <c r="T1424" s="58"/>
    </row>
    <row r="1425">
      <c r="N1425" s="58"/>
      <c r="O1425" s="58"/>
      <c r="P1425" s="58"/>
      <c r="T1425" s="58"/>
    </row>
    <row r="1426">
      <c r="N1426" s="58"/>
      <c r="O1426" s="58"/>
      <c r="P1426" s="58"/>
      <c r="T1426" s="58"/>
    </row>
    <row r="1427">
      <c r="N1427" s="58"/>
      <c r="O1427" s="58"/>
      <c r="P1427" s="58"/>
      <c r="T1427" s="58"/>
    </row>
    <row r="1428">
      <c r="N1428" s="58"/>
      <c r="O1428" s="58"/>
      <c r="P1428" s="58"/>
      <c r="T1428" s="58"/>
    </row>
    <row r="1429">
      <c r="N1429" s="58"/>
      <c r="O1429" s="58"/>
      <c r="P1429" s="58"/>
      <c r="T1429" s="58"/>
    </row>
    <row r="1430">
      <c r="N1430" s="58"/>
      <c r="O1430" s="58"/>
      <c r="P1430" s="58"/>
      <c r="T1430" s="58"/>
    </row>
    <row r="1431">
      <c r="N1431" s="58"/>
      <c r="O1431" s="58"/>
      <c r="P1431" s="58"/>
      <c r="T1431" s="58"/>
    </row>
    <row r="1432">
      <c r="N1432" s="58"/>
      <c r="O1432" s="58"/>
      <c r="P1432" s="58"/>
      <c r="T1432" s="58"/>
    </row>
    <row r="1433">
      <c r="N1433" s="58"/>
      <c r="O1433" s="58"/>
      <c r="P1433" s="58"/>
      <c r="T1433" s="58"/>
    </row>
    <row r="1434">
      <c r="N1434" s="58"/>
      <c r="O1434" s="58"/>
      <c r="P1434" s="58"/>
      <c r="T1434" s="58"/>
    </row>
    <row r="1435">
      <c r="N1435" s="58"/>
      <c r="O1435" s="58"/>
      <c r="P1435" s="58"/>
      <c r="T1435" s="58"/>
    </row>
    <row r="1436">
      <c r="N1436" s="58"/>
      <c r="O1436" s="58"/>
      <c r="P1436" s="58"/>
      <c r="T1436" s="58"/>
    </row>
    <row r="1437">
      <c r="N1437" s="58"/>
      <c r="O1437" s="58"/>
      <c r="P1437" s="58"/>
      <c r="T1437" s="58"/>
    </row>
    <row r="1438">
      <c r="N1438" s="58"/>
      <c r="O1438" s="58"/>
      <c r="P1438" s="58"/>
      <c r="T1438" s="58"/>
    </row>
    <row r="1439">
      <c r="N1439" s="58"/>
      <c r="O1439" s="58"/>
      <c r="P1439" s="58"/>
      <c r="T1439" s="58"/>
    </row>
    <row r="1440">
      <c r="N1440" s="58"/>
      <c r="O1440" s="58"/>
      <c r="P1440" s="58"/>
      <c r="T1440" s="58"/>
    </row>
    <row r="1441">
      <c r="N1441" s="58"/>
      <c r="O1441" s="58"/>
      <c r="P1441" s="58"/>
      <c r="T1441" s="58"/>
    </row>
    <row r="1442">
      <c r="N1442" s="58"/>
      <c r="O1442" s="58"/>
      <c r="P1442" s="58"/>
      <c r="T1442" s="58"/>
    </row>
    <row r="1443">
      <c r="N1443" s="58"/>
      <c r="O1443" s="58"/>
      <c r="P1443" s="58"/>
      <c r="T1443" s="58"/>
    </row>
    <row r="1444">
      <c r="N1444" s="58"/>
      <c r="O1444" s="58"/>
      <c r="P1444" s="58"/>
      <c r="T1444" s="58"/>
    </row>
    <row r="1445">
      <c r="N1445" s="58"/>
      <c r="O1445" s="58"/>
      <c r="P1445" s="58"/>
      <c r="T1445" s="58"/>
    </row>
    <row r="1446">
      <c r="N1446" s="58"/>
      <c r="O1446" s="58"/>
      <c r="P1446" s="58"/>
      <c r="T1446" s="58"/>
    </row>
    <row r="1447">
      <c r="N1447" s="58"/>
      <c r="O1447" s="58"/>
      <c r="P1447" s="58"/>
      <c r="T1447" s="58"/>
    </row>
    <row r="1448">
      <c r="N1448" s="58"/>
      <c r="O1448" s="58"/>
      <c r="P1448" s="58"/>
      <c r="T1448" s="58"/>
    </row>
    <row r="1449">
      <c r="N1449" s="58"/>
      <c r="O1449" s="58"/>
      <c r="P1449" s="58"/>
      <c r="T1449" s="58"/>
    </row>
    <row r="1450">
      <c r="N1450" s="58"/>
      <c r="O1450" s="58"/>
      <c r="P1450" s="58"/>
      <c r="T1450" s="58"/>
    </row>
    <row r="1451">
      <c r="N1451" s="58"/>
      <c r="O1451" s="58"/>
      <c r="P1451" s="58"/>
      <c r="T1451" s="58"/>
    </row>
    <row r="1452">
      <c r="N1452" s="58"/>
      <c r="O1452" s="58"/>
      <c r="P1452" s="58"/>
      <c r="T1452" s="58"/>
    </row>
    <row r="1453">
      <c r="N1453" s="58"/>
      <c r="O1453" s="58"/>
      <c r="P1453" s="58"/>
      <c r="T1453" s="58"/>
    </row>
    <row r="1454">
      <c r="N1454" s="58"/>
      <c r="O1454" s="58"/>
      <c r="P1454" s="58"/>
      <c r="T1454" s="58"/>
    </row>
    <row r="1455">
      <c r="N1455" s="58"/>
      <c r="O1455" s="58"/>
      <c r="P1455" s="58"/>
      <c r="T1455" s="58"/>
    </row>
    <row r="1456">
      <c r="N1456" s="58"/>
      <c r="O1456" s="58"/>
      <c r="P1456" s="58"/>
      <c r="T1456" s="58"/>
    </row>
    <row r="1457">
      <c r="N1457" s="58"/>
      <c r="O1457" s="58"/>
      <c r="P1457" s="58"/>
      <c r="T1457" s="58"/>
    </row>
    <row r="1458">
      <c r="N1458" s="58"/>
      <c r="O1458" s="58"/>
      <c r="P1458" s="58"/>
      <c r="T1458" s="58"/>
    </row>
    <row r="1459">
      <c r="N1459" s="58"/>
      <c r="O1459" s="58"/>
      <c r="P1459" s="58"/>
      <c r="T1459" s="58"/>
    </row>
    <row r="1460">
      <c r="N1460" s="58"/>
      <c r="O1460" s="58"/>
      <c r="P1460" s="58"/>
      <c r="T1460" s="58"/>
    </row>
    <row r="1461">
      <c r="N1461" s="58"/>
      <c r="O1461" s="58"/>
      <c r="P1461" s="58"/>
      <c r="T1461" s="58"/>
    </row>
    <row r="1462">
      <c r="N1462" s="58"/>
      <c r="O1462" s="58"/>
      <c r="P1462" s="58"/>
      <c r="T1462" s="58"/>
    </row>
    <row r="1463">
      <c r="N1463" s="58"/>
      <c r="O1463" s="58"/>
      <c r="P1463" s="58"/>
      <c r="T1463" s="58"/>
    </row>
    <row r="1464">
      <c r="N1464" s="58"/>
      <c r="O1464" s="58"/>
      <c r="P1464" s="58"/>
      <c r="T1464" s="58"/>
    </row>
    <row r="1465">
      <c r="N1465" s="58"/>
      <c r="O1465" s="58"/>
      <c r="P1465" s="58"/>
      <c r="T1465" s="58"/>
    </row>
    <row r="1466">
      <c r="N1466" s="58"/>
      <c r="O1466" s="58"/>
      <c r="P1466" s="58"/>
      <c r="T1466" s="58"/>
    </row>
    <row r="1467">
      <c r="N1467" s="58"/>
      <c r="O1467" s="58"/>
      <c r="P1467" s="58"/>
      <c r="T1467" s="58"/>
    </row>
    <row r="1468">
      <c r="N1468" s="58"/>
      <c r="O1468" s="58"/>
      <c r="P1468" s="58"/>
      <c r="T1468" s="58"/>
    </row>
    <row r="1469">
      <c r="N1469" s="58"/>
      <c r="O1469" s="58"/>
      <c r="P1469" s="58"/>
      <c r="T1469" s="58"/>
    </row>
    <row r="1470">
      <c r="N1470" s="58"/>
      <c r="O1470" s="58"/>
      <c r="P1470" s="58"/>
      <c r="T1470" s="58"/>
    </row>
    <row r="1471">
      <c r="N1471" s="58"/>
      <c r="O1471" s="58"/>
      <c r="P1471" s="58"/>
      <c r="T1471" s="58"/>
    </row>
    <row r="1472">
      <c r="N1472" s="58"/>
      <c r="O1472" s="58"/>
      <c r="P1472" s="58"/>
      <c r="T1472" s="58"/>
    </row>
    <row r="1473">
      <c r="N1473" s="58"/>
      <c r="O1473" s="58"/>
      <c r="P1473" s="58"/>
      <c r="T1473" s="58"/>
    </row>
    <row r="1474">
      <c r="N1474" s="58"/>
      <c r="O1474" s="58"/>
      <c r="P1474" s="58"/>
      <c r="T1474" s="58"/>
    </row>
    <row r="1475">
      <c r="N1475" s="58"/>
      <c r="O1475" s="58"/>
      <c r="P1475" s="58"/>
      <c r="T1475" s="58"/>
    </row>
    <row r="1476">
      <c r="N1476" s="58"/>
      <c r="O1476" s="58"/>
      <c r="P1476" s="58"/>
      <c r="T1476" s="58"/>
    </row>
    <row r="1477">
      <c r="N1477" s="58"/>
      <c r="O1477" s="58"/>
      <c r="P1477" s="58"/>
      <c r="T1477" s="58"/>
    </row>
    <row r="1478">
      <c r="N1478" s="58"/>
      <c r="O1478" s="58"/>
      <c r="P1478" s="58"/>
      <c r="T1478" s="58"/>
    </row>
    <row r="1479">
      <c r="N1479" s="58"/>
      <c r="O1479" s="58"/>
      <c r="P1479" s="58"/>
      <c r="T1479" s="58"/>
    </row>
    <row r="1480">
      <c r="N1480" s="58"/>
      <c r="O1480" s="58"/>
      <c r="P1480" s="58"/>
      <c r="T1480" s="58"/>
    </row>
    <row r="1481">
      <c r="N1481" s="58"/>
      <c r="O1481" s="58"/>
      <c r="P1481" s="58"/>
      <c r="T1481" s="58"/>
    </row>
    <row r="1482">
      <c r="N1482" s="58"/>
      <c r="O1482" s="58"/>
      <c r="P1482" s="58"/>
      <c r="T1482" s="58"/>
    </row>
    <row r="1483">
      <c r="N1483" s="58"/>
      <c r="O1483" s="58"/>
      <c r="P1483" s="58"/>
      <c r="T1483" s="58"/>
    </row>
    <row r="1484">
      <c r="N1484" s="58"/>
      <c r="O1484" s="58"/>
      <c r="P1484" s="58"/>
      <c r="T1484" s="58"/>
    </row>
    <row r="1485">
      <c r="N1485" s="58"/>
      <c r="O1485" s="58"/>
      <c r="P1485" s="58"/>
      <c r="T1485" s="58"/>
    </row>
    <row r="1486">
      <c r="N1486" s="58"/>
      <c r="O1486" s="58"/>
      <c r="P1486" s="58"/>
      <c r="T1486" s="58"/>
    </row>
    <row r="1487">
      <c r="N1487" s="58"/>
      <c r="O1487" s="58"/>
      <c r="P1487" s="58"/>
      <c r="T1487" s="58"/>
    </row>
    <row r="1488">
      <c r="N1488" s="58"/>
      <c r="O1488" s="58"/>
      <c r="P1488" s="58"/>
      <c r="T1488" s="58"/>
    </row>
    <row r="1489">
      <c r="N1489" s="58"/>
      <c r="O1489" s="58"/>
      <c r="P1489" s="58"/>
      <c r="T1489" s="58"/>
    </row>
    <row r="1490">
      <c r="N1490" s="58"/>
      <c r="O1490" s="58"/>
      <c r="P1490" s="58"/>
      <c r="T1490" s="58"/>
    </row>
    <row r="1491">
      <c r="N1491" s="58"/>
      <c r="O1491" s="58"/>
      <c r="P1491" s="58"/>
      <c r="T1491" s="58"/>
    </row>
    <row r="1492">
      <c r="N1492" s="58"/>
      <c r="O1492" s="58"/>
      <c r="P1492" s="58"/>
      <c r="T1492" s="58"/>
    </row>
    <row r="1493">
      <c r="N1493" s="58"/>
      <c r="O1493" s="58"/>
      <c r="P1493" s="58"/>
      <c r="T1493" s="58"/>
    </row>
    <row r="1494">
      <c r="N1494" s="58"/>
      <c r="O1494" s="58"/>
      <c r="P1494" s="58"/>
      <c r="T1494" s="58"/>
    </row>
    <row r="1495">
      <c r="N1495" s="58"/>
      <c r="O1495" s="58"/>
      <c r="P1495" s="58"/>
      <c r="T1495" s="58"/>
    </row>
    <row r="1496">
      <c r="N1496" s="58"/>
      <c r="O1496" s="58"/>
      <c r="P1496" s="58"/>
      <c r="T1496" s="58"/>
    </row>
    <row r="1497">
      <c r="N1497" s="58"/>
      <c r="O1497" s="58"/>
      <c r="P1497" s="58"/>
      <c r="T1497" s="58"/>
    </row>
    <row r="1498">
      <c r="N1498" s="58"/>
      <c r="O1498" s="58"/>
      <c r="P1498" s="58"/>
      <c r="T1498" s="58"/>
    </row>
    <row r="1499">
      <c r="N1499" s="58"/>
      <c r="O1499" s="58"/>
      <c r="P1499" s="58"/>
      <c r="T1499" s="58"/>
    </row>
    <row r="1500">
      <c r="N1500" s="58"/>
      <c r="O1500" s="58"/>
      <c r="P1500" s="58"/>
      <c r="T1500" s="58"/>
    </row>
    <row r="1501">
      <c r="N1501" s="58"/>
      <c r="O1501" s="58"/>
      <c r="P1501" s="58"/>
      <c r="T1501" s="58"/>
    </row>
    <row r="1502">
      <c r="N1502" s="58"/>
      <c r="O1502" s="58"/>
      <c r="P1502" s="58"/>
      <c r="T1502" s="58"/>
    </row>
    <row r="1503">
      <c r="N1503" s="58"/>
      <c r="O1503" s="58"/>
      <c r="P1503" s="58"/>
      <c r="T1503" s="58"/>
    </row>
    <row r="1504">
      <c r="N1504" s="58"/>
      <c r="O1504" s="58"/>
      <c r="P1504" s="58"/>
      <c r="T1504" s="58"/>
    </row>
    <row r="1505">
      <c r="N1505" s="58"/>
      <c r="O1505" s="58"/>
      <c r="P1505" s="58"/>
      <c r="T1505" s="58"/>
    </row>
    <row r="1506">
      <c r="N1506" s="58"/>
      <c r="O1506" s="58"/>
      <c r="P1506" s="58"/>
      <c r="T1506" s="58"/>
    </row>
    <row r="1507">
      <c r="N1507" s="58"/>
      <c r="O1507" s="58"/>
      <c r="P1507" s="58"/>
      <c r="T1507" s="58"/>
    </row>
    <row r="1508">
      <c r="N1508" s="58"/>
      <c r="O1508" s="58"/>
      <c r="P1508" s="58"/>
      <c r="T1508" s="58"/>
    </row>
    <row r="1509">
      <c r="N1509" s="58"/>
      <c r="O1509" s="58"/>
      <c r="P1509" s="58"/>
      <c r="T1509" s="58"/>
    </row>
    <row r="1510">
      <c r="N1510" s="58"/>
      <c r="O1510" s="58"/>
      <c r="P1510" s="58"/>
      <c r="T1510" s="58"/>
    </row>
    <row r="1511">
      <c r="N1511" s="58"/>
      <c r="O1511" s="58"/>
      <c r="P1511" s="58"/>
      <c r="T1511" s="58"/>
    </row>
    <row r="1512">
      <c r="N1512" s="58"/>
      <c r="O1512" s="58"/>
      <c r="P1512" s="58"/>
      <c r="T1512" s="58"/>
    </row>
    <row r="1513">
      <c r="N1513" s="58"/>
      <c r="O1513" s="58"/>
      <c r="P1513" s="58"/>
      <c r="T1513" s="58"/>
    </row>
    <row r="1514">
      <c r="N1514" s="58"/>
      <c r="O1514" s="58"/>
      <c r="P1514" s="58"/>
      <c r="T1514" s="58"/>
    </row>
    <row r="1515">
      <c r="N1515" s="58"/>
      <c r="O1515" s="58"/>
      <c r="P1515" s="58"/>
      <c r="T1515" s="58"/>
    </row>
    <row r="1516">
      <c r="N1516" s="58"/>
      <c r="O1516" s="58"/>
      <c r="P1516" s="58"/>
      <c r="T1516" s="58"/>
    </row>
    <row r="1517">
      <c r="N1517" s="58"/>
      <c r="O1517" s="58"/>
      <c r="P1517" s="58"/>
      <c r="T1517" s="58"/>
    </row>
    <row r="1518">
      <c r="N1518" s="58"/>
      <c r="O1518" s="58"/>
      <c r="P1518" s="58"/>
      <c r="T1518" s="58"/>
    </row>
    <row r="1519">
      <c r="N1519" s="58"/>
      <c r="O1519" s="58"/>
      <c r="P1519" s="58"/>
      <c r="T1519" s="58"/>
    </row>
    <row r="1520">
      <c r="N1520" s="58"/>
      <c r="O1520" s="58"/>
      <c r="P1520" s="58"/>
      <c r="T1520" s="58"/>
    </row>
    <row r="1521">
      <c r="N1521" s="58"/>
      <c r="O1521" s="58"/>
      <c r="P1521" s="58"/>
      <c r="T1521" s="58"/>
    </row>
    <row r="1522">
      <c r="N1522" s="58"/>
      <c r="O1522" s="58"/>
      <c r="P1522" s="58"/>
      <c r="T1522" s="58"/>
    </row>
    <row r="1523">
      <c r="N1523" s="58"/>
      <c r="O1523" s="58"/>
      <c r="P1523" s="58"/>
      <c r="T1523" s="58"/>
    </row>
    <row r="1524">
      <c r="N1524" s="58"/>
      <c r="O1524" s="58"/>
      <c r="P1524" s="58"/>
      <c r="T1524" s="58"/>
    </row>
    <row r="1525">
      <c r="N1525" s="58"/>
      <c r="O1525" s="58"/>
      <c r="P1525" s="58"/>
      <c r="T1525" s="58"/>
    </row>
    <row r="1526">
      <c r="N1526" s="58"/>
      <c r="O1526" s="58"/>
      <c r="P1526" s="58"/>
      <c r="T1526" s="58"/>
    </row>
    <row r="1527">
      <c r="N1527" s="58"/>
      <c r="O1527" s="58"/>
      <c r="P1527" s="58"/>
      <c r="T1527" s="58"/>
    </row>
    <row r="1528">
      <c r="N1528" s="58"/>
      <c r="O1528" s="58"/>
      <c r="P1528" s="58"/>
      <c r="T1528" s="58"/>
    </row>
    <row r="1529">
      <c r="N1529" s="58"/>
      <c r="O1529" s="58"/>
      <c r="P1529" s="58"/>
      <c r="T1529" s="58"/>
    </row>
    <row r="1530">
      <c r="N1530" s="58"/>
      <c r="O1530" s="58"/>
      <c r="P1530" s="58"/>
      <c r="T1530" s="58"/>
    </row>
    <row r="1531">
      <c r="N1531" s="58"/>
      <c r="O1531" s="58"/>
      <c r="P1531" s="58"/>
      <c r="T1531" s="58"/>
    </row>
    <row r="1532">
      <c r="N1532" s="58"/>
      <c r="O1532" s="58"/>
      <c r="P1532" s="58"/>
      <c r="T1532" s="58"/>
    </row>
    <row r="1533">
      <c r="N1533" s="58"/>
      <c r="O1533" s="58"/>
      <c r="P1533" s="58"/>
      <c r="T1533" s="58"/>
    </row>
    <row r="1534">
      <c r="N1534" s="58"/>
      <c r="O1534" s="58"/>
      <c r="P1534" s="58"/>
      <c r="T1534" s="58"/>
    </row>
    <row r="1535">
      <c r="N1535" s="58"/>
      <c r="O1535" s="58"/>
      <c r="P1535" s="58"/>
      <c r="T1535" s="58"/>
    </row>
    <row r="1536">
      <c r="N1536" s="58"/>
      <c r="O1536" s="58"/>
      <c r="P1536" s="58"/>
      <c r="T1536" s="58"/>
    </row>
    <row r="1537">
      <c r="N1537" s="58"/>
      <c r="O1537" s="58"/>
      <c r="P1537" s="58"/>
      <c r="T1537" s="58"/>
    </row>
    <row r="1538">
      <c r="N1538" s="58"/>
      <c r="O1538" s="58"/>
      <c r="P1538" s="58"/>
      <c r="T1538" s="58"/>
    </row>
    <row r="1539">
      <c r="N1539" s="58"/>
      <c r="O1539" s="58"/>
      <c r="P1539" s="58"/>
      <c r="T1539" s="58"/>
    </row>
    <row r="1540">
      <c r="N1540" s="58"/>
      <c r="O1540" s="58"/>
      <c r="P1540" s="58"/>
      <c r="T1540" s="58"/>
    </row>
    <row r="1541">
      <c r="N1541" s="58"/>
      <c r="O1541" s="58"/>
      <c r="P1541" s="58"/>
      <c r="T1541" s="58"/>
    </row>
    <row r="1542">
      <c r="N1542" s="58"/>
      <c r="O1542" s="58"/>
      <c r="P1542" s="58"/>
      <c r="T1542" s="58"/>
    </row>
    <row r="1543">
      <c r="N1543" s="58"/>
      <c r="O1543" s="58"/>
      <c r="P1543" s="58"/>
      <c r="T1543" s="58"/>
    </row>
    <row r="1544">
      <c r="N1544" s="58"/>
      <c r="O1544" s="58"/>
      <c r="P1544" s="58"/>
      <c r="T1544" s="58"/>
    </row>
    <row r="1545">
      <c r="N1545" s="58"/>
      <c r="O1545" s="58"/>
      <c r="P1545" s="58"/>
      <c r="T1545" s="58"/>
    </row>
    <row r="1546">
      <c r="N1546" s="58"/>
      <c r="O1546" s="58"/>
      <c r="P1546" s="58"/>
      <c r="T1546" s="58"/>
    </row>
    <row r="1547">
      <c r="N1547" s="58"/>
      <c r="O1547" s="58"/>
      <c r="P1547" s="58"/>
      <c r="T1547" s="58"/>
    </row>
    <row r="1548">
      <c r="N1548" s="58"/>
      <c r="O1548" s="58"/>
      <c r="P1548" s="58"/>
      <c r="T1548" s="58"/>
    </row>
    <row r="1549">
      <c r="N1549" s="58"/>
      <c r="O1549" s="58"/>
      <c r="P1549" s="58"/>
      <c r="T1549" s="58"/>
    </row>
    <row r="1550">
      <c r="N1550" s="58"/>
      <c r="O1550" s="58"/>
      <c r="P1550" s="58"/>
      <c r="T1550" s="58"/>
    </row>
    <row r="1551">
      <c r="N1551" s="58"/>
      <c r="O1551" s="58"/>
      <c r="P1551" s="58"/>
      <c r="T1551" s="58"/>
    </row>
    <row r="1552">
      <c r="N1552" s="58"/>
      <c r="O1552" s="58"/>
      <c r="P1552" s="58"/>
      <c r="T1552" s="58"/>
    </row>
    <row r="1553">
      <c r="N1553" s="58"/>
      <c r="O1553" s="58"/>
      <c r="P1553" s="58"/>
      <c r="T1553" s="58"/>
    </row>
    <row r="1554">
      <c r="N1554" s="58"/>
      <c r="O1554" s="58"/>
      <c r="P1554" s="58"/>
      <c r="T1554" s="58"/>
    </row>
    <row r="1555">
      <c r="N1555" s="58"/>
      <c r="O1555" s="58"/>
      <c r="P1555" s="58"/>
      <c r="T1555" s="58"/>
    </row>
    <row r="1556">
      <c r="N1556" s="58"/>
      <c r="O1556" s="58"/>
      <c r="P1556" s="58"/>
      <c r="T1556" s="58"/>
    </row>
    <row r="1557">
      <c r="N1557" s="58"/>
      <c r="O1557" s="58"/>
      <c r="P1557" s="58"/>
      <c r="T1557" s="58"/>
    </row>
    <row r="1558">
      <c r="N1558" s="58"/>
      <c r="O1558" s="58"/>
      <c r="P1558" s="58"/>
      <c r="T1558" s="58"/>
    </row>
    <row r="1559">
      <c r="N1559" s="58"/>
      <c r="O1559" s="58"/>
      <c r="P1559" s="58"/>
      <c r="T1559" s="58"/>
    </row>
    <row r="1560">
      <c r="N1560" s="58"/>
      <c r="O1560" s="58"/>
      <c r="P1560" s="58"/>
      <c r="T1560" s="58"/>
    </row>
    <row r="1561">
      <c r="N1561" s="58"/>
      <c r="O1561" s="58"/>
      <c r="P1561" s="58"/>
      <c r="T1561" s="58"/>
    </row>
    <row r="1562">
      <c r="N1562" s="58"/>
      <c r="O1562" s="58"/>
      <c r="P1562" s="58"/>
      <c r="T1562" s="58"/>
    </row>
    <row r="1563">
      <c r="N1563" s="58"/>
      <c r="O1563" s="58"/>
      <c r="P1563" s="58"/>
      <c r="T1563" s="58"/>
    </row>
    <row r="1564">
      <c r="N1564" s="58"/>
      <c r="O1564" s="58"/>
      <c r="P1564" s="58"/>
      <c r="T1564" s="58"/>
    </row>
    <row r="1565">
      <c r="N1565" s="58"/>
      <c r="O1565" s="58"/>
      <c r="P1565" s="58"/>
      <c r="T1565" s="58"/>
    </row>
    <row r="1566">
      <c r="N1566" s="58"/>
      <c r="O1566" s="58"/>
      <c r="P1566" s="58"/>
      <c r="T1566" s="58"/>
    </row>
    <row r="1567">
      <c r="N1567" s="58"/>
      <c r="O1567" s="58"/>
      <c r="P1567" s="58"/>
      <c r="T1567" s="58"/>
    </row>
    <row r="1568">
      <c r="N1568" s="58"/>
      <c r="O1568" s="58"/>
      <c r="P1568" s="58"/>
      <c r="T1568" s="58"/>
    </row>
    <row r="1569">
      <c r="N1569" s="58"/>
      <c r="O1569" s="58"/>
      <c r="P1569" s="58"/>
      <c r="T1569" s="58"/>
    </row>
    <row r="1570">
      <c r="N1570" s="58"/>
      <c r="O1570" s="58"/>
      <c r="P1570" s="58"/>
      <c r="T1570" s="58"/>
    </row>
    <row r="1571">
      <c r="N1571" s="58"/>
      <c r="O1571" s="58"/>
      <c r="P1571" s="58"/>
      <c r="T1571" s="58"/>
    </row>
    <row r="1572">
      <c r="N1572" s="58"/>
      <c r="O1572" s="58"/>
      <c r="P1572" s="58"/>
      <c r="T1572" s="58"/>
    </row>
    <row r="1573">
      <c r="N1573" s="58"/>
      <c r="O1573" s="58"/>
      <c r="P1573" s="58"/>
      <c r="T1573" s="58"/>
    </row>
    <row r="1574">
      <c r="N1574" s="58"/>
      <c r="O1574" s="58"/>
      <c r="P1574" s="58"/>
      <c r="T1574" s="58"/>
    </row>
    <row r="1575">
      <c r="N1575" s="58"/>
      <c r="O1575" s="58"/>
      <c r="P1575" s="58"/>
      <c r="T1575" s="58"/>
    </row>
    <row r="1576">
      <c r="N1576" s="58"/>
      <c r="O1576" s="58"/>
      <c r="P1576" s="58"/>
      <c r="T1576" s="58"/>
    </row>
    <row r="1577">
      <c r="N1577" s="58"/>
      <c r="O1577" s="58"/>
      <c r="P1577" s="58"/>
      <c r="T1577" s="58"/>
    </row>
    <row r="1578">
      <c r="N1578" s="58"/>
      <c r="O1578" s="58"/>
      <c r="P1578" s="58"/>
      <c r="T1578" s="58"/>
    </row>
    <row r="1579">
      <c r="N1579" s="58"/>
      <c r="O1579" s="58"/>
      <c r="P1579" s="58"/>
      <c r="T1579" s="58"/>
    </row>
    <row r="1580">
      <c r="N1580" s="58"/>
      <c r="O1580" s="58"/>
      <c r="P1580" s="58"/>
      <c r="T1580" s="58"/>
    </row>
    <row r="1581">
      <c r="N1581" s="58"/>
      <c r="O1581" s="58"/>
      <c r="P1581" s="58"/>
      <c r="T1581" s="58"/>
    </row>
    <row r="1582">
      <c r="N1582" s="58"/>
      <c r="O1582" s="58"/>
      <c r="P1582" s="58"/>
      <c r="T1582" s="58"/>
    </row>
    <row r="1583">
      <c r="N1583" s="58"/>
      <c r="O1583" s="58"/>
      <c r="P1583" s="58"/>
      <c r="T1583" s="58"/>
    </row>
    <row r="1584">
      <c r="N1584" s="58"/>
      <c r="O1584" s="58"/>
      <c r="P1584" s="58"/>
      <c r="T1584" s="58"/>
    </row>
    <row r="1585">
      <c r="N1585" s="58"/>
      <c r="O1585" s="58"/>
      <c r="P1585" s="58"/>
      <c r="T1585" s="58"/>
    </row>
    <row r="1586">
      <c r="N1586" s="58"/>
      <c r="O1586" s="58"/>
      <c r="P1586" s="58"/>
      <c r="T1586" s="58"/>
    </row>
    <row r="1587">
      <c r="N1587" s="58"/>
      <c r="O1587" s="58"/>
      <c r="P1587" s="58"/>
      <c r="T1587" s="58"/>
    </row>
    <row r="1588">
      <c r="N1588" s="58"/>
      <c r="O1588" s="58"/>
      <c r="P1588" s="58"/>
      <c r="T1588" s="58"/>
    </row>
    <row r="1589">
      <c r="N1589" s="58"/>
      <c r="O1589" s="58"/>
      <c r="P1589" s="58"/>
      <c r="T1589" s="58"/>
    </row>
    <row r="1590">
      <c r="N1590" s="58"/>
      <c r="O1590" s="58"/>
      <c r="P1590" s="58"/>
      <c r="T1590" s="58"/>
    </row>
    <row r="1591">
      <c r="N1591" s="58"/>
      <c r="O1591" s="58"/>
      <c r="P1591" s="58"/>
      <c r="T1591" s="58"/>
    </row>
    <row r="1592">
      <c r="N1592" s="58"/>
      <c r="O1592" s="58"/>
      <c r="P1592" s="58"/>
      <c r="T1592" s="58"/>
    </row>
    <row r="1593">
      <c r="N1593" s="58"/>
      <c r="O1593" s="58"/>
      <c r="P1593" s="58"/>
      <c r="T1593" s="58"/>
    </row>
    <row r="1594">
      <c r="N1594" s="58"/>
      <c r="O1594" s="58"/>
      <c r="P1594" s="58"/>
      <c r="T1594" s="58"/>
    </row>
    <row r="1595">
      <c r="N1595" s="58"/>
      <c r="O1595" s="58"/>
      <c r="P1595" s="58"/>
      <c r="T1595" s="58"/>
    </row>
    <row r="1596">
      <c r="N1596" s="58"/>
      <c r="O1596" s="58"/>
      <c r="P1596" s="58"/>
      <c r="T1596" s="58"/>
    </row>
    <row r="1597">
      <c r="N1597" s="58"/>
      <c r="O1597" s="58"/>
      <c r="P1597" s="58"/>
      <c r="T1597" s="58"/>
    </row>
    <row r="1598">
      <c r="N1598" s="58"/>
      <c r="O1598" s="58"/>
      <c r="P1598" s="58"/>
      <c r="T1598" s="58"/>
    </row>
    <row r="1599">
      <c r="N1599" s="58"/>
      <c r="O1599" s="58"/>
      <c r="P1599" s="58"/>
      <c r="T1599" s="58"/>
    </row>
    <row r="1600">
      <c r="N1600" s="58"/>
      <c r="O1600" s="58"/>
      <c r="P1600" s="58"/>
      <c r="T1600" s="58"/>
    </row>
    <row r="1601">
      <c r="N1601" s="58"/>
      <c r="O1601" s="58"/>
      <c r="P1601" s="58"/>
      <c r="T1601" s="58"/>
    </row>
    <row r="1602">
      <c r="N1602" s="58"/>
      <c r="O1602" s="58"/>
      <c r="P1602" s="58"/>
      <c r="T1602" s="58"/>
    </row>
    <row r="1603">
      <c r="N1603" s="58"/>
      <c r="O1603" s="58"/>
      <c r="P1603" s="58"/>
      <c r="T1603" s="58"/>
    </row>
    <row r="1604">
      <c r="N1604" s="58"/>
      <c r="O1604" s="58"/>
      <c r="P1604" s="58"/>
      <c r="T1604" s="58"/>
    </row>
    <row r="1605">
      <c r="N1605" s="58"/>
      <c r="O1605" s="58"/>
      <c r="P1605" s="58"/>
      <c r="T1605" s="58"/>
    </row>
    <row r="1606">
      <c r="N1606" s="58"/>
      <c r="O1606" s="58"/>
      <c r="P1606" s="58"/>
      <c r="T1606" s="58"/>
    </row>
    <row r="1607">
      <c r="N1607" s="58"/>
      <c r="O1607" s="58"/>
      <c r="P1607" s="58"/>
      <c r="T1607" s="58"/>
    </row>
    <row r="1608">
      <c r="N1608" s="58"/>
      <c r="O1608" s="58"/>
      <c r="P1608" s="58"/>
      <c r="T1608" s="58"/>
    </row>
    <row r="1609">
      <c r="N1609" s="58"/>
      <c r="O1609" s="58"/>
      <c r="P1609" s="58"/>
      <c r="T1609" s="58"/>
    </row>
    <row r="1610">
      <c r="N1610" s="58"/>
      <c r="O1610" s="58"/>
      <c r="P1610" s="58"/>
      <c r="T1610" s="58"/>
    </row>
    <row r="1611">
      <c r="N1611" s="58"/>
      <c r="O1611" s="58"/>
      <c r="P1611" s="58"/>
      <c r="T1611" s="58"/>
    </row>
    <row r="1612">
      <c r="N1612" s="58"/>
      <c r="O1612" s="58"/>
      <c r="P1612" s="58"/>
      <c r="T1612" s="58"/>
    </row>
    <row r="1613">
      <c r="N1613" s="58"/>
      <c r="O1613" s="58"/>
      <c r="P1613" s="58"/>
      <c r="T1613" s="58"/>
    </row>
    <row r="1614">
      <c r="N1614" s="58"/>
      <c r="O1614" s="58"/>
      <c r="P1614" s="58"/>
      <c r="T1614" s="58"/>
    </row>
    <row r="1615">
      <c r="N1615" s="58"/>
      <c r="O1615" s="58"/>
      <c r="P1615" s="58"/>
      <c r="T1615" s="58"/>
    </row>
    <row r="1616">
      <c r="N1616" s="58"/>
      <c r="O1616" s="58"/>
      <c r="P1616" s="58"/>
      <c r="T1616" s="58"/>
    </row>
    <row r="1617">
      <c r="N1617" s="58"/>
      <c r="O1617" s="58"/>
      <c r="P1617" s="58"/>
      <c r="T1617" s="58"/>
    </row>
    <row r="1618">
      <c r="N1618" s="58"/>
      <c r="O1618" s="58"/>
      <c r="P1618" s="58"/>
      <c r="T1618" s="58"/>
    </row>
    <row r="1619">
      <c r="N1619" s="58"/>
      <c r="O1619" s="58"/>
      <c r="P1619" s="58"/>
      <c r="T1619" s="58"/>
    </row>
    <row r="1620">
      <c r="N1620" s="58"/>
      <c r="O1620" s="58"/>
      <c r="P1620" s="58"/>
      <c r="T1620" s="58"/>
    </row>
    <row r="1621">
      <c r="N1621" s="58"/>
      <c r="O1621" s="58"/>
      <c r="P1621" s="58"/>
      <c r="T1621" s="58"/>
    </row>
    <row r="1622">
      <c r="N1622" s="58"/>
      <c r="O1622" s="58"/>
      <c r="P1622" s="58"/>
      <c r="T1622" s="58"/>
    </row>
    <row r="1623">
      <c r="N1623" s="58"/>
      <c r="O1623" s="58"/>
      <c r="P1623" s="58"/>
      <c r="T1623" s="58"/>
    </row>
    <row r="1624">
      <c r="N1624" s="58"/>
      <c r="O1624" s="58"/>
      <c r="P1624" s="58"/>
      <c r="T1624" s="58"/>
    </row>
    <row r="1625">
      <c r="N1625" s="58"/>
      <c r="O1625" s="58"/>
      <c r="P1625" s="58"/>
      <c r="T1625" s="58"/>
    </row>
    <row r="1626">
      <c r="N1626" s="58"/>
      <c r="O1626" s="58"/>
      <c r="P1626" s="58"/>
      <c r="T1626" s="58"/>
    </row>
    <row r="1627">
      <c r="N1627" s="58"/>
      <c r="O1627" s="58"/>
      <c r="P1627" s="58"/>
      <c r="T1627" s="58"/>
    </row>
    <row r="1628">
      <c r="N1628" s="58"/>
      <c r="O1628" s="58"/>
      <c r="P1628" s="58"/>
      <c r="T1628" s="58"/>
    </row>
    <row r="1629">
      <c r="N1629" s="58"/>
      <c r="O1629" s="58"/>
      <c r="P1629" s="58"/>
      <c r="T1629" s="58"/>
    </row>
    <row r="1630">
      <c r="N1630" s="58"/>
      <c r="O1630" s="58"/>
      <c r="P1630" s="58"/>
      <c r="T1630" s="58"/>
    </row>
    <row r="1631">
      <c r="N1631" s="58"/>
      <c r="O1631" s="58"/>
      <c r="P1631" s="58"/>
      <c r="T1631" s="58"/>
    </row>
    <row r="1632">
      <c r="N1632" s="58"/>
      <c r="O1632" s="58"/>
      <c r="P1632" s="58"/>
      <c r="T1632" s="58"/>
    </row>
    <row r="1633">
      <c r="N1633" s="58"/>
      <c r="O1633" s="58"/>
      <c r="P1633" s="58"/>
      <c r="T1633" s="58"/>
    </row>
    <row r="1634">
      <c r="N1634" s="58"/>
      <c r="O1634" s="58"/>
      <c r="P1634" s="58"/>
      <c r="T1634" s="58"/>
    </row>
    <row r="1635">
      <c r="N1635" s="58"/>
      <c r="O1635" s="58"/>
      <c r="P1635" s="58"/>
      <c r="T1635" s="58"/>
    </row>
    <row r="1636">
      <c r="N1636" s="58"/>
      <c r="O1636" s="58"/>
      <c r="P1636" s="58"/>
      <c r="T1636" s="58"/>
    </row>
    <row r="1637">
      <c r="N1637" s="58"/>
      <c r="O1637" s="58"/>
      <c r="P1637" s="58"/>
      <c r="T1637" s="58"/>
    </row>
    <row r="1638">
      <c r="N1638" s="58"/>
      <c r="O1638" s="58"/>
      <c r="P1638" s="58"/>
      <c r="T1638" s="58"/>
    </row>
    <row r="1639">
      <c r="N1639" s="58"/>
      <c r="O1639" s="58"/>
      <c r="P1639" s="58"/>
      <c r="T1639" s="58"/>
    </row>
    <row r="1640">
      <c r="N1640" s="58"/>
      <c r="O1640" s="58"/>
      <c r="P1640" s="58"/>
      <c r="T1640" s="58"/>
    </row>
    <row r="1641">
      <c r="N1641" s="58"/>
      <c r="O1641" s="58"/>
      <c r="P1641" s="58"/>
      <c r="T1641" s="58"/>
    </row>
    <row r="1642">
      <c r="N1642" s="58"/>
      <c r="O1642" s="58"/>
      <c r="P1642" s="58"/>
      <c r="T1642" s="58"/>
    </row>
    <row r="1643">
      <c r="N1643" s="58"/>
      <c r="O1643" s="58"/>
      <c r="P1643" s="58"/>
      <c r="T1643" s="58"/>
    </row>
    <row r="1644">
      <c r="N1644" s="58"/>
      <c r="O1644" s="58"/>
      <c r="P1644" s="58"/>
      <c r="T1644" s="58"/>
    </row>
    <row r="1645">
      <c r="N1645" s="58"/>
      <c r="O1645" s="58"/>
      <c r="P1645" s="58"/>
      <c r="T1645" s="58"/>
    </row>
    <row r="1646">
      <c r="N1646" s="58"/>
      <c r="O1646" s="58"/>
      <c r="P1646" s="58"/>
      <c r="T1646" s="58"/>
    </row>
    <row r="1647">
      <c r="N1647" s="58"/>
      <c r="O1647" s="58"/>
      <c r="P1647" s="58"/>
      <c r="T1647" s="58"/>
    </row>
    <row r="1648">
      <c r="N1648" s="58"/>
      <c r="O1648" s="58"/>
      <c r="P1648" s="58"/>
      <c r="T1648" s="58"/>
    </row>
    <row r="1649">
      <c r="N1649" s="58"/>
      <c r="O1649" s="58"/>
      <c r="P1649" s="58"/>
      <c r="T1649" s="58"/>
    </row>
    <row r="1650">
      <c r="N1650" s="58"/>
      <c r="O1650" s="58"/>
      <c r="P1650" s="58"/>
      <c r="T1650" s="58"/>
    </row>
    <row r="1651">
      <c r="N1651" s="58"/>
      <c r="O1651" s="58"/>
      <c r="P1651" s="58"/>
      <c r="T1651" s="58"/>
    </row>
    <row r="1652">
      <c r="N1652" s="58"/>
      <c r="O1652" s="58"/>
      <c r="P1652" s="58"/>
      <c r="T1652" s="58"/>
    </row>
    <row r="1653">
      <c r="N1653" s="58"/>
      <c r="O1653" s="58"/>
      <c r="P1653" s="58"/>
      <c r="T1653" s="58"/>
    </row>
    <row r="1654">
      <c r="N1654" s="58"/>
      <c r="O1654" s="58"/>
      <c r="P1654" s="58"/>
      <c r="T1654" s="58"/>
    </row>
    <row r="1655">
      <c r="N1655" s="58"/>
      <c r="O1655" s="58"/>
      <c r="P1655" s="58"/>
      <c r="T1655" s="58"/>
    </row>
    <row r="1656">
      <c r="N1656" s="58"/>
      <c r="O1656" s="58"/>
      <c r="P1656" s="58"/>
      <c r="T1656" s="58"/>
    </row>
    <row r="1657">
      <c r="N1657" s="58"/>
      <c r="O1657" s="58"/>
      <c r="P1657" s="58"/>
      <c r="T1657" s="58"/>
    </row>
    <row r="1658">
      <c r="N1658" s="58"/>
      <c r="O1658" s="58"/>
      <c r="P1658" s="58"/>
      <c r="T1658" s="58"/>
    </row>
    <row r="1659">
      <c r="N1659" s="58"/>
      <c r="O1659" s="58"/>
      <c r="P1659" s="58"/>
      <c r="T1659" s="58"/>
    </row>
    <row r="1660">
      <c r="N1660" s="58"/>
      <c r="O1660" s="58"/>
      <c r="P1660" s="58"/>
      <c r="T1660" s="58"/>
    </row>
    <row r="1661">
      <c r="N1661" s="58"/>
      <c r="O1661" s="58"/>
      <c r="P1661" s="58"/>
      <c r="T1661" s="58"/>
    </row>
    <row r="1662">
      <c r="N1662" s="58"/>
      <c r="O1662" s="58"/>
      <c r="P1662" s="58"/>
      <c r="T1662" s="58"/>
    </row>
    <row r="1663">
      <c r="N1663" s="58"/>
      <c r="O1663" s="58"/>
      <c r="P1663" s="58"/>
      <c r="T1663" s="58"/>
    </row>
    <row r="1664">
      <c r="N1664" s="58"/>
      <c r="O1664" s="58"/>
      <c r="P1664" s="58"/>
      <c r="T1664" s="58"/>
    </row>
    <row r="1665">
      <c r="N1665" s="58"/>
      <c r="O1665" s="58"/>
      <c r="P1665" s="58"/>
      <c r="T1665" s="58"/>
    </row>
    <row r="1666">
      <c r="N1666" s="58"/>
      <c r="O1666" s="58"/>
      <c r="P1666" s="58"/>
      <c r="T1666" s="58"/>
    </row>
    <row r="1667">
      <c r="N1667" s="58"/>
      <c r="O1667" s="58"/>
      <c r="P1667" s="58"/>
      <c r="T1667" s="58"/>
    </row>
    <row r="1668">
      <c r="N1668" s="58"/>
      <c r="O1668" s="58"/>
      <c r="P1668" s="58"/>
      <c r="T1668" s="58"/>
    </row>
    <row r="1669">
      <c r="N1669" s="58"/>
      <c r="O1669" s="58"/>
      <c r="P1669" s="58"/>
      <c r="T1669" s="58"/>
    </row>
    <row r="1670">
      <c r="N1670" s="58"/>
      <c r="O1670" s="58"/>
      <c r="P1670" s="58"/>
      <c r="T1670" s="58"/>
    </row>
    <row r="1671">
      <c r="N1671" s="58"/>
      <c r="O1671" s="58"/>
      <c r="P1671" s="58"/>
      <c r="T1671" s="58"/>
    </row>
    <row r="1672">
      <c r="N1672" s="58"/>
      <c r="O1672" s="58"/>
      <c r="P1672" s="58"/>
      <c r="T1672" s="58"/>
    </row>
    <row r="1673">
      <c r="N1673" s="58"/>
      <c r="O1673" s="58"/>
      <c r="P1673" s="58"/>
      <c r="T1673" s="58"/>
    </row>
    <row r="1674">
      <c r="N1674" s="58"/>
      <c r="O1674" s="58"/>
      <c r="P1674" s="58"/>
      <c r="T1674" s="58"/>
    </row>
    <row r="1675">
      <c r="N1675" s="58"/>
      <c r="O1675" s="58"/>
      <c r="P1675" s="58"/>
      <c r="T1675" s="58"/>
    </row>
    <row r="1676">
      <c r="N1676" s="58"/>
      <c r="O1676" s="58"/>
      <c r="P1676" s="58"/>
      <c r="T1676" s="58"/>
    </row>
    <row r="1677">
      <c r="N1677" s="58"/>
      <c r="O1677" s="58"/>
      <c r="P1677" s="58"/>
      <c r="T1677" s="58"/>
    </row>
    <row r="1678">
      <c r="N1678" s="58"/>
      <c r="O1678" s="58"/>
      <c r="P1678" s="58"/>
      <c r="T1678" s="58"/>
    </row>
    <row r="1679">
      <c r="N1679" s="58"/>
      <c r="O1679" s="58"/>
      <c r="P1679" s="58"/>
      <c r="T1679" s="58"/>
    </row>
    <row r="1680">
      <c r="N1680" s="58"/>
      <c r="O1680" s="58"/>
      <c r="P1680" s="58"/>
      <c r="T1680" s="58"/>
    </row>
    <row r="1681">
      <c r="N1681" s="58"/>
      <c r="O1681" s="58"/>
      <c r="P1681" s="58"/>
      <c r="T1681" s="58"/>
    </row>
    <row r="1682">
      <c r="N1682" s="58"/>
      <c r="O1682" s="58"/>
      <c r="P1682" s="58"/>
      <c r="T1682" s="58"/>
    </row>
    <row r="1683">
      <c r="N1683" s="58"/>
      <c r="O1683" s="58"/>
      <c r="P1683" s="58"/>
      <c r="T1683" s="58"/>
    </row>
    <row r="1684">
      <c r="N1684" s="58"/>
      <c r="O1684" s="58"/>
      <c r="P1684" s="58"/>
      <c r="T1684" s="58"/>
    </row>
    <row r="1685">
      <c r="N1685" s="58"/>
      <c r="O1685" s="58"/>
      <c r="P1685" s="58"/>
      <c r="T1685" s="58"/>
    </row>
    <row r="1686">
      <c r="N1686" s="58"/>
      <c r="O1686" s="58"/>
      <c r="P1686" s="58"/>
      <c r="T1686" s="58"/>
    </row>
    <row r="1687">
      <c r="N1687" s="58"/>
      <c r="O1687" s="58"/>
      <c r="P1687" s="58"/>
      <c r="T1687" s="58"/>
    </row>
    <row r="1688">
      <c r="N1688" s="58"/>
      <c r="O1688" s="58"/>
      <c r="P1688" s="58"/>
      <c r="T1688" s="58"/>
    </row>
    <row r="1689">
      <c r="N1689" s="58"/>
      <c r="O1689" s="58"/>
      <c r="P1689" s="58"/>
      <c r="T1689" s="58"/>
    </row>
    <row r="1690">
      <c r="N1690" s="58"/>
      <c r="O1690" s="58"/>
      <c r="P1690" s="58"/>
      <c r="T1690" s="58"/>
    </row>
    <row r="1691">
      <c r="N1691" s="58"/>
      <c r="O1691" s="58"/>
      <c r="P1691" s="58"/>
      <c r="T1691" s="58"/>
    </row>
    <row r="1692">
      <c r="N1692" s="58"/>
      <c r="O1692" s="58"/>
      <c r="P1692" s="58"/>
      <c r="T1692" s="58"/>
    </row>
    <row r="1693">
      <c r="N1693" s="58"/>
      <c r="O1693" s="58"/>
      <c r="P1693" s="58"/>
      <c r="T1693" s="58"/>
    </row>
    <row r="1694">
      <c r="N1694" s="58"/>
      <c r="O1694" s="58"/>
      <c r="P1694" s="58"/>
      <c r="T1694" s="58"/>
    </row>
    <row r="1695">
      <c r="N1695" s="58"/>
      <c r="O1695" s="58"/>
      <c r="P1695" s="58"/>
      <c r="T1695" s="58"/>
    </row>
    <row r="1696">
      <c r="N1696" s="58"/>
      <c r="O1696" s="58"/>
      <c r="P1696" s="58"/>
      <c r="T1696" s="58"/>
    </row>
    <row r="1697">
      <c r="N1697" s="58"/>
      <c r="O1697" s="58"/>
      <c r="P1697" s="58"/>
      <c r="T1697" s="58"/>
    </row>
    <row r="1698">
      <c r="N1698" s="58"/>
      <c r="O1698" s="58"/>
      <c r="P1698" s="58"/>
      <c r="T1698" s="58"/>
    </row>
    <row r="1699">
      <c r="N1699" s="58"/>
      <c r="O1699" s="58"/>
      <c r="P1699" s="58"/>
      <c r="T1699" s="58"/>
    </row>
    <row r="1700">
      <c r="N1700" s="58"/>
      <c r="O1700" s="58"/>
      <c r="P1700" s="58"/>
      <c r="T1700" s="58"/>
    </row>
    <row r="1701">
      <c r="N1701" s="58"/>
      <c r="O1701" s="58"/>
      <c r="P1701" s="58"/>
      <c r="T1701" s="58"/>
    </row>
    <row r="1702">
      <c r="N1702" s="58"/>
      <c r="O1702" s="58"/>
      <c r="P1702" s="58"/>
      <c r="T1702" s="58"/>
    </row>
    <row r="1703">
      <c r="N1703" s="58"/>
      <c r="O1703" s="58"/>
      <c r="P1703" s="58"/>
      <c r="T1703" s="58"/>
    </row>
    <row r="1704">
      <c r="N1704" s="58"/>
      <c r="O1704" s="58"/>
      <c r="P1704" s="58"/>
      <c r="T1704" s="58"/>
    </row>
    <row r="1705">
      <c r="N1705" s="58"/>
      <c r="O1705" s="58"/>
      <c r="P1705" s="58"/>
      <c r="T1705" s="58"/>
    </row>
    <row r="1706">
      <c r="N1706" s="58"/>
      <c r="O1706" s="58"/>
      <c r="P1706" s="58"/>
      <c r="T1706" s="58"/>
    </row>
    <row r="1707">
      <c r="N1707" s="58"/>
      <c r="O1707" s="58"/>
      <c r="P1707" s="58"/>
      <c r="T1707" s="58"/>
    </row>
    <row r="1708">
      <c r="N1708" s="58"/>
      <c r="O1708" s="58"/>
      <c r="P1708" s="58"/>
      <c r="T1708" s="58"/>
    </row>
    <row r="1709">
      <c r="N1709" s="58"/>
      <c r="O1709" s="58"/>
      <c r="P1709" s="58"/>
      <c r="T1709" s="58"/>
    </row>
    <row r="1710">
      <c r="N1710" s="58"/>
      <c r="O1710" s="58"/>
      <c r="P1710" s="58"/>
      <c r="T1710" s="58"/>
    </row>
    <row r="1711">
      <c r="N1711" s="58"/>
      <c r="O1711" s="58"/>
      <c r="P1711" s="58"/>
      <c r="T1711" s="58"/>
    </row>
    <row r="1712">
      <c r="N1712" s="58"/>
      <c r="O1712" s="58"/>
      <c r="P1712" s="58"/>
      <c r="T1712" s="58"/>
    </row>
    <row r="1713">
      <c r="N1713" s="58"/>
      <c r="O1713" s="58"/>
      <c r="P1713" s="58"/>
      <c r="T1713" s="58"/>
    </row>
    <row r="1714">
      <c r="N1714" s="58"/>
      <c r="O1714" s="58"/>
      <c r="P1714" s="58"/>
      <c r="T1714" s="58"/>
    </row>
    <row r="1715">
      <c r="N1715" s="58"/>
      <c r="O1715" s="58"/>
      <c r="P1715" s="58"/>
      <c r="T1715" s="58"/>
    </row>
    <row r="1716">
      <c r="N1716" s="58"/>
      <c r="O1716" s="58"/>
      <c r="P1716" s="58"/>
      <c r="T1716" s="58"/>
    </row>
    <row r="1717">
      <c r="N1717" s="58"/>
      <c r="O1717" s="58"/>
      <c r="P1717" s="58"/>
      <c r="T1717" s="58"/>
    </row>
    <row r="1718">
      <c r="N1718" s="58"/>
      <c r="O1718" s="58"/>
      <c r="P1718" s="58"/>
      <c r="T1718" s="58"/>
    </row>
    <row r="1719">
      <c r="N1719" s="58"/>
      <c r="O1719" s="58"/>
      <c r="P1719" s="58"/>
      <c r="T1719" s="58"/>
    </row>
    <row r="1720">
      <c r="N1720" s="58"/>
      <c r="O1720" s="58"/>
      <c r="P1720" s="58"/>
      <c r="T1720" s="58"/>
    </row>
    <row r="1721">
      <c r="N1721" s="58"/>
      <c r="O1721" s="58"/>
      <c r="P1721" s="58"/>
      <c r="T1721" s="58"/>
    </row>
    <row r="1722">
      <c r="N1722" s="58"/>
      <c r="O1722" s="58"/>
      <c r="P1722" s="58"/>
      <c r="T1722" s="58"/>
    </row>
    <row r="1723">
      <c r="N1723" s="58"/>
      <c r="O1723" s="58"/>
      <c r="P1723" s="58"/>
      <c r="T1723" s="58"/>
    </row>
    <row r="1724">
      <c r="N1724" s="58"/>
      <c r="O1724" s="58"/>
      <c r="P1724" s="58"/>
      <c r="T1724" s="58"/>
    </row>
    <row r="1725">
      <c r="N1725" s="58"/>
      <c r="O1725" s="58"/>
      <c r="P1725" s="58"/>
      <c r="T1725" s="58"/>
    </row>
    <row r="1726">
      <c r="N1726" s="58"/>
      <c r="O1726" s="58"/>
      <c r="P1726" s="58"/>
      <c r="T1726" s="58"/>
    </row>
    <row r="1727">
      <c r="N1727" s="58"/>
      <c r="O1727" s="58"/>
      <c r="P1727" s="58"/>
      <c r="T1727" s="58"/>
    </row>
    <row r="1728">
      <c r="N1728" s="58"/>
      <c r="O1728" s="58"/>
      <c r="P1728" s="58"/>
      <c r="T1728" s="58"/>
    </row>
    <row r="1729">
      <c r="N1729" s="58"/>
      <c r="O1729" s="58"/>
      <c r="P1729" s="58"/>
      <c r="T1729" s="58"/>
    </row>
    <row r="1730">
      <c r="N1730" s="58"/>
      <c r="O1730" s="58"/>
      <c r="P1730" s="58"/>
      <c r="T1730" s="58"/>
    </row>
    <row r="1731">
      <c r="N1731" s="58"/>
      <c r="O1731" s="58"/>
      <c r="P1731" s="58"/>
      <c r="T1731" s="58"/>
    </row>
    <row r="1732">
      <c r="N1732" s="58"/>
      <c r="O1732" s="58"/>
      <c r="P1732" s="58"/>
      <c r="T1732" s="58"/>
    </row>
    <row r="1733">
      <c r="N1733" s="58"/>
      <c r="O1733" s="58"/>
      <c r="P1733" s="58"/>
      <c r="T1733" s="58"/>
    </row>
    <row r="1734">
      <c r="N1734" s="58"/>
      <c r="O1734" s="58"/>
      <c r="P1734" s="58"/>
      <c r="T1734" s="58"/>
    </row>
    <row r="1735">
      <c r="N1735" s="58"/>
      <c r="O1735" s="58"/>
      <c r="P1735" s="58"/>
      <c r="T1735" s="58"/>
    </row>
    <row r="1736">
      <c r="N1736" s="58"/>
      <c r="O1736" s="58"/>
      <c r="P1736" s="58"/>
      <c r="T1736" s="58"/>
    </row>
    <row r="1737">
      <c r="N1737" s="58"/>
      <c r="O1737" s="58"/>
      <c r="P1737" s="58"/>
      <c r="T1737" s="58"/>
    </row>
    <row r="1738">
      <c r="N1738" s="58"/>
      <c r="O1738" s="58"/>
      <c r="P1738" s="58"/>
      <c r="T1738" s="58"/>
    </row>
    <row r="1739">
      <c r="N1739" s="58"/>
      <c r="O1739" s="58"/>
      <c r="P1739" s="58"/>
      <c r="T1739" s="58"/>
    </row>
    <row r="1740">
      <c r="N1740" s="58"/>
      <c r="O1740" s="58"/>
      <c r="P1740" s="58"/>
      <c r="T1740" s="58"/>
    </row>
    <row r="1741">
      <c r="N1741" s="58"/>
      <c r="O1741" s="58"/>
      <c r="P1741" s="58"/>
      <c r="T1741" s="58"/>
    </row>
    <row r="1742">
      <c r="N1742" s="58"/>
      <c r="O1742" s="58"/>
      <c r="P1742" s="58"/>
      <c r="T1742" s="58"/>
    </row>
    <row r="1743">
      <c r="N1743" s="58"/>
      <c r="O1743" s="58"/>
      <c r="P1743" s="58"/>
      <c r="T1743" s="58"/>
    </row>
    <row r="1744">
      <c r="N1744" s="58"/>
      <c r="O1744" s="58"/>
      <c r="P1744" s="58"/>
      <c r="T1744" s="58"/>
    </row>
    <row r="1745">
      <c r="N1745" s="58"/>
      <c r="O1745" s="58"/>
      <c r="P1745" s="58"/>
      <c r="T1745" s="58"/>
    </row>
    <row r="1746">
      <c r="N1746" s="58"/>
      <c r="O1746" s="58"/>
      <c r="P1746" s="58"/>
      <c r="T1746" s="58"/>
    </row>
    <row r="1747">
      <c r="N1747" s="58"/>
      <c r="O1747" s="58"/>
      <c r="P1747" s="58"/>
      <c r="T1747" s="58"/>
    </row>
    <row r="1748">
      <c r="N1748" s="58"/>
      <c r="O1748" s="58"/>
      <c r="P1748" s="58"/>
      <c r="T1748" s="58"/>
    </row>
    <row r="1749">
      <c r="N1749" s="58"/>
      <c r="O1749" s="58"/>
      <c r="P1749" s="58"/>
      <c r="T1749" s="58"/>
    </row>
    <row r="1750">
      <c r="N1750" s="58"/>
      <c r="O1750" s="58"/>
      <c r="P1750" s="58"/>
      <c r="T1750" s="58"/>
    </row>
    <row r="1751">
      <c r="N1751" s="58"/>
      <c r="O1751" s="58"/>
      <c r="P1751" s="58"/>
      <c r="T1751" s="58"/>
    </row>
    <row r="1752">
      <c r="N1752" s="58"/>
      <c r="O1752" s="58"/>
      <c r="P1752" s="58"/>
      <c r="T1752" s="58"/>
    </row>
    <row r="1753">
      <c r="N1753" s="58"/>
      <c r="O1753" s="58"/>
      <c r="P1753" s="58"/>
      <c r="T1753" s="58"/>
    </row>
    <row r="1754">
      <c r="N1754" s="58"/>
      <c r="O1754" s="58"/>
      <c r="P1754" s="58"/>
      <c r="T1754" s="58"/>
    </row>
    <row r="1755">
      <c r="N1755" s="58"/>
      <c r="O1755" s="58"/>
      <c r="P1755" s="58"/>
      <c r="T1755" s="58"/>
    </row>
    <row r="1756">
      <c r="N1756" s="58"/>
      <c r="O1756" s="58"/>
      <c r="P1756" s="58"/>
      <c r="T1756" s="58"/>
    </row>
    <row r="1757">
      <c r="N1757" s="58"/>
      <c r="O1757" s="58"/>
      <c r="P1757" s="58"/>
      <c r="T1757" s="58"/>
    </row>
    <row r="1758">
      <c r="N1758" s="58"/>
      <c r="O1758" s="58"/>
      <c r="P1758" s="58"/>
      <c r="T1758" s="58"/>
    </row>
    <row r="1759">
      <c r="N1759" s="58"/>
      <c r="O1759" s="58"/>
      <c r="P1759" s="58"/>
      <c r="T1759" s="58"/>
    </row>
    <row r="1760">
      <c r="N1760" s="58"/>
      <c r="O1760" s="58"/>
      <c r="P1760" s="58"/>
      <c r="T1760" s="58"/>
    </row>
    <row r="1761">
      <c r="N1761" s="58"/>
      <c r="O1761" s="58"/>
      <c r="P1761" s="58"/>
      <c r="T1761" s="58"/>
    </row>
    <row r="1762">
      <c r="N1762" s="58"/>
      <c r="O1762" s="58"/>
      <c r="P1762" s="58"/>
      <c r="T1762" s="58"/>
    </row>
    <row r="1763">
      <c r="N1763" s="58"/>
      <c r="O1763" s="58"/>
      <c r="P1763" s="58"/>
      <c r="T1763" s="58"/>
    </row>
    <row r="1764">
      <c r="N1764" s="58"/>
      <c r="O1764" s="58"/>
      <c r="P1764" s="58"/>
      <c r="T1764" s="58"/>
    </row>
    <row r="1765">
      <c r="N1765" s="58"/>
      <c r="O1765" s="58"/>
      <c r="P1765" s="58"/>
      <c r="T1765" s="58"/>
    </row>
    <row r="1766">
      <c r="N1766" s="58"/>
      <c r="O1766" s="58"/>
      <c r="P1766" s="58"/>
      <c r="T1766" s="58"/>
    </row>
    <row r="1767">
      <c r="N1767" s="58"/>
      <c r="O1767" s="58"/>
      <c r="P1767" s="58"/>
      <c r="T1767" s="58"/>
    </row>
    <row r="1768">
      <c r="N1768" s="58"/>
      <c r="O1768" s="58"/>
      <c r="P1768" s="58"/>
      <c r="T1768" s="58"/>
    </row>
    <row r="1769">
      <c r="N1769" s="58"/>
      <c r="O1769" s="58"/>
      <c r="P1769" s="58"/>
      <c r="T1769" s="58"/>
    </row>
    <row r="1770">
      <c r="N1770" s="58"/>
      <c r="O1770" s="58"/>
      <c r="P1770" s="58"/>
      <c r="T1770" s="58"/>
    </row>
    <row r="1771">
      <c r="N1771" s="58"/>
      <c r="O1771" s="58"/>
      <c r="P1771" s="58"/>
      <c r="T1771" s="58"/>
    </row>
    <row r="1772">
      <c r="N1772" s="58"/>
      <c r="O1772" s="58"/>
      <c r="P1772" s="58"/>
      <c r="T1772" s="58"/>
    </row>
    <row r="1773">
      <c r="N1773" s="58"/>
      <c r="O1773" s="58"/>
      <c r="P1773" s="58"/>
      <c r="T1773" s="58"/>
    </row>
    <row r="1774">
      <c r="N1774" s="58"/>
      <c r="O1774" s="58"/>
      <c r="P1774" s="58"/>
      <c r="T1774" s="58"/>
    </row>
    <row r="1775">
      <c r="N1775" s="58"/>
      <c r="O1775" s="58"/>
      <c r="P1775" s="58"/>
      <c r="T1775" s="58"/>
    </row>
    <row r="1776">
      <c r="N1776" s="58"/>
      <c r="O1776" s="58"/>
      <c r="P1776" s="58"/>
      <c r="T1776" s="58"/>
    </row>
    <row r="1777">
      <c r="N1777" s="58"/>
      <c r="O1777" s="58"/>
      <c r="P1777" s="58"/>
      <c r="T1777" s="58"/>
    </row>
    <row r="1778">
      <c r="N1778" s="58"/>
      <c r="O1778" s="58"/>
      <c r="P1778" s="58"/>
      <c r="T1778" s="58"/>
    </row>
    <row r="1779">
      <c r="N1779" s="58"/>
      <c r="O1779" s="58"/>
      <c r="P1779" s="58"/>
      <c r="T1779" s="58"/>
    </row>
    <row r="1780">
      <c r="N1780" s="58"/>
      <c r="O1780" s="58"/>
      <c r="P1780" s="58"/>
      <c r="T1780" s="58"/>
    </row>
    <row r="1781">
      <c r="N1781" s="58"/>
      <c r="O1781" s="58"/>
      <c r="P1781" s="58"/>
      <c r="T1781" s="58"/>
    </row>
    <row r="1782">
      <c r="N1782" s="58"/>
      <c r="O1782" s="58"/>
      <c r="P1782" s="58"/>
      <c r="T1782" s="58"/>
    </row>
    <row r="1783">
      <c r="N1783" s="58"/>
      <c r="O1783" s="58"/>
      <c r="P1783" s="58"/>
      <c r="T1783" s="58"/>
    </row>
    <row r="1784">
      <c r="N1784" s="58"/>
      <c r="O1784" s="58"/>
      <c r="P1784" s="58"/>
      <c r="T1784" s="58"/>
    </row>
    <row r="1785">
      <c r="N1785" s="58"/>
      <c r="O1785" s="58"/>
      <c r="P1785" s="58"/>
      <c r="T1785" s="58"/>
    </row>
    <row r="1786">
      <c r="N1786" s="58"/>
      <c r="O1786" s="58"/>
      <c r="P1786" s="58"/>
      <c r="T1786" s="58"/>
    </row>
    <row r="1787">
      <c r="N1787" s="58"/>
      <c r="O1787" s="58"/>
      <c r="P1787" s="58"/>
      <c r="T1787" s="58"/>
    </row>
    <row r="1788">
      <c r="N1788" s="58"/>
      <c r="O1788" s="58"/>
      <c r="P1788" s="58"/>
      <c r="T1788" s="58"/>
    </row>
    <row r="1789">
      <c r="N1789" s="58"/>
      <c r="O1789" s="58"/>
      <c r="P1789" s="58"/>
      <c r="T1789" s="58"/>
    </row>
    <row r="1790">
      <c r="N1790" s="58"/>
      <c r="O1790" s="58"/>
      <c r="P1790" s="58"/>
      <c r="T1790" s="58"/>
    </row>
    <row r="1791">
      <c r="N1791" s="58"/>
      <c r="O1791" s="58"/>
      <c r="P1791" s="58"/>
      <c r="T1791" s="58"/>
    </row>
    <row r="1792">
      <c r="N1792" s="58"/>
      <c r="O1792" s="58"/>
      <c r="P1792" s="58"/>
      <c r="T1792" s="58"/>
    </row>
    <row r="1793">
      <c r="N1793" s="58"/>
      <c r="O1793" s="58"/>
      <c r="P1793" s="58"/>
      <c r="T1793" s="58"/>
    </row>
    <row r="1794">
      <c r="N1794" s="58"/>
      <c r="O1794" s="58"/>
      <c r="P1794" s="58"/>
      <c r="T1794" s="58"/>
    </row>
    <row r="1795">
      <c r="N1795" s="58"/>
      <c r="O1795" s="58"/>
      <c r="P1795" s="58"/>
      <c r="T1795" s="58"/>
    </row>
    <row r="1796">
      <c r="N1796" s="58"/>
      <c r="O1796" s="58"/>
      <c r="P1796" s="58"/>
      <c r="T1796" s="58"/>
    </row>
    <row r="1797">
      <c r="N1797" s="58"/>
      <c r="O1797" s="58"/>
      <c r="P1797" s="58"/>
      <c r="T1797" s="58"/>
    </row>
    <row r="1798">
      <c r="N1798" s="58"/>
      <c r="O1798" s="58"/>
      <c r="P1798" s="58"/>
      <c r="T1798" s="58"/>
    </row>
    <row r="1799">
      <c r="N1799" s="58"/>
      <c r="O1799" s="58"/>
      <c r="P1799" s="58"/>
      <c r="T1799" s="58"/>
    </row>
    <row r="1800">
      <c r="N1800" s="58"/>
      <c r="O1800" s="58"/>
      <c r="P1800" s="58"/>
      <c r="T1800" s="58"/>
    </row>
    <row r="1801">
      <c r="N1801" s="58"/>
      <c r="O1801" s="58"/>
      <c r="P1801" s="58"/>
      <c r="T1801" s="58"/>
    </row>
    <row r="1802">
      <c r="N1802" s="58"/>
      <c r="O1802" s="58"/>
      <c r="P1802" s="58"/>
      <c r="T1802" s="58"/>
    </row>
    <row r="1803">
      <c r="N1803" s="58"/>
      <c r="O1803" s="58"/>
      <c r="P1803" s="58"/>
      <c r="T1803" s="58"/>
    </row>
    <row r="1804">
      <c r="N1804" s="58"/>
      <c r="O1804" s="58"/>
      <c r="P1804" s="58"/>
      <c r="T1804" s="58"/>
    </row>
    <row r="1805">
      <c r="N1805" s="58"/>
      <c r="O1805" s="58"/>
      <c r="P1805" s="58"/>
      <c r="T1805" s="58"/>
    </row>
    <row r="1806">
      <c r="N1806" s="58"/>
      <c r="O1806" s="58"/>
      <c r="P1806" s="58"/>
      <c r="T1806" s="58"/>
    </row>
    <row r="1807">
      <c r="N1807" s="58"/>
      <c r="O1807" s="58"/>
      <c r="P1807" s="58"/>
      <c r="T1807" s="58"/>
    </row>
    <row r="1808">
      <c r="N1808" s="58"/>
      <c r="O1808" s="58"/>
      <c r="P1808" s="58"/>
      <c r="T1808" s="58"/>
    </row>
    <row r="1809">
      <c r="N1809" s="58"/>
      <c r="O1809" s="58"/>
      <c r="P1809" s="58"/>
      <c r="T1809" s="58"/>
    </row>
    <row r="1810">
      <c r="N1810" s="58"/>
      <c r="O1810" s="58"/>
      <c r="P1810" s="58"/>
      <c r="T1810" s="58"/>
    </row>
    <row r="1811">
      <c r="N1811" s="58"/>
      <c r="O1811" s="58"/>
      <c r="P1811" s="58"/>
      <c r="T1811" s="58"/>
    </row>
    <row r="1812">
      <c r="N1812" s="58"/>
      <c r="O1812" s="58"/>
      <c r="P1812" s="58"/>
      <c r="T1812" s="58"/>
    </row>
    <row r="1813">
      <c r="N1813" s="58"/>
      <c r="O1813" s="58"/>
      <c r="P1813" s="58"/>
      <c r="T1813" s="58"/>
    </row>
    <row r="1814">
      <c r="N1814" s="58"/>
      <c r="O1814" s="58"/>
      <c r="P1814" s="58"/>
      <c r="T1814" s="58"/>
    </row>
    <row r="1815">
      <c r="N1815" s="58"/>
      <c r="O1815" s="58"/>
      <c r="P1815" s="58"/>
      <c r="T1815" s="58"/>
    </row>
    <row r="1816">
      <c r="N1816" s="58"/>
      <c r="O1816" s="58"/>
      <c r="P1816" s="58"/>
      <c r="T1816" s="58"/>
    </row>
    <row r="1817">
      <c r="N1817" s="58"/>
      <c r="O1817" s="58"/>
      <c r="P1817" s="58"/>
      <c r="T1817" s="58"/>
    </row>
    <row r="1818">
      <c r="N1818" s="58"/>
      <c r="O1818" s="58"/>
      <c r="P1818" s="58"/>
      <c r="T1818" s="58"/>
    </row>
    <row r="1819">
      <c r="N1819" s="58"/>
      <c r="O1819" s="58"/>
      <c r="P1819" s="58"/>
      <c r="T1819" s="58"/>
    </row>
    <row r="1820">
      <c r="N1820" s="58"/>
      <c r="O1820" s="58"/>
      <c r="P1820" s="58"/>
      <c r="T1820" s="58"/>
    </row>
    <row r="1821">
      <c r="N1821" s="58"/>
      <c r="O1821" s="58"/>
      <c r="P1821" s="58"/>
      <c r="T1821" s="58"/>
    </row>
    <row r="1822">
      <c r="N1822" s="58"/>
      <c r="O1822" s="58"/>
      <c r="P1822" s="58"/>
      <c r="T1822" s="58"/>
    </row>
    <row r="1823">
      <c r="N1823" s="58"/>
      <c r="O1823" s="58"/>
      <c r="P1823" s="58"/>
      <c r="T1823" s="58"/>
    </row>
    <row r="1824">
      <c r="N1824" s="58"/>
      <c r="O1824" s="58"/>
      <c r="P1824" s="58"/>
      <c r="T1824" s="58"/>
    </row>
    <row r="1825">
      <c r="N1825" s="58"/>
      <c r="O1825" s="58"/>
      <c r="P1825" s="58"/>
      <c r="T1825" s="58"/>
    </row>
    <row r="1826">
      <c r="N1826" s="58"/>
      <c r="O1826" s="58"/>
      <c r="P1826" s="58"/>
      <c r="T1826" s="58"/>
    </row>
    <row r="1827">
      <c r="N1827" s="58"/>
      <c r="O1827" s="58"/>
      <c r="P1827" s="58"/>
      <c r="T1827" s="58"/>
    </row>
    <row r="1828">
      <c r="N1828" s="58"/>
      <c r="O1828" s="58"/>
      <c r="P1828" s="58"/>
      <c r="T1828" s="58"/>
    </row>
    <row r="1829">
      <c r="N1829" s="58"/>
      <c r="O1829" s="58"/>
      <c r="P1829" s="58"/>
      <c r="T1829" s="58"/>
    </row>
    <row r="1830">
      <c r="N1830" s="58"/>
      <c r="O1830" s="58"/>
      <c r="P1830" s="58"/>
      <c r="T1830" s="58"/>
    </row>
    <row r="1831">
      <c r="N1831" s="58"/>
      <c r="O1831" s="58"/>
      <c r="P1831" s="58"/>
      <c r="T1831" s="58"/>
    </row>
    <row r="1832">
      <c r="N1832" s="58"/>
      <c r="O1832" s="58"/>
      <c r="P1832" s="58"/>
      <c r="T1832" s="58"/>
    </row>
    <row r="1833">
      <c r="N1833" s="58"/>
      <c r="O1833" s="58"/>
      <c r="P1833" s="58"/>
      <c r="T1833" s="58"/>
    </row>
    <row r="1834">
      <c r="N1834" s="58"/>
      <c r="O1834" s="58"/>
      <c r="P1834" s="58"/>
      <c r="T1834" s="58"/>
    </row>
    <row r="1835">
      <c r="N1835" s="58"/>
      <c r="O1835" s="58"/>
      <c r="P1835" s="58"/>
      <c r="T1835" s="58"/>
    </row>
    <row r="1836">
      <c r="N1836" s="58"/>
      <c r="O1836" s="58"/>
      <c r="P1836" s="58"/>
      <c r="T1836" s="58"/>
    </row>
    <row r="1837">
      <c r="N1837" s="58"/>
      <c r="O1837" s="58"/>
      <c r="P1837" s="58"/>
      <c r="T1837" s="58"/>
    </row>
    <row r="1838">
      <c r="N1838" s="58"/>
      <c r="O1838" s="58"/>
      <c r="P1838" s="58"/>
      <c r="T1838" s="58"/>
    </row>
    <row r="1839">
      <c r="N1839" s="58"/>
      <c r="O1839" s="58"/>
      <c r="P1839" s="58"/>
      <c r="T1839" s="58"/>
    </row>
    <row r="1840">
      <c r="N1840" s="58"/>
      <c r="O1840" s="58"/>
      <c r="P1840" s="58"/>
      <c r="T1840" s="58"/>
    </row>
    <row r="1841">
      <c r="N1841" s="58"/>
      <c r="O1841" s="58"/>
      <c r="P1841" s="58"/>
      <c r="T1841" s="58"/>
    </row>
    <row r="1842">
      <c r="N1842" s="58"/>
      <c r="O1842" s="58"/>
      <c r="P1842" s="58"/>
      <c r="T1842" s="58"/>
    </row>
    <row r="1843">
      <c r="N1843" s="58"/>
      <c r="O1843" s="58"/>
      <c r="P1843" s="58"/>
      <c r="T1843" s="58"/>
    </row>
    <row r="1844">
      <c r="N1844" s="58"/>
      <c r="O1844" s="58"/>
      <c r="P1844" s="58"/>
      <c r="T1844" s="58"/>
    </row>
    <row r="1845">
      <c r="N1845" s="58"/>
      <c r="O1845" s="58"/>
      <c r="P1845" s="58"/>
      <c r="T1845" s="58"/>
    </row>
    <row r="1846">
      <c r="N1846" s="58"/>
      <c r="O1846" s="58"/>
      <c r="P1846" s="58"/>
      <c r="T1846" s="58"/>
    </row>
    <row r="1847">
      <c r="N1847" s="58"/>
      <c r="O1847" s="58"/>
      <c r="P1847" s="58"/>
      <c r="T1847" s="58"/>
    </row>
    <row r="1848">
      <c r="N1848" s="58"/>
      <c r="O1848" s="58"/>
      <c r="P1848" s="58"/>
      <c r="T1848" s="58"/>
    </row>
    <row r="1849">
      <c r="N1849" s="58"/>
      <c r="O1849" s="58"/>
      <c r="P1849" s="58"/>
      <c r="T1849" s="58"/>
    </row>
    <row r="1850">
      <c r="N1850" s="58"/>
      <c r="O1850" s="58"/>
      <c r="P1850" s="58"/>
      <c r="T1850" s="58"/>
    </row>
    <row r="1851">
      <c r="N1851" s="58"/>
      <c r="O1851" s="58"/>
      <c r="P1851" s="58"/>
      <c r="T1851" s="58"/>
    </row>
    <row r="1852">
      <c r="N1852" s="58"/>
      <c r="O1852" s="58"/>
      <c r="P1852" s="58"/>
      <c r="T1852" s="58"/>
    </row>
    <row r="1853">
      <c r="N1853" s="58"/>
      <c r="O1853" s="58"/>
      <c r="P1853" s="58"/>
      <c r="T1853" s="58"/>
    </row>
    <row r="1854">
      <c r="N1854" s="58"/>
      <c r="O1854" s="58"/>
      <c r="P1854" s="58"/>
      <c r="T1854" s="58"/>
    </row>
    <row r="1855">
      <c r="N1855" s="58"/>
      <c r="O1855" s="58"/>
      <c r="P1855" s="58"/>
      <c r="T1855" s="58"/>
    </row>
    <row r="1856">
      <c r="N1856" s="58"/>
      <c r="O1856" s="58"/>
      <c r="P1856" s="58"/>
      <c r="T1856" s="58"/>
    </row>
    <row r="1857">
      <c r="N1857" s="58"/>
      <c r="O1857" s="58"/>
      <c r="P1857" s="58"/>
      <c r="T1857" s="58"/>
    </row>
    <row r="1858">
      <c r="N1858" s="58"/>
      <c r="O1858" s="58"/>
      <c r="P1858" s="58"/>
      <c r="T1858" s="58"/>
    </row>
    <row r="1859">
      <c r="N1859" s="58"/>
      <c r="O1859" s="58"/>
      <c r="P1859" s="58"/>
      <c r="T1859" s="58"/>
    </row>
    <row r="1860">
      <c r="N1860" s="58"/>
      <c r="O1860" s="58"/>
      <c r="P1860" s="58"/>
      <c r="T1860" s="58"/>
    </row>
    <row r="1861">
      <c r="N1861" s="58"/>
      <c r="O1861" s="58"/>
      <c r="P1861" s="58"/>
      <c r="T1861" s="58"/>
    </row>
    <row r="1862">
      <c r="N1862" s="58"/>
      <c r="O1862" s="58"/>
      <c r="P1862" s="58"/>
      <c r="T1862" s="58"/>
    </row>
    <row r="1863">
      <c r="N1863" s="58"/>
      <c r="O1863" s="58"/>
      <c r="P1863" s="58"/>
      <c r="T1863" s="58"/>
    </row>
    <row r="1864">
      <c r="N1864" s="58"/>
      <c r="O1864" s="58"/>
      <c r="P1864" s="58"/>
      <c r="T1864" s="58"/>
    </row>
    <row r="1865">
      <c r="N1865" s="58"/>
      <c r="O1865" s="58"/>
      <c r="P1865" s="58"/>
      <c r="T1865" s="58"/>
    </row>
    <row r="1866">
      <c r="N1866" s="58"/>
      <c r="O1866" s="58"/>
      <c r="P1866" s="58"/>
      <c r="T1866" s="58"/>
    </row>
    <row r="1867">
      <c r="N1867" s="58"/>
      <c r="O1867" s="58"/>
      <c r="P1867" s="58"/>
      <c r="T1867" s="58"/>
    </row>
    <row r="1868">
      <c r="N1868" s="58"/>
      <c r="O1868" s="58"/>
      <c r="P1868" s="58"/>
      <c r="T1868" s="58"/>
    </row>
    <row r="1869">
      <c r="N1869" s="58"/>
      <c r="O1869" s="58"/>
      <c r="P1869" s="58"/>
      <c r="T1869" s="58"/>
    </row>
    <row r="1870">
      <c r="N1870" s="58"/>
      <c r="O1870" s="58"/>
      <c r="P1870" s="58"/>
      <c r="T1870" s="58"/>
    </row>
    <row r="1871">
      <c r="N1871" s="58"/>
      <c r="O1871" s="58"/>
      <c r="P1871" s="58"/>
      <c r="T1871" s="58"/>
    </row>
    <row r="1872">
      <c r="N1872" s="58"/>
      <c r="O1872" s="58"/>
      <c r="P1872" s="58"/>
      <c r="T1872" s="58"/>
    </row>
    <row r="1873">
      <c r="N1873" s="58"/>
      <c r="O1873" s="58"/>
      <c r="P1873" s="58"/>
      <c r="T1873" s="58"/>
    </row>
    <row r="1874">
      <c r="N1874" s="58"/>
      <c r="O1874" s="58"/>
      <c r="P1874" s="58"/>
      <c r="T1874" s="58"/>
    </row>
    <row r="1875">
      <c r="N1875" s="58"/>
      <c r="O1875" s="58"/>
      <c r="P1875" s="58"/>
      <c r="T1875" s="58"/>
    </row>
    <row r="1876">
      <c r="N1876" s="58"/>
      <c r="O1876" s="58"/>
      <c r="P1876" s="58"/>
      <c r="T1876" s="58"/>
    </row>
    <row r="1877">
      <c r="N1877" s="58"/>
      <c r="O1877" s="58"/>
      <c r="P1877" s="58"/>
      <c r="T1877" s="58"/>
    </row>
    <row r="1878">
      <c r="N1878" s="58"/>
      <c r="O1878" s="58"/>
      <c r="P1878" s="58"/>
      <c r="T1878" s="58"/>
    </row>
    <row r="1879">
      <c r="N1879" s="58"/>
      <c r="O1879" s="58"/>
      <c r="P1879" s="58"/>
      <c r="T1879" s="58"/>
    </row>
    <row r="1880">
      <c r="N1880" s="58"/>
      <c r="O1880" s="58"/>
      <c r="P1880" s="58"/>
      <c r="T1880" s="58"/>
    </row>
    <row r="1881">
      <c r="N1881" s="58"/>
      <c r="O1881" s="58"/>
      <c r="P1881" s="58"/>
      <c r="T1881" s="58"/>
    </row>
    <row r="1882">
      <c r="N1882" s="58"/>
      <c r="O1882" s="58"/>
      <c r="P1882" s="58"/>
      <c r="T1882" s="58"/>
    </row>
    <row r="1883">
      <c r="N1883" s="58"/>
      <c r="O1883" s="58"/>
      <c r="P1883" s="58"/>
      <c r="T1883" s="58"/>
    </row>
    <row r="1884">
      <c r="N1884" s="58"/>
      <c r="O1884" s="58"/>
      <c r="P1884" s="58"/>
      <c r="T1884" s="58"/>
    </row>
    <row r="1885">
      <c r="N1885" s="58"/>
      <c r="O1885" s="58"/>
      <c r="P1885" s="58"/>
      <c r="T1885" s="58"/>
    </row>
    <row r="1886">
      <c r="N1886" s="58"/>
      <c r="O1886" s="58"/>
      <c r="P1886" s="58"/>
      <c r="T1886" s="58"/>
    </row>
    <row r="1887">
      <c r="N1887" s="58"/>
      <c r="O1887" s="58"/>
      <c r="P1887" s="58"/>
      <c r="T1887" s="58"/>
    </row>
    <row r="1888">
      <c r="N1888" s="58"/>
      <c r="O1888" s="58"/>
      <c r="P1888" s="58"/>
      <c r="T1888" s="58"/>
    </row>
    <row r="1889">
      <c r="N1889" s="58"/>
      <c r="O1889" s="58"/>
      <c r="P1889" s="58"/>
      <c r="T1889" s="58"/>
    </row>
    <row r="1890">
      <c r="N1890" s="58"/>
      <c r="O1890" s="58"/>
      <c r="P1890" s="58"/>
      <c r="T1890" s="58"/>
    </row>
    <row r="1891">
      <c r="N1891" s="58"/>
      <c r="O1891" s="58"/>
      <c r="P1891" s="58"/>
      <c r="T1891" s="58"/>
    </row>
    <row r="1892">
      <c r="N1892" s="58"/>
      <c r="O1892" s="58"/>
      <c r="P1892" s="58"/>
      <c r="T1892" s="58"/>
    </row>
    <row r="1893">
      <c r="N1893" s="58"/>
      <c r="O1893" s="58"/>
      <c r="P1893" s="58"/>
      <c r="T1893" s="58"/>
    </row>
    <row r="1894">
      <c r="N1894" s="58"/>
      <c r="O1894" s="58"/>
      <c r="P1894" s="58"/>
      <c r="T1894" s="58"/>
    </row>
    <row r="1895">
      <c r="N1895" s="58"/>
      <c r="O1895" s="58"/>
      <c r="P1895" s="58"/>
      <c r="T1895" s="58"/>
    </row>
    <row r="1896">
      <c r="N1896" s="58"/>
      <c r="O1896" s="58"/>
      <c r="P1896" s="58"/>
      <c r="T1896" s="58"/>
    </row>
    <row r="1897">
      <c r="N1897" s="58"/>
      <c r="O1897" s="58"/>
      <c r="P1897" s="58"/>
      <c r="T1897" s="58"/>
    </row>
    <row r="1898">
      <c r="N1898" s="58"/>
      <c r="O1898" s="58"/>
      <c r="P1898" s="58"/>
      <c r="T1898" s="58"/>
    </row>
    <row r="1899">
      <c r="N1899" s="58"/>
      <c r="O1899" s="58"/>
      <c r="P1899" s="58"/>
      <c r="T1899" s="58"/>
    </row>
    <row r="1900">
      <c r="N1900" s="58"/>
      <c r="O1900" s="58"/>
      <c r="P1900" s="58"/>
      <c r="T1900" s="58"/>
    </row>
    <row r="1901">
      <c r="N1901" s="58"/>
      <c r="O1901" s="58"/>
      <c r="P1901" s="58"/>
      <c r="T1901" s="58"/>
    </row>
    <row r="1902">
      <c r="N1902" s="58"/>
      <c r="O1902" s="58"/>
      <c r="P1902" s="58"/>
      <c r="T1902" s="58"/>
    </row>
    <row r="1903">
      <c r="N1903" s="58"/>
      <c r="O1903" s="58"/>
      <c r="P1903" s="58"/>
      <c r="T1903" s="58"/>
    </row>
    <row r="1904">
      <c r="N1904" s="58"/>
      <c r="O1904" s="58"/>
      <c r="P1904" s="58"/>
      <c r="T1904" s="58"/>
    </row>
    <row r="1905">
      <c r="N1905" s="58"/>
      <c r="O1905" s="58"/>
      <c r="P1905" s="58"/>
      <c r="T1905" s="58"/>
    </row>
    <row r="1906">
      <c r="N1906" s="58"/>
      <c r="O1906" s="58"/>
      <c r="P1906" s="58"/>
      <c r="T1906" s="58"/>
    </row>
    <row r="1907">
      <c r="N1907" s="58"/>
      <c r="O1907" s="58"/>
      <c r="P1907" s="58"/>
      <c r="T1907" s="58"/>
    </row>
    <row r="1908">
      <c r="N1908" s="58"/>
      <c r="O1908" s="58"/>
      <c r="P1908" s="58"/>
      <c r="T1908" s="58"/>
    </row>
    <row r="1909">
      <c r="N1909" s="58"/>
      <c r="O1909" s="58"/>
      <c r="P1909" s="58"/>
      <c r="T1909" s="58"/>
    </row>
    <row r="1910">
      <c r="N1910" s="58"/>
      <c r="O1910" s="58"/>
      <c r="P1910" s="58"/>
      <c r="T1910" s="58"/>
    </row>
    <row r="1911">
      <c r="N1911" s="58"/>
      <c r="O1911" s="58"/>
      <c r="P1911" s="58"/>
      <c r="T1911" s="58"/>
    </row>
    <row r="1912">
      <c r="N1912" s="58"/>
      <c r="O1912" s="58"/>
      <c r="P1912" s="58"/>
      <c r="T1912" s="58"/>
    </row>
    <row r="1913">
      <c r="N1913" s="58"/>
      <c r="O1913" s="58"/>
      <c r="P1913" s="58"/>
      <c r="T1913" s="58"/>
    </row>
    <row r="1914">
      <c r="N1914" s="58"/>
      <c r="O1914" s="58"/>
      <c r="P1914" s="58"/>
      <c r="T1914" s="58"/>
    </row>
    <row r="1915">
      <c r="N1915" s="58"/>
      <c r="O1915" s="58"/>
      <c r="P1915" s="58"/>
      <c r="T1915" s="58"/>
    </row>
    <row r="1916">
      <c r="N1916" s="58"/>
      <c r="O1916" s="58"/>
      <c r="P1916" s="58"/>
      <c r="T1916" s="58"/>
    </row>
    <row r="1917">
      <c r="N1917" s="58"/>
      <c r="O1917" s="58"/>
      <c r="P1917" s="58"/>
      <c r="T1917" s="58"/>
    </row>
    <row r="1918">
      <c r="N1918" s="58"/>
      <c r="O1918" s="58"/>
      <c r="P1918" s="58"/>
      <c r="T1918" s="58"/>
    </row>
    <row r="1919">
      <c r="N1919" s="58"/>
      <c r="O1919" s="58"/>
      <c r="P1919" s="58"/>
      <c r="T1919" s="58"/>
    </row>
    <row r="1920">
      <c r="N1920" s="58"/>
      <c r="O1920" s="58"/>
      <c r="P1920" s="58"/>
      <c r="T1920" s="58"/>
    </row>
    <row r="1921">
      <c r="N1921" s="58"/>
      <c r="O1921" s="58"/>
      <c r="P1921" s="58"/>
      <c r="T1921" s="58"/>
    </row>
    <row r="1922">
      <c r="N1922" s="58"/>
      <c r="O1922" s="58"/>
      <c r="P1922" s="58"/>
      <c r="T1922" s="58"/>
    </row>
    <row r="1923">
      <c r="N1923" s="58"/>
      <c r="O1923" s="58"/>
      <c r="P1923" s="58"/>
      <c r="T1923" s="58"/>
    </row>
    <row r="1924">
      <c r="N1924" s="58"/>
      <c r="O1924" s="58"/>
      <c r="P1924" s="58"/>
      <c r="T1924" s="58"/>
    </row>
    <row r="1925">
      <c r="N1925" s="58"/>
      <c r="O1925" s="58"/>
      <c r="P1925" s="58"/>
      <c r="T1925" s="58"/>
    </row>
    <row r="1926">
      <c r="N1926" s="58"/>
      <c r="O1926" s="58"/>
      <c r="P1926" s="58"/>
      <c r="T1926" s="58"/>
    </row>
    <row r="1927">
      <c r="N1927" s="58"/>
      <c r="O1927" s="58"/>
      <c r="P1927" s="58"/>
      <c r="T1927" s="58"/>
    </row>
    <row r="1928">
      <c r="N1928" s="58"/>
      <c r="O1928" s="58"/>
      <c r="P1928" s="58"/>
      <c r="T1928" s="58"/>
    </row>
    <row r="1929">
      <c r="N1929" s="58"/>
      <c r="O1929" s="58"/>
      <c r="P1929" s="58"/>
      <c r="T1929" s="58"/>
    </row>
    <row r="1930">
      <c r="N1930" s="58"/>
      <c r="O1930" s="58"/>
      <c r="P1930" s="58"/>
      <c r="T1930" s="58"/>
    </row>
    <row r="1931">
      <c r="N1931" s="58"/>
      <c r="O1931" s="58"/>
      <c r="P1931" s="58"/>
      <c r="T1931" s="58"/>
    </row>
    <row r="1932">
      <c r="N1932" s="58"/>
      <c r="O1932" s="58"/>
      <c r="P1932" s="58"/>
      <c r="T1932" s="58"/>
    </row>
    <row r="1933">
      <c r="N1933" s="58"/>
      <c r="O1933" s="58"/>
      <c r="P1933" s="58"/>
      <c r="T1933" s="58"/>
    </row>
    <row r="1934">
      <c r="N1934" s="58"/>
      <c r="O1934" s="58"/>
      <c r="P1934" s="58"/>
      <c r="T1934" s="58"/>
    </row>
    <row r="1935">
      <c r="N1935" s="58"/>
      <c r="O1935" s="58"/>
      <c r="P1935" s="58"/>
      <c r="T1935" s="58"/>
    </row>
    <row r="1936">
      <c r="N1936" s="58"/>
      <c r="O1936" s="58"/>
      <c r="P1936" s="58"/>
      <c r="T1936" s="58"/>
    </row>
    <row r="1937">
      <c r="N1937" s="58"/>
      <c r="O1937" s="58"/>
      <c r="P1937" s="58"/>
      <c r="T1937" s="58"/>
    </row>
    <row r="1938">
      <c r="N1938" s="58"/>
      <c r="O1938" s="58"/>
      <c r="P1938" s="58"/>
      <c r="T1938" s="58"/>
    </row>
    <row r="1939">
      <c r="N1939" s="58"/>
      <c r="O1939" s="58"/>
      <c r="P1939" s="58"/>
      <c r="T1939" s="58"/>
    </row>
    <row r="1940">
      <c r="N1940" s="58"/>
      <c r="O1940" s="58"/>
      <c r="P1940" s="58"/>
      <c r="T1940" s="58"/>
    </row>
    <row r="1941">
      <c r="N1941" s="58"/>
      <c r="O1941" s="58"/>
      <c r="P1941" s="58"/>
      <c r="T1941" s="58"/>
    </row>
    <row r="1942">
      <c r="N1942" s="58"/>
      <c r="O1942" s="58"/>
      <c r="P1942" s="58"/>
      <c r="T1942" s="58"/>
    </row>
    <row r="1943">
      <c r="N1943" s="58"/>
      <c r="O1943" s="58"/>
      <c r="P1943" s="58"/>
      <c r="T1943" s="58"/>
    </row>
    <row r="1944">
      <c r="N1944" s="58"/>
      <c r="O1944" s="58"/>
      <c r="P1944" s="58"/>
      <c r="T1944" s="58"/>
    </row>
    <row r="1945">
      <c r="N1945" s="58"/>
      <c r="O1945" s="58"/>
      <c r="P1945" s="58"/>
      <c r="T1945" s="58"/>
    </row>
    <row r="1946">
      <c r="N1946" s="58"/>
      <c r="O1946" s="58"/>
      <c r="P1946" s="58"/>
      <c r="T1946" s="58"/>
    </row>
    <row r="1947">
      <c r="N1947" s="58"/>
      <c r="O1947" s="58"/>
      <c r="P1947" s="58"/>
      <c r="T1947" s="58"/>
    </row>
    <row r="1948">
      <c r="N1948" s="58"/>
      <c r="O1948" s="58"/>
      <c r="P1948" s="58"/>
      <c r="T1948" s="58"/>
    </row>
    <row r="1949">
      <c r="N1949" s="58"/>
      <c r="O1949" s="58"/>
      <c r="P1949" s="58"/>
      <c r="T1949" s="58"/>
    </row>
    <row r="1950">
      <c r="N1950" s="58"/>
      <c r="O1950" s="58"/>
      <c r="P1950" s="58"/>
      <c r="T1950" s="58"/>
    </row>
    <row r="1951">
      <c r="N1951" s="58"/>
      <c r="O1951" s="58"/>
      <c r="P1951" s="58"/>
      <c r="T1951" s="58"/>
    </row>
    <row r="1952">
      <c r="N1952" s="58"/>
      <c r="O1952" s="58"/>
      <c r="P1952" s="58"/>
      <c r="T1952" s="58"/>
    </row>
    <row r="1953">
      <c r="N1953" s="58"/>
      <c r="O1953" s="58"/>
      <c r="P1953" s="58"/>
      <c r="T1953" s="58"/>
    </row>
    <row r="1954">
      <c r="N1954" s="58"/>
      <c r="O1954" s="58"/>
      <c r="P1954" s="58"/>
      <c r="T1954" s="58"/>
    </row>
    <row r="1955">
      <c r="N1955" s="58"/>
      <c r="O1955" s="58"/>
      <c r="P1955" s="58"/>
      <c r="T1955" s="58"/>
    </row>
    <row r="1956">
      <c r="N1956" s="58"/>
      <c r="O1956" s="58"/>
      <c r="P1956" s="58"/>
      <c r="T1956" s="58"/>
    </row>
    <row r="1957">
      <c r="N1957" s="58"/>
      <c r="O1957" s="58"/>
      <c r="P1957" s="58"/>
      <c r="T1957" s="58"/>
    </row>
    <row r="1958">
      <c r="N1958" s="58"/>
      <c r="O1958" s="58"/>
      <c r="P1958" s="58"/>
      <c r="T1958" s="58"/>
    </row>
    <row r="1959">
      <c r="N1959" s="58"/>
      <c r="O1959" s="58"/>
      <c r="P1959" s="58"/>
      <c r="T1959" s="58"/>
    </row>
    <row r="1960">
      <c r="N1960" s="58"/>
      <c r="O1960" s="58"/>
      <c r="P1960" s="58"/>
      <c r="T1960" s="58"/>
    </row>
    <row r="1961">
      <c r="N1961" s="58"/>
      <c r="O1961" s="58"/>
      <c r="P1961" s="58"/>
      <c r="T1961" s="58"/>
    </row>
    <row r="1962">
      <c r="N1962" s="58"/>
      <c r="O1962" s="58"/>
      <c r="P1962" s="58"/>
      <c r="T1962" s="58"/>
    </row>
    <row r="1963">
      <c r="N1963" s="58"/>
      <c r="O1963" s="58"/>
      <c r="P1963" s="58"/>
      <c r="T1963" s="58"/>
    </row>
    <row r="1964">
      <c r="N1964" s="58"/>
      <c r="O1964" s="58"/>
      <c r="P1964" s="58"/>
      <c r="T1964" s="58"/>
    </row>
    <row r="1965">
      <c r="N1965" s="58"/>
      <c r="O1965" s="58"/>
      <c r="P1965" s="58"/>
      <c r="T1965" s="58"/>
    </row>
    <row r="1966">
      <c r="N1966" s="58"/>
      <c r="O1966" s="58"/>
      <c r="P1966" s="58"/>
      <c r="T1966" s="58"/>
    </row>
    <row r="1967">
      <c r="N1967" s="58"/>
      <c r="O1967" s="58"/>
      <c r="P1967" s="58"/>
      <c r="T1967" s="58"/>
    </row>
    <row r="1968">
      <c r="N1968" s="58"/>
      <c r="O1968" s="58"/>
      <c r="P1968" s="58"/>
      <c r="T1968" s="58"/>
    </row>
    <row r="1969">
      <c r="N1969" s="58"/>
      <c r="O1969" s="58"/>
      <c r="P1969" s="58"/>
      <c r="T1969" s="58"/>
    </row>
    <row r="1970">
      <c r="N1970" s="58"/>
      <c r="O1970" s="58"/>
      <c r="P1970" s="58"/>
      <c r="T1970" s="58"/>
    </row>
    <row r="1971">
      <c r="N1971" s="58"/>
      <c r="O1971" s="58"/>
      <c r="P1971" s="58"/>
      <c r="T1971" s="58"/>
    </row>
    <row r="1972">
      <c r="N1972" s="58"/>
      <c r="O1972" s="58"/>
      <c r="P1972" s="58"/>
      <c r="T1972" s="58"/>
    </row>
    <row r="1973">
      <c r="N1973" s="58"/>
      <c r="O1973" s="58"/>
      <c r="P1973" s="58"/>
      <c r="T1973" s="58"/>
    </row>
    <row r="1974">
      <c r="N1974" s="58"/>
      <c r="O1974" s="58"/>
      <c r="P1974" s="58"/>
      <c r="T1974" s="58"/>
    </row>
    <row r="1975">
      <c r="N1975" s="58"/>
      <c r="O1975" s="58"/>
      <c r="P1975" s="58"/>
      <c r="T1975" s="58"/>
    </row>
    <row r="1976">
      <c r="N1976" s="58"/>
      <c r="O1976" s="58"/>
      <c r="P1976" s="58"/>
      <c r="T1976" s="58"/>
    </row>
    <row r="1977">
      <c r="N1977" s="58"/>
      <c r="O1977" s="58"/>
      <c r="P1977" s="58"/>
      <c r="T1977" s="58"/>
    </row>
    <row r="1978">
      <c r="N1978" s="58"/>
      <c r="O1978" s="58"/>
      <c r="P1978" s="58"/>
      <c r="T1978" s="58"/>
    </row>
    <row r="1979">
      <c r="N1979" s="58"/>
      <c r="O1979" s="58"/>
      <c r="P1979" s="58"/>
      <c r="T1979" s="58"/>
    </row>
    <row r="1980">
      <c r="N1980" s="58"/>
      <c r="O1980" s="58"/>
      <c r="P1980" s="58"/>
      <c r="T1980" s="58"/>
    </row>
    <row r="1981">
      <c r="N1981" s="58"/>
      <c r="O1981" s="58"/>
      <c r="P1981" s="58"/>
      <c r="T1981" s="58"/>
    </row>
    <row r="1982">
      <c r="N1982" s="58"/>
      <c r="O1982" s="58"/>
      <c r="P1982" s="58"/>
      <c r="T1982" s="58"/>
    </row>
    <row r="1983">
      <c r="N1983" s="58"/>
      <c r="O1983" s="58"/>
      <c r="P1983" s="58"/>
      <c r="T1983" s="58"/>
    </row>
    <row r="1984">
      <c r="N1984" s="58"/>
      <c r="O1984" s="58"/>
      <c r="P1984" s="58"/>
      <c r="T1984" s="58"/>
    </row>
    <row r="1985">
      <c r="N1985" s="58"/>
      <c r="O1985" s="58"/>
      <c r="P1985" s="58"/>
      <c r="T1985" s="58"/>
    </row>
    <row r="1986">
      <c r="N1986" s="58"/>
      <c r="O1986" s="58"/>
      <c r="P1986" s="58"/>
      <c r="T1986" s="58"/>
    </row>
    <row r="1987">
      <c r="N1987" s="58"/>
      <c r="O1987" s="58"/>
      <c r="P1987" s="58"/>
      <c r="T1987" s="58"/>
    </row>
    <row r="1988">
      <c r="N1988" s="58"/>
      <c r="O1988" s="58"/>
      <c r="P1988" s="58"/>
      <c r="T1988" s="58"/>
    </row>
    <row r="1989">
      <c r="N1989" s="58"/>
      <c r="O1989" s="58"/>
      <c r="P1989" s="58"/>
      <c r="T1989" s="58"/>
    </row>
    <row r="1990">
      <c r="N1990" s="58"/>
      <c r="O1990" s="58"/>
      <c r="P1990" s="58"/>
      <c r="T1990" s="58"/>
    </row>
    <row r="1991">
      <c r="N1991" s="58"/>
      <c r="O1991" s="58"/>
      <c r="P1991" s="58"/>
      <c r="T1991" s="58"/>
    </row>
    <row r="1992">
      <c r="N1992" s="58"/>
      <c r="O1992" s="58"/>
      <c r="P1992" s="58"/>
      <c r="T1992" s="58"/>
    </row>
    <row r="1993">
      <c r="N1993" s="58"/>
      <c r="O1993" s="58"/>
      <c r="P1993" s="58"/>
      <c r="T1993" s="58"/>
    </row>
    <row r="1994">
      <c r="N1994" s="58"/>
      <c r="O1994" s="58"/>
      <c r="P1994" s="58"/>
      <c r="T1994" s="58"/>
    </row>
    <row r="1995">
      <c r="N1995" s="58"/>
      <c r="O1995" s="58"/>
      <c r="P1995" s="58"/>
      <c r="T1995" s="58"/>
    </row>
    <row r="1996">
      <c r="N1996" s="58"/>
      <c r="O1996" s="58"/>
      <c r="P1996" s="58"/>
      <c r="T1996" s="58"/>
    </row>
    <row r="1997">
      <c r="N1997" s="58"/>
      <c r="O1997" s="58"/>
      <c r="P1997" s="58"/>
      <c r="T1997" s="58"/>
    </row>
    <row r="1998">
      <c r="N1998" s="58"/>
      <c r="O1998" s="58"/>
      <c r="P1998" s="58"/>
      <c r="T1998" s="58"/>
    </row>
    <row r="1999">
      <c r="N1999" s="58"/>
      <c r="O1999" s="58"/>
      <c r="P1999" s="58"/>
      <c r="T1999" s="58"/>
    </row>
    <row r="2000">
      <c r="N2000" s="58"/>
      <c r="O2000" s="58"/>
      <c r="P2000" s="58"/>
      <c r="T2000" s="58"/>
    </row>
    <row r="2001">
      <c r="N2001" s="58"/>
      <c r="O2001" s="58"/>
      <c r="P2001" s="58"/>
      <c r="T2001" s="58"/>
    </row>
    <row r="2002">
      <c r="N2002" s="58"/>
      <c r="O2002" s="58"/>
      <c r="P2002" s="58"/>
      <c r="T2002" s="58"/>
    </row>
    <row r="2003">
      <c r="N2003" s="58"/>
      <c r="O2003" s="58"/>
      <c r="P2003" s="58"/>
      <c r="T2003" s="58"/>
    </row>
    <row r="2004">
      <c r="N2004" s="58"/>
      <c r="O2004" s="58"/>
      <c r="P2004" s="58"/>
      <c r="T2004" s="58"/>
    </row>
    <row r="2005">
      <c r="N2005" s="58"/>
      <c r="O2005" s="58"/>
      <c r="P2005" s="58"/>
      <c r="T2005" s="58"/>
    </row>
    <row r="2006">
      <c r="N2006" s="58"/>
      <c r="O2006" s="58"/>
      <c r="P2006" s="58"/>
      <c r="T2006" s="58"/>
    </row>
    <row r="2007">
      <c r="N2007" s="58"/>
      <c r="O2007" s="58"/>
      <c r="P2007" s="58"/>
      <c r="T2007" s="58"/>
    </row>
    <row r="2008">
      <c r="N2008" s="58"/>
      <c r="O2008" s="58"/>
      <c r="P2008" s="58"/>
      <c r="T2008" s="58"/>
    </row>
    <row r="2009">
      <c r="N2009" s="58"/>
      <c r="O2009" s="58"/>
      <c r="P2009" s="58"/>
      <c r="T2009" s="58"/>
    </row>
    <row r="2010">
      <c r="N2010" s="58"/>
      <c r="O2010" s="58"/>
      <c r="P2010" s="58"/>
      <c r="T2010" s="58"/>
    </row>
    <row r="2011">
      <c r="N2011" s="58"/>
      <c r="O2011" s="58"/>
      <c r="P2011" s="58"/>
      <c r="T2011" s="58"/>
    </row>
    <row r="2012">
      <c r="N2012" s="58"/>
      <c r="O2012" s="58"/>
      <c r="P2012" s="58"/>
      <c r="T2012" s="58"/>
    </row>
    <row r="2013">
      <c r="N2013" s="58"/>
      <c r="O2013" s="58"/>
      <c r="P2013" s="58"/>
      <c r="T2013" s="58"/>
    </row>
    <row r="2014">
      <c r="N2014" s="58"/>
      <c r="O2014" s="58"/>
      <c r="P2014" s="58"/>
      <c r="T2014" s="58"/>
    </row>
    <row r="2015">
      <c r="N2015" s="58"/>
      <c r="O2015" s="58"/>
      <c r="P2015" s="58"/>
      <c r="T2015" s="58"/>
    </row>
    <row r="2016">
      <c r="N2016" s="58"/>
      <c r="O2016" s="58"/>
      <c r="P2016" s="58"/>
      <c r="T2016" s="58"/>
    </row>
    <row r="2017">
      <c r="N2017" s="58"/>
      <c r="O2017" s="58"/>
      <c r="P2017" s="58"/>
      <c r="T2017" s="58"/>
    </row>
    <row r="2018">
      <c r="N2018" s="58"/>
      <c r="O2018" s="58"/>
      <c r="P2018" s="58"/>
      <c r="T2018" s="58"/>
    </row>
    <row r="2019">
      <c r="N2019" s="58"/>
      <c r="O2019" s="58"/>
      <c r="P2019" s="58"/>
      <c r="T2019" s="58"/>
    </row>
    <row r="2020">
      <c r="N2020" s="58"/>
      <c r="O2020" s="58"/>
      <c r="P2020" s="58"/>
      <c r="T2020" s="58"/>
    </row>
    <row r="2021">
      <c r="N2021" s="58"/>
      <c r="O2021" s="58"/>
      <c r="P2021" s="58"/>
      <c r="T2021" s="58"/>
    </row>
    <row r="2022">
      <c r="N2022" s="58"/>
      <c r="O2022" s="58"/>
      <c r="P2022" s="58"/>
      <c r="T2022" s="58"/>
    </row>
    <row r="2023">
      <c r="N2023" s="58"/>
      <c r="O2023" s="58"/>
      <c r="P2023" s="58"/>
      <c r="T2023" s="58"/>
    </row>
    <row r="2024">
      <c r="N2024" s="58"/>
      <c r="O2024" s="58"/>
      <c r="P2024" s="58"/>
      <c r="T2024" s="58"/>
    </row>
    <row r="2025">
      <c r="N2025" s="58"/>
      <c r="O2025" s="58"/>
      <c r="P2025" s="58"/>
      <c r="T2025" s="58"/>
    </row>
    <row r="2026">
      <c r="N2026" s="58"/>
      <c r="O2026" s="58"/>
      <c r="P2026" s="58"/>
      <c r="T2026" s="58"/>
    </row>
    <row r="2027">
      <c r="N2027" s="58"/>
      <c r="O2027" s="58"/>
      <c r="P2027" s="58"/>
      <c r="T2027" s="58"/>
    </row>
    <row r="2028">
      <c r="N2028" s="58"/>
      <c r="O2028" s="58"/>
      <c r="P2028" s="58"/>
      <c r="T2028" s="58"/>
    </row>
    <row r="2029">
      <c r="N2029" s="58"/>
      <c r="O2029" s="58"/>
      <c r="P2029" s="58"/>
      <c r="T2029" s="58"/>
    </row>
    <row r="2030">
      <c r="N2030" s="58"/>
      <c r="O2030" s="58"/>
      <c r="P2030" s="58"/>
      <c r="T2030" s="58"/>
    </row>
    <row r="2031">
      <c r="N2031" s="58"/>
      <c r="O2031" s="58"/>
      <c r="P2031" s="58"/>
      <c r="T2031" s="58"/>
    </row>
    <row r="2032">
      <c r="N2032" s="58"/>
      <c r="O2032" s="58"/>
      <c r="P2032" s="58"/>
      <c r="T2032" s="58"/>
    </row>
    <row r="2033">
      <c r="N2033" s="58"/>
      <c r="O2033" s="58"/>
      <c r="P2033" s="58"/>
      <c r="T2033" s="58"/>
    </row>
    <row r="2034">
      <c r="N2034" s="58"/>
      <c r="O2034" s="58"/>
      <c r="P2034" s="58"/>
      <c r="T2034" s="58"/>
    </row>
    <row r="2035">
      <c r="N2035" s="58"/>
      <c r="O2035" s="58"/>
      <c r="P2035" s="58"/>
      <c r="T2035" s="58"/>
    </row>
    <row r="2036">
      <c r="N2036" s="58"/>
      <c r="O2036" s="58"/>
      <c r="P2036" s="58"/>
      <c r="T2036" s="58"/>
    </row>
    <row r="2037">
      <c r="N2037" s="58"/>
      <c r="O2037" s="58"/>
      <c r="P2037" s="58"/>
      <c r="T2037" s="58"/>
    </row>
    <row r="2038">
      <c r="N2038" s="58"/>
      <c r="O2038" s="58"/>
      <c r="P2038" s="58"/>
      <c r="T2038" s="58"/>
    </row>
    <row r="2039">
      <c r="N2039" s="58"/>
      <c r="O2039" s="58"/>
      <c r="P2039" s="58"/>
      <c r="T2039" s="58"/>
    </row>
    <row r="2040">
      <c r="N2040" s="58"/>
      <c r="O2040" s="58"/>
      <c r="P2040" s="58"/>
      <c r="T2040" s="58"/>
    </row>
    <row r="2041">
      <c r="N2041" s="58"/>
      <c r="O2041" s="58"/>
      <c r="P2041" s="58"/>
      <c r="T2041" s="58"/>
    </row>
    <row r="2042">
      <c r="N2042" s="58"/>
      <c r="O2042" s="58"/>
      <c r="P2042" s="58"/>
      <c r="T2042" s="58"/>
    </row>
    <row r="2043">
      <c r="N2043" s="58"/>
      <c r="O2043" s="58"/>
      <c r="P2043" s="58"/>
      <c r="T2043" s="58"/>
    </row>
    <row r="2044">
      <c r="N2044" s="58"/>
      <c r="O2044" s="58"/>
      <c r="P2044" s="58"/>
      <c r="T2044" s="58"/>
    </row>
    <row r="2045">
      <c r="N2045" s="58"/>
      <c r="O2045" s="58"/>
      <c r="P2045" s="58"/>
      <c r="T2045" s="58"/>
    </row>
    <row r="2046">
      <c r="N2046" s="58"/>
      <c r="O2046" s="58"/>
      <c r="P2046" s="58"/>
      <c r="T2046" s="58"/>
    </row>
    <row r="2047">
      <c r="N2047" s="58"/>
      <c r="O2047" s="58"/>
      <c r="P2047" s="58"/>
      <c r="T2047" s="58"/>
    </row>
    <row r="2048">
      <c r="N2048" s="58"/>
      <c r="O2048" s="58"/>
      <c r="P2048" s="58"/>
      <c r="T2048" s="58"/>
    </row>
    <row r="2049">
      <c r="N2049" s="58"/>
      <c r="O2049" s="58"/>
      <c r="P2049" s="58"/>
      <c r="T2049" s="58"/>
    </row>
    <row r="2050">
      <c r="N2050" s="58"/>
      <c r="O2050" s="58"/>
      <c r="P2050" s="58"/>
      <c r="T2050" s="58"/>
    </row>
    <row r="2051">
      <c r="N2051" s="58"/>
      <c r="O2051" s="58"/>
      <c r="P2051" s="58"/>
      <c r="T2051" s="58"/>
    </row>
    <row r="2052">
      <c r="N2052" s="58"/>
      <c r="O2052" s="58"/>
      <c r="P2052" s="58"/>
      <c r="T2052" s="58"/>
    </row>
    <row r="2053">
      <c r="N2053" s="58"/>
      <c r="O2053" s="58"/>
      <c r="P2053" s="58"/>
      <c r="T2053" s="58"/>
    </row>
    <row r="2054">
      <c r="N2054" s="58"/>
      <c r="O2054" s="58"/>
      <c r="P2054" s="58"/>
      <c r="T2054" s="58"/>
    </row>
    <row r="2055">
      <c r="N2055" s="58"/>
      <c r="O2055" s="58"/>
      <c r="P2055" s="58"/>
      <c r="T2055" s="58"/>
    </row>
    <row r="2056">
      <c r="N2056" s="58"/>
      <c r="O2056" s="58"/>
      <c r="P2056" s="58"/>
      <c r="T2056" s="58"/>
    </row>
    <row r="2057">
      <c r="N2057" s="58"/>
      <c r="O2057" s="58"/>
      <c r="P2057" s="58"/>
      <c r="T2057" s="58"/>
    </row>
    <row r="2058">
      <c r="N2058" s="58"/>
      <c r="O2058" s="58"/>
      <c r="P2058" s="58"/>
      <c r="T2058" s="58"/>
    </row>
    <row r="2059">
      <c r="N2059" s="58"/>
      <c r="O2059" s="58"/>
      <c r="P2059" s="58"/>
      <c r="T2059" s="58"/>
    </row>
    <row r="2060">
      <c r="N2060" s="58"/>
      <c r="O2060" s="58"/>
      <c r="P2060" s="58"/>
      <c r="T2060" s="58"/>
    </row>
    <row r="2061">
      <c r="N2061" s="58"/>
      <c r="O2061" s="58"/>
      <c r="P2061" s="58"/>
      <c r="T2061" s="58"/>
    </row>
    <row r="2062">
      <c r="N2062" s="58"/>
      <c r="O2062" s="58"/>
      <c r="P2062" s="58"/>
      <c r="T2062" s="58"/>
    </row>
    <row r="2063">
      <c r="N2063" s="58"/>
      <c r="O2063" s="58"/>
      <c r="P2063" s="58"/>
      <c r="T2063" s="58"/>
    </row>
    <row r="2064">
      <c r="N2064" s="58"/>
      <c r="O2064" s="58"/>
      <c r="P2064" s="58"/>
      <c r="T2064" s="58"/>
    </row>
    <row r="2065">
      <c r="N2065" s="58"/>
      <c r="O2065" s="58"/>
      <c r="P2065" s="58"/>
      <c r="T2065" s="58"/>
    </row>
    <row r="2066">
      <c r="N2066" s="58"/>
      <c r="O2066" s="58"/>
      <c r="P2066" s="58"/>
      <c r="T2066" s="58"/>
    </row>
    <row r="2067">
      <c r="N2067" s="58"/>
      <c r="O2067" s="58"/>
      <c r="P2067" s="58"/>
      <c r="T2067" s="58"/>
    </row>
    <row r="2068">
      <c r="N2068" s="58"/>
      <c r="O2068" s="58"/>
      <c r="P2068" s="58"/>
      <c r="T2068" s="58"/>
    </row>
    <row r="2069">
      <c r="N2069" s="58"/>
      <c r="O2069" s="58"/>
      <c r="P2069" s="58"/>
      <c r="T2069" s="58"/>
    </row>
    <row r="2070">
      <c r="N2070" s="58"/>
      <c r="O2070" s="58"/>
      <c r="P2070" s="58"/>
      <c r="T2070" s="58"/>
    </row>
    <row r="2071">
      <c r="N2071" s="58"/>
      <c r="O2071" s="58"/>
      <c r="P2071" s="58"/>
      <c r="T2071" s="58"/>
    </row>
    <row r="2072">
      <c r="N2072" s="58"/>
      <c r="O2072" s="58"/>
      <c r="P2072" s="58"/>
      <c r="T2072" s="58"/>
    </row>
    <row r="2073">
      <c r="N2073" s="58"/>
      <c r="O2073" s="58"/>
      <c r="P2073" s="58"/>
      <c r="T2073" s="58"/>
    </row>
    <row r="2074">
      <c r="N2074" s="58"/>
      <c r="O2074" s="58"/>
      <c r="P2074" s="58"/>
      <c r="T2074" s="58"/>
    </row>
    <row r="2075">
      <c r="N2075" s="58"/>
      <c r="O2075" s="58"/>
      <c r="P2075" s="58"/>
      <c r="T2075" s="58"/>
    </row>
    <row r="2076">
      <c r="N2076" s="58"/>
      <c r="O2076" s="58"/>
      <c r="P2076" s="58"/>
      <c r="T2076" s="58"/>
    </row>
    <row r="2077">
      <c r="N2077" s="58"/>
      <c r="O2077" s="58"/>
      <c r="P2077" s="58"/>
      <c r="T2077" s="58"/>
    </row>
    <row r="2078">
      <c r="N2078" s="58"/>
      <c r="O2078" s="58"/>
      <c r="P2078" s="58"/>
      <c r="T2078" s="58"/>
    </row>
    <row r="2079">
      <c r="N2079" s="58"/>
      <c r="O2079" s="58"/>
      <c r="P2079" s="58"/>
      <c r="T2079" s="58"/>
    </row>
    <row r="2080">
      <c r="N2080" s="58"/>
      <c r="O2080" s="58"/>
      <c r="P2080" s="58"/>
      <c r="T2080" s="58"/>
    </row>
    <row r="2081">
      <c r="N2081" s="58"/>
      <c r="O2081" s="58"/>
      <c r="P2081" s="58"/>
      <c r="T2081" s="58"/>
    </row>
    <row r="2082">
      <c r="N2082" s="58"/>
      <c r="O2082" s="58"/>
      <c r="P2082" s="58"/>
      <c r="T2082" s="58"/>
    </row>
    <row r="2083">
      <c r="N2083" s="58"/>
      <c r="O2083" s="58"/>
      <c r="P2083" s="58"/>
      <c r="T2083" s="58"/>
    </row>
    <row r="2084">
      <c r="N2084" s="58"/>
      <c r="O2084" s="58"/>
      <c r="P2084" s="58"/>
      <c r="T2084" s="58"/>
    </row>
    <row r="2085">
      <c r="N2085" s="58"/>
      <c r="O2085" s="58"/>
      <c r="P2085" s="58"/>
      <c r="T2085" s="58"/>
    </row>
    <row r="2086">
      <c r="N2086" s="58"/>
      <c r="O2086" s="58"/>
      <c r="P2086" s="58"/>
      <c r="T2086" s="58"/>
    </row>
    <row r="2087">
      <c r="N2087" s="58"/>
      <c r="O2087" s="58"/>
      <c r="P2087" s="58"/>
      <c r="T2087" s="58"/>
    </row>
    <row r="2088">
      <c r="N2088" s="58"/>
      <c r="O2088" s="58"/>
      <c r="P2088" s="58"/>
      <c r="T2088" s="58"/>
    </row>
    <row r="2089">
      <c r="N2089" s="58"/>
      <c r="O2089" s="58"/>
      <c r="P2089" s="58"/>
      <c r="T2089" s="58"/>
    </row>
    <row r="2090">
      <c r="N2090" s="58"/>
      <c r="O2090" s="58"/>
      <c r="P2090" s="58"/>
      <c r="T2090" s="58"/>
    </row>
    <row r="2091">
      <c r="N2091" s="58"/>
      <c r="O2091" s="58"/>
      <c r="P2091" s="58"/>
      <c r="T2091" s="58"/>
    </row>
    <row r="2092">
      <c r="N2092" s="58"/>
      <c r="O2092" s="58"/>
      <c r="P2092" s="58"/>
      <c r="T2092" s="58"/>
    </row>
    <row r="2093">
      <c r="N2093" s="58"/>
      <c r="O2093" s="58"/>
      <c r="P2093" s="58"/>
      <c r="T2093" s="58"/>
    </row>
    <row r="2094">
      <c r="N2094" s="58"/>
      <c r="O2094" s="58"/>
      <c r="P2094" s="58"/>
      <c r="T2094" s="58"/>
    </row>
    <row r="2095">
      <c r="N2095" s="58"/>
      <c r="O2095" s="58"/>
      <c r="P2095" s="58"/>
      <c r="T2095" s="58"/>
    </row>
    <row r="2096">
      <c r="N2096" s="58"/>
      <c r="O2096" s="58"/>
      <c r="P2096" s="58"/>
      <c r="T2096" s="58"/>
    </row>
    <row r="2097">
      <c r="N2097" s="58"/>
      <c r="O2097" s="58"/>
      <c r="P2097" s="58"/>
      <c r="T2097" s="58"/>
    </row>
    <row r="2098">
      <c r="N2098" s="58"/>
      <c r="O2098" s="58"/>
      <c r="P2098" s="58"/>
      <c r="T2098" s="58"/>
    </row>
    <row r="2099">
      <c r="N2099" s="58"/>
      <c r="O2099" s="58"/>
      <c r="P2099" s="58"/>
      <c r="T2099" s="58"/>
    </row>
    <row r="2100">
      <c r="N2100" s="58"/>
      <c r="O2100" s="58"/>
      <c r="P2100" s="58"/>
      <c r="T2100" s="58"/>
    </row>
    <row r="2101">
      <c r="N2101" s="58"/>
      <c r="O2101" s="58"/>
      <c r="P2101" s="58"/>
      <c r="T2101" s="58"/>
    </row>
    <row r="2102">
      <c r="N2102" s="58"/>
      <c r="O2102" s="58"/>
      <c r="P2102" s="58"/>
      <c r="T2102" s="58"/>
    </row>
    <row r="2103">
      <c r="N2103" s="58"/>
      <c r="O2103" s="58"/>
      <c r="P2103" s="58"/>
      <c r="T2103" s="58"/>
    </row>
    <row r="2104">
      <c r="N2104" s="58"/>
      <c r="O2104" s="58"/>
      <c r="P2104" s="58"/>
      <c r="T2104" s="58"/>
    </row>
    <row r="2105">
      <c r="N2105" s="58"/>
      <c r="O2105" s="58"/>
      <c r="P2105" s="58"/>
      <c r="T2105" s="58"/>
    </row>
    <row r="2106">
      <c r="N2106" s="58"/>
      <c r="O2106" s="58"/>
      <c r="P2106" s="58"/>
      <c r="T2106" s="58"/>
    </row>
    <row r="2107">
      <c r="N2107" s="58"/>
      <c r="O2107" s="58"/>
      <c r="P2107" s="58"/>
      <c r="T2107" s="58"/>
    </row>
    <row r="2108">
      <c r="N2108" s="58"/>
      <c r="O2108" s="58"/>
      <c r="P2108" s="58"/>
      <c r="T2108" s="58"/>
    </row>
    <row r="2109">
      <c r="N2109" s="58"/>
      <c r="O2109" s="58"/>
      <c r="P2109" s="58"/>
      <c r="T2109" s="58"/>
    </row>
    <row r="2110">
      <c r="N2110" s="58"/>
      <c r="O2110" s="58"/>
      <c r="P2110" s="58"/>
      <c r="T2110" s="58"/>
    </row>
    <row r="2111">
      <c r="N2111" s="58"/>
      <c r="O2111" s="58"/>
      <c r="P2111" s="58"/>
      <c r="T2111" s="58"/>
    </row>
    <row r="2112">
      <c r="N2112" s="58"/>
      <c r="O2112" s="58"/>
      <c r="P2112" s="58"/>
      <c r="T2112" s="58"/>
    </row>
    <row r="2113">
      <c r="N2113" s="58"/>
      <c r="O2113" s="58"/>
      <c r="P2113" s="58"/>
      <c r="T2113" s="58"/>
    </row>
    <row r="2114">
      <c r="N2114" s="58"/>
      <c r="O2114" s="58"/>
      <c r="P2114" s="58"/>
      <c r="T2114" s="58"/>
    </row>
    <row r="2115">
      <c r="N2115" s="58"/>
      <c r="O2115" s="58"/>
      <c r="P2115" s="58"/>
      <c r="T2115" s="58"/>
    </row>
    <row r="2116">
      <c r="N2116" s="58"/>
      <c r="O2116" s="58"/>
      <c r="P2116" s="58"/>
      <c r="T2116" s="58"/>
    </row>
    <row r="2117">
      <c r="N2117" s="58"/>
      <c r="O2117" s="58"/>
      <c r="P2117" s="58"/>
      <c r="T2117" s="58"/>
    </row>
    <row r="2118">
      <c r="N2118" s="58"/>
      <c r="O2118" s="58"/>
      <c r="P2118" s="58"/>
      <c r="T2118" s="58"/>
    </row>
    <row r="2119">
      <c r="N2119" s="58"/>
      <c r="O2119" s="58"/>
      <c r="P2119" s="58"/>
      <c r="T2119" s="58"/>
    </row>
    <row r="2120">
      <c r="N2120" s="58"/>
      <c r="O2120" s="58"/>
      <c r="P2120" s="58"/>
      <c r="T2120" s="58"/>
    </row>
    <row r="2121">
      <c r="N2121" s="58"/>
      <c r="O2121" s="58"/>
      <c r="P2121" s="58"/>
      <c r="T2121" s="58"/>
    </row>
    <row r="2122">
      <c r="N2122" s="58"/>
      <c r="O2122" s="58"/>
      <c r="P2122" s="58"/>
      <c r="T2122" s="58"/>
    </row>
    <row r="2123">
      <c r="N2123" s="58"/>
      <c r="O2123" s="58"/>
      <c r="P2123" s="58"/>
      <c r="T2123" s="58"/>
    </row>
    <row r="2124">
      <c r="N2124" s="58"/>
      <c r="O2124" s="58"/>
      <c r="P2124" s="58"/>
      <c r="T2124" s="58"/>
    </row>
    <row r="2125">
      <c r="N2125" s="58"/>
      <c r="O2125" s="58"/>
      <c r="P2125" s="58"/>
      <c r="T2125" s="58"/>
    </row>
    <row r="2126">
      <c r="N2126" s="58"/>
      <c r="O2126" s="58"/>
      <c r="P2126" s="58"/>
      <c r="T2126" s="58"/>
    </row>
    <row r="2127">
      <c r="N2127" s="58"/>
      <c r="O2127" s="58"/>
      <c r="P2127" s="58"/>
      <c r="T2127" s="58"/>
    </row>
    <row r="2128">
      <c r="N2128" s="58"/>
      <c r="O2128" s="58"/>
      <c r="P2128" s="58"/>
      <c r="T2128" s="58"/>
    </row>
    <row r="2129">
      <c r="N2129" s="58"/>
      <c r="O2129" s="58"/>
      <c r="P2129" s="58"/>
      <c r="T2129" s="58"/>
    </row>
    <row r="2130">
      <c r="N2130" s="58"/>
      <c r="O2130" s="58"/>
      <c r="P2130" s="58"/>
      <c r="T2130" s="58"/>
    </row>
    <row r="2131">
      <c r="N2131" s="58"/>
      <c r="O2131" s="58"/>
      <c r="P2131" s="58"/>
      <c r="T2131" s="58"/>
    </row>
    <row r="2132">
      <c r="N2132" s="58"/>
      <c r="O2132" s="58"/>
      <c r="P2132" s="58"/>
      <c r="T2132" s="58"/>
    </row>
    <row r="2133">
      <c r="N2133" s="58"/>
      <c r="O2133" s="58"/>
      <c r="P2133" s="58"/>
      <c r="T2133" s="58"/>
    </row>
    <row r="2134">
      <c r="N2134" s="58"/>
      <c r="O2134" s="58"/>
      <c r="P2134" s="58"/>
      <c r="T2134" s="58"/>
    </row>
    <row r="2135">
      <c r="N2135" s="58"/>
      <c r="O2135" s="58"/>
      <c r="P2135" s="58"/>
      <c r="T2135" s="58"/>
    </row>
    <row r="2136">
      <c r="N2136" s="58"/>
      <c r="O2136" s="58"/>
      <c r="P2136" s="58"/>
      <c r="T2136" s="58"/>
    </row>
    <row r="2137">
      <c r="N2137" s="58"/>
      <c r="O2137" s="58"/>
      <c r="P2137" s="58"/>
      <c r="T2137" s="58"/>
    </row>
    <row r="2138">
      <c r="N2138" s="58"/>
      <c r="O2138" s="58"/>
      <c r="P2138" s="58"/>
      <c r="T2138" s="58"/>
    </row>
    <row r="2139">
      <c r="N2139" s="58"/>
      <c r="O2139" s="58"/>
      <c r="P2139" s="58"/>
      <c r="T2139" s="58"/>
    </row>
    <row r="2140">
      <c r="N2140" s="58"/>
      <c r="O2140" s="58"/>
      <c r="P2140" s="58"/>
      <c r="T2140" s="58"/>
    </row>
    <row r="2141">
      <c r="N2141" s="58"/>
      <c r="O2141" s="58"/>
      <c r="P2141" s="58"/>
      <c r="T2141" s="58"/>
    </row>
    <row r="2142">
      <c r="N2142" s="58"/>
      <c r="O2142" s="58"/>
      <c r="P2142" s="58"/>
      <c r="T2142" s="58"/>
    </row>
    <row r="2143">
      <c r="N2143" s="58"/>
      <c r="O2143" s="58"/>
      <c r="P2143" s="58"/>
      <c r="T2143" s="58"/>
    </row>
    <row r="2144">
      <c r="N2144" s="58"/>
      <c r="O2144" s="58"/>
      <c r="P2144" s="58"/>
      <c r="T2144" s="58"/>
    </row>
    <row r="2145">
      <c r="N2145" s="58"/>
      <c r="O2145" s="58"/>
      <c r="P2145" s="58"/>
      <c r="T2145" s="58"/>
    </row>
    <row r="2146">
      <c r="N2146" s="58"/>
      <c r="O2146" s="58"/>
      <c r="P2146" s="58"/>
      <c r="T2146" s="58"/>
    </row>
    <row r="2147">
      <c r="N2147" s="58"/>
      <c r="O2147" s="58"/>
      <c r="P2147" s="58"/>
      <c r="T2147" s="58"/>
    </row>
    <row r="2148">
      <c r="N2148" s="58"/>
      <c r="O2148" s="58"/>
      <c r="P2148" s="58"/>
      <c r="T2148" s="58"/>
    </row>
    <row r="2149">
      <c r="N2149" s="58"/>
      <c r="O2149" s="58"/>
      <c r="P2149" s="58"/>
      <c r="T2149" s="58"/>
    </row>
    <row r="2150">
      <c r="N2150" s="58"/>
      <c r="O2150" s="58"/>
      <c r="P2150" s="58"/>
      <c r="T2150" s="58"/>
    </row>
    <row r="2151">
      <c r="N2151" s="58"/>
      <c r="O2151" s="58"/>
      <c r="P2151" s="58"/>
      <c r="T2151" s="58"/>
    </row>
    <row r="2152">
      <c r="N2152" s="58"/>
      <c r="O2152" s="58"/>
      <c r="P2152" s="58"/>
      <c r="T2152" s="58"/>
    </row>
    <row r="2153">
      <c r="N2153" s="58"/>
      <c r="O2153" s="58"/>
      <c r="P2153" s="58"/>
      <c r="T2153" s="58"/>
    </row>
    <row r="2154">
      <c r="N2154" s="58"/>
      <c r="O2154" s="58"/>
      <c r="P2154" s="58"/>
      <c r="T2154" s="58"/>
    </row>
    <row r="2155">
      <c r="N2155" s="58"/>
      <c r="O2155" s="58"/>
      <c r="P2155" s="58"/>
      <c r="T2155" s="58"/>
    </row>
    <row r="2156">
      <c r="N2156" s="58"/>
      <c r="O2156" s="58"/>
      <c r="P2156" s="58"/>
      <c r="T2156" s="58"/>
    </row>
    <row r="2157">
      <c r="N2157" s="58"/>
      <c r="O2157" s="58"/>
      <c r="P2157" s="58"/>
      <c r="T2157" s="58"/>
    </row>
    <row r="2158">
      <c r="N2158" s="58"/>
      <c r="O2158" s="58"/>
      <c r="P2158" s="58"/>
      <c r="T2158" s="58"/>
    </row>
    <row r="2159">
      <c r="N2159" s="58"/>
      <c r="O2159" s="58"/>
      <c r="P2159" s="58"/>
      <c r="T2159" s="58"/>
    </row>
    <row r="2160">
      <c r="N2160" s="58"/>
      <c r="O2160" s="58"/>
      <c r="P2160" s="58"/>
      <c r="T2160" s="58"/>
    </row>
    <row r="2161">
      <c r="N2161" s="58"/>
      <c r="O2161" s="58"/>
      <c r="P2161" s="58"/>
      <c r="T2161" s="58"/>
    </row>
    <row r="2162">
      <c r="N2162" s="58"/>
      <c r="O2162" s="58"/>
      <c r="P2162" s="58"/>
      <c r="T2162" s="58"/>
    </row>
    <row r="2163">
      <c r="N2163" s="58"/>
      <c r="O2163" s="58"/>
      <c r="P2163" s="58"/>
      <c r="T2163" s="58"/>
    </row>
    <row r="2164">
      <c r="N2164" s="58"/>
      <c r="O2164" s="58"/>
      <c r="P2164" s="58"/>
      <c r="T2164" s="58"/>
    </row>
    <row r="2165">
      <c r="N2165" s="58"/>
      <c r="O2165" s="58"/>
      <c r="P2165" s="58"/>
      <c r="T2165" s="58"/>
    </row>
    <row r="2166">
      <c r="N2166" s="58"/>
      <c r="O2166" s="58"/>
      <c r="P2166" s="58"/>
      <c r="T2166" s="58"/>
    </row>
    <row r="2167">
      <c r="N2167" s="58"/>
      <c r="O2167" s="58"/>
      <c r="P2167" s="58"/>
      <c r="T2167" s="58"/>
    </row>
    <row r="2168">
      <c r="N2168" s="58"/>
      <c r="O2168" s="58"/>
      <c r="P2168" s="58"/>
      <c r="T2168" s="58"/>
    </row>
    <row r="2169">
      <c r="N2169" s="58"/>
      <c r="O2169" s="58"/>
      <c r="P2169" s="58"/>
      <c r="T2169" s="58"/>
    </row>
    <row r="2170">
      <c r="N2170" s="58"/>
      <c r="O2170" s="58"/>
      <c r="P2170" s="58"/>
      <c r="T2170" s="58"/>
    </row>
    <row r="2171">
      <c r="N2171" s="58"/>
      <c r="O2171" s="58"/>
      <c r="P2171" s="58"/>
      <c r="T2171" s="58"/>
    </row>
    <row r="2172">
      <c r="N2172" s="58"/>
      <c r="O2172" s="58"/>
      <c r="P2172" s="58"/>
      <c r="T2172" s="58"/>
    </row>
    <row r="2173">
      <c r="N2173" s="58"/>
      <c r="O2173" s="58"/>
      <c r="P2173" s="58"/>
      <c r="T2173" s="58"/>
    </row>
    <row r="2174">
      <c r="N2174" s="58"/>
      <c r="O2174" s="58"/>
      <c r="P2174" s="58"/>
      <c r="T2174" s="58"/>
    </row>
    <row r="2175">
      <c r="N2175" s="58"/>
      <c r="O2175" s="58"/>
      <c r="P2175" s="58"/>
      <c r="T2175" s="58"/>
    </row>
    <row r="2176">
      <c r="N2176" s="58"/>
      <c r="O2176" s="58"/>
      <c r="P2176" s="58"/>
      <c r="T2176" s="58"/>
    </row>
    <row r="2177">
      <c r="N2177" s="58"/>
      <c r="O2177" s="58"/>
      <c r="P2177" s="58"/>
      <c r="T2177" s="58"/>
    </row>
    <row r="2178">
      <c r="N2178" s="58"/>
      <c r="O2178" s="58"/>
      <c r="P2178" s="58"/>
      <c r="T2178" s="58"/>
    </row>
    <row r="2179">
      <c r="N2179" s="58"/>
      <c r="O2179" s="58"/>
      <c r="P2179" s="58"/>
      <c r="T2179" s="58"/>
    </row>
    <row r="2180">
      <c r="N2180" s="58"/>
      <c r="O2180" s="58"/>
      <c r="P2180" s="58"/>
      <c r="T2180" s="58"/>
    </row>
    <row r="2181">
      <c r="N2181" s="58"/>
      <c r="O2181" s="58"/>
      <c r="P2181" s="58"/>
      <c r="T2181" s="58"/>
    </row>
    <row r="2182">
      <c r="N2182" s="58"/>
      <c r="O2182" s="58"/>
      <c r="P2182" s="58"/>
      <c r="T2182" s="58"/>
    </row>
    <row r="2183">
      <c r="N2183" s="58"/>
      <c r="O2183" s="58"/>
      <c r="P2183" s="58"/>
      <c r="T2183" s="58"/>
    </row>
    <row r="2184">
      <c r="N2184" s="58"/>
      <c r="O2184" s="58"/>
      <c r="P2184" s="58"/>
      <c r="T2184" s="58"/>
    </row>
    <row r="2185">
      <c r="N2185" s="58"/>
      <c r="O2185" s="58"/>
      <c r="P2185" s="58"/>
      <c r="T2185" s="58"/>
    </row>
    <row r="2186">
      <c r="N2186" s="58"/>
      <c r="O2186" s="58"/>
      <c r="P2186" s="58"/>
      <c r="T2186" s="58"/>
    </row>
    <row r="2187">
      <c r="N2187" s="58"/>
      <c r="O2187" s="58"/>
      <c r="P2187" s="58"/>
      <c r="T2187" s="58"/>
    </row>
    <row r="2188">
      <c r="N2188" s="58"/>
      <c r="O2188" s="58"/>
      <c r="P2188" s="58"/>
      <c r="T2188" s="58"/>
    </row>
    <row r="2189">
      <c r="N2189" s="58"/>
      <c r="O2189" s="58"/>
      <c r="P2189" s="58"/>
      <c r="T2189" s="58"/>
    </row>
    <row r="2190">
      <c r="N2190" s="58"/>
      <c r="O2190" s="58"/>
      <c r="P2190" s="58"/>
      <c r="T2190" s="58"/>
    </row>
    <row r="2191">
      <c r="N2191" s="58"/>
      <c r="O2191" s="58"/>
      <c r="P2191" s="58"/>
      <c r="T2191" s="58"/>
    </row>
    <row r="2192">
      <c r="N2192" s="58"/>
      <c r="O2192" s="58"/>
      <c r="P2192" s="58"/>
      <c r="T2192" s="58"/>
    </row>
    <row r="2193">
      <c r="N2193" s="58"/>
      <c r="O2193" s="58"/>
      <c r="P2193" s="58"/>
      <c r="T2193" s="58"/>
    </row>
    <row r="2194">
      <c r="N2194" s="58"/>
      <c r="O2194" s="58"/>
      <c r="P2194" s="58"/>
      <c r="T2194" s="58"/>
    </row>
    <row r="2195">
      <c r="N2195" s="58"/>
      <c r="O2195" s="58"/>
      <c r="P2195" s="58"/>
      <c r="T2195" s="58"/>
    </row>
    <row r="2196">
      <c r="N2196" s="58"/>
      <c r="O2196" s="58"/>
      <c r="P2196" s="58"/>
      <c r="T2196" s="58"/>
    </row>
    <row r="2197">
      <c r="N2197" s="58"/>
      <c r="O2197" s="58"/>
      <c r="P2197" s="58"/>
      <c r="T2197" s="58"/>
    </row>
    <row r="2198">
      <c r="N2198" s="58"/>
      <c r="O2198" s="58"/>
      <c r="P2198" s="58"/>
      <c r="T2198" s="58"/>
    </row>
    <row r="2199">
      <c r="N2199" s="58"/>
      <c r="O2199" s="58"/>
      <c r="P2199" s="58"/>
      <c r="T2199" s="58"/>
    </row>
    <row r="2200">
      <c r="N2200" s="58"/>
      <c r="O2200" s="58"/>
      <c r="P2200" s="58"/>
      <c r="T2200" s="58"/>
    </row>
    <row r="2201">
      <c r="N2201" s="58"/>
      <c r="O2201" s="58"/>
      <c r="P2201" s="58"/>
      <c r="T2201" s="58"/>
    </row>
    <row r="2202">
      <c r="N2202" s="58"/>
      <c r="O2202" s="58"/>
      <c r="P2202" s="58"/>
      <c r="T2202" s="58"/>
    </row>
    <row r="2203">
      <c r="N2203" s="58"/>
      <c r="O2203" s="58"/>
      <c r="P2203" s="58"/>
      <c r="T2203" s="58"/>
    </row>
    <row r="2204">
      <c r="N2204" s="58"/>
      <c r="O2204" s="58"/>
      <c r="P2204" s="58"/>
      <c r="T2204" s="58"/>
    </row>
    <row r="2205">
      <c r="N2205" s="58"/>
      <c r="O2205" s="58"/>
      <c r="P2205" s="58"/>
      <c r="T2205" s="58"/>
    </row>
    <row r="2206">
      <c r="N2206" s="58"/>
      <c r="O2206" s="58"/>
      <c r="P2206" s="58"/>
      <c r="T2206" s="58"/>
    </row>
    <row r="2207">
      <c r="N2207" s="58"/>
      <c r="O2207" s="58"/>
      <c r="P2207" s="58"/>
      <c r="T2207" s="58"/>
    </row>
    <row r="2208">
      <c r="N2208" s="58"/>
      <c r="O2208" s="58"/>
      <c r="P2208" s="58"/>
      <c r="T2208" s="58"/>
    </row>
    <row r="2209">
      <c r="N2209" s="58"/>
      <c r="O2209" s="58"/>
      <c r="P2209" s="58"/>
      <c r="T2209" s="58"/>
    </row>
    <row r="2210">
      <c r="N2210" s="58"/>
      <c r="O2210" s="58"/>
      <c r="P2210" s="58"/>
      <c r="T2210" s="58"/>
    </row>
    <row r="2211">
      <c r="N2211" s="58"/>
      <c r="O2211" s="58"/>
      <c r="P2211" s="58"/>
      <c r="T2211" s="58"/>
    </row>
    <row r="2212">
      <c r="N2212" s="58"/>
      <c r="O2212" s="58"/>
      <c r="P2212" s="58"/>
      <c r="T2212" s="58"/>
    </row>
    <row r="2213">
      <c r="N2213" s="58"/>
      <c r="O2213" s="58"/>
      <c r="P2213" s="58"/>
      <c r="T2213" s="58"/>
    </row>
    <row r="2214">
      <c r="N2214" s="58"/>
      <c r="O2214" s="58"/>
      <c r="P2214" s="58"/>
      <c r="T2214" s="58"/>
    </row>
    <row r="2215">
      <c r="N2215" s="58"/>
      <c r="O2215" s="58"/>
      <c r="P2215" s="58"/>
      <c r="T2215" s="58"/>
    </row>
    <row r="2216">
      <c r="N2216" s="58"/>
      <c r="O2216" s="58"/>
      <c r="P2216" s="58"/>
      <c r="T2216" s="58"/>
    </row>
    <row r="2217">
      <c r="N2217" s="58"/>
      <c r="O2217" s="58"/>
      <c r="P2217" s="58"/>
      <c r="T2217" s="58"/>
    </row>
    <row r="2218">
      <c r="N2218" s="58"/>
      <c r="O2218" s="58"/>
      <c r="P2218" s="58"/>
      <c r="T2218" s="58"/>
    </row>
    <row r="2219">
      <c r="N2219" s="58"/>
      <c r="O2219" s="58"/>
      <c r="P2219" s="58"/>
      <c r="T2219" s="58"/>
    </row>
    <row r="2220">
      <c r="N2220" s="58"/>
      <c r="O2220" s="58"/>
      <c r="P2220" s="58"/>
      <c r="T2220" s="58"/>
    </row>
    <row r="2221">
      <c r="N2221" s="58"/>
      <c r="O2221" s="58"/>
      <c r="P2221" s="58"/>
      <c r="T2221" s="58"/>
    </row>
    <row r="2222">
      <c r="N2222" s="58"/>
      <c r="O2222" s="58"/>
      <c r="P2222" s="58"/>
      <c r="T2222" s="58"/>
    </row>
    <row r="2223">
      <c r="N2223" s="58"/>
      <c r="O2223" s="58"/>
      <c r="P2223" s="58"/>
      <c r="T2223" s="58"/>
    </row>
    <row r="2224">
      <c r="N2224" s="58"/>
      <c r="O2224" s="58"/>
      <c r="P2224" s="58"/>
      <c r="T2224" s="58"/>
    </row>
    <row r="2225">
      <c r="N2225" s="58"/>
      <c r="O2225" s="58"/>
      <c r="P2225" s="58"/>
      <c r="T2225" s="58"/>
    </row>
    <row r="2226">
      <c r="N2226" s="58"/>
      <c r="O2226" s="58"/>
      <c r="P2226" s="58"/>
      <c r="T2226" s="58"/>
    </row>
    <row r="2227">
      <c r="N2227" s="58"/>
      <c r="O2227" s="58"/>
      <c r="P2227" s="58"/>
      <c r="T2227" s="58"/>
    </row>
    <row r="2228">
      <c r="N2228" s="58"/>
      <c r="O2228" s="58"/>
      <c r="P2228" s="58"/>
      <c r="T2228" s="58"/>
    </row>
    <row r="2229">
      <c r="N2229" s="58"/>
      <c r="O2229" s="58"/>
      <c r="P2229" s="58"/>
      <c r="T2229" s="58"/>
    </row>
    <row r="2230">
      <c r="N2230" s="58"/>
      <c r="O2230" s="58"/>
      <c r="P2230" s="58"/>
      <c r="T2230" s="58"/>
    </row>
    <row r="2231">
      <c r="N2231" s="58"/>
      <c r="O2231" s="58"/>
      <c r="P2231" s="58"/>
      <c r="T2231" s="58"/>
    </row>
    <row r="2232">
      <c r="N2232" s="58"/>
      <c r="O2232" s="58"/>
      <c r="P2232" s="58"/>
      <c r="T2232" s="58"/>
    </row>
    <row r="2233">
      <c r="N2233" s="58"/>
      <c r="O2233" s="58"/>
      <c r="P2233" s="58"/>
      <c r="T2233" s="58"/>
    </row>
    <row r="2234">
      <c r="N2234" s="58"/>
      <c r="O2234" s="58"/>
      <c r="P2234" s="58"/>
      <c r="T2234" s="58"/>
    </row>
    <row r="2235">
      <c r="N2235" s="58"/>
      <c r="O2235" s="58"/>
      <c r="P2235" s="58"/>
      <c r="T2235" s="58"/>
    </row>
    <row r="2236">
      <c r="N2236" s="58"/>
      <c r="O2236" s="58"/>
      <c r="P2236" s="58"/>
      <c r="T2236" s="58"/>
    </row>
    <row r="2237">
      <c r="N2237" s="58"/>
      <c r="O2237" s="58"/>
      <c r="P2237" s="58"/>
      <c r="T2237" s="58"/>
    </row>
    <row r="2238">
      <c r="N2238" s="58"/>
      <c r="O2238" s="58"/>
      <c r="P2238" s="58"/>
      <c r="T2238" s="58"/>
    </row>
    <row r="2239">
      <c r="N2239" s="58"/>
      <c r="O2239" s="58"/>
      <c r="P2239" s="58"/>
      <c r="T2239" s="58"/>
    </row>
    <row r="2240">
      <c r="N2240" s="58"/>
      <c r="O2240" s="58"/>
      <c r="P2240" s="58"/>
      <c r="T2240" s="58"/>
    </row>
    <row r="2241">
      <c r="N2241" s="58"/>
      <c r="O2241" s="58"/>
      <c r="P2241" s="58"/>
      <c r="T2241" s="58"/>
    </row>
    <row r="2242">
      <c r="N2242" s="58"/>
      <c r="O2242" s="58"/>
      <c r="P2242" s="58"/>
      <c r="T2242" s="58"/>
    </row>
    <row r="2243">
      <c r="N2243" s="58"/>
      <c r="O2243" s="58"/>
      <c r="P2243" s="58"/>
      <c r="T2243" s="58"/>
    </row>
    <row r="2244">
      <c r="N2244" s="58"/>
      <c r="O2244" s="58"/>
      <c r="P2244" s="58"/>
      <c r="T2244" s="58"/>
    </row>
    <row r="2245">
      <c r="N2245" s="58"/>
      <c r="O2245" s="58"/>
      <c r="P2245" s="58"/>
      <c r="T2245" s="58"/>
    </row>
    <row r="2246">
      <c r="N2246" s="58"/>
      <c r="O2246" s="58"/>
      <c r="P2246" s="58"/>
      <c r="T2246" s="58"/>
    </row>
    <row r="2247">
      <c r="N2247" s="58"/>
      <c r="O2247" s="58"/>
      <c r="P2247" s="58"/>
      <c r="T2247" s="58"/>
    </row>
    <row r="2248">
      <c r="N2248" s="58"/>
      <c r="O2248" s="58"/>
      <c r="P2248" s="58"/>
      <c r="T2248" s="58"/>
    </row>
    <row r="2249">
      <c r="N2249" s="58"/>
      <c r="O2249" s="58"/>
      <c r="P2249" s="58"/>
      <c r="T2249" s="58"/>
    </row>
    <row r="2250">
      <c r="N2250" s="58"/>
      <c r="O2250" s="58"/>
      <c r="P2250" s="58"/>
      <c r="T2250" s="58"/>
    </row>
    <row r="2251">
      <c r="N2251" s="58"/>
      <c r="O2251" s="58"/>
      <c r="P2251" s="58"/>
      <c r="T2251" s="58"/>
    </row>
    <row r="2252">
      <c r="N2252" s="58"/>
      <c r="O2252" s="58"/>
      <c r="P2252" s="58"/>
      <c r="T2252" s="58"/>
    </row>
    <row r="2253">
      <c r="N2253" s="58"/>
      <c r="O2253" s="58"/>
      <c r="P2253" s="58"/>
      <c r="T2253" s="58"/>
    </row>
    <row r="2254">
      <c r="N2254" s="58"/>
      <c r="O2254" s="58"/>
      <c r="P2254" s="58"/>
      <c r="T2254" s="58"/>
    </row>
    <row r="2255">
      <c r="N2255" s="58"/>
      <c r="O2255" s="58"/>
      <c r="P2255" s="58"/>
      <c r="T2255" s="58"/>
    </row>
    <row r="2256">
      <c r="N2256" s="58"/>
      <c r="O2256" s="58"/>
      <c r="P2256" s="58"/>
      <c r="T2256" s="58"/>
    </row>
    <row r="2257">
      <c r="N2257" s="58"/>
      <c r="O2257" s="58"/>
      <c r="P2257" s="58"/>
      <c r="T2257" s="58"/>
    </row>
    <row r="2258">
      <c r="N2258" s="58"/>
      <c r="O2258" s="58"/>
      <c r="P2258" s="58"/>
      <c r="T2258" s="58"/>
    </row>
    <row r="2259">
      <c r="N2259" s="58"/>
      <c r="O2259" s="58"/>
      <c r="P2259" s="58"/>
      <c r="T2259" s="58"/>
    </row>
    <row r="2260">
      <c r="N2260" s="58"/>
      <c r="O2260" s="58"/>
      <c r="P2260" s="58"/>
      <c r="T2260" s="58"/>
    </row>
    <row r="2261">
      <c r="N2261" s="58"/>
      <c r="O2261" s="58"/>
      <c r="P2261" s="58"/>
      <c r="T2261" s="58"/>
    </row>
    <row r="2262">
      <c r="N2262" s="58"/>
      <c r="O2262" s="58"/>
      <c r="P2262" s="58"/>
      <c r="T2262" s="58"/>
    </row>
    <row r="2263">
      <c r="N2263" s="58"/>
      <c r="O2263" s="58"/>
      <c r="P2263" s="58"/>
      <c r="T2263" s="58"/>
    </row>
    <row r="2264">
      <c r="N2264" s="58"/>
      <c r="O2264" s="58"/>
      <c r="P2264" s="58"/>
      <c r="T2264" s="58"/>
    </row>
    <row r="2265">
      <c r="N2265" s="58"/>
      <c r="O2265" s="58"/>
      <c r="P2265" s="58"/>
      <c r="T2265" s="58"/>
    </row>
    <row r="2266">
      <c r="N2266" s="58"/>
      <c r="O2266" s="58"/>
      <c r="P2266" s="58"/>
      <c r="T2266" s="58"/>
    </row>
    <row r="2267">
      <c r="N2267" s="58"/>
      <c r="O2267" s="58"/>
      <c r="P2267" s="58"/>
      <c r="T2267" s="58"/>
    </row>
    <row r="2268">
      <c r="N2268" s="58"/>
      <c r="O2268" s="58"/>
      <c r="P2268" s="58"/>
      <c r="T2268" s="58"/>
    </row>
    <row r="2269">
      <c r="N2269" s="58"/>
      <c r="O2269" s="58"/>
      <c r="P2269" s="58"/>
      <c r="T2269" s="58"/>
    </row>
    <row r="2270">
      <c r="N2270" s="58"/>
      <c r="O2270" s="58"/>
      <c r="P2270" s="58"/>
      <c r="T2270" s="58"/>
    </row>
    <row r="2271">
      <c r="N2271" s="58"/>
      <c r="O2271" s="58"/>
      <c r="P2271" s="58"/>
      <c r="T2271" s="58"/>
    </row>
    <row r="2272">
      <c r="N2272" s="58"/>
      <c r="O2272" s="58"/>
      <c r="P2272" s="58"/>
      <c r="T2272" s="58"/>
    </row>
    <row r="2273">
      <c r="N2273" s="58"/>
      <c r="O2273" s="58"/>
      <c r="P2273" s="58"/>
      <c r="T2273" s="58"/>
    </row>
    <row r="2274">
      <c r="N2274" s="58"/>
      <c r="O2274" s="58"/>
      <c r="P2274" s="58"/>
      <c r="T2274" s="58"/>
    </row>
    <row r="2275">
      <c r="N2275" s="58"/>
      <c r="O2275" s="58"/>
      <c r="P2275" s="58"/>
      <c r="T2275" s="58"/>
    </row>
    <row r="2276">
      <c r="N2276" s="58"/>
      <c r="O2276" s="58"/>
      <c r="P2276" s="58"/>
      <c r="T2276" s="58"/>
    </row>
    <row r="2277">
      <c r="N2277" s="58"/>
      <c r="O2277" s="58"/>
      <c r="P2277" s="58"/>
      <c r="T2277" s="58"/>
    </row>
    <row r="2278">
      <c r="N2278" s="58"/>
      <c r="O2278" s="58"/>
      <c r="P2278" s="58"/>
      <c r="T2278" s="58"/>
    </row>
    <row r="2279">
      <c r="N2279" s="58"/>
      <c r="O2279" s="58"/>
      <c r="P2279" s="58"/>
      <c r="T2279" s="58"/>
    </row>
    <row r="2280">
      <c r="N2280" s="58"/>
      <c r="O2280" s="58"/>
      <c r="P2280" s="58"/>
      <c r="T2280" s="58"/>
    </row>
    <row r="2281">
      <c r="N2281" s="58"/>
      <c r="O2281" s="58"/>
      <c r="P2281" s="58"/>
      <c r="T2281" s="58"/>
    </row>
    <row r="2282">
      <c r="N2282" s="58"/>
      <c r="O2282" s="58"/>
      <c r="P2282" s="58"/>
      <c r="T2282" s="58"/>
    </row>
    <row r="2283">
      <c r="N2283" s="58"/>
      <c r="O2283" s="58"/>
      <c r="P2283" s="58"/>
      <c r="T2283" s="58"/>
    </row>
    <row r="2284">
      <c r="N2284" s="58"/>
      <c r="O2284" s="58"/>
      <c r="P2284" s="58"/>
      <c r="T2284" s="58"/>
    </row>
    <row r="2285">
      <c r="N2285" s="58"/>
      <c r="O2285" s="58"/>
      <c r="P2285" s="58"/>
      <c r="T2285" s="58"/>
    </row>
    <row r="2286">
      <c r="N2286" s="58"/>
      <c r="O2286" s="58"/>
      <c r="P2286" s="58"/>
      <c r="T2286" s="58"/>
    </row>
    <row r="2287">
      <c r="N2287" s="58"/>
      <c r="O2287" s="58"/>
      <c r="P2287" s="58"/>
      <c r="T2287" s="58"/>
    </row>
    <row r="2288">
      <c r="N2288" s="58"/>
      <c r="O2288" s="58"/>
      <c r="P2288" s="58"/>
      <c r="T2288" s="58"/>
    </row>
    <row r="2289">
      <c r="N2289" s="58"/>
      <c r="O2289" s="58"/>
      <c r="P2289" s="58"/>
      <c r="T2289" s="58"/>
    </row>
    <row r="2290">
      <c r="N2290" s="58"/>
      <c r="O2290" s="58"/>
      <c r="P2290" s="58"/>
      <c r="T2290" s="58"/>
    </row>
    <row r="2291">
      <c r="N2291" s="58"/>
      <c r="O2291" s="58"/>
      <c r="P2291" s="58"/>
      <c r="T2291" s="58"/>
    </row>
    <row r="2292">
      <c r="N2292" s="58"/>
      <c r="O2292" s="58"/>
      <c r="P2292" s="58"/>
      <c r="T2292" s="58"/>
    </row>
    <row r="2293">
      <c r="N2293" s="58"/>
      <c r="O2293" s="58"/>
      <c r="P2293" s="58"/>
      <c r="T2293" s="58"/>
    </row>
    <row r="2294">
      <c r="N2294" s="58"/>
      <c r="O2294" s="58"/>
      <c r="P2294" s="58"/>
      <c r="T2294" s="58"/>
    </row>
    <row r="2295">
      <c r="N2295" s="58"/>
      <c r="O2295" s="58"/>
      <c r="P2295" s="58"/>
      <c r="T2295" s="58"/>
    </row>
    <row r="2296">
      <c r="N2296" s="58"/>
      <c r="O2296" s="58"/>
      <c r="P2296" s="58"/>
      <c r="T2296" s="58"/>
    </row>
    <row r="2297">
      <c r="N2297" s="58"/>
      <c r="O2297" s="58"/>
      <c r="P2297" s="58"/>
      <c r="T2297" s="58"/>
    </row>
    <row r="2298">
      <c r="N2298" s="58"/>
      <c r="O2298" s="58"/>
      <c r="P2298" s="58"/>
      <c r="T2298" s="58"/>
    </row>
    <row r="2299">
      <c r="N2299" s="58"/>
      <c r="O2299" s="58"/>
      <c r="P2299" s="58"/>
      <c r="T2299" s="58"/>
    </row>
    <row r="2300">
      <c r="N2300" s="58"/>
      <c r="O2300" s="58"/>
      <c r="P2300" s="58"/>
      <c r="T2300" s="58"/>
    </row>
    <row r="2301">
      <c r="N2301" s="58"/>
      <c r="O2301" s="58"/>
      <c r="P2301" s="58"/>
      <c r="T2301" s="58"/>
    </row>
    <row r="2302">
      <c r="N2302" s="58"/>
      <c r="O2302" s="58"/>
      <c r="P2302" s="58"/>
      <c r="T2302" s="58"/>
    </row>
    <row r="2303">
      <c r="N2303" s="58"/>
      <c r="O2303" s="58"/>
      <c r="P2303" s="58"/>
      <c r="T2303" s="58"/>
    </row>
    <row r="2304">
      <c r="N2304" s="58"/>
      <c r="O2304" s="58"/>
      <c r="P2304" s="58"/>
      <c r="T2304" s="58"/>
    </row>
    <row r="2305">
      <c r="N2305" s="58"/>
      <c r="O2305" s="58"/>
      <c r="P2305" s="58"/>
      <c r="T2305" s="58"/>
    </row>
    <row r="2306">
      <c r="N2306" s="58"/>
      <c r="O2306" s="58"/>
      <c r="P2306" s="58"/>
      <c r="T2306" s="58"/>
    </row>
    <row r="2307">
      <c r="N2307" s="58"/>
      <c r="O2307" s="58"/>
      <c r="P2307" s="58"/>
      <c r="T2307" s="58"/>
    </row>
    <row r="2308">
      <c r="N2308" s="58"/>
      <c r="O2308" s="58"/>
      <c r="P2308" s="58"/>
      <c r="T2308" s="58"/>
    </row>
    <row r="2309">
      <c r="N2309" s="58"/>
      <c r="O2309" s="58"/>
      <c r="P2309" s="58"/>
      <c r="T2309" s="58"/>
    </row>
    <row r="2310">
      <c r="N2310" s="58"/>
      <c r="O2310" s="58"/>
      <c r="P2310" s="58"/>
      <c r="T2310" s="58"/>
    </row>
    <row r="2311">
      <c r="N2311" s="58"/>
      <c r="O2311" s="58"/>
      <c r="P2311" s="58"/>
      <c r="T2311" s="58"/>
    </row>
    <row r="2312">
      <c r="N2312" s="58"/>
      <c r="O2312" s="58"/>
      <c r="P2312" s="58"/>
      <c r="T2312" s="58"/>
    </row>
    <row r="2313">
      <c r="N2313" s="58"/>
      <c r="O2313" s="58"/>
      <c r="P2313" s="58"/>
      <c r="T2313" s="58"/>
    </row>
    <row r="2314">
      <c r="N2314" s="58"/>
      <c r="O2314" s="58"/>
      <c r="P2314" s="58"/>
      <c r="T2314" s="58"/>
    </row>
    <row r="2315">
      <c r="N2315" s="58"/>
      <c r="O2315" s="58"/>
      <c r="P2315" s="58"/>
      <c r="T2315" s="58"/>
    </row>
    <row r="2316">
      <c r="N2316" s="58"/>
      <c r="O2316" s="58"/>
      <c r="P2316" s="58"/>
      <c r="T2316" s="58"/>
    </row>
    <row r="2317">
      <c r="N2317" s="58"/>
      <c r="O2317" s="58"/>
      <c r="P2317" s="58"/>
      <c r="T2317" s="58"/>
    </row>
    <row r="2318">
      <c r="N2318" s="58"/>
      <c r="O2318" s="58"/>
      <c r="P2318" s="58"/>
      <c r="T2318" s="58"/>
    </row>
    <row r="2319">
      <c r="N2319" s="58"/>
      <c r="O2319" s="58"/>
      <c r="P2319" s="58"/>
      <c r="T2319" s="58"/>
    </row>
    <row r="2320">
      <c r="N2320" s="58"/>
      <c r="O2320" s="58"/>
      <c r="P2320" s="58"/>
      <c r="T2320" s="58"/>
    </row>
    <row r="2321">
      <c r="N2321" s="58"/>
      <c r="O2321" s="58"/>
      <c r="P2321" s="58"/>
      <c r="T2321" s="58"/>
    </row>
    <row r="2322">
      <c r="N2322" s="58"/>
      <c r="O2322" s="58"/>
      <c r="P2322" s="58"/>
      <c r="T2322" s="58"/>
    </row>
    <row r="2323">
      <c r="N2323" s="58"/>
      <c r="O2323" s="58"/>
      <c r="P2323" s="58"/>
      <c r="T2323" s="58"/>
    </row>
    <row r="2324">
      <c r="N2324" s="58"/>
      <c r="O2324" s="58"/>
      <c r="P2324" s="58"/>
      <c r="T2324" s="58"/>
    </row>
    <row r="2325">
      <c r="N2325" s="58"/>
      <c r="O2325" s="58"/>
      <c r="P2325" s="58"/>
      <c r="T2325" s="58"/>
    </row>
    <row r="2326">
      <c r="N2326" s="58"/>
      <c r="O2326" s="58"/>
      <c r="P2326" s="58"/>
      <c r="T2326" s="58"/>
    </row>
    <row r="2327">
      <c r="N2327" s="58"/>
      <c r="O2327" s="58"/>
      <c r="P2327" s="58"/>
      <c r="T2327" s="58"/>
    </row>
    <row r="2328">
      <c r="N2328" s="58"/>
      <c r="O2328" s="58"/>
      <c r="P2328" s="58"/>
      <c r="T2328" s="58"/>
    </row>
    <row r="2329">
      <c r="N2329" s="58"/>
      <c r="O2329" s="58"/>
      <c r="P2329" s="58"/>
      <c r="T2329" s="58"/>
    </row>
    <row r="2330">
      <c r="N2330" s="58"/>
      <c r="O2330" s="58"/>
      <c r="P2330" s="58"/>
      <c r="T2330" s="58"/>
    </row>
    <row r="2331">
      <c r="N2331" s="58"/>
      <c r="O2331" s="58"/>
      <c r="P2331" s="58"/>
      <c r="T2331" s="58"/>
    </row>
    <row r="2332">
      <c r="N2332" s="58"/>
      <c r="O2332" s="58"/>
      <c r="P2332" s="58"/>
      <c r="T2332" s="58"/>
    </row>
    <row r="2333">
      <c r="N2333" s="58"/>
      <c r="O2333" s="58"/>
      <c r="P2333" s="58"/>
      <c r="T2333" s="58"/>
    </row>
    <row r="2334">
      <c r="N2334" s="58"/>
      <c r="O2334" s="58"/>
      <c r="P2334" s="58"/>
      <c r="T2334" s="58"/>
    </row>
    <row r="2335">
      <c r="N2335" s="58"/>
      <c r="O2335" s="58"/>
      <c r="P2335" s="58"/>
      <c r="T2335" s="58"/>
    </row>
    <row r="2336">
      <c r="N2336" s="58"/>
      <c r="O2336" s="58"/>
      <c r="P2336" s="58"/>
      <c r="T2336" s="58"/>
    </row>
    <row r="2337">
      <c r="N2337" s="58"/>
      <c r="O2337" s="58"/>
      <c r="P2337" s="58"/>
      <c r="T2337" s="58"/>
    </row>
    <row r="2338">
      <c r="N2338" s="58"/>
      <c r="O2338" s="58"/>
      <c r="P2338" s="58"/>
      <c r="T2338" s="58"/>
    </row>
    <row r="2339">
      <c r="N2339" s="58"/>
      <c r="O2339" s="58"/>
      <c r="P2339" s="58"/>
      <c r="T2339" s="58"/>
    </row>
    <row r="2340">
      <c r="N2340" s="58"/>
      <c r="O2340" s="58"/>
      <c r="P2340" s="58"/>
      <c r="T2340" s="58"/>
    </row>
    <row r="2341">
      <c r="N2341" s="58"/>
      <c r="O2341" s="58"/>
      <c r="P2341" s="58"/>
      <c r="T2341" s="58"/>
    </row>
    <row r="2342">
      <c r="N2342" s="58"/>
      <c r="O2342" s="58"/>
      <c r="P2342" s="58"/>
      <c r="T2342" s="58"/>
    </row>
    <row r="2343">
      <c r="N2343" s="58"/>
      <c r="O2343" s="58"/>
      <c r="P2343" s="58"/>
      <c r="T2343" s="58"/>
    </row>
    <row r="2344">
      <c r="N2344" s="58"/>
      <c r="O2344" s="58"/>
      <c r="P2344" s="58"/>
      <c r="T2344" s="58"/>
    </row>
    <row r="2345">
      <c r="N2345" s="58"/>
      <c r="O2345" s="58"/>
      <c r="P2345" s="58"/>
      <c r="T2345" s="58"/>
    </row>
    <row r="2346">
      <c r="N2346" s="58"/>
      <c r="O2346" s="58"/>
      <c r="P2346" s="58"/>
      <c r="T2346" s="58"/>
    </row>
    <row r="2347">
      <c r="N2347" s="58"/>
      <c r="O2347" s="58"/>
      <c r="P2347" s="58"/>
      <c r="T2347" s="58"/>
    </row>
    <row r="2348">
      <c r="N2348" s="58"/>
      <c r="O2348" s="58"/>
      <c r="P2348" s="58"/>
      <c r="T2348" s="58"/>
    </row>
    <row r="2349">
      <c r="N2349" s="58"/>
      <c r="O2349" s="58"/>
      <c r="P2349" s="58"/>
      <c r="T2349" s="58"/>
    </row>
    <row r="2350">
      <c r="N2350" s="58"/>
      <c r="O2350" s="58"/>
      <c r="P2350" s="58"/>
      <c r="T2350" s="58"/>
    </row>
    <row r="2351">
      <c r="N2351" s="58"/>
      <c r="O2351" s="58"/>
      <c r="P2351" s="58"/>
      <c r="T2351" s="58"/>
    </row>
    <row r="2352">
      <c r="N2352" s="58"/>
      <c r="O2352" s="58"/>
      <c r="P2352" s="58"/>
      <c r="T2352" s="58"/>
    </row>
    <row r="2353">
      <c r="N2353" s="58"/>
      <c r="O2353" s="58"/>
      <c r="P2353" s="58"/>
      <c r="T2353" s="58"/>
    </row>
    <row r="2354">
      <c r="N2354" s="58"/>
      <c r="O2354" s="58"/>
      <c r="P2354" s="58"/>
      <c r="T2354" s="58"/>
    </row>
    <row r="2355">
      <c r="N2355" s="58"/>
      <c r="O2355" s="58"/>
      <c r="P2355" s="58"/>
      <c r="T2355" s="58"/>
    </row>
    <row r="2356">
      <c r="N2356" s="58"/>
      <c r="O2356" s="58"/>
      <c r="P2356" s="58"/>
      <c r="T2356" s="58"/>
    </row>
    <row r="2357">
      <c r="N2357" s="58"/>
      <c r="O2357" s="58"/>
      <c r="P2357" s="58"/>
      <c r="T2357" s="58"/>
    </row>
    <row r="2358">
      <c r="N2358" s="58"/>
      <c r="O2358" s="58"/>
      <c r="P2358" s="58"/>
      <c r="T2358" s="58"/>
    </row>
    <row r="2359">
      <c r="N2359" s="58"/>
      <c r="O2359" s="58"/>
      <c r="P2359" s="58"/>
      <c r="T2359" s="58"/>
    </row>
    <row r="2360">
      <c r="N2360" s="58"/>
      <c r="O2360" s="58"/>
      <c r="P2360" s="58"/>
      <c r="T2360" s="58"/>
    </row>
    <row r="2361">
      <c r="N2361" s="58"/>
      <c r="O2361" s="58"/>
      <c r="P2361" s="58"/>
      <c r="T2361" s="58"/>
    </row>
    <row r="2362">
      <c r="N2362" s="58"/>
      <c r="O2362" s="58"/>
      <c r="P2362" s="58"/>
      <c r="T2362" s="58"/>
    </row>
    <row r="2363">
      <c r="N2363" s="58"/>
      <c r="O2363" s="58"/>
      <c r="P2363" s="58"/>
      <c r="T2363" s="58"/>
    </row>
    <row r="2364">
      <c r="N2364" s="58"/>
      <c r="O2364" s="58"/>
      <c r="P2364" s="58"/>
      <c r="T2364" s="58"/>
    </row>
    <row r="2365">
      <c r="N2365" s="58"/>
      <c r="O2365" s="58"/>
      <c r="P2365" s="58"/>
      <c r="T2365" s="58"/>
    </row>
    <row r="2366">
      <c r="N2366" s="58"/>
      <c r="O2366" s="58"/>
      <c r="P2366" s="58"/>
      <c r="T2366" s="58"/>
    </row>
    <row r="2367">
      <c r="N2367" s="58"/>
      <c r="O2367" s="58"/>
      <c r="P2367" s="58"/>
      <c r="T2367" s="58"/>
    </row>
    <row r="2368">
      <c r="N2368" s="58"/>
      <c r="O2368" s="58"/>
      <c r="P2368" s="58"/>
      <c r="T2368" s="58"/>
    </row>
    <row r="2369">
      <c r="N2369" s="58"/>
      <c r="O2369" s="58"/>
      <c r="P2369" s="58"/>
      <c r="T2369" s="58"/>
    </row>
    <row r="2370">
      <c r="N2370" s="58"/>
      <c r="O2370" s="58"/>
      <c r="P2370" s="58"/>
      <c r="T2370" s="58"/>
    </row>
    <row r="2371">
      <c r="N2371" s="58"/>
      <c r="O2371" s="58"/>
      <c r="P2371" s="58"/>
      <c r="T2371" s="58"/>
    </row>
    <row r="2372">
      <c r="N2372" s="58"/>
      <c r="O2372" s="58"/>
      <c r="P2372" s="58"/>
      <c r="T2372" s="58"/>
    </row>
    <row r="2373">
      <c r="N2373" s="58"/>
      <c r="O2373" s="58"/>
      <c r="P2373" s="58"/>
      <c r="T2373" s="58"/>
    </row>
    <row r="2374">
      <c r="N2374" s="58"/>
      <c r="O2374" s="58"/>
      <c r="P2374" s="58"/>
      <c r="T2374" s="58"/>
    </row>
    <row r="2375">
      <c r="N2375" s="58"/>
      <c r="O2375" s="58"/>
      <c r="P2375" s="58"/>
      <c r="T2375" s="58"/>
    </row>
    <row r="2376">
      <c r="N2376" s="58"/>
      <c r="O2376" s="58"/>
      <c r="P2376" s="58"/>
      <c r="T2376" s="58"/>
    </row>
    <row r="2377">
      <c r="N2377" s="58"/>
      <c r="O2377" s="58"/>
      <c r="P2377" s="58"/>
      <c r="T2377" s="58"/>
    </row>
    <row r="2378">
      <c r="N2378" s="58"/>
      <c r="O2378" s="58"/>
      <c r="P2378" s="58"/>
      <c r="T2378" s="58"/>
    </row>
    <row r="2379">
      <c r="N2379" s="58"/>
      <c r="O2379" s="58"/>
      <c r="P2379" s="58"/>
      <c r="T2379" s="58"/>
    </row>
    <row r="2380">
      <c r="N2380" s="58"/>
      <c r="O2380" s="58"/>
      <c r="P2380" s="58"/>
      <c r="T2380" s="58"/>
    </row>
    <row r="2381">
      <c r="N2381" s="58"/>
      <c r="O2381" s="58"/>
      <c r="P2381" s="58"/>
      <c r="T2381" s="58"/>
    </row>
    <row r="2382">
      <c r="N2382" s="58"/>
      <c r="O2382" s="58"/>
      <c r="P2382" s="58"/>
      <c r="T2382" s="58"/>
    </row>
    <row r="2383">
      <c r="N2383" s="58"/>
      <c r="O2383" s="58"/>
      <c r="P2383" s="58"/>
      <c r="T2383" s="58"/>
    </row>
    <row r="2384">
      <c r="N2384" s="58"/>
      <c r="O2384" s="58"/>
      <c r="P2384" s="58"/>
      <c r="T2384" s="58"/>
    </row>
    <row r="2385">
      <c r="N2385" s="58"/>
      <c r="O2385" s="58"/>
      <c r="P2385" s="58"/>
      <c r="T2385" s="58"/>
    </row>
    <row r="2386">
      <c r="N2386" s="58"/>
      <c r="O2386" s="58"/>
      <c r="P2386" s="58"/>
      <c r="T2386" s="58"/>
    </row>
    <row r="2387">
      <c r="N2387" s="58"/>
      <c r="O2387" s="58"/>
      <c r="P2387" s="58"/>
      <c r="T2387" s="58"/>
    </row>
    <row r="2388">
      <c r="N2388" s="58"/>
      <c r="O2388" s="58"/>
      <c r="P2388" s="58"/>
      <c r="T2388" s="58"/>
    </row>
    <row r="2389">
      <c r="N2389" s="58"/>
      <c r="O2389" s="58"/>
      <c r="P2389" s="58"/>
      <c r="T2389" s="58"/>
    </row>
    <row r="2390">
      <c r="N2390" s="58"/>
      <c r="O2390" s="58"/>
      <c r="P2390" s="58"/>
      <c r="T2390" s="58"/>
    </row>
    <row r="2391">
      <c r="N2391" s="58"/>
      <c r="O2391" s="58"/>
      <c r="P2391" s="58"/>
      <c r="T2391" s="58"/>
    </row>
    <row r="2392">
      <c r="N2392" s="58"/>
      <c r="O2392" s="58"/>
      <c r="P2392" s="58"/>
      <c r="T2392" s="58"/>
    </row>
    <row r="2393">
      <c r="N2393" s="58"/>
      <c r="O2393" s="58"/>
      <c r="P2393" s="58"/>
      <c r="T2393" s="58"/>
    </row>
    <row r="2394">
      <c r="N2394" s="58"/>
      <c r="O2394" s="58"/>
      <c r="P2394" s="58"/>
      <c r="T2394" s="58"/>
    </row>
    <row r="2395">
      <c r="N2395" s="58"/>
      <c r="O2395" s="58"/>
      <c r="P2395" s="58"/>
      <c r="T2395" s="58"/>
    </row>
    <row r="2396">
      <c r="N2396" s="58"/>
      <c r="O2396" s="58"/>
      <c r="P2396" s="58"/>
      <c r="T2396" s="58"/>
    </row>
    <row r="2397">
      <c r="N2397" s="58"/>
      <c r="O2397" s="58"/>
      <c r="P2397" s="58"/>
      <c r="T2397" s="58"/>
    </row>
    <row r="2398">
      <c r="N2398" s="58"/>
      <c r="O2398" s="58"/>
      <c r="P2398" s="58"/>
      <c r="T2398" s="58"/>
    </row>
    <row r="2399">
      <c r="N2399" s="58"/>
      <c r="O2399" s="58"/>
      <c r="P2399" s="58"/>
      <c r="T2399" s="58"/>
    </row>
    <row r="2400">
      <c r="N2400" s="58"/>
      <c r="O2400" s="58"/>
      <c r="P2400" s="58"/>
      <c r="T2400" s="58"/>
    </row>
    <row r="2401">
      <c r="N2401" s="58"/>
      <c r="O2401" s="58"/>
      <c r="P2401" s="58"/>
      <c r="T2401" s="58"/>
    </row>
    <row r="2402">
      <c r="N2402" s="58"/>
      <c r="O2402" s="58"/>
      <c r="P2402" s="58"/>
      <c r="T2402" s="58"/>
    </row>
    <row r="2403">
      <c r="N2403" s="58"/>
      <c r="O2403" s="58"/>
      <c r="P2403" s="58"/>
      <c r="T2403" s="58"/>
    </row>
    <row r="2404">
      <c r="N2404" s="58"/>
      <c r="O2404" s="58"/>
      <c r="P2404" s="58"/>
      <c r="T2404" s="58"/>
    </row>
    <row r="2405">
      <c r="N2405" s="58"/>
      <c r="O2405" s="58"/>
      <c r="P2405" s="58"/>
      <c r="T2405" s="58"/>
    </row>
    <row r="2406">
      <c r="N2406" s="58"/>
      <c r="O2406" s="58"/>
      <c r="P2406" s="58"/>
      <c r="T2406" s="58"/>
    </row>
    <row r="2407">
      <c r="N2407" s="58"/>
      <c r="O2407" s="58"/>
      <c r="P2407" s="58"/>
      <c r="T2407" s="58"/>
    </row>
    <row r="2408">
      <c r="N2408" s="58"/>
      <c r="O2408" s="58"/>
      <c r="P2408" s="58"/>
      <c r="T2408" s="58"/>
    </row>
    <row r="2409">
      <c r="N2409" s="58"/>
      <c r="O2409" s="58"/>
      <c r="P2409" s="58"/>
      <c r="T2409" s="58"/>
    </row>
    <row r="2410">
      <c r="N2410" s="58"/>
      <c r="O2410" s="58"/>
      <c r="P2410" s="58"/>
      <c r="T2410" s="58"/>
    </row>
    <row r="2411">
      <c r="N2411" s="58"/>
      <c r="O2411" s="58"/>
      <c r="P2411" s="58"/>
      <c r="T2411" s="58"/>
    </row>
    <row r="2412">
      <c r="N2412" s="58"/>
      <c r="O2412" s="58"/>
      <c r="P2412" s="58"/>
      <c r="T2412" s="58"/>
    </row>
    <row r="2413">
      <c r="N2413" s="58"/>
      <c r="O2413" s="58"/>
      <c r="P2413" s="58"/>
      <c r="T2413" s="58"/>
    </row>
    <row r="2414">
      <c r="N2414" s="58"/>
      <c r="O2414" s="58"/>
      <c r="P2414" s="58"/>
      <c r="T2414" s="58"/>
    </row>
    <row r="2415">
      <c r="N2415" s="58"/>
      <c r="O2415" s="58"/>
      <c r="P2415" s="58"/>
      <c r="T2415" s="58"/>
    </row>
    <row r="2416">
      <c r="N2416" s="58"/>
      <c r="O2416" s="58"/>
      <c r="P2416" s="58"/>
      <c r="T2416" s="58"/>
    </row>
    <row r="2417">
      <c r="N2417" s="58"/>
      <c r="O2417" s="58"/>
      <c r="P2417" s="58"/>
      <c r="T2417" s="58"/>
    </row>
    <row r="2418">
      <c r="N2418" s="58"/>
      <c r="O2418" s="58"/>
      <c r="P2418" s="58"/>
      <c r="T2418" s="58"/>
    </row>
    <row r="2419">
      <c r="N2419" s="58"/>
      <c r="O2419" s="58"/>
      <c r="P2419" s="58"/>
      <c r="T2419" s="58"/>
    </row>
    <row r="2420">
      <c r="N2420" s="58"/>
      <c r="O2420" s="58"/>
      <c r="P2420" s="58"/>
      <c r="T2420" s="58"/>
    </row>
    <row r="2421">
      <c r="N2421" s="58"/>
      <c r="O2421" s="58"/>
      <c r="P2421" s="58"/>
      <c r="T2421" s="58"/>
    </row>
    <row r="2422">
      <c r="N2422" s="58"/>
      <c r="O2422" s="58"/>
      <c r="P2422" s="58"/>
      <c r="T2422" s="58"/>
    </row>
    <row r="2423">
      <c r="N2423" s="58"/>
      <c r="O2423" s="58"/>
      <c r="P2423" s="58"/>
      <c r="T2423" s="58"/>
    </row>
    <row r="2424">
      <c r="N2424" s="58"/>
      <c r="O2424" s="58"/>
      <c r="P2424" s="58"/>
      <c r="T2424" s="58"/>
    </row>
    <row r="2425">
      <c r="N2425" s="58"/>
      <c r="O2425" s="58"/>
      <c r="P2425" s="58"/>
      <c r="T2425" s="58"/>
    </row>
    <row r="2426">
      <c r="N2426" s="58"/>
      <c r="O2426" s="58"/>
      <c r="P2426" s="58"/>
      <c r="T2426" s="58"/>
    </row>
    <row r="2427">
      <c r="N2427" s="58"/>
      <c r="O2427" s="58"/>
      <c r="P2427" s="58"/>
      <c r="T2427" s="58"/>
    </row>
    <row r="2428">
      <c r="N2428" s="58"/>
      <c r="O2428" s="58"/>
      <c r="P2428" s="58"/>
      <c r="T2428" s="58"/>
    </row>
    <row r="2429">
      <c r="N2429" s="58"/>
      <c r="O2429" s="58"/>
      <c r="P2429" s="58"/>
      <c r="T2429" s="58"/>
    </row>
    <row r="2430">
      <c r="N2430" s="58"/>
      <c r="O2430" s="58"/>
      <c r="P2430" s="58"/>
      <c r="T2430" s="58"/>
    </row>
    <row r="2431">
      <c r="N2431" s="58"/>
      <c r="O2431" s="58"/>
      <c r="P2431" s="58"/>
      <c r="T2431" s="58"/>
    </row>
    <row r="2432">
      <c r="N2432" s="58"/>
      <c r="O2432" s="58"/>
      <c r="P2432" s="58"/>
      <c r="T2432" s="58"/>
    </row>
    <row r="2433">
      <c r="N2433" s="58"/>
      <c r="O2433" s="58"/>
      <c r="P2433" s="58"/>
      <c r="T2433" s="58"/>
    </row>
    <row r="2434">
      <c r="N2434" s="58"/>
      <c r="O2434" s="58"/>
      <c r="P2434" s="58"/>
      <c r="T2434" s="58"/>
    </row>
    <row r="2435">
      <c r="N2435" s="58"/>
      <c r="O2435" s="58"/>
      <c r="P2435" s="58"/>
      <c r="T2435" s="58"/>
    </row>
    <row r="2436">
      <c r="N2436" s="58"/>
      <c r="O2436" s="58"/>
      <c r="P2436" s="58"/>
      <c r="T2436" s="58"/>
    </row>
    <row r="2437">
      <c r="N2437" s="58"/>
      <c r="O2437" s="58"/>
      <c r="P2437" s="58"/>
      <c r="T2437" s="58"/>
    </row>
    <row r="2438">
      <c r="N2438" s="58"/>
      <c r="O2438" s="58"/>
      <c r="P2438" s="58"/>
      <c r="T2438" s="58"/>
    </row>
    <row r="2439">
      <c r="N2439" s="58"/>
      <c r="O2439" s="58"/>
      <c r="P2439" s="58"/>
      <c r="T2439" s="58"/>
    </row>
    <row r="2440">
      <c r="N2440" s="58"/>
      <c r="O2440" s="58"/>
      <c r="P2440" s="58"/>
      <c r="T2440" s="58"/>
    </row>
    <row r="2441">
      <c r="N2441" s="58"/>
      <c r="O2441" s="58"/>
      <c r="P2441" s="58"/>
      <c r="T2441" s="58"/>
    </row>
    <row r="2442">
      <c r="N2442" s="58"/>
      <c r="O2442" s="58"/>
      <c r="P2442" s="58"/>
      <c r="T2442" s="58"/>
    </row>
    <row r="2443">
      <c r="N2443" s="58"/>
      <c r="O2443" s="58"/>
      <c r="P2443" s="58"/>
      <c r="T2443" s="58"/>
    </row>
    <row r="2444">
      <c r="N2444" s="58"/>
      <c r="O2444" s="58"/>
      <c r="P2444" s="58"/>
      <c r="T2444" s="58"/>
    </row>
    <row r="2445">
      <c r="N2445" s="58"/>
      <c r="O2445" s="58"/>
      <c r="P2445" s="58"/>
      <c r="T2445" s="58"/>
    </row>
    <row r="2446">
      <c r="N2446" s="58"/>
      <c r="O2446" s="58"/>
      <c r="P2446" s="58"/>
      <c r="T2446" s="58"/>
    </row>
    <row r="2447">
      <c r="N2447" s="58"/>
      <c r="O2447" s="58"/>
      <c r="P2447" s="58"/>
      <c r="T2447" s="58"/>
    </row>
    <row r="2448">
      <c r="N2448" s="58"/>
      <c r="O2448" s="58"/>
      <c r="P2448" s="58"/>
      <c r="T2448" s="58"/>
    </row>
    <row r="2449">
      <c r="N2449" s="58"/>
      <c r="O2449" s="58"/>
      <c r="P2449" s="58"/>
      <c r="T2449" s="58"/>
    </row>
    <row r="2450">
      <c r="N2450" s="58"/>
      <c r="O2450" s="58"/>
      <c r="P2450" s="58"/>
      <c r="T2450" s="58"/>
    </row>
    <row r="2451">
      <c r="N2451" s="58"/>
      <c r="O2451" s="58"/>
      <c r="P2451" s="58"/>
      <c r="T2451" s="58"/>
    </row>
    <row r="2452">
      <c r="N2452" s="58"/>
      <c r="O2452" s="58"/>
      <c r="P2452" s="58"/>
      <c r="T2452" s="58"/>
    </row>
    <row r="2453">
      <c r="N2453" s="58"/>
      <c r="O2453" s="58"/>
      <c r="P2453" s="58"/>
      <c r="T2453" s="58"/>
    </row>
    <row r="2454">
      <c r="N2454" s="58"/>
      <c r="O2454" s="58"/>
      <c r="P2454" s="58"/>
      <c r="T2454" s="58"/>
    </row>
    <row r="2455">
      <c r="N2455" s="58"/>
      <c r="O2455" s="58"/>
      <c r="P2455" s="58"/>
      <c r="T2455" s="58"/>
    </row>
    <row r="2456">
      <c r="N2456" s="58"/>
      <c r="O2456" s="58"/>
      <c r="P2456" s="58"/>
      <c r="T2456" s="58"/>
    </row>
    <row r="2457">
      <c r="N2457" s="58"/>
      <c r="O2457" s="58"/>
      <c r="P2457" s="58"/>
      <c r="T2457" s="58"/>
    </row>
    <row r="2458">
      <c r="N2458" s="58"/>
      <c r="O2458" s="58"/>
      <c r="P2458" s="58"/>
      <c r="T2458" s="58"/>
    </row>
    <row r="2459">
      <c r="N2459" s="58"/>
      <c r="O2459" s="58"/>
      <c r="P2459" s="58"/>
      <c r="T2459" s="58"/>
    </row>
    <row r="2460">
      <c r="N2460" s="58"/>
      <c r="O2460" s="58"/>
      <c r="P2460" s="58"/>
      <c r="T2460" s="58"/>
    </row>
    <row r="2461">
      <c r="N2461" s="58"/>
      <c r="O2461" s="58"/>
      <c r="P2461" s="58"/>
      <c r="T2461" s="58"/>
    </row>
    <row r="2462">
      <c r="N2462" s="58"/>
      <c r="O2462" s="58"/>
      <c r="P2462" s="58"/>
      <c r="T2462" s="58"/>
    </row>
    <row r="2463">
      <c r="N2463" s="58"/>
      <c r="O2463" s="58"/>
      <c r="P2463" s="58"/>
      <c r="T2463" s="58"/>
    </row>
    <row r="2464">
      <c r="N2464" s="58"/>
      <c r="O2464" s="58"/>
      <c r="P2464" s="58"/>
      <c r="T2464" s="58"/>
    </row>
    <row r="2465">
      <c r="N2465" s="58"/>
      <c r="O2465" s="58"/>
      <c r="P2465" s="58"/>
      <c r="T2465" s="58"/>
    </row>
    <row r="2466">
      <c r="N2466" s="58"/>
      <c r="O2466" s="58"/>
      <c r="P2466" s="58"/>
      <c r="T2466" s="58"/>
    </row>
    <row r="2467">
      <c r="N2467" s="58"/>
      <c r="O2467" s="58"/>
      <c r="P2467" s="58"/>
      <c r="T2467" s="58"/>
    </row>
    <row r="2468">
      <c r="N2468" s="58"/>
      <c r="O2468" s="58"/>
      <c r="P2468" s="58"/>
      <c r="T2468" s="58"/>
    </row>
    <row r="2469">
      <c r="N2469" s="58"/>
      <c r="O2469" s="58"/>
      <c r="P2469" s="58"/>
      <c r="T2469" s="58"/>
    </row>
    <row r="2470">
      <c r="N2470" s="58"/>
      <c r="O2470" s="58"/>
      <c r="P2470" s="58"/>
      <c r="T2470" s="58"/>
    </row>
    <row r="2471">
      <c r="N2471" s="58"/>
      <c r="O2471" s="58"/>
      <c r="P2471" s="58"/>
      <c r="T2471" s="58"/>
    </row>
    <row r="2472">
      <c r="N2472" s="58"/>
      <c r="O2472" s="58"/>
      <c r="P2472" s="58"/>
      <c r="T2472" s="58"/>
    </row>
    <row r="2473">
      <c r="N2473" s="58"/>
      <c r="O2473" s="58"/>
      <c r="P2473" s="58"/>
      <c r="T2473" s="58"/>
    </row>
    <row r="2474">
      <c r="N2474" s="58"/>
      <c r="O2474" s="58"/>
      <c r="P2474" s="58"/>
      <c r="T2474" s="58"/>
    </row>
    <row r="2475">
      <c r="N2475" s="58"/>
      <c r="O2475" s="58"/>
      <c r="P2475" s="58"/>
      <c r="T2475" s="58"/>
    </row>
    <row r="2476">
      <c r="N2476" s="58"/>
      <c r="O2476" s="58"/>
      <c r="P2476" s="58"/>
      <c r="T2476" s="58"/>
    </row>
    <row r="2477">
      <c r="N2477" s="58"/>
      <c r="O2477" s="58"/>
      <c r="P2477" s="58"/>
      <c r="T2477" s="58"/>
    </row>
    <row r="2478">
      <c r="N2478" s="58"/>
      <c r="O2478" s="58"/>
      <c r="P2478" s="58"/>
      <c r="T2478" s="58"/>
    </row>
    <row r="2479">
      <c r="N2479" s="58"/>
      <c r="O2479" s="58"/>
      <c r="P2479" s="58"/>
      <c r="T2479" s="58"/>
    </row>
    <row r="2480">
      <c r="N2480" s="58"/>
      <c r="O2480" s="58"/>
      <c r="P2480" s="58"/>
      <c r="T2480" s="58"/>
    </row>
    <row r="2481">
      <c r="N2481" s="58"/>
      <c r="O2481" s="58"/>
      <c r="P2481" s="58"/>
      <c r="T2481" s="58"/>
    </row>
    <row r="2482">
      <c r="N2482" s="58"/>
      <c r="O2482" s="58"/>
      <c r="P2482" s="58"/>
      <c r="T2482" s="58"/>
    </row>
    <row r="2483">
      <c r="N2483" s="58"/>
      <c r="O2483" s="58"/>
      <c r="P2483" s="58"/>
      <c r="T2483" s="58"/>
    </row>
    <row r="2484">
      <c r="N2484" s="58"/>
      <c r="O2484" s="58"/>
      <c r="P2484" s="58"/>
      <c r="T2484" s="58"/>
    </row>
    <row r="2485">
      <c r="N2485" s="58"/>
      <c r="O2485" s="58"/>
      <c r="P2485" s="58"/>
      <c r="T2485" s="58"/>
    </row>
    <row r="2486">
      <c r="N2486" s="58"/>
      <c r="O2486" s="58"/>
      <c r="P2486" s="58"/>
      <c r="T2486" s="58"/>
    </row>
    <row r="2487">
      <c r="N2487" s="58"/>
      <c r="O2487" s="58"/>
      <c r="P2487" s="58"/>
      <c r="T2487" s="58"/>
    </row>
    <row r="2488">
      <c r="N2488" s="58"/>
      <c r="O2488" s="58"/>
      <c r="P2488" s="58"/>
      <c r="T2488" s="58"/>
    </row>
    <row r="2489">
      <c r="N2489" s="58"/>
      <c r="O2489" s="58"/>
      <c r="P2489" s="58"/>
      <c r="T2489" s="58"/>
    </row>
    <row r="2490">
      <c r="N2490" s="58"/>
      <c r="O2490" s="58"/>
      <c r="P2490" s="58"/>
      <c r="T2490" s="58"/>
    </row>
    <row r="2491">
      <c r="N2491" s="58"/>
      <c r="O2491" s="58"/>
      <c r="P2491" s="58"/>
      <c r="T2491" s="58"/>
    </row>
    <row r="2492">
      <c r="N2492" s="58"/>
      <c r="O2492" s="58"/>
      <c r="P2492" s="58"/>
      <c r="T2492" s="58"/>
    </row>
    <row r="2493">
      <c r="N2493" s="58"/>
      <c r="O2493" s="58"/>
      <c r="P2493" s="58"/>
      <c r="T2493" s="58"/>
    </row>
    <row r="2494">
      <c r="N2494" s="58"/>
      <c r="O2494" s="58"/>
      <c r="P2494" s="58"/>
      <c r="T2494" s="58"/>
    </row>
    <row r="2495">
      <c r="N2495" s="58"/>
      <c r="O2495" s="58"/>
      <c r="P2495" s="58"/>
      <c r="T2495" s="58"/>
    </row>
    <row r="2496">
      <c r="N2496" s="58"/>
      <c r="O2496" s="58"/>
      <c r="P2496" s="58"/>
      <c r="T2496" s="58"/>
    </row>
    <row r="2497">
      <c r="N2497" s="58"/>
      <c r="O2497" s="58"/>
      <c r="P2497" s="58"/>
      <c r="T2497" s="58"/>
    </row>
    <row r="2498">
      <c r="N2498" s="58"/>
      <c r="O2498" s="58"/>
      <c r="P2498" s="58"/>
      <c r="T2498" s="58"/>
    </row>
    <row r="2499">
      <c r="N2499" s="58"/>
      <c r="O2499" s="58"/>
      <c r="P2499" s="58"/>
      <c r="T2499" s="58"/>
    </row>
    <row r="2500">
      <c r="N2500" s="58"/>
      <c r="O2500" s="58"/>
      <c r="P2500" s="58"/>
      <c r="T2500" s="58"/>
    </row>
    <row r="2501">
      <c r="N2501" s="58"/>
      <c r="O2501" s="58"/>
      <c r="P2501" s="58"/>
      <c r="T2501" s="58"/>
    </row>
    <row r="2502">
      <c r="N2502" s="58"/>
      <c r="O2502" s="58"/>
      <c r="P2502" s="58"/>
      <c r="T2502" s="58"/>
    </row>
    <row r="2503">
      <c r="N2503" s="58"/>
      <c r="O2503" s="58"/>
      <c r="P2503" s="58"/>
      <c r="T2503" s="58"/>
    </row>
    <row r="2504">
      <c r="N2504" s="58"/>
      <c r="O2504" s="58"/>
      <c r="P2504" s="58"/>
      <c r="T2504" s="58"/>
    </row>
    <row r="2505">
      <c r="N2505" s="58"/>
      <c r="O2505" s="58"/>
      <c r="P2505" s="58"/>
      <c r="T2505" s="58"/>
    </row>
    <row r="2506">
      <c r="N2506" s="58"/>
      <c r="O2506" s="58"/>
      <c r="P2506" s="58"/>
      <c r="T2506" s="58"/>
    </row>
    <row r="2507">
      <c r="N2507" s="58"/>
      <c r="O2507" s="58"/>
      <c r="P2507" s="58"/>
      <c r="T2507" s="58"/>
    </row>
    <row r="2508">
      <c r="N2508" s="58"/>
      <c r="O2508" s="58"/>
      <c r="P2508" s="58"/>
      <c r="T2508" s="58"/>
    </row>
    <row r="2509">
      <c r="N2509" s="58"/>
      <c r="O2509" s="58"/>
      <c r="P2509" s="58"/>
      <c r="T2509" s="58"/>
    </row>
    <row r="2510">
      <c r="N2510" s="58"/>
      <c r="O2510" s="58"/>
      <c r="P2510" s="58"/>
      <c r="T2510" s="58"/>
    </row>
    <row r="2511">
      <c r="N2511" s="58"/>
      <c r="O2511" s="58"/>
      <c r="P2511" s="58"/>
      <c r="T2511" s="58"/>
    </row>
    <row r="2512">
      <c r="N2512" s="58"/>
      <c r="O2512" s="58"/>
      <c r="P2512" s="58"/>
      <c r="T2512" s="58"/>
    </row>
    <row r="2513">
      <c r="N2513" s="58"/>
      <c r="O2513" s="58"/>
      <c r="P2513" s="58"/>
      <c r="T2513" s="58"/>
    </row>
    <row r="2514">
      <c r="N2514" s="58"/>
      <c r="O2514" s="58"/>
      <c r="P2514" s="58"/>
      <c r="T2514" s="58"/>
    </row>
    <row r="2515">
      <c r="N2515" s="58"/>
      <c r="O2515" s="58"/>
      <c r="P2515" s="58"/>
      <c r="T2515" s="58"/>
    </row>
    <row r="2516">
      <c r="N2516" s="58"/>
      <c r="O2516" s="58"/>
      <c r="P2516" s="58"/>
      <c r="T2516" s="58"/>
    </row>
    <row r="2517">
      <c r="N2517" s="58"/>
      <c r="O2517" s="58"/>
      <c r="P2517" s="58"/>
      <c r="T2517" s="58"/>
    </row>
    <row r="2518">
      <c r="N2518" s="58"/>
      <c r="O2518" s="58"/>
      <c r="P2518" s="58"/>
      <c r="T2518" s="58"/>
    </row>
    <row r="2519">
      <c r="N2519" s="58"/>
      <c r="O2519" s="58"/>
      <c r="P2519" s="58"/>
      <c r="T2519" s="58"/>
    </row>
    <row r="2520">
      <c r="N2520" s="58"/>
      <c r="O2520" s="58"/>
      <c r="P2520" s="58"/>
      <c r="T2520" s="58"/>
    </row>
    <row r="2521">
      <c r="N2521" s="58"/>
      <c r="O2521" s="58"/>
      <c r="P2521" s="58"/>
      <c r="T2521" s="58"/>
    </row>
    <row r="2522">
      <c r="N2522" s="58"/>
      <c r="O2522" s="58"/>
      <c r="P2522" s="58"/>
      <c r="T2522" s="58"/>
    </row>
    <row r="2523">
      <c r="N2523" s="58"/>
      <c r="O2523" s="58"/>
      <c r="P2523" s="58"/>
      <c r="T2523" s="58"/>
    </row>
    <row r="2524">
      <c r="N2524" s="58"/>
      <c r="O2524" s="58"/>
      <c r="P2524" s="58"/>
      <c r="T2524" s="58"/>
    </row>
    <row r="2525">
      <c r="N2525" s="58"/>
      <c r="O2525" s="58"/>
      <c r="P2525" s="58"/>
      <c r="T2525" s="58"/>
    </row>
    <row r="2526">
      <c r="N2526" s="58"/>
      <c r="O2526" s="58"/>
      <c r="P2526" s="58"/>
      <c r="T2526" s="58"/>
    </row>
    <row r="2527">
      <c r="N2527" s="58"/>
      <c r="O2527" s="58"/>
      <c r="P2527" s="58"/>
      <c r="T2527" s="58"/>
    </row>
    <row r="2528">
      <c r="N2528" s="58"/>
      <c r="O2528" s="58"/>
      <c r="P2528" s="58"/>
      <c r="T2528" s="58"/>
    </row>
    <row r="2529">
      <c r="N2529" s="58"/>
      <c r="O2529" s="58"/>
      <c r="P2529" s="58"/>
      <c r="T2529" s="58"/>
    </row>
    <row r="2530">
      <c r="N2530" s="58"/>
      <c r="O2530" s="58"/>
      <c r="P2530" s="58"/>
      <c r="T2530" s="58"/>
    </row>
    <row r="2531">
      <c r="N2531" s="58"/>
      <c r="O2531" s="58"/>
      <c r="P2531" s="58"/>
      <c r="T2531" s="58"/>
    </row>
    <row r="2532">
      <c r="N2532" s="58"/>
      <c r="O2532" s="58"/>
      <c r="P2532" s="58"/>
      <c r="T2532" s="58"/>
    </row>
    <row r="2533">
      <c r="N2533" s="58"/>
      <c r="O2533" s="58"/>
      <c r="P2533" s="58"/>
      <c r="T2533" s="58"/>
    </row>
    <row r="2534">
      <c r="N2534" s="58"/>
      <c r="O2534" s="58"/>
      <c r="P2534" s="58"/>
      <c r="T2534" s="58"/>
    </row>
    <row r="2535">
      <c r="N2535" s="58"/>
      <c r="O2535" s="58"/>
      <c r="P2535" s="58"/>
      <c r="T2535" s="58"/>
    </row>
    <row r="2536">
      <c r="N2536" s="58"/>
      <c r="O2536" s="58"/>
      <c r="P2536" s="58"/>
      <c r="T2536" s="58"/>
    </row>
    <row r="2537">
      <c r="N2537" s="58"/>
      <c r="O2537" s="58"/>
      <c r="P2537" s="58"/>
      <c r="T2537" s="58"/>
    </row>
    <row r="2538">
      <c r="N2538" s="58"/>
      <c r="O2538" s="58"/>
      <c r="P2538" s="58"/>
      <c r="T2538" s="58"/>
    </row>
    <row r="2539">
      <c r="N2539" s="58"/>
      <c r="O2539" s="58"/>
      <c r="P2539" s="58"/>
      <c r="T2539" s="58"/>
    </row>
    <row r="2540">
      <c r="N2540" s="58"/>
      <c r="O2540" s="58"/>
      <c r="P2540" s="58"/>
      <c r="T2540" s="58"/>
    </row>
    <row r="2541">
      <c r="N2541" s="58"/>
      <c r="O2541" s="58"/>
      <c r="P2541" s="58"/>
      <c r="T2541" s="58"/>
    </row>
    <row r="2542">
      <c r="N2542" s="58"/>
      <c r="O2542" s="58"/>
      <c r="P2542" s="58"/>
      <c r="T2542" s="58"/>
    </row>
    <row r="2543">
      <c r="N2543" s="58"/>
      <c r="O2543" s="58"/>
      <c r="P2543" s="58"/>
      <c r="T2543" s="58"/>
    </row>
    <row r="2544">
      <c r="N2544" s="58"/>
      <c r="O2544" s="58"/>
      <c r="P2544" s="58"/>
      <c r="T2544" s="58"/>
    </row>
    <row r="2545">
      <c r="N2545" s="58"/>
      <c r="O2545" s="58"/>
      <c r="P2545" s="58"/>
      <c r="T2545" s="58"/>
    </row>
    <row r="2546">
      <c r="N2546" s="58"/>
      <c r="O2546" s="58"/>
      <c r="P2546" s="58"/>
      <c r="T2546" s="58"/>
    </row>
    <row r="2547">
      <c r="N2547" s="58"/>
      <c r="O2547" s="58"/>
      <c r="P2547" s="58"/>
      <c r="T2547" s="58"/>
    </row>
    <row r="2548">
      <c r="N2548" s="58"/>
      <c r="O2548" s="58"/>
      <c r="P2548" s="58"/>
      <c r="T2548" s="58"/>
    </row>
    <row r="2549">
      <c r="N2549" s="58"/>
      <c r="O2549" s="58"/>
      <c r="P2549" s="58"/>
      <c r="T2549" s="58"/>
    </row>
    <row r="2550">
      <c r="N2550" s="58"/>
      <c r="O2550" s="58"/>
      <c r="P2550" s="58"/>
      <c r="T2550" s="58"/>
    </row>
    <row r="2551">
      <c r="N2551" s="58"/>
      <c r="O2551" s="58"/>
      <c r="P2551" s="58"/>
      <c r="T2551" s="58"/>
    </row>
    <row r="2552">
      <c r="N2552" s="58"/>
      <c r="O2552" s="58"/>
      <c r="P2552" s="58"/>
      <c r="T2552" s="58"/>
    </row>
    <row r="2553">
      <c r="N2553" s="58"/>
      <c r="O2553" s="58"/>
      <c r="P2553" s="58"/>
      <c r="T2553" s="58"/>
    </row>
    <row r="2554">
      <c r="N2554" s="58"/>
      <c r="O2554" s="58"/>
      <c r="P2554" s="58"/>
      <c r="T2554" s="58"/>
    </row>
    <row r="2555">
      <c r="N2555" s="58"/>
      <c r="O2555" s="58"/>
      <c r="P2555" s="58"/>
      <c r="T2555" s="58"/>
    </row>
    <row r="2556">
      <c r="N2556" s="58"/>
      <c r="O2556" s="58"/>
      <c r="P2556" s="58"/>
      <c r="T2556" s="58"/>
    </row>
    <row r="2557">
      <c r="N2557" s="58"/>
      <c r="O2557" s="58"/>
      <c r="P2557" s="58"/>
      <c r="T2557" s="58"/>
    </row>
    <row r="2558">
      <c r="N2558" s="58"/>
      <c r="O2558" s="58"/>
      <c r="P2558" s="58"/>
      <c r="T2558" s="58"/>
    </row>
    <row r="2559">
      <c r="N2559" s="58"/>
      <c r="O2559" s="58"/>
      <c r="P2559" s="58"/>
      <c r="T2559" s="58"/>
    </row>
    <row r="2560">
      <c r="N2560" s="58"/>
      <c r="O2560" s="58"/>
      <c r="P2560" s="58"/>
      <c r="T2560" s="58"/>
    </row>
    <row r="2561">
      <c r="N2561" s="58"/>
      <c r="O2561" s="58"/>
      <c r="P2561" s="58"/>
      <c r="T2561" s="58"/>
    </row>
    <row r="2562">
      <c r="N2562" s="58"/>
      <c r="O2562" s="58"/>
      <c r="P2562" s="58"/>
      <c r="T2562" s="58"/>
    </row>
    <row r="2563">
      <c r="N2563" s="58"/>
      <c r="O2563" s="58"/>
      <c r="P2563" s="58"/>
      <c r="T2563" s="58"/>
    </row>
    <row r="2564">
      <c r="N2564" s="58"/>
      <c r="O2564" s="58"/>
      <c r="P2564" s="58"/>
      <c r="T2564" s="58"/>
    </row>
    <row r="2565">
      <c r="N2565" s="58"/>
      <c r="O2565" s="58"/>
      <c r="P2565" s="58"/>
      <c r="T2565" s="58"/>
    </row>
    <row r="2566">
      <c r="N2566" s="58"/>
      <c r="O2566" s="58"/>
      <c r="P2566" s="58"/>
      <c r="T2566" s="58"/>
    </row>
    <row r="2567">
      <c r="N2567" s="58"/>
      <c r="O2567" s="58"/>
      <c r="P2567" s="58"/>
      <c r="T2567" s="58"/>
    </row>
    <row r="2568">
      <c r="N2568" s="58"/>
      <c r="O2568" s="58"/>
      <c r="P2568" s="58"/>
      <c r="T2568" s="58"/>
    </row>
    <row r="2569">
      <c r="N2569" s="58"/>
      <c r="O2569" s="58"/>
      <c r="P2569" s="58"/>
      <c r="T2569" s="58"/>
    </row>
    <row r="2570">
      <c r="N2570" s="58"/>
      <c r="O2570" s="58"/>
      <c r="P2570" s="58"/>
      <c r="T2570" s="58"/>
    </row>
    <row r="2571">
      <c r="N2571" s="58"/>
      <c r="O2571" s="58"/>
      <c r="P2571" s="58"/>
      <c r="T2571" s="58"/>
    </row>
    <row r="2572">
      <c r="N2572" s="58"/>
      <c r="O2572" s="58"/>
      <c r="P2572" s="58"/>
      <c r="T2572" s="58"/>
    </row>
    <row r="2573">
      <c r="N2573" s="58"/>
      <c r="O2573" s="58"/>
      <c r="P2573" s="58"/>
      <c r="T2573" s="58"/>
    </row>
    <row r="2574">
      <c r="N2574" s="58"/>
      <c r="O2574" s="58"/>
      <c r="P2574" s="58"/>
      <c r="T2574" s="58"/>
    </row>
    <row r="2575">
      <c r="N2575" s="58"/>
      <c r="O2575" s="58"/>
      <c r="P2575" s="58"/>
      <c r="T2575" s="58"/>
    </row>
    <row r="2576">
      <c r="N2576" s="58"/>
      <c r="O2576" s="58"/>
      <c r="P2576" s="58"/>
      <c r="T2576" s="58"/>
    </row>
    <row r="2577">
      <c r="N2577" s="58"/>
      <c r="O2577" s="58"/>
      <c r="P2577" s="58"/>
      <c r="T2577" s="58"/>
    </row>
    <row r="2578">
      <c r="N2578" s="58"/>
      <c r="O2578" s="58"/>
      <c r="P2578" s="58"/>
      <c r="T2578" s="58"/>
    </row>
    <row r="2579">
      <c r="N2579" s="58"/>
      <c r="O2579" s="58"/>
      <c r="P2579" s="58"/>
      <c r="T2579" s="58"/>
    </row>
    <row r="2580">
      <c r="N2580" s="58"/>
      <c r="O2580" s="58"/>
      <c r="P2580" s="58"/>
      <c r="T2580" s="58"/>
    </row>
    <row r="2581">
      <c r="N2581" s="58"/>
      <c r="O2581" s="58"/>
      <c r="P2581" s="58"/>
      <c r="T2581" s="58"/>
    </row>
    <row r="2582">
      <c r="N2582" s="58"/>
      <c r="O2582" s="58"/>
      <c r="P2582" s="58"/>
      <c r="T2582" s="58"/>
    </row>
    <row r="2583">
      <c r="N2583" s="58"/>
      <c r="O2583" s="58"/>
      <c r="P2583" s="58"/>
      <c r="T2583" s="58"/>
    </row>
    <row r="2584">
      <c r="N2584" s="58"/>
      <c r="O2584" s="58"/>
      <c r="P2584" s="58"/>
      <c r="T2584" s="58"/>
    </row>
    <row r="2585">
      <c r="N2585" s="58"/>
      <c r="O2585" s="58"/>
      <c r="P2585" s="58"/>
      <c r="T2585" s="58"/>
    </row>
    <row r="2586">
      <c r="N2586" s="58"/>
      <c r="O2586" s="58"/>
      <c r="P2586" s="58"/>
      <c r="T2586" s="58"/>
    </row>
    <row r="2587">
      <c r="N2587" s="58"/>
      <c r="O2587" s="58"/>
      <c r="P2587" s="58"/>
      <c r="T2587" s="58"/>
    </row>
    <row r="2588">
      <c r="N2588" s="58"/>
      <c r="O2588" s="58"/>
      <c r="P2588" s="58"/>
      <c r="T2588" s="58"/>
    </row>
    <row r="2589">
      <c r="N2589" s="58"/>
      <c r="O2589" s="58"/>
      <c r="P2589" s="58"/>
      <c r="T2589" s="58"/>
    </row>
    <row r="2590">
      <c r="N2590" s="58"/>
      <c r="O2590" s="58"/>
      <c r="P2590" s="58"/>
      <c r="T2590" s="58"/>
    </row>
    <row r="2591">
      <c r="N2591" s="58"/>
      <c r="O2591" s="58"/>
      <c r="P2591" s="58"/>
      <c r="T2591" s="58"/>
    </row>
    <row r="2592">
      <c r="N2592" s="58"/>
      <c r="O2592" s="58"/>
      <c r="P2592" s="58"/>
      <c r="T2592" s="58"/>
    </row>
    <row r="2593">
      <c r="N2593" s="58"/>
      <c r="O2593" s="58"/>
      <c r="P2593" s="58"/>
      <c r="T2593" s="58"/>
    </row>
    <row r="2594">
      <c r="N2594" s="58"/>
      <c r="O2594" s="58"/>
      <c r="P2594" s="58"/>
      <c r="T2594" s="58"/>
    </row>
    <row r="2595">
      <c r="N2595" s="58"/>
      <c r="O2595" s="58"/>
      <c r="P2595" s="58"/>
      <c r="T2595" s="58"/>
    </row>
    <row r="2596">
      <c r="N2596" s="58"/>
      <c r="O2596" s="58"/>
      <c r="P2596" s="58"/>
      <c r="T2596" s="58"/>
    </row>
    <row r="2597">
      <c r="N2597" s="58"/>
      <c r="O2597" s="58"/>
      <c r="P2597" s="58"/>
      <c r="T2597" s="58"/>
    </row>
    <row r="2598">
      <c r="N2598" s="58"/>
      <c r="O2598" s="58"/>
      <c r="P2598" s="58"/>
      <c r="T2598" s="58"/>
    </row>
    <row r="2599">
      <c r="N2599" s="58"/>
      <c r="O2599" s="58"/>
      <c r="P2599" s="58"/>
      <c r="T2599" s="58"/>
    </row>
    <row r="2600">
      <c r="N2600" s="58"/>
      <c r="O2600" s="58"/>
      <c r="P2600" s="58"/>
      <c r="T2600" s="58"/>
    </row>
    <row r="2601">
      <c r="N2601" s="58"/>
      <c r="O2601" s="58"/>
      <c r="P2601" s="58"/>
      <c r="T2601" s="58"/>
    </row>
    <row r="2602">
      <c r="N2602" s="58"/>
      <c r="O2602" s="58"/>
      <c r="P2602" s="58"/>
      <c r="T2602" s="58"/>
    </row>
    <row r="2603">
      <c r="N2603" s="58"/>
      <c r="O2603" s="58"/>
      <c r="P2603" s="58"/>
      <c r="T2603" s="58"/>
    </row>
    <row r="2604">
      <c r="N2604" s="58"/>
      <c r="O2604" s="58"/>
      <c r="P2604" s="58"/>
      <c r="T2604" s="58"/>
    </row>
    <row r="2605">
      <c r="N2605" s="58"/>
      <c r="O2605" s="58"/>
      <c r="P2605" s="58"/>
      <c r="T2605" s="58"/>
    </row>
    <row r="2606">
      <c r="N2606" s="58"/>
      <c r="O2606" s="58"/>
      <c r="P2606" s="58"/>
      <c r="T2606" s="58"/>
    </row>
    <row r="2607">
      <c r="N2607" s="58"/>
      <c r="O2607" s="58"/>
      <c r="P2607" s="58"/>
      <c r="T2607" s="58"/>
    </row>
    <row r="2608">
      <c r="N2608" s="58"/>
      <c r="O2608" s="58"/>
      <c r="P2608" s="58"/>
      <c r="T2608" s="58"/>
    </row>
    <row r="2609">
      <c r="N2609" s="58"/>
      <c r="O2609" s="58"/>
      <c r="P2609" s="58"/>
      <c r="T2609" s="58"/>
    </row>
    <row r="2610">
      <c r="N2610" s="58"/>
      <c r="O2610" s="58"/>
      <c r="P2610" s="58"/>
      <c r="T2610" s="58"/>
    </row>
    <row r="2611">
      <c r="N2611" s="58"/>
      <c r="O2611" s="58"/>
      <c r="P2611" s="58"/>
      <c r="T2611" s="58"/>
    </row>
    <row r="2612">
      <c r="N2612" s="58"/>
      <c r="O2612" s="58"/>
      <c r="P2612" s="58"/>
      <c r="T2612" s="58"/>
    </row>
    <row r="2613">
      <c r="N2613" s="58"/>
      <c r="O2613" s="58"/>
      <c r="P2613" s="58"/>
      <c r="T2613" s="58"/>
    </row>
    <row r="2614">
      <c r="N2614" s="58"/>
      <c r="O2614" s="58"/>
      <c r="P2614" s="58"/>
      <c r="T2614" s="58"/>
    </row>
    <row r="2615">
      <c r="N2615" s="58"/>
      <c r="O2615" s="58"/>
      <c r="P2615" s="58"/>
      <c r="T2615" s="58"/>
    </row>
    <row r="2616">
      <c r="N2616" s="58"/>
      <c r="O2616" s="58"/>
      <c r="P2616" s="58"/>
      <c r="T2616" s="58"/>
    </row>
    <row r="2617">
      <c r="N2617" s="58"/>
      <c r="O2617" s="58"/>
      <c r="P2617" s="58"/>
      <c r="T2617" s="58"/>
    </row>
    <row r="2618">
      <c r="N2618" s="58"/>
      <c r="O2618" s="58"/>
      <c r="P2618" s="58"/>
      <c r="T2618" s="58"/>
    </row>
    <row r="2619">
      <c r="N2619" s="58"/>
      <c r="O2619" s="58"/>
      <c r="P2619" s="58"/>
      <c r="T2619" s="58"/>
    </row>
    <row r="2620">
      <c r="N2620" s="58"/>
      <c r="O2620" s="58"/>
      <c r="P2620" s="58"/>
      <c r="T2620" s="58"/>
    </row>
    <row r="2621">
      <c r="N2621" s="58"/>
      <c r="O2621" s="58"/>
      <c r="P2621" s="58"/>
      <c r="T2621" s="58"/>
    </row>
    <row r="2622">
      <c r="N2622" s="58"/>
      <c r="O2622" s="58"/>
      <c r="P2622" s="58"/>
      <c r="T2622" s="58"/>
    </row>
    <row r="2623">
      <c r="N2623" s="58"/>
      <c r="O2623" s="58"/>
      <c r="P2623" s="58"/>
      <c r="T2623" s="58"/>
    </row>
    <row r="2624">
      <c r="N2624" s="58"/>
      <c r="O2624" s="58"/>
      <c r="P2624" s="58"/>
      <c r="T2624" s="58"/>
    </row>
    <row r="2625">
      <c r="N2625" s="58"/>
      <c r="O2625" s="58"/>
      <c r="P2625" s="58"/>
      <c r="T2625" s="58"/>
    </row>
    <row r="2626">
      <c r="N2626" s="58"/>
      <c r="O2626" s="58"/>
      <c r="P2626" s="58"/>
      <c r="T2626" s="58"/>
    </row>
    <row r="2627">
      <c r="N2627" s="58"/>
      <c r="O2627" s="58"/>
      <c r="P2627" s="58"/>
      <c r="T2627" s="58"/>
    </row>
    <row r="2628">
      <c r="N2628" s="58"/>
      <c r="O2628" s="58"/>
      <c r="P2628" s="58"/>
      <c r="T2628" s="58"/>
    </row>
    <row r="2629">
      <c r="N2629" s="58"/>
      <c r="O2629" s="58"/>
      <c r="P2629" s="58"/>
      <c r="T2629" s="58"/>
    </row>
    <row r="2630">
      <c r="N2630" s="58"/>
      <c r="O2630" s="58"/>
      <c r="P2630" s="58"/>
      <c r="T2630" s="58"/>
    </row>
    <row r="2631">
      <c r="N2631" s="58"/>
      <c r="O2631" s="58"/>
      <c r="P2631" s="58"/>
      <c r="T2631" s="58"/>
    </row>
    <row r="2632">
      <c r="N2632" s="58"/>
      <c r="O2632" s="58"/>
      <c r="P2632" s="58"/>
      <c r="T2632" s="58"/>
    </row>
    <row r="2633">
      <c r="N2633" s="58"/>
      <c r="O2633" s="58"/>
      <c r="P2633" s="58"/>
      <c r="T2633" s="58"/>
    </row>
    <row r="2634">
      <c r="N2634" s="58"/>
      <c r="O2634" s="58"/>
      <c r="P2634" s="58"/>
      <c r="T2634" s="58"/>
    </row>
    <row r="2635">
      <c r="N2635" s="58"/>
      <c r="O2635" s="58"/>
      <c r="P2635" s="58"/>
      <c r="T2635" s="58"/>
    </row>
    <row r="2636">
      <c r="N2636" s="58"/>
      <c r="O2636" s="58"/>
      <c r="P2636" s="58"/>
      <c r="T2636" s="58"/>
    </row>
    <row r="2637">
      <c r="N2637" s="58"/>
      <c r="O2637" s="58"/>
      <c r="P2637" s="58"/>
      <c r="T2637" s="58"/>
    </row>
    <row r="2638">
      <c r="N2638" s="58"/>
      <c r="O2638" s="58"/>
      <c r="P2638" s="58"/>
      <c r="T2638" s="58"/>
    </row>
    <row r="2639">
      <c r="N2639" s="58"/>
      <c r="O2639" s="58"/>
      <c r="P2639" s="58"/>
      <c r="T2639" s="58"/>
    </row>
    <row r="2640">
      <c r="N2640" s="58"/>
      <c r="O2640" s="58"/>
      <c r="P2640" s="58"/>
      <c r="T2640" s="58"/>
    </row>
    <row r="2641">
      <c r="N2641" s="58"/>
      <c r="O2641" s="58"/>
      <c r="P2641" s="58"/>
      <c r="T2641" s="58"/>
    </row>
    <row r="2642">
      <c r="N2642" s="58"/>
      <c r="O2642" s="58"/>
      <c r="P2642" s="58"/>
      <c r="T2642" s="58"/>
    </row>
    <row r="2643">
      <c r="N2643" s="58"/>
      <c r="O2643" s="58"/>
      <c r="P2643" s="58"/>
      <c r="T2643" s="58"/>
    </row>
    <row r="2644">
      <c r="N2644" s="58"/>
      <c r="O2644" s="58"/>
      <c r="P2644" s="58"/>
      <c r="T2644" s="58"/>
    </row>
    <row r="2645">
      <c r="N2645" s="58"/>
      <c r="O2645" s="58"/>
      <c r="P2645" s="58"/>
      <c r="T2645" s="58"/>
    </row>
    <row r="2646">
      <c r="N2646" s="58"/>
      <c r="O2646" s="58"/>
      <c r="P2646" s="58"/>
      <c r="T2646" s="58"/>
    </row>
    <row r="2647">
      <c r="N2647" s="58"/>
      <c r="O2647" s="58"/>
      <c r="P2647" s="58"/>
      <c r="T2647" s="58"/>
    </row>
    <row r="2648">
      <c r="N2648" s="58"/>
      <c r="O2648" s="58"/>
      <c r="P2648" s="58"/>
      <c r="T2648" s="58"/>
    </row>
    <row r="2649">
      <c r="N2649" s="58"/>
      <c r="O2649" s="58"/>
      <c r="P2649" s="58"/>
      <c r="T2649" s="58"/>
    </row>
    <row r="2650">
      <c r="N2650" s="58"/>
      <c r="O2650" s="58"/>
      <c r="P2650" s="58"/>
      <c r="T2650" s="58"/>
    </row>
    <row r="2651">
      <c r="N2651" s="58"/>
      <c r="O2651" s="58"/>
      <c r="P2651" s="58"/>
      <c r="T2651" s="58"/>
    </row>
    <row r="2652">
      <c r="N2652" s="58"/>
      <c r="O2652" s="58"/>
      <c r="P2652" s="58"/>
      <c r="T2652" s="58"/>
    </row>
    <row r="2653">
      <c r="N2653" s="58"/>
      <c r="O2653" s="58"/>
      <c r="P2653" s="58"/>
      <c r="T2653" s="58"/>
    </row>
    <row r="2654">
      <c r="N2654" s="58"/>
      <c r="O2654" s="58"/>
      <c r="P2654" s="58"/>
      <c r="T2654" s="58"/>
    </row>
    <row r="2655">
      <c r="N2655" s="58"/>
      <c r="O2655" s="58"/>
      <c r="P2655" s="58"/>
      <c r="T2655" s="58"/>
    </row>
    <row r="2656">
      <c r="N2656" s="58"/>
      <c r="O2656" s="58"/>
      <c r="P2656" s="58"/>
      <c r="T2656" s="58"/>
    </row>
    <row r="2657">
      <c r="N2657" s="58"/>
      <c r="O2657" s="58"/>
      <c r="P2657" s="58"/>
      <c r="T2657" s="58"/>
    </row>
    <row r="2658">
      <c r="N2658" s="58"/>
      <c r="O2658" s="58"/>
      <c r="P2658" s="58"/>
      <c r="T2658" s="58"/>
    </row>
    <row r="2659">
      <c r="N2659" s="58"/>
      <c r="O2659" s="58"/>
      <c r="P2659" s="58"/>
      <c r="T2659" s="58"/>
    </row>
    <row r="2660">
      <c r="N2660" s="58"/>
      <c r="O2660" s="58"/>
      <c r="P2660" s="58"/>
      <c r="T2660" s="58"/>
    </row>
    <row r="2661">
      <c r="N2661" s="58"/>
      <c r="O2661" s="58"/>
      <c r="P2661" s="58"/>
      <c r="T2661" s="58"/>
    </row>
    <row r="2662">
      <c r="N2662" s="58"/>
      <c r="O2662" s="58"/>
      <c r="P2662" s="58"/>
      <c r="T2662" s="58"/>
    </row>
    <row r="2663">
      <c r="N2663" s="58"/>
      <c r="O2663" s="58"/>
      <c r="P2663" s="58"/>
      <c r="T2663" s="58"/>
    </row>
    <row r="2664">
      <c r="N2664" s="58"/>
      <c r="O2664" s="58"/>
      <c r="P2664" s="58"/>
      <c r="T2664" s="58"/>
    </row>
    <row r="2665">
      <c r="N2665" s="58"/>
      <c r="O2665" s="58"/>
      <c r="P2665" s="58"/>
      <c r="T2665" s="58"/>
    </row>
    <row r="2666">
      <c r="N2666" s="58"/>
      <c r="O2666" s="58"/>
      <c r="P2666" s="58"/>
      <c r="T2666" s="58"/>
    </row>
    <row r="2667">
      <c r="N2667" s="58"/>
      <c r="O2667" s="58"/>
      <c r="P2667" s="58"/>
      <c r="T2667" s="58"/>
    </row>
    <row r="2668">
      <c r="N2668" s="58"/>
      <c r="O2668" s="58"/>
      <c r="P2668" s="58"/>
      <c r="T2668" s="58"/>
    </row>
    <row r="2669">
      <c r="N2669" s="58"/>
      <c r="O2669" s="58"/>
      <c r="P2669" s="58"/>
      <c r="T2669" s="58"/>
    </row>
    <row r="2670">
      <c r="N2670" s="58"/>
      <c r="O2670" s="58"/>
      <c r="P2670" s="58"/>
      <c r="T2670" s="58"/>
    </row>
    <row r="2671">
      <c r="N2671" s="58"/>
      <c r="O2671" s="58"/>
      <c r="P2671" s="58"/>
      <c r="T2671" s="58"/>
    </row>
    <row r="2672">
      <c r="N2672" s="58"/>
      <c r="O2672" s="58"/>
      <c r="P2672" s="58"/>
      <c r="T2672" s="58"/>
    </row>
    <row r="2673">
      <c r="N2673" s="58"/>
      <c r="O2673" s="58"/>
      <c r="P2673" s="58"/>
      <c r="T2673" s="58"/>
    </row>
    <row r="2674">
      <c r="N2674" s="58"/>
      <c r="O2674" s="58"/>
      <c r="P2674" s="58"/>
      <c r="T2674" s="58"/>
    </row>
    <row r="2675">
      <c r="N2675" s="58"/>
      <c r="O2675" s="58"/>
      <c r="P2675" s="58"/>
      <c r="T2675" s="58"/>
    </row>
    <row r="2676">
      <c r="N2676" s="58"/>
      <c r="O2676" s="58"/>
      <c r="P2676" s="58"/>
      <c r="T2676" s="58"/>
    </row>
    <row r="2677">
      <c r="N2677" s="58"/>
      <c r="O2677" s="58"/>
      <c r="P2677" s="58"/>
      <c r="T2677" s="58"/>
    </row>
    <row r="2678">
      <c r="N2678" s="58"/>
      <c r="O2678" s="58"/>
      <c r="P2678" s="58"/>
      <c r="T2678" s="58"/>
    </row>
    <row r="2679">
      <c r="N2679" s="58"/>
      <c r="O2679" s="58"/>
      <c r="P2679" s="58"/>
      <c r="T2679" s="58"/>
    </row>
    <row r="2680">
      <c r="N2680" s="58"/>
      <c r="O2680" s="58"/>
      <c r="P2680" s="58"/>
      <c r="T2680" s="58"/>
    </row>
    <row r="2681">
      <c r="N2681" s="58"/>
      <c r="O2681" s="58"/>
      <c r="P2681" s="58"/>
      <c r="T2681" s="58"/>
    </row>
    <row r="2682">
      <c r="N2682" s="58"/>
      <c r="O2682" s="58"/>
      <c r="P2682" s="58"/>
      <c r="T2682" s="58"/>
    </row>
    <row r="2683">
      <c r="N2683" s="58"/>
      <c r="O2683" s="58"/>
      <c r="P2683" s="58"/>
      <c r="T2683" s="58"/>
    </row>
    <row r="2684">
      <c r="N2684" s="58"/>
      <c r="O2684" s="58"/>
      <c r="P2684" s="58"/>
      <c r="T2684" s="58"/>
    </row>
    <row r="2685">
      <c r="N2685" s="58"/>
      <c r="O2685" s="58"/>
      <c r="P2685" s="58"/>
      <c r="T2685" s="58"/>
    </row>
    <row r="2686">
      <c r="N2686" s="58"/>
      <c r="O2686" s="58"/>
      <c r="P2686" s="58"/>
      <c r="T2686" s="58"/>
    </row>
    <row r="2687">
      <c r="N2687" s="58"/>
      <c r="O2687" s="58"/>
      <c r="P2687" s="58"/>
      <c r="T2687" s="58"/>
    </row>
    <row r="2688">
      <c r="N2688" s="58"/>
      <c r="O2688" s="58"/>
      <c r="P2688" s="58"/>
      <c r="T2688" s="58"/>
    </row>
    <row r="2689">
      <c r="N2689" s="58"/>
      <c r="O2689" s="58"/>
      <c r="P2689" s="58"/>
      <c r="T2689" s="58"/>
    </row>
    <row r="2690">
      <c r="N2690" s="58"/>
      <c r="O2690" s="58"/>
      <c r="P2690" s="58"/>
      <c r="T2690" s="58"/>
    </row>
    <row r="2691">
      <c r="N2691" s="58"/>
      <c r="O2691" s="58"/>
      <c r="P2691" s="58"/>
      <c r="T2691" s="58"/>
    </row>
    <row r="2692">
      <c r="N2692" s="58"/>
      <c r="O2692" s="58"/>
      <c r="P2692" s="58"/>
      <c r="T2692" s="58"/>
    </row>
    <row r="2693">
      <c r="N2693" s="58"/>
      <c r="O2693" s="58"/>
      <c r="P2693" s="58"/>
      <c r="T2693" s="58"/>
    </row>
    <row r="2694">
      <c r="N2694" s="58"/>
      <c r="O2694" s="58"/>
      <c r="P2694" s="58"/>
      <c r="T2694" s="58"/>
    </row>
    <row r="2695">
      <c r="N2695" s="58"/>
      <c r="O2695" s="58"/>
      <c r="P2695" s="58"/>
      <c r="T2695" s="58"/>
    </row>
    <row r="2696">
      <c r="N2696" s="58"/>
      <c r="O2696" s="58"/>
      <c r="P2696" s="58"/>
      <c r="T2696" s="58"/>
    </row>
    <row r="2697">
      <c r="N2697" s="58"/>
      <c r="O2697" s="58"/>
      <c r="P2697" s="58"/>
      <c r="T2697" s="58"/>
    </row>
    <row r="2698">
      <c r="N2698" s="58"/>
      <c r="O2698" s="58"/>
      <c r="P2698" s="58"/>
      <c r="T2698" s="58"/>
    </row>
    <row r="2699">
      <c r="N2699" s="58"/>
      <c r="O2699" s="58"/>
      <c r="P2699" s="58"/>
      <c r="T2699" s="58"/>
    </row>
    <row r="2700">
      <c r="N2700" s="58"/>
      <c r="O2700" s="58"/>
      <c r="P2700" s="58"/>
      <c r="T2700" s="58"/>
    </row>
    <row r="2701">
      <c r="N2701" s="58"/>
      <c r="O2701" s="58"/>
      <c r="P2701" s="58"/>
      <c r="T2701" s="58"/>
    </row>
    <row r="2702">
      <c r="N2702" s="58"/>
      <c r="O2702" s="58"/>
      <c r="P2702" s="58"/>
      <c r="T2702" s="58"/>
    </row>
    <row r="2703">
      <c r="N2703" s="58"/>
      <c r="O2703" s="58"/>
      <c r="P2703" s="58"/>
      <c r="T2703" s="58"/>
    </row>
    <row r="2704">
      <c r="N2704" s="58"/>
      <c r="O2704" s="58"/>
      <c r="P2704" s="58"/>
      <c r="T2704" s="58"/>
    </row>
    <row r="2705">
      <c r="N2705" s="58"/>
      <c r="O2705" s="58"/>
      <c r="P2705" s="58"/>
      <c r="T2705" s="58"/>
    </row>
    <row r="2706">
      <c r="N2706" s="58"/>
      <c r="O2706" s="58"/>
      <c r="P2706" s="58"/>
      <c r="T2706" s="58"/>
    </row>
    <row r="2707">
      <c r="N2707" s="58"/>
      <c r="O2707" s="58"/>
      <c r="P2707" s="58"/>
      <c r="T2707" s="58"/>
    </row>
    <row r="2708">
      <c r="N2708" s="58"/>
      <c r="O2708" s="58"/>
      <c r="P2708" s="58"/>
      <c r="T2708" s="58"/>
    </row>
    <row r="2709">
      <c r="N2709" s="58"/>
      <c r="O2709" s="58"/>
      <c r="P2709" s="58"/>
      <c r="T2709" s="58"/>
    </row>
    <row r="2710">
      <c r="N2710" s="58"/>
      <c r="O2710" s="58"/>
      <c r="P2710" s="58"/>
      <c r="T2710" s="58"/>
    </row>
    <row r="2711">
      <c r="N2711" s="58"/>
      <c r="O2711" s="58"/>
      <c r="P2711" s="58"/>
      <c r="T2711" s="58"/>
    </row>
    <row r="2712">
      <c r="N2712" s="58"/>
      <c r="O2712" s="58"/>
      <c r="P2712" s="58"/>
      <c r="T2712" s="58"/>
    </row>
    <row r="2713">
      <c r="N2713" s="58"/>
      <c r="O2713" s="58"/>
      <c r="P2713" s="58"/>
      <c r="T2713" s="58"/>
    </row>
    <row r="2714">
      <c r="N2714" s="58"/>
      <c r="O2714" s="58"/>
      <c r="P2714" s="58"/>
      <c r="T2714" s="58"/>
    </row>
    <row r="2715">
      <c r="N2715" s="58"/>
      <c r="O2715" s="58"/>
      <c r="P2715" s="58"/>
      <c r="T2715" s="58"/>
    </row>
    <row r="2716">
      <c r="N2716" s="58"/>
      <c r="O2716" s="58"/>
      <c r="P2716" s="58"/>
      <c r="T2716" s="58"/>
    </row>
    <row r="2717">
      <c r="N2717" s="58"/>
      <c r="O2717" s="58"/>
      <c r="P2717" s="58"/>
      <c r="T2717" s="58"/>
    </row>
    <row r="2718">
      <c r="N2718" s="58"/>
      <c r="O2718" s="58"/>
      <c r="P2718" s="58"/>
      <c r="T2718" s="58"/>
    </row>
    <row r="2719">
      <c r="N2719" s="58"/>
      <c r="O2719" s="58"/>
      <c r="P2719" s="58"/>
      <c r="T2719" s="58"/>
    </row>
    <row r="2720">
      <c r="N2720" s="58"/>
      <c r="O2720" s="58"/>
      <c r="P2720" s="58"/>
      <c r="T2720" s="58"/>
    </row>
    <row r="2721">
      <c r="N2721" s="58"/>
      <c r="O2721" s="58"/>
      <c r="P2721" s="58"/>
      <c r="T2721" s="58"/>
    </row>
    <row r="2722">
      <c r="N2722" s="58"/>
      <c r="O2722" s="58"/>
      <c r="P2722" s="58"/>
      <c r="T2722" s="58"/>
    </row>
    <row r="2723">
      <c r="N2723" s="58"/>
      <c r="O2723" s="58"/>
      <c r="P2723" s="58"/>
      <c r="T2723" s="58"/>
    </row>
    <row r="2724">
      <c r="N2724" s="58"/>
      <c r="O2724" s="58"/>
      <c r="P2724" s="58"/>
      <c r="T2724" s="58"/>
    </row>
    <row r="2725">
      <c r="N2725" s="58"/>
      <c r="O2725" s="58"/>
      <c r="P2725" s="58"/>
      <c r="T2725" s="58"/>
    </row>
    <row r="2726">
      <c r="N2726" s="58"/>
      <c r="O2726" s="58"/>
      <c r="P2726" s="58"/>
      <c r="T2726" s="58"/>
    </row>
    <row r="2727">
      <c r="N2727" s="58"/>
      <c r="O2727" s="58"/>
      <c r="P2727" s="58"/>
      <c r="T2727" s="58"/>
    </row>
    <row r="2728">
      <c r="N2728" s="58"/>
      <c r="O2728" s="58"/>
      <c r="P2728" s="58"/>
      <c r="T2728" s="58"/>
    </row>
    <row r="2729">
      <c r="N2729" s="58"/>
      <c r="O2729" s="58"/>
      <c r="P2729" s="58"/>
      <c r="T2729" s="58"/>
    </row>
    <row r="2730">
      <c r="N2730" s="58"/>
      <c r="O2730" s="58"/>
      <c r="P2730" s="58"/>
      <c r="T2730" s="58"/>
    </row>
    <row r="2731">
      <c r="N2731" s="58"/>
      <c r="O2731" s="58"/>
      <c r="P2731" s="58"/>
      <c r="T2731" s="58"/>
    </row>
    <row r="2732">
      <c r="N2732" s="58"/>
      <c r="O2732" s="58"/>
      <c r="P2732" s="58"/>
      <c r="T2732" s="58"/>
    </row>
    <row r="2733">
      <c r="N2733" s="58"/>
      <c r="O2733" s="58"/>
      <c r="P2733" s="58"/>
      <c r="T2733" s="58"/>
    </row>
    <row r="2734">
      <c r="N2734" s="58"/>
      <c r="O2734" s="58"/>
      <c r="P2734" s="58"/>
      <c r="T2734" s="58"/>
    </row>
    <row r="2735">
      <c r="N2735" s="58"/>
      <c r="O2735" s="58"/>
      <c r="P2735" s="58"/>
      <c r="T2735" s="58"/>
    </row>
    <row r="2736">
      <c r="N2736" s="58"/>
      <c r="O2736" s="58"/>
      <c r="P2736" s="58"/>
      <c r="T2736" s="58"/>
    </row>
    <row r="2737">
      <c r="N2737" s="58"/>
      <c r="O2737" s="58"/>
      <c r="P2737" s="58"/>
      <c r="T2737" s="58"/>
    </row>
    <row r="2738">
      <c r="N2738" s="58"/>
      <c r="O2738" s="58"/>
      <c r="P2738" s="58"/>
      <c r="T2738" s="58"/>
    </row>
    <row r="2739">
      <c r="N2739" s="58"/>
      <c r="O2739" s="58"/>
      <c r="P2739" s="58"/>
      <c r="T2739" s="58"/>
    </row>
    <row r="2740">
      <c r="N2740" s="58"/>
      <c r="O2740" s="58"/>
      <c r="P2740" s="58"/>
      <c r="T2740" s="58"/>
    </row>
    <row r="2741">
      <c r="N2741" s="58"/>
      <c r="O2741" s="58"/>
      <c r="P2741" s="58"/>
      <c r="T2741" s="58"/>
    </row>
    <row r="2742">
      <c r="N2742" s="58"/>
      <c r="O2742" s="58"/>
      <c r="P2742" s="58"/>
      <c r="T2742" s="58"/>
    </row>
    <row r="2743">
      <c r="N2743" s="58"/>
      <c r="O2743" s="58"/>
      <c r="P2743" s="58"/>
      <c r="T2743" s="58"/>
    </row>
    <row r="2744">
      <c r="N2744" s="58"/>
      <c r="O2744" s="58"/>
      <c r="P2744" s="58"/>
      <c r="T2744" s="58"/>
    </row>
    <row r="2745">
      <c r="N2745" s="58"/>
      <c r="O2745" s="58"/>
      <c r="P2745" s="58"/>
      <c r="T2745" s="58"/>
    </row>
    <row r="2746">
      <c r="N2746" s="58"/>
      <c r="O2746" s="58"/>
      <c r="P2746" s="58"/>
      <c r="T2746" s="58"/>
    </row>
    <row r="2747">
      <c r="N2747" s="58"/>
      <c r="O2747" s="58"/>
      <c r="P2747" s="58"/>
      <c r="T2747" s="58"/>
    </row>
    <row r="2748">
      <c r="N2748" s="58"/>
      <c r="O2748" s="58"/>
      <c r="P2748" s="58"/>
      <c r="T2748" s="58"/>
    </row>
    <row r="2749">
      <c r="N2749" s="58"/>
      <c r="O2749" s="58"/>
      <c r="P2749" s="58"/>
      <c r="T2749" s="58"/>
    </row>
    <row r="2750">
      <c r="N2750" s="58"/>
      <c r="O2750" s="58"/>
      <c r="P2750" s="58"/>
      <c r="T2750" s="58"/>
    </row>
    <row r="2751">
      <c r="N2751" s="58"/>
      <c r="O2751" s="58"/>
      <c r="P2751" s="58"/>
      <c r="T2751" s="58"/>
    </row>
    <row r="2752">
      <c r="N2752" s="58"/>
      <c r="O2752" s="58"/>
      <c r="P2752" s="58"/>
      <c r="T2752" s="58"/>
    </row>
    <row r="2753">
      <c r="N2753" s="58"/>
      <c r="O2753" s="58"/>
      <c r="P2753" s="58"/>
      <c r="T2753" s="58"/>
    </row>
    <row r="2754">
      <c r="N2754" s="58"/>
      <c r="O2754" s="58"/>
      <c r="P2754" s="58"/>
      <c r="T2754" s="58"/>
    </row>
    <row r="2755">
      <c r="N2755" s="58"/>
      <c r="O2755" s="58"/>
      <c r="P2755" s="58"/>
      <c r="T2755" s="58"/>
    </row>
    <row r="2756">
      <c r="N2756" s="58"/>
      <c r="O2756" s="58"/>
      <c r="P2756" s="58"/>
      <c r="T2756" s="58"/>
    </row>
    <row r="2757">
      <c r="N2757" s="58"/>
      <c r="O2757" s="58"/>
      <c r="P2757" s="58"/>
      <c r="T2757" s="58"/>
    </row>
    <row r="2758">
      <c r="N2758" s="58"/>
      <c r="O2758" s="58"/>
      <c r="P2758" s="58"/>
      <c r="T2758" s="58"/>
    </row>
    <row r="2759">
      <c r="N2759" s="58"/>
      <c r="O2759" s="58"/>
      <c r="P2759" s="58"/>
      <c r="T2759" s="58"/>
    </row>
    <row r="2760">
      <c r="N2760" s="58"/>
      <c r="O2760" s="58"/>
      <c r="P2760" s="58"/>
      <c r="T2760" s="58"/>
    </row>
    <row r="2761">
      <c r="N2761" s="58"/>
      <c r="O2761" s="58"/>
      <c r="P2761" s="58"/>
      <c r="T2761" s="58"/>
    </row>
    <row r="2762">
      <c r="N2762" s="58"/>
      <c r="O2762" s="58"/>
      <c r="P2762" s="58"/>
      <c r="T2762" s="58"/>
    </row>
    <row r="2763">
      <c r="N2763" s="58"/>
      <c r="O2763" s="58"/>
      <c r="P2763" s="58"/>
      <c r="T2763" s="58"/>
    </row>
    <row r="2764">
      <c r="N2764" s="58"/>
      <c r="O2764" s="58"/>
      <c r="P2764" s="58"/>
      <c r="T2764" s="58"/>
    </row>
    <row r="2765">
      <c r="N2765" s="58"/>
      <c r="O2765" s="58"/>
      <c r="P2765" s="58"/>
      <c r="T2765" s="58"/>
    </row>
    <row r="2766">
      <c r="N2766" s="58"/>
      <c r="O2766" s="58"/>
      <c r="P2766" s="58"/>
      <c r="T2766" s="58"/>
    </row>
    <row r="2767">
      <c r="N2767" s="58"/>
      <c r="O2767" s="58"/>
      <c r="P2767" s="58"/>
      <c r="T2767" s="58"/>
    </row>
    <row r="2768">
      <c r="N2768" s="58"/>
      <c r="O2768" s="58"/>
      <c r="P2768" s="58"/>
      <c r="T2768" s="58"/>
    </row>
    <row r="2769">
      <c r="N2769" s="58"/>
      <c r="O2769" s="58"/>
      <c r="P2769" s="58"/>
      <c r="T2769" s="58"/>
    </row>
    <row r="2770">
      <c r="N2770" s="58"/>
      <c r="O2770" s="58"/>
      <c r="P2770" s="58"/>
      <c r="T2770" s="58"/>
    </row>
    <row r="2771">
      <c r="N2771" s="58"/>
      <c r="O2771" s="58"/>
      <c r="P2771" s="58"/>
      <c r="T2771" s="58"/>
    </row>
    <row r="2772">
      <c r="N2772" s="58"/>
      <c r="O2772" s="58"/>
      <c r="P2772" s="58"/>
      <c r="T2772" s="58"/>
    </row>
    <row r="2773">
      <c r="N2773" s="58"/>
      <c r="O2773" s="58"/>
      <c r="P2773" s="58"/>
      <c r="T2773" s="58"/>
    </row>
    <row r="2774">
      <c r="N2774" s="58"/>
      <c r="O2774" s="58"/>
      <c r="P2774" s="58"/>
      <c r="T2774" s="58"/>
    </row>
    <row r="2775">
      <c r="N2775" s="58"/>
      <c r="O2775" s="58"/>
      <c r="P2775" s="58"/>
      <c r="T2775" s="58"/>
    </row>
    <row r="2776">
      <c r="N2776" s="58"/>
      <c r="O2776" s="58"/>
      <c r="P2776" s="58"/>
      <c r="T2776" s="58"/>
    </row>
    <row r="2777">
      <c r="N2777" s="58"/>
      <c r="O2777" s="58"/>
      <c r="P2777" s="58"/>
      <c r="T2777" s="58"/>
    </row>
    <row r="2778">
      <c r="N2778" s="58"/>
      <c r="O2778" s="58"/>
      <c r="P2778" s="58"/>
      <c r="T2778" s="58"/>
    </row>
    <row r="2779">
      <c r="N2779" s="58"/>
      <c r="O2779" s="58"/>
      <c r="P2779" s="58"/>
      <c r="T2779" s="58"/>
    </row>
    <row r="2780">
      <c r="N2780" s="58"/>
      <c r="O2780" s="58"/>
      <c r="P2780" s="58"/>
      <c r="T2780" s="58"/>
    </row>
    <row r="2781">
      <c r="N2781" s="58"/>
      <c r="O2781" s="58"/>
      <c r="P2781" s="58"/>
      <c r="T2781" s="58"/>
    </row>
    <row r="2782">
      <c r="N2782" s="58"/>
      <c r="O2782" s="58"/>
      <c r="P2782" s="58"/>
      <c r="T2782" s="58"/>
    </row>
    <row r="2783">
      <c r="N2783" s="58"/>
      <c r="O2783" s="58"/>
      <c r="P2783" s="58"/>
      <c r="T2783" s="58"/>
    </row>
    <row r="2784">
      <c r="N2784" s="58"/>
      <c r="O2784" s="58"/>
      <c r="P2784" s="58"/>
      <c r="T2784" s="58"/>
    </row>
    <row r="2785">
      <c r="N2785" s="58"/>
      <c r="O2785" s="58"/>
      <c r="P2785" s="58"/>
      <c r="T2785" s="58"/>
    </row>
    <row r="2786">
      <c r="N2786" s="58"/>
      <c r="O2786" s="58"/>
      <c r="P2786" s="58"/>
      <c r="T2786" s="58"/>
    </row>
    <row r="2787">
      <c r="N2787" s="58"/>
      <c r="O2787" s="58"/>
      <c r="P2787" s="58"/>
      <c r="T2787" s="58"/>
    </row>
    <row r="2788">
      <c r="N2788" s="58"/>
      <c r="O2788" s="58"/>
      <c r="P2788" s="58"/>
      <c r="T2788" s="58"/>
    </row>
    <row r="2789">
      <c r="N2789" s="58"/>
      <c r="O2789" s="58"/>
      <c r="P2789" s="58"/>
      <c r="T2789" s="58"/>
    </row>
    <row r="2790">
      <c r="N2790" s="58"/>
      <c r="O2790" s="58"/>
      <c r="P2790" s="58"/>
      <c r="T2790" s="58"/>
    </row>
    <row r="2791">
      <c r="N2791" s="58"/>
      <c r="O2791" s="58"/>
      <c r="P2791" s="58"/>
      <c r="T2791" s="58"/>
    </row>
    <row r="2792">
      <c r="N2792" s="58"/>
      <c r="O2792" s="58"/>
      <c r="P2792" s="58"/>
      <c r="T2792" s="58"/>
    </row>
    <row r="2793">
      <c r="N2793" s="58"/>
      <c r="O2793" s="58"/>
      <c r="P2793" s="58"/>
      <c r="T2793" s="58"/>
    </row>
    <row r="2794">
      <c r="N2794" s="58"/>
      <c r="O2794" s="58"/>
      <c r="P2794" s="58"/>
      <c r="T2794" s="58"/>
    </row>
    <row r="2795">
      <c r="N2795" s="58"/>
      <c r="O2795" s="58"/>
      <c r="P2795" s="58"/>
      <c r="T2795" s="58"/>
    </row>
    <row r="2796">
      <c r="N2796" s="58"/>
      <c r="O2796" s="58"/>
      <c r="P2796" s="58"/>
      <c r="T2796" s="58"/>
    </row>
    <row r="2797">
      <c r="N2797" s="58"/>
      <c r="O2797" s="58"/>
      <c r="P2797" s="58"/>
      <c r="T2797" s="58"/>
    </row>
    <row r="2798">
      <c r="N2798" s="58"/>
      <c r="O2798" s="58"/>
      <c r="P2798" s="58"/>
      <c r="T2798" s="58"/>
    </row>
    <row r="2799">
      <c r="N2799" s="58"/>
      <c r="O2799" s="58"/>
      <c r="P2799" s="58"/>
      <c r="T2799" s="58"/>
    </row>
    <row r="2800">
      <c r="N2800" s="58"/>
      <c r="O2800" s="58"/>
      <c r="P2800" s="58"/>
      <c r="T2800" s="58"/>
    </row>
    <row r="2801">
      <c r="N2801" s="58"/>
      <c r="O2801" s="58"/>
      <c r="P2801" s="58"/>
      <c r="T2801" s="58"/>
    </row>
    <row r="2802">
      <c r="N2802" s="58"/>
      <c r="O2802" s="58"/>
      <c r="P2802" s="58"/>
      <c r="T2802" s="58"/>
    </row>
    <row r="2803">
      <c r="N2803" s="58"/>
      <c r="O2803" s="58"/>
      <c r="P2803" s="58"/>
      <c r="T2803" s="58"/>
    </row>
    <row r="2804">
      <c r="N2804" s="58"/>
      <c r="O2804" s="58"/>
      <c r="P2804" s="58"/>
      <c r="T2804" s="58"/>
    </row>
    <row r="2805">
      <c r="N2805" s="58"/>
      <c r="O2805" s="58"/>
      <c r="P2805" s="58"/>
      <c r="T2805" s="58"/>
    </row>
    <row r="2806">
      <c r="N2806" s="58"/>
      <c r="O2806" s="58"/>
      <c r="P2806" s="58"/>
      <c r="T2806" s="58"/>
    </row>
    <row r="2807">
      <c r="N2807" s="58"/>
      <c r="O2807" s="58"/>
      <c r="P2807" s="58"/>
      <c r="T2807" s="58"/>
    </row>
    <row r="2808">
      <c r="N2808" s="58"/>
      <c r="O2808" s="58"/>
      <c r="P2808" s="58"/>
      <c r="T2808" s="58"/>
    </row>
    <row r="2809">
      <c r="N2809" s="58"/>
      <c r="O2809" s="58"/>
      <c r="P2809" s="58"/>
      <c r="T2809" s="58"/>
    </row>
    <row r="2810">
      <c r="N2810" s="58"/>
      <c r="O2810" s="58"/>
      <c r="P2810" s="58"/>
      <c r="T2810" s="58"/>
    </row>
    <row r="2811">
      <c r="N2811" s="58"/>
      <c r="O2811" s="58"/>
      <c r="P2811" s="58"/>
      <c r="T2811" s="58"/>
    </row>
    <row r="2812">
      <c r="N2812" s="58"/>
      <c r="O2812" s="58"/>
      <c r="P2812" s="58"/>
      <c r="T2812" s="58"/>
    </row>
    <row r="2813">
      <c r="N2813" s="58"/>
      <c r="O2813" s="58"/>
      <c r="P2813" s="58"/>
      <c r="T2813" s="58"/>
    </row>
    <row r="2814">
      <c r="N2814" s="58"/>
      <c r="O2814" s="58"/>
      <c r="P2814" s="58"/>
      <c r="T2814" s="58"/>
    </row>
    <row r="2815">
      <c r="N2815" s="58"/>
      <c r="O2815" s="58"/>
      <c r="P2815" s="58"/>
      <c r="T2815" s="58"/>
    </row>
    <row r="2816">
      <c r="N2816" s="58"/>
      <c r="O2816" s="58"/>
      <c r="P2816" s="58"/>
      <c r="T2816" s="58"/>
    </row>
    <row r="2817">
      <c r="N2817" s="58"/>
      <c r="O2817" s="58"/>
      <c r="P2817" s="58"/>
      <c r="T2817" s="58"/>
    </row>
    <row r="2818">
      <c r="N2818" s="58"/>
      <c r="O2818" s="58"/>
      <c r="P2818" s="58"/>
      <c r="T2818" s="58"/>
    </row>
    <row r="2819">
      <c r="N2819" s="58"/>
      <c r="O2819" s="58"/>
      <c r="P2819" s="58"/>
      <c r="T2819" s="58"/>
    </row>
    <row r="2820">
      <c r="N2820" s="58"/>
      <c r="O2820" s="58"/>
      <c r="P2820" s="58"/>
      <c r="T2820" s="58"/>
    </row>
    <row r="2821">
      <c r="N2821" s="58"/>
      <c r="O2821" s="58"/>
      <c r="P2821" s="58"/>
      <c r="T2821" s="58"/>
    </row>
    <row r="2822">
      <c r="N2822" s="58"/>
      <c r="O2822" s="58"/>
      <c r="P2822" s="58"/>
      <c r="T2822" s="58"/>
    </row>
    <row r="2823">
      <c r="N2823" s="58"/>
      <c r="O2823" s="58"/>
      <c r="P2823" s="58"/>
      <c r="T2823" s="58"/>
    </row>
    <row r="2824">
      <c r="N2824" s="58"/>
      <c r="O2824" s="58"/>
      <c r="P2824" s="58"/>
      <c r="T2824" s="58"/>
    </row>
    <row r="2825">
      <c r="N2825" s="58"/>
      <c r="O2825" s="58"/>
      <c r="P2825" s="58"/>
      <c r="T2825" s="58"/>
    </row>
    <row r="2826">
      <c r="N2826" s="58"/>
      <c r="O2826" s="58"/>
      <c r="P2826" s="58"/>
      <c r="T2826" s="58"/>
    </row>
    <row r="2827">
      <c r="N2827" s="58"/>
      <c r="O2827" s="58"/>
      <c r="P2827" s="58"/>
      <c r="T2827" s="58"/>
    </row>
    <row r="2828">
      <c r="N2828" s="58"/>
      <c r="O2828" s="58"/>
      <c r="P2828" s="58"/>
      <c r="T2828" s="58"/>
    </row>
    <row r="2829">
      <c r="N2829" s="58"/>
      <c r="O2829" s="58"/>
      <c r="P2829" s="58"/>
      <c r="T2829" s="58"/>
    </row>
    <row r="2830">
      <c r="N2830" s="58"/>
      <c r="O2830" s="58"/>
      <c r="P2830" s="58"/>
      <c r="T2830" s="58"/>
    </row>
    <row r="2831">
      <c r="N2831" s="58"/>
      <c r="O2831" s="58"/>
      <c r="P2831" s="58"/>
      <c r="T2831" s="58"/>
    </row>
    <row r="2832">
      <c r="N2832" s="58"/>
      <c r="O2832" s="58"/>
      <c r="P2832" s="58"/>
      <c r="T2832" s="58"/>
    </row>
    <row r="2833">
      <c r="N2833" s="58"/>
      <c r="O2833" s="58"/>
      <c r="P2833" s="58"/>
      <c r="T2833" s="58"/>
    </row>
    <row r="2834">
      <c r="N2834" s="58"/>
      <c r="O2834" s="58"/>
      <c r="P2834" s="58"/>
      <c r="T2834" s="58"/>
    </row>
    <row r="2835">
      <c r="N2835" s="58"/>
      <c r="O2835" s="58"/>
      <c r="P2835" s="58"/>
      <c r="T2835" s="58"/>
    </row>
    <row r="2836">
      <c r="N2836" s="58"/>
      <c r="O2836" s="58"/>
      <c r="P2836" s="58"/>
      <c r="T2836" s="58"/>
    </row>
    <row r="2837">
      <c r="N2837" s="58"/>
      <c r="O2837" s="58"/>
      <c r="P2837" s="58"/>
      <c r="T2837" s="58"/>
    </row>
    <row r="2838">
      <c r="N2838" s="58"/>
      <c r="O2838" s="58"/>
      <c r="P2838" s="58"/>
      <c r="T2838" s="58"/>
    </row>
    <row r="2839">
      <c r="N2839" s="58"/>
      <c r="O2839" s="58"/>
      <c r="P2839" s="58"/>
      <c r="T2839" s="58"/>
    </row>
    <row r="2840">
      <c r="N2840" s="58"/>
      <c r="O2840" s="58"/>
      <c r="P2840" s="58"/>
      <c r="T2840" s="58"/>
    </row>
    <row r="2841">
      <c r="N2841" s="58"/>
      <c r="O2841" s="58"/>
      <c r="P2841" s="58"/>
      <c r="T2841" s="58"/>
    </row>
    <row r="2842">
      <c r="N2842" s="58"/>
      <c r="O2842" s="58"/>
      <c r="P2842" s="58"/>
      <c r="T2842" s="58"/>
    </row>
    <row r="2843">
      <c r="N2843" s="58"/>
      <c r="O2843" s="58"/>
      <c r="P2843" s="58"/>
      <c r="T2843" s="58"/>
    </row>
    <row r="2844">
      <c r="N2844" s="58"/>
      <c r="O2844" s="58"/>
      <c r="P2844" s="58"/>
      <c r="T2844" s="58"/>
    </row>
    <row r="2845">
      <c r="N2845" s="58"/>
      <c r="O2845" s="58"/>
      <c r="P2845" s="58"/>
      <c r="T2845" s="58"/>
    </row>
    <row r="2846">
      <c r="N2846" s="58"/>
      <c r="O2846" s="58"/>
      <c r="P2846" s="58"/>
      <c r="T2846" s="58"/>
    </row>
    <row r="2847">
      <c r="N2847" s="58"/>
      <c r="O2847" s="58"/>
      <c r="P2847" s="58"/>
      <c r="T2847" s="58"/>
    </row>
    <row r="2848">
      <c r="N2848" s="58"/>
      <c r="O2848" s="58"/>
      <c r="P2848" s="58"/>
      <c r="T2848" s="58"/>
    </row>
    <row r="2849">
      <c r="N2849" s="58"/>
      <c r="O2849" s="58"/>
      <c r="P2849" s="58"/>
      <c r="T2849" s="58"/>
    </row>
    <row r="2850">
      <c r="N2850" s="58"/>
      <c r="O2850" s="58"/>
      <c r="P2850" s="58"/>
      <c r="T2850" s="58"/>
    </row>
    <row r="2851">
      <c r="N2851" s="58"/>
      <c r="O2851" s="58"/>
      <c r="P2851" s="58"/>
      <c r="T2851" s="58"/>
    </row>
    <row r="2852">
      <c r="N2852" s="58"/>
      <c r="O2852" s="58"/>
      <c r="P2852" s="58"/>
      <c r="T2852" s="58"/>
    </row>
    <row r="2853">
      <c r="N2853" s="58"/>
      <c r="O2853" s="58"/>
      <c r="P2853" s="58"/>
      <c r="T2853" s="58"/>
    </row>
    <row r="2854">
      <c r="N2854" s="58"/>
      <c r="O2854" s="58"/>
      <c r="P2854" s="58"/>
      <c r="T2854" s="58"/>
    </row>
    <row r="2855">
      <c r="N2855" s="58"/>
      <c r="O2855" s="58"/>
      <c r="P2855" s="58"/>
      <c r="T2855" s="58"/>
    </row>
    <row r="2856">
      <c r="N2856" s="58"/>
      <c r="O2856" s="58"/>
      <c r="P2856" s="58"/>
      <c r="T2856" s="58"/>
    </row>
    <row r="2857">
      <c r="N2857" s="58"/>
      <c r="O2857" s="58"/>
      <c r="P2857" s="58"/>
      <c r="T2857" s="58"/>
    </row>
    <row r="2858">
      <c r="N2858" s="58"/>
      <c r="O2858" s="58"/>
      <c r="P2858" s="58"/>
      <c r="T2858" s="58"/>
    </row>
    <row r="2859">
      <c r="N2859" s="58"/>
      <c r="O2859" s="58"/>
      <c r="P2859" s="58"/>
      <c r="T2859" s="58"/>
    </row>
    <row r="2860">
      <c r="N2860" s="58"/>
      <c r="O2860" s="58"/>
      <c r="P2860" s="58"/>
      <c r="T2860" s="58"/>
    </row>
    <row r="2861">
      <c r="N2861" s="58"/>
      <c r="O2861" s="58"/>
      <c r="P2861" s="58"/>
      <c r="T2861" s="58"/>
    </row>
    <row r="2862">
      <c r="N2862" s="58"/>
      <c r="O2862" s="58"/>
      <c r="P2862" s="58"/>
      <c r="T2862" s="58"/>
    </row>
    <row r="2863">
      <c r="N2863" s="58"/>
      <c r="O2863" s="58"/>
      <c r="P2863" s="58"/>
      <c r="T2863" s="58"/>
    </row>
    <row r="2864">
      <c r="N2864" s="58"/>
      <c r="O2864" s="58"/>
      <c r="P2864" s="58"/>
      <c r="T2864" s="58"/>
    </row>
    <row r="2865">
      <c r="N2865" s="58"/>
      <c r="O2865" s="58"/>
      <c r="P2865" s="58"/>
      <c r="T2865" s="58"/>
    </row>
    <row r="2866">
      <c r="N2866" s="58"/>
      <c r="O2866" s="58"/>
      <c r="P2866" s="58"/>
      <c r="T2866" s="58"/>
    </row>
    <row r="2867">
      <c r="N2867" s="58"/>
      <c r="O2867" s="58"/>
      <c r="P2867" s="58"/>
      <c r="T2867" s="58"/>
    </row>
    <row r="2868">
      <c r="N2868" s="58"/>
      <c r="O2868" s="58"/>
      <c r="P2868" s="58"/>
      <c r="T2868" s="58"/>
    </row>
    <row r="2869">
      <c r="N2869" s="58"/>
      <c r="O2869" s="58"/>
      <c r="P2869" s="58"/>
      <c r="T2869" s="58"/>
    </row>
    <row r="2870">
      <c r="N2870" s="58"/>
      <c r="O2870" s="58"/>
      <c r="P2870" s="58"/>
      <c r="T2870" s="58"/>
    </row>
    <row r="2871">
      <c r="N2871" s="58"/>
      <c r="O2871" s="58"/>
      <c r="P2871" s="58"/>
      <c r="T2871" s="58"/>
    </row>
    <row r="2872">
      <c r="N2872" s="58"/>
      <c r="O2872" s="58"/>
      <c r="P2872" s="58"/>
      <c r="T2872" s="58"/>
    </row>
    <row r="2873">
      <c r="N2873" s="58"/>
      <c r="O2873" s="58"/>
      <c r="P2873" s="58"/>
      <c r="T2873" s="58"/>
    </row>
    <row r="2874">
      <c r="N2874" s="58"/>
      <c r="O2874" s="58"/>
      <c r="P2874" s="58"/>
      <c r="T2874" s="58"/>
    </row>
    <row r="2875">
      <c r="N2875" s="58"/>
      <c r="O2875" s="58"/>
      <c r="P2875" s="58"/>
      <c r="T2875" s="58"/>
    </row>
    <row r="2876">
      <c r="N2876" s="58"/>
      <c r="O2876" s="58"/>
      <c r="P2876" s="58"/>
      <c r="T2876" s="58"/>
    </row>
    <row r="2877">
      <c r="N2877" s="58"/>
      <c r="O2877" s="58"/>
      <c r="P2877" s="58"/>
      <c r="T2877" s="58"/>
    </row>
    <row r="2878">
      <c r="N2878" s="58"/>
      <c r="O2878" s="58"/>
      <c r="P2878" s="58"/>
      <c r="T2878" s="58"/>
    </row>
    <row r="2879">
      <c r="N2879" s="58"/>
      <c r="O2879" s="58"/>
      <c r="P2879" s="58"/>
      <c r="T2879" s="58"/>
    </row>
    <row r="2880">
      <c r="N2880" s="58"/>
      <c r="O2880" s="58"/>
      <c r="P2880" s="58"/>
      <c r="T2880" s="58"/>
    </row>
    <row r="2881">
      <c r="N2881" s="58"/>
      <c r="O2881" s="58"/>
      <c r="P2881" s="58"/>
      <c r="T2881" s="58"/>
    </row>
    <row r="2882">
      <c r="N2882" s="58"/>
      <c r="O2882" s="58"/>
      <c r="P2882" s="58"/>
      <c r="T2882" s="58"/>
    </row>
    <row r="2883">
      <c r="N2883" s="58"/>
      <c r="O2883" s="58"/>
      <c r="P2883" s="58"/>
      <c r="T2883" s="58"/>
    </row>
    <row r="2884">
      <c r="N2884" s="58"/>
      <c r="O2884" s="58"/>
      <c r="P2884" s="58"/>
      <c r="T2884" s="58"/>
    </row>
    <row r="2885">
      <c r="N2885" s="58"/>
      <c r="O2885" s="58"/>
      <c r="P2885" s="58"/>
      <c r="T2885" s="58"/>
    </row>
    <row r="2886">
      <c r="N2886" s="58"/>
      <c r="O2886" s="58"/>
      <c r="P2886" s="58"/>
      <c r="T2886" s="58"/>
    </row>
    <row r="2887">
      <c r="N2887" s="58"/>
      <c r="O2887" s="58"/>
      <c r="P2887" s="58"/>
      <c r="T2887" s="58"/>
    </row>
    <row r="2888">
      <c r="N2888" s="58"/>
      <c r="O2888" s="58"/>
      <c r="P2888" s="58"/>
      <c r="T2888" s="58"/>
    </row>
    <row r="2889">
      <c r="N2889" s="58"/>
      <c r="O2889" s="58"/>
      <c r="P2889" s="58"/>
      <c r="T2889" s="58"/>
    </row>
    <row r="2890">
      <c r="N2890" s="58"/>
      <c r="O2890" s="58"/>
      <c r="P2890" s="58"/>
      <c r="T2890" s="58"/>
    </row>
    <row r="2891">
      <c r="N2891" s="58"/>
      <c r="O2891" s="58"/>
      <c r="P2891" s="58"/>
      <c r="T2891" s="58"/>
    </row>
    <row r="2892">
      <c r="N2892" s="58"/>
      <c r="O2892" s="58"/>
      <c r="P2892" s="58"/>
      <c r="T2892" s="58"/>
    </row>
    <row r="2893">
      <c r="N2893" s="58"/>
      <c r="O2893" s="58"/>
      <c r="P2893" s="58"/>
      <c r="T2893" s="58"/>
    </row>
    <row r="2894">
      <c r="N2894" s="58"/>
      <c r="O2894" s="58"/>
      <c r="P2894" s="58"/>
      <c r="T2894" s="58"/>
    </row>
    <row r="2895">
      <c r="N2895" s="58"/>
      <c r="O2895" s="58"/>
      <c r="P2895" s="58"/>
      <c r="T2895" s="58"/>
    </row>
    <row r="2896">
      <c r="N2896" s="58"/>
      <c r="O2896" s="58"/>
      <c r="P2896" s="58"/>
      <c r="T2896" s="58"/>
    </row>
    <row r="2897">
      <c r="N2897" s="58"/>
      <c r="O2897" s="58"/>
      <c r="P2897" s="58"/>
      <c r="T2897" s="58"/>
    </row>
    <row r="2898">
      <c r="N2898" s="58"/>
      <c r="O2898" s="58"/>
      <c r="P2898" s="58"/>
      <c r="T2898" s="58"/>
    </row>
    <row r="2899">
      <c r="N2899" s="58"/>
      <c r="O2899" s="58"/>
      <c r="P2899" s="58"/>
      <c r="T2899" s="58"/>
    </row>
    <row r="2900">
      <c r="N2900" s="58"/>
      <c r="O2900" s="58"/>
      <c r="P2900" s="58"/>
      <c r="T2900" s="58"/>
    </row>
    <row r="2901">
      <c r="N2901" s="58"/>
      <c r="O2901" s="58"/>
      <c r="P2901" s="58"/>
      <c r="T2901" s="58"/>
    </row>
    <row r="2902">
      <c r="N2902" s="58"/>
      <c r="O2902" s="58"/>
      <c r="P2902" s="58"/>
      <c r="T2902" s="58"/>
    </row>
    <row r="2903">
      <c r="N2903" s="58"/>
      <c r="O2903" s="58"/>
      <c r="P2903" s="58"/>
      <c r="T2903" s="58"/>
    </row>
    <row r="2904">
      <c r="N2904" s="58"/>
      <c r="O2904" s="58"/>
      <c r="P2904" s="58"/>
      <c r="T2904" s="58"/>
    </row>
    <row r="2905">
      <c r="N2905" s="58"/>
      <c r="O2905" s="58"/>
      <c r="P2905" s="58"/>
      <c r="T2905" s="58"/>
    </row>
    <row r="2906">
      <c r="N2906" s="58"/>
      <c r="O2906" s="58"/>
      <c r="P2906" s="58"/>
      <c r="T2906" s="58"/>
    </row>
    <row r="2907">
      <c r="N2907" s="58"/>
      <c r="O2907" s="58"/>
      <c r="P2907" s="58"/>
      <c r="T2907" s="58"/>
    </row>
    <row r="2908">
      <c r="N2908" s="58"/>
      <c r="O2908" s="58"/>
      <c r="P2908" s="58"/>
      <c r="T2908" s="58"/>
    </row>
    <row r="2909">
      <c r="N2909" s="58"/>
      <c r="O2909" s="58"/>
      <c r="P2909" s="58"/>
      <c r="T2909" s="58"/>
    </row>
    <row r="2910">
      <c r="N2910" s="58"/>
      <c r="O2910" s="58"/>
      <c r="P2910" s="58"/>
      <c r="T2910" s="58"/>
    </row>
    <row r="2911">
      <c r="N2911" s="58"/>
      <c r="O2911" s="58"/>
      <c r="P2911" s="58"/>
      <c r="T2911" s="58"/>
    </row>
    <row r="2912">
      <c r="N2912" s="58"/>
      <c r="O2912" s="58"/>
      <c r="P2912" s="58"/>
      <c r="T2912" s="58"/>
    </row>
    <row r="2913">
      <c r="N2913" s="58"/>
      <c r="O2913" s="58"/>
      <c r="P2913" s="58"/>
      <c r="T2913" s="58"/>
    </row>
    <row r="2914">
      <c r="N2914" s="58"/>
      <c r="O2914" s="58"/>
      <c r="P2914" s="58"/>
      <c r="T2914" s="58"/>
    </row>
    <row r="2915">
      <c r="N2915" s="58"/>
      <c r="O2915" s="58"/>
      <c r="P2915" s="58"/>
      <c r="T2915" s="58"/>
    </row>
    <row r="2916">
      <c r="N2916" s="58"/>
      <c r="O2916" s="58"/>
      <c r="P2916" s="58"/>
      <c r="T2916" s="58"/>
    </row>
    <row r="2917">
      <c r="N2917" s="58"/>
      <c r="O2917" s="58"/>
      <c r="P2917" s="58"/>
      <c r="T2917" s="58"/>
    </row>
    <row r="2918">
      <c r="N2918" s="58"/>
      <c r="O2918" s="58"/>
      <c r="P2918" s="58"/>
      <c r="T2918" s="58"/>
    </row>
    <row r="2919">
      <c r="N2919" s="58"/>
      <c r="O2919" s="58"/>
      <c r="P2919" s="58"/>
      <c r="T2919" s="58"/>
    </row>
    <row r="2920">
      <c r="N2920" s="58"/>
      <c r="O2920" s="58"/>
      <c r="P2920" s="58"/>
      <c r="T2920" s="58"/>
    </row>
    <row r="2921">
      <c r="N2921" s="58"/>
      <c r="O2921" s="58"/>
      <c r="P2921" s="58"/>
      <c r="T2921" s="58"/>
    </row>
    <row r="2922">
      <c r="N2922" s="58"/>
      <c r="O2922" s="58"/>
      <c r="P2922" s="58"/>
      <c r="T2922" s="58"/>
    </row>
    <row r="2923">
      <c r="N2923" s="58"/>
      <c r="O2923" s="58"/>
      <c r="P2923" s="58"/>
      <c r="T2923" s="58"/>
    </row>
    <row r="2924">
      <c r="N2924" s="58"/>
      <c r="O2924" s="58"/>
      <c r="P2924" s="58"/>
      <c r="T2924" s="58"/>
    </row>
    <row r="2925">
      <c r="N2925" s="58"/>
      <c r="O2925" s="58"/>
      <c r="P2925" s="58"/>
      <c r="T2925" s="58"/>
    </row>
    <row r="2926">
      <c r="N2926" s="58"/>
      <c r="O2926" s="58"/>
      <c r="P2926" s="58"/>
      <c r="T2926" s="58"/>
    </row>
    <row r="2927">
      <c r="N2927" s="58"/>
      <c r="O2927" s="58"/>
      <c r="P2927" s="58"/>
      <c r="T2927" s="58"/>
    </row>
    <row r="2928">
      <c r="N2928" s="58"/>
      <c r="O2928" s="58"/>
      <c r="P2928" s="58"/>
      <c r="T2928" s="58"/>
    </row>
    <row r="2929">
      <c r="N2929" s="58"/>
      <c r="O2929" s="58"/>
      <c r="P2929" s="58"/>
      <c r="T2929" s="58"/>
    </row>
    <row r="2930">
      <c r="N2930" s="58"/>
      <c r="O2930" s="58"/>
      <c r="P2930" s="58"/>
      <c r="T2930" s="58"/>
    </row>
    <row r="2931">
      <c r="N2931" s="58"/>
      <c r="O2931" s="58"/>
      <c r="P2931" s="58"/>
      <c r="T2931" s="58"/>
    </row>
    <row r="2932">
      <c r="N2932" s="58"/>
      <c r="O2932" s="58"/>
      <c r="P2932" s="58"/>
      <c r="T2932" s="58"/>
    </row>
    <row r="2933">
      <c r="N2933" s="58"/>
      <c r="O2933" s="58"/>
      <c r="P2933" s="58"/>
      <c r="T2933" s="58"/>
    </row>
    <row r="2934">
      <c r="N2934" s="58"/>
      <c r="O2934" s="58"/>
      <c r="P2934" s="58"/>
      <c r="T2934" s="58"/>
    </row>
    <row r="2935">
      <c r="N2935" s="58"/>
      <c r="O2935" s="58"/>
      <c r="P2935" s="58"/>
      <c r="T2935" s="58"/>
    </row>
    <row r="2936">
      <c r="N2936" s="58"/>
      <c r="O2936" s="58"/>
      <c r="P2936" s="58"/>
      <c r="T2936" s="58"/>
    </row>
    <row r="2937">
      <c r="N2937" s="58"/>
      <c r="O2937" s="58"/>
      <c r="P2937" s="58"/>
      <c r="T2937" s="58"/>
    </row>
    <row r="2938">
      <c r="N2938" s="58"/>
      <c r="O2938" s="58"/>
      <c r="P2938" s="58"/>
      <c r="T2938" s="58"/>
    </row>
    <row r="2939">
      <c r="N2939" s="58"/>
      <c r="O2939" s="58"/>
      <c r="P2939" s="58"/>
      <c r="T2939" s="58"/>
    </row>
    <row r="2940">
      <c r="N2940" s="58"/>
      <c r="O2940" s="58"/>
      <c r="P2940" s="58"/>
      <c r="T2940" s="58"/>
    </row>
    <row r="2941">
      <c r="N2941" s="58"/>
      <c r="O2941" s="58"/>
      <c r="P2941" s="58"/>
      <c r="T2941" s="58"/>
    </row>
    <row r="2942">
      <c r="N2942" s="58"/>
      <c r="O2942" s="58"/>
      <c r="P2942" s="58"/>
      <c r="T2942" s="58"/>
    </row>
    <row r="2943">
      <c r="N2943" s="58"/>
      <c r="O2943" s="58"/>
      <c r="P2943" s="58"/>
      <c r="T2943" s="58"/>
    </row>
    <row r="2944">
      <c r="N2944" s="58"/>
      <c r="O2944" s="58"/>
      <c r="P2944" s="58"/>
      <c r="T2944" s="58"/>
    </row>
    <row r="2945">
      <c r="N2945" s="58"/>
      <c r="O2945" s="58"/>
      <c r="P2945" s="58"/>
      <c r="T2945" s="58"/>
    </row>
    <row r="2946">
      <c r="N2946" s="58"/>
      <c r="O2946" s="58"/>
      <c r="P2946" s="58"/>
      <c r="T2946" s="58"/>
    </row>
    <row r="2947">
      <c r="N2947" s="58"/>
      <c r="O2947" s="58"/>
      <c r="P2947" s="58"/>
      <c r="T2947" s="58"/>
    </row>
    <row r="2948">
      <c r="N2948" s="58"/>
      <c r="O2948" s="58"/>
      <c r="P2948" s="58"/>
      <c r="T2948" s="58"/>
    </row>
    <row r="2949">
      <c r="N2949" s="58"/>
      <c r="O2949" s="58"/>
      <c r="P2949" s="58"/>
      <c r="T2949" s="58"/>
    </row>
    <row r="2950">
      <c r="N2950" s="58"/>
      <c r="O2950" s="58"/>
      <c r="P2950" s="58"/>
      <c r="T2950" s="58"/>
    </row>
    <row r="2951">
      <c r="N2951" s="58"/>
      <c r="O2951" s="58"/>
      <c r="P2951" s="58"/>
      <c r="T2951" s="58"/>
    </row>
    <row r="2952">
      <c r="N2952" s="58"/>
      <c r="O2952" s="58"/>
      <c r="P2952" s="58"/>
      <c r="T2952" s="58"/>
    </row>
    <row r="2953">
      <c r="N2953" s="58"/>
      <c r="O2953" s="58"/>
      <c r="P2953" s="58"/>
      <c r="T2953" s="58"/>
    </row>
    <row r="2954">
      <c r="N2954" s="58"/>
      <c r="O2954" s="58"/>
      <c r="P2954" s="58"/>
      <c r="T2954" s="58"/>
    </row>
    <row r="2955">
      <c r="N2955" s="58"/>
      <c r="O2955" s="58"/>
      <c r="P2955" s="58"/>
      <c r="T2955" s="58"/>
    </row>
    <row r="2956">
      <c r="N2956" s="58"/>
      <c r="O2956" s="58"/>
      <c r="P2956" s="58"/>
      <c r="T2956" s="58"/>
    </row>
    <row r="2957">
      <c r="N2957" s="58"/>
      <c r="O2957" s="58"/>
      <c r="P2957" s="58"/>
      <c r="T2957" s="58"/>
    </row>
    <row r="2958">
      <c r="N2958" s="58"/>
      <c r="O2958" s="58"/>
      <c r="P2958" s="58"/>
      <c r="T2958" s="58"/>
    </row>
    <row r="2959">
      <c r="N2959" s="58"/>
      <c r="O2959" s="58"/>
      <c r="P2959" s="58"/>
      <c r="T2959" s="58"/>
    </row>
    <row r="2960">
      <c r="N2960" s="58"/>
      <c r="O2960" s="58"/>
      <c r="P2960" s="58"/>
      <c r="T2960" s="58"/>
    </row>
    <row r="2961">
      <c r="N2961" s="58"/>
      <c r="O2961" s="58"/>
      <c r="P2961" s="58"/>
      <c r="T2961" s="58"/>
    </row>
    <row r="2962">
      <c r="N2962" s="58"/>
      <c r="O2962" s="58"/>
      <c r="P2962" s="58"/>
      <c r="T2962" s="58"/>
    </row>
    <row r="2963">
      <c r="N2963" s="58"/>
      <c r="O2963" s="58"/>
      <c r="P2963" s="58"/>
      <c r="T2963" s="58"/>
    </row>
    <row r="2964">
      <c r="N2964" s="58"/>
      <c r="O2964" s="58"/>
      <c r="P2964" s="58"/>
      <c r="T2964" s="58"/>
    </row>
    <row r="2965">
      <c r="N2965" s="58"/>
      <c r="O2965" s="58"/>
      <c r="P2965" s="58"/>
      <c r="T2965" s="58"/>
    </row>
    <row r="2966">
      <c r="N2966" s="58"/>
      <c r="O2966" s="58"/>
      <c r="P2966" s="58"/>
      <c r="T2966" s="58"/>
    </row>
    <row r="2967">
      <c r="N2967" s="58"/>
      <c r="O2967" s="58"/>
      <c r="P2967" s="58"/>
      <c r="T2967" s="58"/>
    </row>
    <row r="2968">
      <c r="N2968" s="58"/>
      <c r="O2968" s="58"/>
      <c r="P2968" s="58"/>
      <c r="T2968" s="58"/>
    </row>
    <row r="2969">
      <c r="N2969" s="58"/>
      <c r="O2969" s="58"/>
      <c r="P2969" s="58"/>
      <c r="T2969" s="58"/>
    </row>
    <row r="2970">
      <c r="N2970" s="58"/>
      <c r="O2970" s="58"/>
      <c r="P2970" s="58"/>
      <c r="T2970" s="58"/>
    </row>
    <row r="2971">
      <c r="N2971" s="58"/>
      <c r="O2971" s="58"/>
      <c r="P2971" s="58"/>
      <c r="T2971" s="58"/>
    </row>
    <row r="2972">
      <c r="N2972" s="58"/>
      <c r="O2972" s="58"/>
      <c r="P2972" s="58"/>
      <c r="T2972" s="58"/>
    </row>
    <row r="2973">
      <c r="N2973" s="58"/>
      <c r="O2973" s="58"/>
      <c r="P2973" s="58"/>
      <c r="T2973" s="58"/>
    </row>
    <row r="2974">
      <c r="N2974" s="58"/>
      <c r="O2974" s="58"/>
      <c r="P2974" s="58"/>
      <c r="T2974" s="58"/>
    </row>
    <row r="2975">
      <c r="N2975" s="58"/>
      <c r="O2975" s="58"/>
      <c r="P2975" s="58"/>
      <c r="T2975" s="58"/>
    </row>
    <row r="2976">
      <c r="N2976" s="58"/>
      <c r="O2976" s="58"/>
      <c r="P2976" s="58"/>
      <c r="T2976" s="58"/>
    </row>
    <row r="2977">
      <c r="N2977" s="58"/>
      <c r="O2977" s="58"/>
      <c r="P2977" s="58"/>
      <c r="T2977" s="58"/>
    </row>
    <row r="2978">
      <c r="N2978" s="58"/>
      <c r="O2978" s="58"/>
      <c r="P2978" s="58"/>
      <c r="T2978" s="58"/>
    </row>
    <row r="2979">
      <c r="N2979" s="58"/>
      <c r="O2979" s="58"/>
      <c r="P2979" s="58"/>
      <c r="T2979" s="58"/>
    </row>
    <row r="2980">
      <c r="N2980" s="58"/>
      <c r="O2980" s="58"/>
      <c r="P2980" s="58"/>
      <c r="T2980" s="58"/>
    </row>
    <row r="2981">
      <c r="N2981" s="58"/>
      <c r="O2981" s="58"/>
      <c r="P2981" s="58"/>
      <c r="T2981" s="58"/>
    </row>
    <row r="2982">
      <c r="N2982" s="58"/>
      <c r="O2982" s="58"/>
      <c r="P2982" s="58"/>
      <c r="T2982" s="58"/>
    </row>
    <row r="2983">
      <c r="N2983" s="58"/>
      <c r="O2983" s="58"/>
      <c r="P2983" s="58"/>
      <c r="T2983" s="58"/>
    </row>
    <row r="2984">
      <c r="N2984" s="58"/>
      <c r="O2984" s="58"/>
      <c r="P2984" s="58"/>
      <c r="T2984" s="58"/>
    </row>
    <row r="2985">
      <c r="N2985" s="58"/>
      <c r="O2985" s="58"/>
      <c r="P2985" s="58"/>
      <c r="T2985" s="58"/>
    </row>
    <row r="2986">
      <c r="N2986" s="58"/>
      <c r="O2986" s="58"/>
      <c r="P2986" s="58"/>
      <c r="T2986" s="58"/>
    </row>
    <row r="2987">
      <c r="N2987" s="58"/>
      <c r="O2987" s="58"/>
      <c r="P2987" s="58"/>
      <c r="T2987" s="58"/>
    </row>
    <row r="2988">
      <c r="N2988" s="58"/>
      <c r="O2988" s="58"/>
      <c r="P2988" s="58"/>
      <c r="T2988" s="58"/>
    </row>
    <row r="2989">
      <c r="N2989" s="58"/>
      <c r="O2989" s="58"/>
      <c r="P2989" s="58"/>
      <c r="T2989" s="58"/>
    </row>
    <row r="2990">
      <c r="N2990" s="58"/>
      <c r="O2990" s="58"/>
      <c r="P2990" s="58"/>
      <c r="T2990" s="58"/>
    </row>
    <row r="2991">
      <c r="N2991" s="58"/>
      <c r="O2991" s="58"/>
      <c r="P2991" s="58"/>
      <c r="T2991" s="58"/>
    </row>
    <row r="2992">
      <c r="N2992" s="58"/>
      <c r="O2992" s="58"/>
      <c r="P2992" s="58"/>
      <c r="T2992" s="58"/>
    </row>
    <row r="2993">
      <c r="N2993" s="58"/>
      <c r="O2993" s="58"/>
      <c r="P2993" s="58"/>
      <c r="T2993" s="58"/>
    </row>
    <row r="2994">
      <c r="N2994" s="58"/>
      <c r="O2994" s="58"/>
      <c r="P2994" s="58"/>
      <c r="T2994" s="58"/>
    </row>
    <row r="2995">
      <c r="N2995" s="58"/>
      <c r="O2995" s="58"/>
      <c r="P2995" s="58"/>
      <c r="T2995" s="58"/>
    </row>
    <row r="2996">
      <c r="N2996" s="58"/>
      <c r="O2996" s="58"/>
      <c r="P2996" s="58"/>
      <c r="T2996" s="58"/>
    </row>
    <row r="2997">
      <c r="N2997" s="58"/>
      <c r="O2997" s="58"/>
      <c r="P2997" s="58"/>
      <c r="T2997" s="58"/>
    </row>
    <row r="2998">
      <c r="N2998" s="58"/>
      <c r="O2998" s="58"/>
      <c r="P2998" s="58"/>
      <c r="T2998" s="58"/>
    </row>
    <row r="2999">
      <c r="N2999" s="58"/>
      <c r="O2999" s="58"/>
      <c r="P2999" s="58"/>
      <c r="T2999" s="58"/>
    </row>
    <row r="3000">
      <c r="N3000" s="58"/>
      <c r="O3000" s="58"/>
      <c r="P3000" s="58"/>
      <c r="T3000" s="58"/>
    </row>
    <row r="3001">
      <c r="N3001" s="58"/>
      <c r="O3001" s="58"/>
      <c r="P3001" s="58"/>
      <c r="T3001" s="58"/>
    </row>
    <row r="3002">
      <c r="N3002" s="58"/>
      <c r="O3002" s="58"/>
      <c r="P3002" s="58"/>
      <c r="T3002" s="58"/>
    </row>
    <row r="3003">
      <c r="N3003" s="58"/>
      <c r="O3003" s="58"/>
      <c r="P3003" s="58"/>
      <c r="T3003" s="58"/>
    </row>
    <row r="3004">
      <c r="N3004" s="58"/>
      <c r="O3004" s="58"/>
      <c r="P3004" s="58"/>
      <c r="T3004" s="58"/>
    </row>
    <row r="3005">
      <c r="N3005" s="58"/>
      <c r="O3005" s="58"/>
      <c r="P3005" s="58"/>
      <c r="T3005" s="58"/>
    </row>
    <row r="3006">
      <c r="N3006" s="58"/>
      <c r="O3006" s="58"/>
      <c r="P3006" s="58"/>
      <c r="T3006" s="58"/>
    </row>
    <row r="3007">
      <c r="N3007" s="58"/>
      <c r="O3007" s="58"/>
      <c r="P3007" s="58"/>
      <c r="T3007" s="58"/>
    </row>
    <row r="3008">
      <c r="N3008" s="58"/>
      <c r="O3008" s="58"/>
      <c r="P3008" s="58"/>
      <c r="T3008" s="58"/>
    </row>
    <row r="3009">
      <c r="N3009" s="58"/>
      <c r="O3009" s="58"/>
      <c r="P3009" s="58"/>
      <c r="T3009" s="58"/>
    </row>
    <row r="3010">
      <c r="N3010" s="58"/>
      <c r="O3010" s="58"/>
      <c r="P3010" s="58"/>
      <c r="T3010" s="58"/>
    </row>
    <row r="3011">
      <c r="N3011" s="58"/>
      <c r="O3011" s="58"/>
      <c r="P3011" s="58"/>
      <c r="T3011" s="58"/>
    </row>
    <row r="3012">
      <c r="N3012" s="58"/>
      <c r="O3012" s="58"/>
      <c r="P3012" s="58"/>
      <c r="T3012" s="58"/>
    </row>
    <row r="3013">
      <c r="N3013" s="58"/>
      <c r="O3013" s="58"/>
      <c r="P3013" s="58"/>
      <c r="T3013" s="58"/>
    </row>
    <row r="3014">
      <c r="N3014" s="58"/>
      <c r="O3014" s="58"/>
      <c r="P3014" s="58"/>
      <c r="T3014" s="58"/>
    </row>
    <row r="3015">
      <c r="N3015" s="58"/>
      <c r="O3015" s="58"/>
      <c r="P3015" s="58"/>
      <c r="T3015" s="58"/>
    </row>
    <row r="3016">
      <c r="N3016" s="58"/>
      <c r="O3016" s="58"/>
      <c r="P3016" s="58"/>
      <c r="T3016" s="58"/>
    </row>
    <row r="3017">
      <c r="N3017" s="58"/>
      <c r="O3017" s="58"/>
      <c r="P3017" s="58"/>
      <c r="T3017" s="58"/>
    </row>
    <row r="3018">
      <c r="N3018" s="58"/>
      <c r="O3018" s="58"/>
      <c r="P3018" s="58"/>
      <c r="T3018" s="58"/>
    </row>
    <row r="3019">
      <c r="N3019" s="58"/>
      <c r="O3019" s="58"/>
      <c r="P3019" s="58"/>
      <c r="T3019" s="58"/>
    </row>
    <row r="3020">
      <c r="N3020" s="58"/>
      <c r="O3020" s="58"/>
      <c r="P3020" s="58"/>
      <c r="T3020" s="58"/>
    </row>
    <row r="3021">
      <c r="N3021" s="58"/>
      <c r="O3021" s="58"/>
      <c r="P3021" s="58"/>
      <c r="T3021" s="58"/>
    </row>
    <row r="3022">
      <c r="N3022" s="58"/>
      <c r="O3022" s="58"/>
      <c r="P3022" s="58"/>
      <c r="T3022" s="58"/>
    </row>
    <row r="3023">
      <c r="N3023" s="58"/>
      <c r="O3023" s="58"/>
      <c r="P3023" s="58"/>
      <c r="T3023" s="58"/>
    </row>
    <row r="3024">
      <c r="N3024" s="58"/>
      <c r="O3024" s="58"/>
      <c r="P3024" s="58"/>
      <c r="T3024" s="58"/>
    </row>
    <row r="3025">
      <c r="N3025" s="58"/>
      <c r="O3025" s="58"/>
      <c r="P3025" s="58"/>
      <c r="T3025" s="58"/>
    </row>
    <row r="3026">
      <c r="N3026" s="58"/>
      <c r="O3026" s="58"/>
      <c r="P3026" s="58"/>
      <c r="T3026" s="58"/>
    </row>
    <row r="3027">
      <c r="N3027" s="58"/>
      <c r="O3027" s="58"/>
      <c r="P3027" s="58"/>
      <c r="T3027" s="58"/>
    </row>
    <row r="3028">
      <c r="N3028" s="58"/>
      <c r="O3028" s="58"/>
      <c r="P3028" s="58"/>
      <c r="T3028" s="58"/>
    </row>
    <row r="3029">
      <c r="N3029" s="58"/>
      <c r="O3029" s="58"/>
      <c r="P3029" s="58"/>
      <c r="T3029" s="58"/>
    </row>
    <row r="3030">
      <c r="N3030" s="58"/>
      <c r="O3030" s="58"/>
      <c r="P3030" s="58"/>
      <c r="T3030" s="58"/>
    </row>
    <row r="3031">
      <c r="N3031" s="58"/>
      <c r="O3031" s="58"/>
      <c r="P3031" s="58"/>
      <c r="T3031" s="58"/>
    </row>
    <row r="3032">
      <c r="N3032" s="58"/>
      <c r="O3032" s="58"/>
      <c r="P3032" s="58"/>
      <c r="T3032" s="58"/>
    </row>
    <row r="3033">
      <c r="N3033" s="58"/>
      <c r="O3033" s="58"/>
      <c r="P3033" s="58"/>
      <c r="T3033" s="58"/>
    </row>
    <row r="3034">
      <c r="N3034" s="58"/>
      <c r="O3034" s="58"/>
      <c r="P3034" s="58"/>
      <c r="T3034" s="58"/>
    </row>
    <row r="3035">
      <c r="N3035" s="58"/>
      <c r="O3035" s="58"/>
      <c r="P3035" s="58"/>
      <c r="T3035" s="58"/>
    </row>
    <row r="3036">
      <c r="N3036" s="58"/>
      <c r="O3036" s="58"/>
      <c r="P3036" s="58"/>
      <c r="T3036" s="58"/>
    </row>
    <row r="3037">
      <c r="N3037" s="58"/>
      <c r="O3037" s="58"/>
      <c r="P3037" s="58"/>
      <c r="T3037" s="58"/>
    </row>
    <row r="3038">
      <c r="N3038" s="58"/>
      <c r="O3038" s="58"/>
      <c r="P3038" s="58"/>
      <c r="T3038" s="58"/>
    </row>
    <row r="3039">
      <c r="N3039" s="58"/>
      <c r="O3039" s="58"/>
      <c r="P3039" s="58"/>
      <c r="T3039" s="58"/>
    </row>
    <row r="3040">
      <c r="N3040" s="58"/>
      <c r="O3040" s="58"/>
      <c r="P3040" s="58"/>
      <c r="T3040" s="58"/>
    </row>
    <row r="3041">
      <c r="N3041" s="58"/>
      <c r="O3041" s="58"/>
      <c r="P3041" s="58"/>
      <c r="T3041" s="58"/>
    </row>
    <row r="3042">
      <c r="N3042" s="58"/>
      <c r="O3042" s="58"/>
      <c r="P3042" s="58"/>
      <c r="T3042" s="58"/>
    </row>
    <row r="3043">
      <c r="N3043" s="58"/>
      <c r="O3043" s="58"/>
      <c r="P3043" s="58"/>
      <c r="T3043" s="58"/>
    </row>
    <row r="3044">
      <c r="N3044" s="58"/>
      <c r="O3044" s="58"/>
      <c r="P3044" s="58"/>
      <c r="T3044" s="58"/>
    </row>
    <row r="3045">
      <c r="N3045" s="58"/>
      <c r="O3045" s="58"/>
      <c r="P3045" s="58"/>
      <c r="T3045" s="58"/>
    </row>
    <row r="3046">
      <c r="N3046" s="58"/>
      <c r="O3046" s="58"/>
      <c r="P3046" s="58"/>
      <c r="T3046" s="58"/>
    </row>
    <row r="3047">
      <c r="N3047" s="58"/>
      <c r="O3047" s="58"/>
      <c r="P3047" s="58"/>
      <c r="T3047" s="58"/>
    </row>
    <row r="3048">
      <c r="N3048" s="58"/>
      <c r="O3048" s="58"/>
      <c r="P3048" s="58"/>
      <c r="T3048" s="58"/>
    </row>
    <row r="3049">
      <c r="N3049" s="58"/>
      <c r="O3049" s="58"/>
      <c r="P3049" s="58"/>
      <c r="T3049" s="58"/>
    </row>
    <row r="3050">
      <c r="N3050" s="58"/>
      <c r="O3050" s="58"/>
      <c r="P3050" s="58"/>
      <c r="T3050" s="58"/>
    </row>
    <row r="3051">
      <c r="N3051" s="58"/>
      <c r="O3051" s="58"/>
      <c r="P3051" s="58"/>
      <c r="T3051" s="58"/>
    </row>
    <row r="3052">
      <c r="N3052" s="58"/>
      <c r="O3052" s="58"/>
      <c r="P3052" s="58"/>
      <c r="T3052" s="58"/>
    </row>
    <row r="3053">
      <c r="N3053" s="58"/>
      <c r="O3053" s="58"/>
      <c r="P3053" s="58"/>
      <c r="T3053" s="58"/>
    </row>
    <row r="3054">
      <c r="N3054" s="58"/>
      <c r="O3054" s="58"/>
      <c r="P3054" s="58"/>
      <c r="T3054" s="58"/>
    </row>
    <row r="3055">
      <c r="N3055" s="58"/>
      <c r="O3055" s="58"/>
      <c r="P3055" s="58"/>
      <c r="T3055" s="58"/>
    </row>
    <row r="3056">
      <c r="N3056" s="58"/>
      <c r="O3056" s="58"/>
      <c r="P3056" s="58"/>
      <c r="T3056" s="58"/>
    </row>
    <row r="3057">
      <c r="N3057" s="58"/>
      <c r="O3057" s="58"/>
      <c r="P3057" s="58"/>
      <c r="T3057" s="58"/>
    </row>
    <row r="3058">
      <c r="N3058" s="58"/>
      <c r="O3058" s="58"/>
      <c r="P3058" s="58"/>
      <c r="T3058" s="58"/>
    </row>
    <row r="3059">
      <c r="N3059" s="58"/>
      <c r="O3059" s="58"/>
      <c r="P3059" s="58"/>
      <c r="T3059" s="58"/>
    </row>
    <row r="3060">
      <c r="N3060" s="58"/>
      <c r="O3060" s="58"/>
      <c r="P3060" s="58"/>
      <c r="T3060" s="58"/>
    </row>
    <row r="3061">
      <c r="N3061" s="58"/>
      <c r="O3061" s="58"/>
      <c r="P3061" s="58"/>
      <c r="T3061" s="58"/>
    </row>
    <row r="3062">
      <c r="N3062" s="58"/>
      <c r="O3062" s="58"/>
      <c r="P3062" s="58"/>
      <c r="T3062" s="58"/>
    </row>
    <row r="3063">
      <c r="N3063" s="58"/>
      <c r="O3063" s="58"/>
      <c r="P3063" s="58"/>
      <c r="T3063" s="58"/>
    </row>
    <row r="3064">
      <c r="N3064" s="58"/>
      <c r="O3064" s="58"/>
      <c r="P3064" s="58"/>
      <c r="T3064" s="58"/>
    </row>
    <row r="3065">
      <c r="N3065" s="58"/>
      <c r="O3065" s="58"/>
      <c r="P3065" s="58"/>
      <c r="T3065" s="58"/>
    </row>
    <row r="3066">
      <c r="N3066" s="58"/>
      <c r="O3066" s="58"/>
      <c r="P3066" s="58"/>
      <c r="T3066" s="58"/>
    </row>
    <row r="3067">
      <c r="N3067" s="58"/>
      <c r="O3067" s="58"/>
      <c r="P3067" s="58"/>
      <c r="T3067" s="58"/>
    </row>
    <row r="3068">
      <c r="N3068" s="58"/>
      <c r="O3068" s="58"/>
      <c r="P3068" s="58"/>
      <c r="T3068" s="58"/>
    </row>
    <row r="3069">
      <c r="N3069" s="58"/>
      <c r="O3069" s="58"/>
      <c r="P3069" s="58"/>
      <c r="T3069" s="58"/>
    </row>
    <row r="3070">
      <c r="N3070" s="58"/>
      <c r="O3070" s="58"/>
      <c r="P3070" s="58"/>
      <c r="T3070" s="58"/>
    </row>
    <row r="3071">
      <c r="N3071" s="58"/>
      <c r="O3071" s="58"/>
      <c r="P3071" s="58"/>
      <c r="T3071" s="58"/>
    </row>
    <row r="3072">
      <c r="N3072" s="58"/>
      <c r="O3072" s="58"/>
      <c r="P3072" s="58"/>
      <c r="T3072" s="58"/>
    </row>
    <row r="3073">
      <c r="N3073" s="58"/>
      <c r="O3073" s="58"/>
      <c r="P3073" s="58"/>
      <c r="T3073" s="58"/>
    </row>
    <row r="3074">
      <c r="N3074" s="58"/>
      <c r="O3074" s="58"/>
      <c r="P3074" s="58"/>
      <c r="T3074" s="58"/>
    </row>
    <row r="3075">
      <c r="N3075" s="58"/>
      <c r="O3075" s="58"/>
      <c r="P3075" s="58"/>
      <c r="T3075" s="58"/>
    </row>
    <row r="3076">
      <c r="N3076" s="58"/>
      <c r="O3076" s="58"/>
      <c r="P3076" s="58"/>
      <c r="T3076" s="58"/>
    </row>
    <row r="3077">
      <c r="N3077" s="58"/>
      <c r="O3077" s="58"/>
      <c r="P3077" s="58"/>
      <c r="T3077" s="58"/>
    </row>
    <row r="3078">
      <c r="N3078" s="58"/>
      <c r="O3078" s="58"/>
      <c r="P3078" s="58"/>
      <c r="T3078" s="58"/>
    </row>
    <row r="3079">
      <c r="N3079" s="58"/>
      <c r="O3079" s="58"/>
      <c r="P3079" s="58"/>
      <c r="T3079" s="58"/>
    </row>
    <row r="3080">
      <c r="N3080" s="58"/>
      <c r="O3080" s="58"/>
      <c r="P3080" s="58"/>
      <c r="T3080" s="58"/>
    </row>
    <row r="3081">
      <c r="N3081" s="58"/>
      <c r="O3081" s="58"/>
      <c r="P3081" s="58"/>
      <c r="T3081" s="58"/>
    </row>
    <row r="3082">
      <c r="N3082" s="58"/>
      <c r="O3082" s="58"/>
      <c r="P3082" s="58"/>
      <c r="T3082" s="58"/>
    </row>
    <row r="3083">
      <c r="N3083" s="58"/>
      <c r="O3083" s="58"/>
      <c r="P3083" s="58"/>
      <c r="T3083" s="58"/>
    </row>
    <row r="3084">
      <c r="N3084" s="58"/>
      <c r="O3084" s="58"/>
      <c r="P3084" s="58"/>
      <c r="T3084" s="58"/>
    </row>
    <row r="3085">
      <c r="N3085" s="58"/>
      <c r="O3085" s="58"/>
      <c r="P3085" s="58"/>
      <c r="T3085" s="58"/>
    </row>
    <row r="3086">
      <c r="N3086" s="58"/>
      <c r="O3086" s="58"/>
      <c r="P3086" s="58"/>
      <c r="T3086" s="58"/>
    </row>
    <row r="3087">
      <c r="N3087" s="58"/>
      <c r="O3087" s="58"/>
      <c r="P3087" s="58"/>
      <c r="T3087" s="58"/>
    </row>
    <row r="3088">
      <c r="N3088" s="58"/>
      <c r="O3088" s="58"/>
      <c r="P3088" s="58"/>
      <c r="T3088" s="58"/>
    </row>
    <row r="3089">
      <c r="N3089" s="58"/>
      <c r="O3089" s="58"/>
      <c r="P3089" s="58"/>
      <c r="T3089" s="58"/>
    </row>
    <row r="3090">
      <c r="N3090" s="58"/>
      <c r="O3090" s="58"/>
      <c r="P3090" s="58"/>
      <c r="T3090" s="58"/>
    </row>
    <row r="3091">
      <c r="N3091" s="58"/>
      <c r="O3091" s="58"/>
      <c r="P3091" s="58"/>
      <c r="T3091" s="58"/>
    </row>
    <row r="3092">
      <c r="N3092" s="58"/>
      <c r="O3092" s="58"/>
      <c r="P3092" s="58"/>
      <c r="T3092" s="58"/>
    </row>
    <row r="3093">
      <c r="N3093" s="58"/>
      <c r="O3093" s="58"/>
      <c r="P3093" s="58"/>
      <c r="T3093" s="58"/>
    </row>
    <row r="3094">
      <c r="N3094" s="58"/>
      <c r="O3094" s="58"/>
      <c r="P3094" s="58"/>
      <c r="T3094" s="58"/>
    </row>
    <row r="3095">
      <c r="N3095" s="58"/>
      <c r="O3095" s="58"/>
      <c r="P3095" s="58"/>
      <c r="T3095" s="58"/>
    </row>
    <row r="3096">
      <c r="N3096" s="58"/>
      <c r="O3096" s="58"/>
      <c r="P3096" s="58"/>
      <c r="T3096" s="58"/>
    </row>
    <row r="3097">
      <c r="N3097" s="58"/>
      <c r="O3097" s="58"/>
      <c r="P3097" s="58"/>
      <c r="T3097" s="58"/>
    </row>
    <row r="3098">
      <c r="N3098" s="58"/>
      <c r="O3098" s="58"/>
      <c r="P3098" s="58"/>
      <c r="T3098" s="58"/>
    </row>
    <row r="3099">
      <c r="N3099" s="58"/>
      <c r="O3099" s="58"/>
      <c r="P3099" s="58"/>
      <c r="T3099" s="58"/>
    </row>
    <row r="3100">
      <c r="N3100" s="58"/>
      <c r="O3100" s="58"/>
      <c r="P3100" s="58"/>
      <c r="T3100" s="58"/>
    </row>
    <row r="3101">
      <c r="N3101" s="58"/>
      <c r="O3101" s="58"/>
      <c r="P3101" s="58"/>
      <c r="T3101" s="58"/>
    </row>
    <row r="3102">
      <c r="N3102" s="58"/>
      <c r="O3102" s="58"/>
      <c r="P3102" s="58"/>
      <c r="T3102" s="58"/>
    </row>
    <row r="3103">
      <c r="N3103" s="58"/>
      <c r="O3103" s="58"/>
      <c r="P3103" s="58"/>
      <c r="T3103" s="58"/>
    </row>
    <row r="3104">
      <c r="N3104" s="58"/>
      <c r="O3104" s="58"/>
      <c r="P3104" s="58"/>
      <c r="T3104" s="58"/>
    </row>
    <row r="3105">
      <c r="N3105" s="58"/>
      <c r="O3105" s="58"/>
      <c r="P3105" s="58"/>
      <c r="T3105" s="58"/>
    </row>
    <row r="3106">
      <c r="N3106" s="58"/>
      <c r="O3106" s="58"/>
      <c r="P3106" s="58"/>
      <c r="T3106" s="58"/>
    </row>
    <row r="3107">
      <c r="N3107" s="58"/>
      <c r="O3107" s="58"/>
      <c r="P3107" s="58"/>
      <c r="T3107" s="58"/>
    </row>
    <row r="3108">
      <c r="N3108" s="58"/>
      <c r="O3108" s="58"/>
      <c r="P3108" s="58"/>
      <c r="T3108" s="58"/>
    </row>
    <row r="3109">
      <c r="N3109" s="58"/>
      <c r="O3109" s="58"/>
      <c r="P3109" s="58"/>
      <c r="T3109" s="58"/>
    </row>
    <row r="3110">
      <c r="N3110" s="58"/>
      <c r="O3110" s="58"/>
      <c r="P3110" s="58"/>
      <c r="T3110" s="58"/>
    </row>
    <row r="3111">
      <c r="N3111" s="58"/>
      <c r="O3111" s="58"/>
      <c r="P3111" s="58"/>
      <c r="T3111" s="58"/>
    </row>
    <row r="3112">
      <c r="N3112" s="58"/>
      <c r="O3112" s="58"/>
      <c r="P3112" s="58"/>
      <c r="T3112" s="58"/>
    </row>
    <row r="3113">
      <c r="N3113" s="58"/>
      <c r="O3113" s="58"/>
      <c r="P3113" s="58"/>
      <c r="T3113" s="58"/>
    </row>
    <row r="3114">
      <c r="N3114" s="58"/>
      <c r="O3114" s="58"/>
      <c r="P3114" s="58"/>
      <c r="T3114" s="58"/>
    </row>
    <row r="3115">
      <c r="N3115" s="58"/>
      <c r="O3115" s="58"/>
      <c r="P3115" s="58"/>
      <c r="T3115" s="58"/>
    </row>
    <row r="3116">
      <c r="N3116" s="58"/>
      <c r="O3116" s="58"/>
      <c r="P3116" s="58"/>
      <c r="T3116" s="58"/>
    </row>
    <row r="3117">
      <c r="N3117" s="58"/>
      <c r="O3117" s="58"/>
      <c r="P3117" s="58"/>
      <c r="T3117" s="58"/>
    </row>
    <row r="3118">
      <c r="N3118" s="58"/>
      <c r="O3118" s="58"/>
      <c r="P3118" s="58"/>
      <c r="T3118" s="58"/>
    </row>
    <row r="3119">
      <c r="N3119" s="58"/>
      <c r="O3119" s="58"/>
      <c r="P3119" s="58"/>
      <c r="T3119" s="58"/>
    </row>
    <row r="3120">
      <c r="N3120" s="58"/>
      <c r="O3120" s="58"/>
      <c r="P3120" s="58"/>
      <c r="T3120" s="58"/>
    </row>
    <row r="3121">
      <c r="N3121" s="58"/>
      <c r="O3121" s="58"/>
      <c r="P3121" s="58"/>
      <c r="T3121" s="58"/>
    </row>
    <row r="3122">
      <c r="N3122" s="58"/>
      <c r="O3122" s="58"/>
      <c r="P3122" s="58"/>
      <c r="T3122" s="58"/>
    </row>
    <row r="3123">
      <c r="N3123" s="58"/>
      <c r="O3123" s="58"/>
      <c r="P3123" s="58"/>
      <c r="T3123" s="58"/>
    </row>
    <row r="3124">
      <c r="N3124" s="58"/>
      <c r="O3124" s="58"/>
      <c r="P3124" s="58"/>
      <c r="T3124" s="58"/>
    </row>
    <row r="3125">
      <c r="N3125" s="58"/>
      <c r="O3125" s="58"/>
      <c r="P3125" s="58"/>
      <c r="T3125" s="58"/>
    </row>
    <row r="3126">
      <c r="N3126" s="58"/>
      <c r="O3126" s="58"/>
      <c r="P3126" s="58"/>
      <c r="T3126" s="58"/>
    </row>
    <row r="3127">
      <c r="N3127" s="58"/>
      <c r="O3127" s="58"/>
      <c r="P3127" s="58"/>
      <c r="T3127" s="58"/>
    </row>
    <row r="3128">
      <c r="N3128" s="58"/>
      <c r="O3128" s="58"/>
      <c r="P3128" s="58"/>
      <c r="T3128" s="58"/>
    </row>
    <row r="3129">
      <c r="N3129" s="58"/>
      <c r="O3129" s="58"/>
      <c r="P3129" s="58"/>
      <c r="T3129" s="58"/>
    </row>
    <row r="3130">
      <c r="N3130" s="58"/>
      <c r="O3130" s="58"/>
      <c r="P3130" s="58"/>
      <c r="T3130" s="58"/>
    </row>
    <row r="3131">
      <c r="N3131" s="58"/>
      <c r="O3131" s="58"/>
      <c r="P3131" s="58"/>
      <c r="T3131" s="58"/>
    </row>
    <row r="3132">
      <c r="N3132" s="58"/>
      <c r="O3132" s="58"/>
      <c r="P3132" s="58"/>
      <c r="T3132" s="58"/>
    </row>
    <row r="3133">
      <c r="N3133" s="58"/>
      <c r="O3133" s="58"/>
      <c r="P3133" s="58"/>
      <c r="T3133" s="58"/>
    </row>
    <row r="3134">
      <c r="N3134" s="58"/>
      <c r="O3134" s="58"/>
      <c r="P3134" s="58"/>
      <c r="T3134" s="58"/>
    </row>
    <row r="3135">
      <c r="N3135" s="58"/>
      <c r="O3135" s="58"/>
      <c r="P3135" s="58"/>
      <c r="T3135" s="58"/>
    </row>
    <row r="3136">
      <c r="N3136" s="58"/>
      <c r="O3136" s="58"/>
      <c r="P3136" s="58"/>
      <c r="T3136" s="58"/>
    </row>
    <row r="3137">
      <c r="N3137" s="58"/>
      <c r="O3137" s="58"/>
      <c r="P3137" s="58"/>
      <c r="T3137" s="58"/>
    </row>
    <row r="3138">
      <c r="N3138" s="58"/>
      <c r="O3138" s="58"/>
      <c r="P3138" s="58"/>
      <c r="T3138" s="58"/>
    </row>
    <row r="3139">
      <c r="N3139" s="58"/>
      <c r="O3139" s="58"/>
      <c r="P3139" s="58"/>
      <c r="T3139" s="58"/>
    </row>
    <row r="3140">
      <c r="N3140" s="58"/>
      <c r="O3140" s="58"/>
      <c r="P3140" s="58"/>
      <c r="T3140" s="58"/>
    </row>
    <row r="3141">
      <c r="N3141" s="58"/>
      <c r="O3141" s="58"/>
      <c r="P3141" s="58"/>
      <c r="T3141" s="58"/>
    </row>
    <row r="3142">
      <c r="N3142" s="58"/>
      <c r="O3142" s="58"/>
      <c r="P3142" s="58"/>
      <c r="T3142" s="58"/>
    </row>
    <row r="3143">
      <c r="N3143" s="58"/>
      <c r="O3143" s="58"/>
      <c r="P3143" s="58"/>
      <c r="T3143" s="58"/>
    </row>
    <row r="3144">
      <c r="N3144" s="58"/>
      <c r="O3144" s="58"/>
      <c r="P3144" s="58"/>
      <c r="T3144" s="58"/>
    </row>
    <row r="3145">
      <c r="N3145" s="58"/>
      <c r="O3145" s="58"/>
      <c r="P3145" s="58"/>
      <c r="T3145" s="58"/>
    </row>
    <row r="3146">
      <c r="N3146" s="58"/>
      <c r="O3146" s="58"/>
      <c r="P3146" s="58"/>
      <c r="T3146" s="58"/>
    </row>
    <row r="3147">
      <c r="N3147" s="58"/>
      <c r="O3147" s="58"/>
      <c r="P3147" s="58"/>
      <c r="T3147" s="58"/>
    </row>
    <row r="3148">
      <c r="N3148" s="58"/>
      <c r="O3148" s="58"/>
      <c r="P3148" s="58"/>
      <c r="T3148" s="58"/>
    </row>
    <row r="3149">
      <c r="N3149" s="58"/>
      <c r="O3149" s="58"/>
      <c r="P3149" s="58"/>
      <c r="T3149" s="58"/>
    </row>
    <row r="3150">
      <c r="N3150" s="58"/>
      <c r="O3150" s="58"/>
      <c r="P3150" s="58"/>
      <c r="T3150" s="58"/>
    </row>
    <row r="3151">
      <c r="N3151" s="58"/>
      <c r="O3151" s="58"/>
      <c r="P3151" s="58"/>
      <c r="T3151" s="58"/>
    </row>
    <row r="3152">
      <c r="N3152" s="58"/>
      <c r="O3152" s="58"/>
      <c r="P3152" s="58"/>
      <c r="T3152" s="58"/>
    </row>
    <row r="3153">
      <c r="N3153" s="58"/>
      <c r="O3153" s="58"/>
      <c r="P3153" s="58"/>
      <c r="T3153" s="58"/>
    </row>
    <row r="3154">
      <c r="N3154" s="58"/>
      <c r="O3154" s="58"/>
      <c r="P3154" s="58"/>
      <c r="T3154" s="58"/>
    </row>
    <row r="3155">
      <c r="N3155" s="58"/>
      <c r="O3155" s="58"/>
      <c r="P3155" s="58"/>
      <c r="T3155" s="58"/>
    </row>
    <row r="3156">
      <c r="N3156" s="58"/>
      <c r="O3156" s="58"/>
      <c r="P3156" s="58"/>
      <c r="T3156" s="58"/>
    </row>
    <row r="3157">
      <c r="N3157" s="58"/>
      <c r="O3157" s="58"/>
      <c r="P3157" s="58"/>
      <c r="T3157" s="58"/>
    </row>
    <row r="3158">
      <c r="N3158" s="58"/>
      <c r="O3158" s="58"/>
      <c r="P3158" s="58"/>
      <c r="T3158" s="58"/>
    </row>
    <row r="3159">
      <c r="N3159" s="58"/>
      <c r="O3159" s="58"/>
      <c r="P3159" s="58"/>
      <c r="T3159" s="58"/>
    </row>
    <row r="3160">
      <c r="N3160" s="58"/>
      <c r="O3160" s="58"/>
      <c r="P3160" s="58"/>
      <c r="T3160" s="58"/>
    </row>
    <row r="3161">
      <c r="N3161" s="58"/>
      <c r="O3161" s="58"/>
      <c r="P3161" s="58"/>
      <c r="T3161" s="58"/>
    </row>
    <row r="3162">
      <c r="N3162" s="58"/>
      <c r="O3162" s="58"/>
      <c r="P3162" s="58"/>
      <c r="T3162" s="58"/>
    </row>
    <row r="3163">
      <c r="N3163" s="58"/>
      <c r="O3163" s="58"/>
      <c r="P3163" s="58"/>
      <c r="T3163" s="58"/>
    </row>
    <row r="3164">
      <c r="N3164" s="58"/>
      <c r="O3164" s="58"/>
      <c r="P3164" s="58"/>
      <c r="T3164" s="58"/>
    </row>
    <row r="3165">
      <c r="N3165" s="58"/>
      <c r="O3165" s="58"/>
      <c r="P3165" s="58"/>
      <c r="T3165" s="58"/>
    </row>
    <row r="3166">
      <c r="N3166" s="58"/>
      <c r="O3166" s="58"/>
      <c r="P3166" s="58"/>
      <c r="T3166" s="58"/>
    </row>
    <row r="3167">
      <c r="N3167" s="58"/>
      <c r="O3167" s="58"/>
      <c r="P3167" s="58"/>
      <c r="T3167" s="58"/>
    </row>
    <row r="3168">
      <c r="N3168" s="58"/>
      <c r="O3168" s="58"/>
      <c r="P3168" s="58"/>
      <c r="T3168" s="58"/>
    </row>
    <row r="3169">
      <c r="N3169" s="58"/>
      <c r="O3169" s="58"/>
      <c r="P3169" s="58"/>
      <c r="T3169" s="58"/>
    </row>
    <row r="3170">
      <c r="N3170" s="58"/>
      <c r="O3170" s="58"/>
      <c r="P3170" s="58"/>
      <c r="T3170" s="58"/>
    </row>
    <row r="3171">
      <c r="N3171" s="58"/>
      <c r="O3171" s="58"/>
      <c r="P3171" s="58"/>
      <c r="T3171" s="58"/>
    </row>
    <row r="3172">
      <c r="N3172" s="58"/>
      <c r="O3172" s="58"/>
      <c r="P3172" s="58"/>
      <c r="T3172" s="58"/>
    </row>
    <row r="3173">
      <c r="N3173" s="58"/>
      <c r="O3173" s="58"/>
      <c r="P3173" s="58"/>
      <c r="T3173" s="58"/>
    </row>
    <row r="3174">
      <c r="N3174" s="58"/>
      <c r="O3174" s="58"/>
      <c r="P3174" s="58"/>
      <c r="T3174" s="58"/>
    </row>
    <row r="3175">
      <c r="N3175" s="58"/>
      <c r="O3175" s="58"/>
      <c r="P3175" s="58"/>
      <c r="T3175" s="58"/>
    </row>
    <row r="3176">
      <c r="N3176" s="58"/>
      <c r="O3176" s="58"/>
      <c r="P3176" s="58"/>
      <c r="T3176" s="58"/>
    </row>
    <row r="3177">
      <c r="N3177" s="58"/>
      <c r="O3177" s="58"/>
      <c r="P3177" s="58"/>
      <c r="T3177" s="58"/>
    </row>
    <row r="3178">
      <c r="N3178" s="58"/>
      <c r="O3178" s="58"/>
      <c r="P3178" s="58"/>
      <c r="T3178" s="58"/>
    </row>
    <row r="3179">
      <c r="N3179" s="58"/>
      <c r="O3179" s="58"/>
      <c r="P3179" s="58"/>
      <c r="T3179" s="58"/>
    </row>
    <row r="3180">
      <c r="N3180" s="58"/>
      <c r="O3180" s="58"/>
      <c r="P3180" s="58"/>
      <c r="T3180" s="58"/>
    </row>
    <row r="3181">
      <c r="N3181" s="58"/>
      <c r="O3181" s="58"/>
      <c r="P3181" s="58"/>
      <c r="T3181" s="58"/>
    </row>
    <row r="3182">
      <c r="N3182" s="58"/>
      <c r="O3182" s="58"/>
      <c r="P3182" s="58"/>
      <c r="T3182" s="58"/>
    </row>
    <row r="3183">
      <c r="N3183" s="58"/>
      <c r="O3183" s="58"/>
      <c r="P3183" s="58"/>
      <c r="T3183" s="58"/>
    </row>
    <row r="3184">
      <c r="N3184" s="58"/>
      <c r="O3184" s="58"/>
      <c r="P3184" s="58"/>
      <c r="T3184" s="58"/>
    </row>
    <row r="3185">
      <c r="N3185" s="58"/>
      <c r="O3185" s="58"/>
      <c r="P3185" s="58"/>
      <c r="T3185" s="58"/>
    </row>
    <row r="3186">
      <c r="N3186" s="58"/>
      <c r="O3186" s="58"/>
      <c r="P3186" s="58"/>
      <c r="T3186" s="58"/>
    </row>
    <row r="3187">
      <c r="N3187" s="58"/>
      <c r="O3187" s="58"/>
      <c r="P3187" s="58"/>
      <c r="T3187" s="58"/>
    </row>
    <row r="3188">
      <c r="N3188" s="58"/>
      <c r="O3188" s="58"/>
      <c r="P3188" s="58"/>
      <c r="T3188" s="58"/>
    </row>
    <row r="3189">
      <c r="N3189" s="58"/>
      <c r="O3189" s="58"/>
      <c r="P3189" s="58"/>
      <c r="T3189" s="58"/>
    </row>
    <row r="3190">
      <c r="N3190" s="58"/>
      <c r="O3190" s="58"/>
      <c r="P3190" s="58"/>
      <c r="T3190" s="58"/>
    </row>
    <row r="3191">
      <c r="N3191" s="58"/>
      <c r="O3191" s="58"/>
      <c r="P3191" s="58"/>
      <c r="T3191" s="58"/>
    </row>
    <row r="3192">
      <c r="N3192" s="58"/>
      <c r="O3192" s="58"/>
      <c r="P3192" s="58"/>
      <c r="T3192" s="58"/>
    </row>
    <row r="3193">
      <c r="N3193" s="58"/>
      <c r="O3193" s="58"/>
      <c r="P3193" s="58"/>
      <c r="T3193" s="58"/>
    </row>
    <row r="3194">
      <c r="N3194" s="58"/>
      <c r="O3194" s="58"/>
      <c r="P3194" s="58"/>
      <c r="T3194" s="58"/>
    </row>
    <row r="3195">
      <c r="N3195" s="58"/>
      <c r="O3195" s="58"/>
      <c r="P3195" s="58"/>
      <c r="T3195" s="58"/>
    </row>
    <row r="3196">
      <c r="N3196" s="58"/>
      <c r="O3196" s="58"/>
      <c r="P3196" s="58"/>
      <c r="T3196" s="58"/>
    </row>
    <row r="3197">
      <c r="N3197" s="58"/>
      <c r="O3197" s="58"/>
      <c r="P3197" s="58"/>
      <c r="T3197" s="58"/>
    </row>
    <row r="3198">
      <c r="N3198" s="58"/>
      <c r="O3198" s="58"/>
      <c r="P3198" s="58"/>
      <c r="T3198" s="58"/>
    </row>
    <row r="3199">
      <c r="N3199" s="58"/>
      <c r="O3199" s="58"/>
      <c r="P3199" s="58"/>
      <c r="T3199" s="58"/>
    </row>
    <row r="3200">
      <c r="N3200" s="58"/>
      <c r="O3200" s="58"/>
      <c r="P3200" s="58"/>
      <c r="T3200" s="58"/>
    </row>
    <row r="3201">
      <c r="N3201" s="58"/>
      <c r="O3201" s="58"/>
      <c r="P3201" s="58"/>
      <c r="T3201" s="58"/>
    </row>
    <row r="3202">
      <c r="N3202" s="58"/>
      <c r="O3202" s="58"/>
      <c r="P3202" s="58"/>
      <c r="T3202" s="58"/>
    </row>
    <row r="3203">
      <c r="N3203" s="58"/>
      <c r="O3203" s="58"/>
      <c r="P3203" s="58"/>
      <c r="T3203" s="58"/>
    </row>
    <row r="3204">
      <c r="N3204" s="58"/>
      <c r="O3204" s="58"/>
      <c r="P3204" s="58"/>
      <c r="T3204" s="58"/>
    </row>
    <row r="3205">
      <c r="N3205" s="58"/>
      <c r="O3205" s="58"/>
      <c r="P3205" s="58"/>
      <c r="T3205" s="58"/>
    </row>
    <row r="3206">
      <c r="N3206" s="58"/>
      <c r="O3206" s="58"/>
      <c r="P3206" s="58"/>
      <c r="T3206" s="58"/>
    </row>
    <row r="3207">
      <c r="N3207" s="58"/>
      <c r="O3207" s="58"/>
      <c r="P3207" s="58"/>
      <c r="T3207" s="58"/>
    </row>
    <row r="3208">
      <c r="N3208" s="58"/>
      <c r="O3208" s="58"/>
      <c r="P3208" s="58"/>
      <c r="T3208" s="58"/>
    </row>
    <row r="3209">
      <c r="N3209" s="58"/>
      <c r="O3209" s="58"/>
      <c r="P3209" s="58"/>
      <c r="T3209" s="58"/>
    </row>
    <row r="3210">
      <c r="N3210" s="58"/>
      <c r="O3210" s="58"/>
      <c r="P3210" s="58"/>
      <c r="T3210" s="58"/>
    </row>
    <row r="3211">
      <c r="N3211" s="58"/>
      <c r="O3211" s="58"/>
      <c r="P3211" s="58"/>
      <c r="T3211" s="58"/>
    </row>
    <row r="3212">
      <c r="N3212" s="58"/>
      <c r="O3212" s="58"/>
      <c r="P3212" s="58"/>
      <c r="T3212" s="58"/>
    </row>
    <row r="3213">
      <c r="N3213" s="58"/>
      <c r="O3213" s="58"/>
      <c r="P3213" s="58"/>
      <c r="T3213" s="58"/>
    </row>
    <row r="3214">
      <c r="N3214" s="58"/>
      <c r="O3214" s="58"/>
      <c r="P3214" s="58"/>
      <c r="T3214" s="58"/>
    </row>
    <row r="3215">
      <c r="N3215" s="58"/>
      <c r="O3215" s="58"/>
      <c r="P3215" s="58"/>
      <c r="T3215" s="58"/>
    </row>
    <row r="3216">
      <c r="N3216" s="58"/>
      <c r="O3216" s="58"/>
      <c r="P3216" s="58"/>
      <c r="T3216" s="58"/>
    </row>
    <row r="3217">
      <c r="N3217" s="58"/>
      <c r="O3217" s="58"/>
      <c r="P3217" s="58"/>
      <c r="T3217" s="58"/>
    </row>
    <row r="3218">
      <c r="N3218" s="58"/>
      <c r="O3218" s="58"/>
      <c r="P3218" s="58"/>
      <c r="T3218" s="58"/>
    </row>
    <row r="3219">
      <c r="N3219" s="58"/>
      <c r="O3219" s="58"/>
      <c r="P3219" s="58"/>
      <c r="T3219" s="58"/>
    </row>
    <row r="3220">
      <c r="N3220" s="58"/>
      <c r="O3220" s="58"/>
      <c r="P3220" s="58"/>
      <c r="T3220" s="58"/>
    </row>
    <row r="3221">
      <c r="N3221" s="58"/>
      <c r="O3221" s="58"/>
      <c r="P3221" s="58"/>
      <c r="T3221" s="58"/>
    </row>
    <row r="3222">
      <c r="N3222" s="58"/>
      <c r="O3222" s="58"/>
      <c r="P3222" s="58"/>
      <c r="T3222" s="58"/>
    </row>
    <row r="3223">
      <c r="N3223" s="58"/>
      <c r="O3223" s="58"/>
      <c r="P3223" s="58"/>
      <c r="T3223" s="58"/>
    </row>
    <row r="3224">
      <c r="N3224" s="58"/>
      <c r="O3224" s="58"/>
      <c r="P3224" s="58"/>
      <c r="T3224" s="58"/>
    </row>
    <row r="3225">
      <c r="N3225" s="58"/>
      <c r="O3225" s="58"/>
      <c r="P3225" s="58"/>
      <c r="T3225" s="58"/>
    </row>
    <row r="3226">
      <c r="N3226" s="58"/>
      <c r="O3226" s="58"/>
      <c r="P3226" s="58"/>
      <c r="T3226" s="58"/>
    </row>
    <row r="3227">
      <c r="N3227" s="58"/>
      <c r="O3227" s="58"/>
      <c r="P3227" s="58"/>
      <c r="T3227" s="58"/>
    </row>
    <row r="3228">
      <c r="N3228" s="58"/>
      <c r="O3228" s="58"/>
      <c r="P3228" s="58"/>
      <c r="T3228" s="58"/>
    </row>
    <row r="3229">
      <c r="N3229" s="58"/>
      <c r="O3229" s="58"/>
      <c r="P3229" s="58"/>
      <c r="T3229" s="58"/>
    </row>
    <row r="3230">
      <c r="N3230" s="58"/>
      <c r="O3230" s="58"/>
      <c r="P3230" s="58"/>
      <c r="T3230" s="58"/>
    </row>
    <row r="3231">
      <c r="N3231" s="58"/>
      <c r="O3231" s="58"/>
      <c r="P3231" s="58"/>
      <c r="T3231" s="58"/>
    </row>
    <row r="3232">
      <c r="N3232" s="58"/>
      <c r="O3232" s="58"/>
      <c r="P3232" s="58"/>
      <c r="T3232" s="58"/>
    </row>
    <row r="3233">
      <c r="N3233" s="58"/>
      <c r="O3233" s="58"/>
      <c r="P3233" s="58"/>
      <c r="T3233" s="58"/>
    </row>
    <row r="3234">
      <c r="N3234" s="58"/>
      <c r="O3234" s="58"/>
      <c r="P3234" s="58"/>
      <c r="T3234" s="58"/>
    </row>
    <row r="3235">
      <c r="N3235" s="58"/>
      <c r="O3235" s="58"/>
      <c r="P3235" s="58"/>
      <c r="T3235" s="58"/>
    </row>
    <row r="3236">
      <c r="N3236" s="58"/>
      <c r="O3236" s="58"/>
      <c r="P3236" s="58"/>
      <c r="T3236" s="58"/>
    </row>
    <row r="3237">
      <c r="N3237" s="58"/>
      <c r="O3237" s="58"/>
      <c r="P3237" s="58"/>
      <c r="T3237" s="58"/>
    </row>
    <row r="3238">
      <c r="N3238" s="58"/>
      <c r="O3238" s="58"/>
      <c r="P3238" s="58"/>
      <c r="T3238" s="58"/>
    </row>
    <row r="3239">
      <c r="N3239" s="58"/>
      <c r="O3239" s="58"/>
      <c r="P3239" s="58"/>
      <c r="T3239" s="58"/>
    </row>
    <row r="3240">
      <c r="N3240" s="58"/>
      <c r="O3240" s="58"/>
      <c r="P3240" s="58"/>
      <c r="T3240" s="58"/>
    </row>
    <row r="3241">
      <c r="N3241" s="58"/>
      <c r="O3241" s="58"/>
      <c r="P3241" s="58"/>
      <c r="T3241" s="58"/>
    </row>
    <row r="3242">
      <c r="N3242" s="58"/>
      <c r="O3242" s="58"/>
      <c r="P3242" s="58"/>
      <c r="T3242" s="58"/>
    </row>
    <row r="3243">
      <c r="N3243" s="58"/>
      <c r="O3243" s="58"/>
      <c r="P3243" s="58"/>
      <c r="T3243" s="58"/>
    </row>
    <row r="3244">
      <c r="N3244" s="58"/>
      <c r="O3244" s="58"/>
      <c r="P3244" s="58"/>
      <c r="T3244" s="58"/>
    </row>
    <row r="3245">
      <c r="N3245" s="58"/>
      <c r="O3245" s="58"/>
      <c r="P3245" s="58"/>
      <c r="T3245" s="58"/>
    </row>
    <row r="3246">
      <c r="N3246" s="58"/>
      <c r="O3246" s="58"/>
      <c r="P3246" s="58"/>
      <c r="T3246" s="58"/>
    </row>
    <row r="3247">
      <c r="N3247" s="58"/>
      <c r="O3247" s="58"/>
      <c r="P3247" s="58"/>
      <c r="T3247" s="58"/>
    </row>
    <row r="3248">
      <c r="N3248" s="58"/>
      <c r="O3248" s="58"/>
      <c r="P3248" s="58"/>
      <c r="T3248" s="58"/>
    </row>
    <row r="3249">
      <c r="N3249" s="58"/>
      <c r="O3249" s="58"/>
      <c r="P3249" s="58"/>
      <c r="T3249" s="58"/>
    </row>
    <row r="3250">
      <c r="N3250" s="58"/>
      <c r="O3250" s="58"/>
      <c r="P3250" s="58"/>
      <c r="T3250" s="58"/>
    </row>
    <row r="3251">
      <c r="N3251" s="58"/>
      <c r="O3251" s="58"/>
      <c r="P3251" s="58"/>
      <c r="T3251" s="58"/>
    </row>
    <row r="3252">
      <c r="N3252" s="58"/>
      <c r="O3252" s="58"/>
      <c r="P3252" s="58"/>
      <c r="T3252" s="58"/>
    </row>
    <row r="3253">
      <c r="N3253" s="58"/>
      <c r="O3253" s="58"/>
      <c r="P3253" s="58"/>
      <c r="T3253" s="58"/>
    </row>
    <row r="3254">
      <c r="N3254" s="58"/>
      <c r="O3254" s="58"/>
      <c r="P3254" s="58"/>
      <c r="T3254" s="58"/>
    </row>
    <row r="3255">
      <c r="N3255" s="58"/>
      <c r="O3255" s="58"/>
      <c r="P3255" s="58"/>
      <c r="T3255" s="58"/>
    </row>
    <row r="3256">
      <c r="N3256" s="58"/>
      <c r="O3256" s="58"/>
      <c r="P3256" s="58"/>
      <c r="T3256" s="58"/>
    </row>
    <row r="3257">
      <c r="N3257" s="58"/>
      <c r="O3257" s="58"/>
      <c r="P3257" s="58"/>
      <c r="T3257" s="58"/>
    </row>
    <row r="3258">
      <c r="N3258" s="58"/>
      <c r="O3258" s="58"/>
      <c r="P3258" s="58"/>
      <c r="T3258" s="58"/>
    </row>
    <row r="3259">
      <c r="N3259" s="58"/>
      <c r="O3259" s="58"/>
      <c r="P3259" s="58"/>
      <c r="T3259" s="58"/>
    </row>
    <row r="3260">
      <c r="N3260" s="58"/>
      <c r="O3260" s="58"/>
      <c r="P3260" s="58"/>
      <c r="T3260" s="58"/>
    </row>
    <row r="3261">
      <c r="N3261" s="58"/>
      <c r="O3261" s="58"/>
      <c r="P3261" s="58"/>
      <c r="T3261" s="58"/>
    </row>
    <row r="3262">
      <c r="N3262" s="58"/>
      <c r="O3262" s="58"/>
      <c r="P3262" s="58"/>
      <c r="T3262" s="58"/>
    </row>
    <row r="3263">
      <c r="N3263" s="58"/>
      <c r="O3263" s="58"/>
      <c r="P3263" s="58"/>
      <c r="T3263" s="58"/>
    </row>
    <row r="3264">
      <c r="N3264" s="58"/>
      <c r="O3264" s="58"/>
      <c r="P3264" s="58"/>
      <c r="T3264" s="58"/>
    </row>
    <row r="3265">
      <c r="N3265" s="58"/>
      <c r="O3265" s="58"/>
      <c r="P3265" s="58"/>
      <c r="T3265" s="58"/>
    </row>
    <row r="3266">
      <c r="N3266" s="58"/>
      <c r="O3266" s="58"/>
      <c r="P3266" s="58"/>
      <c r="T3266" s="58"/>
    </row>
    <row r="3267">
      <c r="N3267" s="58"/>
      <c r="O3267" s="58"/>
      <c r="P3267" s="58"/>
      <c r="T3267" s="58"/>
    </row>
    <row r="3268">
      <c r="N3268" s="58"/>
      <c r="O3268" s="58"/>
      <c r="P3268" s="58"/>
      <c r="T3268" s="58"/>
    </row>
    <row r="3269">
      <c r="N3269" s="58"/>
      <c r="O3269" s="58"/>
      <c r="P3269" s="58"/>
      <c r="T3269" s="58"/>
    </row>
    <row r="3270">
      <c r="N3270" s="58"/>
      <c r="O3270" s="58"/>
      <c r="P3270" s="58"/>
      <c r="T3270" s="58"/>
    </row>
    <row r="3271">
      <c r="N3271" s="58"/>
      <c r="O3271" s="58"/>
      <c r="P3271" s="58"/>
      <c r="T3271" s="58"/>
    </row>
    <row r="3272">
      <c r="N3272" s="58"/>
      <c r="O3272" s="58"/>
      <c r="P3272" s="58"/>
      <c r="T3272" s="58"/>
    </row>
    <row r="3273">
      <c r="N3273" s="58"/>
      <c r="O3273" s="58"/>
      <c r="P3273" s="58"/>
      <c r="T3273" s="58"/>
    </row>
    <row r="3274">
      <c r="N3274" s="58"/>
      <c r="O3274" s="58"/>
      <c r="P3274" s="58"/>
      <c r="T3274" s="58"/>
    </row>
    <row r="3275">
      <c r="N3275" s="58"/>
      <c r="O3275" s="58"/>
      <c r="P3275" s="58"/>
      <c r="T3275" s="58"/>
    </row>
    <row r="3276">
      <c r="N3276" s="58"/>
      <c r="O3276" s="58"/>
      <c r="P3276" s="58"/>
      <c r="T3276" s="58"/>
    </row>
    <row r="3277">
      <c r="N3277" s="58"/>
      <c r="O3277" s="58"/>
      <c r="P3277" s="58"/>
      <c r="T3277" s="58"/>
    </row>
    <row r="3278">
      <c r="N3278" s="58"/>
      <c r="O3278" s="58"/>
      <c r="P3278" s="58"/>
      <c r="T3278" s="58"/>
    </row>
    <row r="3279">
      <c r="N3279" s="58"/>
      <c r="O3279" s="58"/>
      <c r="P3279" s="58"/>
      <c r="T3279" s="58"/>
    </row>
    <row r="3280">
      <c r="N3280" s="58"/>
      <c r="O3280" s="58"/>
      <c r="P3280" s="58"/>
      <c r="T3280" s="58"/>
    </row>
    <row r="3281">
      <c r="N3281" s="58"/>
      <c r="O3281" s="58"/>
      <c r="P3281" s="58"/>
      <c r="T3281" s="58"/>
    </row>
    <row r="3282">
      <c r="N3282" s="58"/>
      <c r="O3282" s="58"/>
      <c r="P3282" s="58"/>
      <c r="T3282" s="58"/>
    </row>
    <row r="3283">
      <c r="N3283" s="58"/>
      <c r="O3283" s="58"/>
      <c r="P3283" s="58"/>
      <c r="T3283" s="58"/>
    </row>
    <row r="3284">
      <c r="N3284" s="58"/>
      <c r="O3284" s="58"/>
      <c r="P3284" s="58"/>
      <c r="T3284" s="58"/>
    </row>
    <row r="3285">
      <c r="N3285" s="58"/>
      <c r="O3285" s="58"/>
      <c r="P3285" s="58"/>
      <c r="T3285" s="58"/>
    </row>
    <row r="3286">
      <c r="N3286" s="58"/>
      <c r="O3286" s="58"/>
      <c r="P3286" s="58"/>
      <c r="T3286" s="58"/>
    </row>
    <row r="3287">
      <c r="N3287" s="58"/>
      <c r="O3287" s="58"/>
      <c r="P3287" s="58"/>
      <c r="T3287" s="58"/>
    </row>
    <row r="3288">
      <c r="N3288" s="58"/>
      <c r="O3288" s="58"/>
      <c r="P3288" s="58"/>
      <c r="T3288" s="58"/>
    </row>
    <row r="3289">
      <c r="N3289" s="58"/>
      <c r="O3289" s="58"/>
      <c r="P3289" s="58"/>
      <c r="T3289" s="58"/>
    </row>
    <row r="3290">
      <c r="N3290" s="58"/>
      <c r="O3290" s="58"/>
      <c r="P3290" s="58"/>
      <c r="T3290" s="58"/>
    </row>
    <row r="3291">
      <c r="N3291" s="58"/>
      <c r="O3291" s="58"/>
      <c r="P3291" s="58"/>
      <c r="T3291" s="58"/>
    </row>
    <row r="3292">
      <c r="N3292" s="58"/>
      <c r="O3292" s="58"/>
      <c r="P3292" s="58"/>
      <c r="T3292" s="58"/>
    </row>
    <row r="3293">
      <c r="N3293" s="58"/>
      <c r="O3293" s="58"/>
      <c r="P3293" s="58"/>
      <c r="T3293" s="58"/>
    </row>
    <row r="3294">
      <c r="N3294" s="58"/>
      <c r="O3294" s="58"/>
      <c r="P3294" s="58"/>
      <c r="T3294" s="58"/>
    </row>
    <row r="3295">
      <c r="N3295" s="58"/>
      <c r="O3295" s="58"/>
      <c r="P3295" s="58"/>
      <c r="T3295" s="58"/>
    </row>
    <row r="3296">
      <c r="N3296" s="58"/>
      <c r="O3296" s="58"/>
      <c r="P3296" s="58"/>
      <c r="T3296" s="58"/>
    </row>
    <row r="3297">
      <c r="N3297" s="58"/>
      <c r="O3297" s="58"/>
      <c r="P3297" s="58"/>
      <c r="T3297" s="58"/>
    </row>
    <row r="3298">
      <c r="N3298" s="58"/>
      <c r="O3298" s="58"/>
      <c r="P3298" s="58"/>
      <c r="T3298" s="58"/>
    </row>
    <row r="3299">
      <c r="N3299" s="58"/>
      <c r="O3299" s="58"/>
      <c r="P3299" s="58"/>
      <c r="T3299" s="58"/>
    </row>
    <row r="3300">
      <c r="N3300" s="58"/>
      <c r="O3300" s="58"/>
      <c r="P3300" s="58"/>
      <c r="T3300" s="58"/>
    </row>
    <row r="3301">
      <c r="N3301" s="58"/>
      <c r="O3301" s="58"/>
      <c r="P3301" s="58"/>
      <c r="T3301" s="58"/>
    </row>
    <row r="3302">
      <c r="N3302" s="58"/>
      <c r="O3302" s="58"/>
      <c r="P3302" s="58"/>
      <c r="T3302" s="58"/>
    </row>
    <row r="3303">
      <c r="N3303" s="58"/>
      <c r="O3303" s="58"/>
      <c r="P3303" s="58"/>
      <c r="T3303" s="58"/>
    </row>
    <row r="3304">
      <c r="N3304" s="58"/>
      <c r="O3304" s="58"/>
      <c r="P3304" s="58"/>
      <c r="T3304" s="58"/>
    </row>
    <row r="3305">
      <c r="N3305" s="58"/>
      <c r="O3305" s="58"/>
      <c r="P3305" s="58"/>
      <c r="T3305" s="58"/>
    </row>
    <row r="3306">
      <c r="N3306" s="58"/>
      <c r="O3306" s="58"/>
      <c r="P3306" s="58"/>
      <c r="T3306" s="58"/>
    </row>
    <row r="3307">
      <c r="N3307" s="58"/>
      <c r="O3307" s="58"/>
      <c r="P3307" s="58"/>
      <c r="T3307" s="58"/>
    </row>
    <row r="3308">
      <c r="N3308" s="58"/>
      <c r="O3308" s="58"/>
      <c r="P3308" s="58"/>
      <c r="T3308" s="58"/>
    </row>
    <row r="3309">
      <c r="N3309" s="58"/>
      <c r="O3309" s="58"/>
      <c r="P3309" s="58"/>
      <c r="T3309" s="58"/>
    </row>
    <row r="3310">
      <c r="N3310" s="58"/>
      <c r="O3310" s="58"/>
      <c r="P3310" s="58"/>
      <c r="T3310" s="58"/>
    </row>
    <row r="3311">
      <c r="N3311" s="58"/>
      <c r="O3311" s="58"/>
      <c r="P3311" s="58"/>
      <c r="T3311" s="58"/>
    </row>
    <row r="3312">
      <c r="N3312" s="58"/>
      <c r="O3312" s="58"/>
      <c r="P3312" s="58"/>
      <c r="T3312" s="58"/>
    </row>
    <row r="3313">
      <c r="N3313" s="58"/>
      <c r="O3313" s="58"/>
      <c r="P3313" s="58"/>
      <c r="T3313" s="58"/>
    </row>
    <row r="3314">
      <c r="N3314" s="58"/>
      <c r="O3314" s="58"/>
      <c r="P3314" s="58"/>
      <c r="T3314" s="58"/>
    </row>
    <row r="3315">
      <c r="N3315" s="58"/>
      <c r="O3315" s="58"/>
      <c r="P3315" s="58"/>
      <c r="T3315" s="58"/>
    </row>
    <row r="3316">
      <c r="N3316" s="58"/>
      <c r="O3316" s="58"/>
      <c r="P3316" s="58"/>
      <c r="T3316" s="58"/>
    </row>
    <row r="3317">
      <c r="N3317" s="58"/>
      <c r="O3317" s="58"/>
      <c r="P3317" s="58"/>
      <c r="T3317" s="58"/>
    </row>
    <row r="3318">
      <c r="N3318" s="58"/>
      <c r="O3318" s="58"/>
      <c r="P3318" s="58"/>
      <c r="T3318" s="58"/>
    </row>
    <row r="3319">
      <c r="N3319" s="58"/>
      <c r="O3319" s="58"/>
      <c r="P3319" s="58"/>
      <c r="T3319" s="58"/>
    </row>
    <row r="3320">
      <c r="N3320" s="58"/>
      <c r="O3320" s="58"/>
      <c r="P3320" s="58"/>
      <c r="T3320" s="58"/>
    </row>
    <row r="3321">
      <c r="N3321" s="58"/>
      <c r="O3321" s="58"/>
      <c r="P3321" s="58"/>
      <c r="T3321" s="58"/>
    </row>
    <row r="3322">
      <c r="N3322" s="58"/>
      <c r="O3322" s="58"/>
      <c r="P3322" s="58"/>
      <c r="T3322" s="58"/>
    </row>
    <row r="3323">
      <c r="N3323" s="58"/>
      <c r="O3323" s="58"/>
      <c r="P3323" s="58"/>
      <c r="T3323" s="58"/>
    </row>
    <row r="3324">
      <c r="N3324" s="58"/>
      <c r="O3324" s="58"/>
      <c r="P3324" s="58"/>
      <c r="T3324" s="58"/>
    </row>
    <row r="3325">
      <c r="N3325" s="58"/>
      <c r="O3325" s="58"/>
      <c r="P3325" s="58"/>
      <c r="T3325" s="58"/>
    </row>
    <row r="3326">
      <c r="N3326" s="58"/>
      <c r="O3326" s="58"/>
      <c r="P3326" s="58"/>
      <c r="T3326" s="58"/>
    </row>
    <row r="3327">
      <c r="N3327" s="58"/>
      <c r="O3327" s="58"/>
      <c r="P3327" s="58"/>
      <c r="T3327" s="58"/>
    </row>
    <row r="3328">
      <c r="N3328" s="58"/>
      <c r="O3328" s="58"/>
      <c r="P3328" s="58"/>
      <c r="T3328" s="58"/>
    </row>
    <row r="3329">
      <c r="N3329" s="58"/>
      <c r="O3329" s="58"/>
      <c r="P3329" s="58"/>
      <c r="T3329" s="58"/>
    </row>
    <row r="3330">
      <c r="N3330" s="58"/>
      <c r="O3330" s="58"/>
      <c r="P3330" s="58"/>
      <c r="T3330" s="58"/>
    </row>
    <row r="3331">
      <c r="N3331" s="58"/>
      <c r="O3331" s="58"/>
      <c r="P3331" s="58"/>
      <c r="T3331" s="58"/>
    </row>
    <row r="3332">
      <c r="N3332" s="58"/>
      <c r="O3332" s="58"/>
      <c r="P3332" s="58"/>
      <c r="T3332" s="58"/>
    </row>
    <row r="3333">
      <c r="N3333" s="58"/>
      <c r="O3333" s="58"/>
      <c r="P3333" s="58"/>
      <c r="T3333" s="58"/>
    </row>
    <row r="3334">
      <c r="N3334" s="58"/>
      <c r="O3334" s="58"/>
      <c r="P3334" s="58"/>
      <c r="T3334" s="58"/>
    </row>
    <row r="3335">
      <c r="N3335" s="58"/>
      <c r="O3335" s="58"/>
      <c r="P3335" s="58"/>
      <c r="T3335" s="58"/>
    </row>
    <row r="3336">
      <c r="N3336" s="58"/>
      <c r="O3336" s="58"/>
      <c r="P3336" s="58"/>
      <c r="T3336" s="58"/>
    </row>
    <row r="3337">
      <c r="N3337" s="58"/>
      <c r="O3337" s="58"/>
      <c r="P3337" s="58"/>
      <c r="T3337" s="58"/>
    </row>
    <row r="3338">
      <c r="N3338" s="58"/>
      <c r="O3338" s="58"/>
      <c r="P3338" s="58"/>
      <c r="T3338" s="58"/>
    </row>
    <row r="3339">
      <c r="N3339" s="58"/>
      <c r="O3339" s="58"/>
      <c r="P3339" s="58"/>
      <c r="T3339" s="58"/>
    </row>
    <row r="3340">
      <c r="N3340" s="58"/>
      <c r="O3340" s="58"/>
      <c r="P3340" s="58"/>
      <c r="T3340" s="58"/>
    </row>
    <row r="3341">
      <c r="N3341" s="58"/>
      <c r="O3341" s="58"/>
      <c r="P3341" s="58"/>
      <c r="T3341" s="58"/>
    </row>
    <row r="3342">
      <c r="N3342" s="58"/>
      <c r="O3342" s="58"/>
      <c r="P3342" s="58"/>
      <c r="T3342" s="58"/>
    </row>
    <row r="3343">
      <c r="N3343" s="58"/>
      <c r="O3343" s="58"/>
      <c r="P3343" s="58"/>
      <c r="T3343" s="58"/>
    </row>
    <row r="3344">
      <c r="N3344" s="58"/>
      <c r="O3344" s="58"/>
      <c r="P3344" s="58"/>
      <c r="T3344" s="58"/>
    </row>
    <row r="3345">
      <c r="N3345" s="58"/>
      <c r="O3345" s="58"/>
      <c r="P3345" s="58"/>
      <c r="T3345" s="58"/>
    </row>
    <row r="3346">
      <c r="N3346" s="58"/>
      <c r="O3346" s="58"/>
      <c r="P3346" s="58"/>
      <c r="T3346" s="58"/>
    </row>
    <row r="3347">
      <c r="N3347" s="58"/>
      <c r="O3347" s="58"/>
      <c r="P3347" s="58"/>
      <c r="T3347" s="58"/>
    </row>
    <row r="3348">
      <c r="N3348" s="58"/>
      <c r="O3348" s="58"/>
      <c r="P3348" s="58"/>
      <c r="T3348" s="58"/>
    </row>
    <row r="3349">
      <c r="N3349" s="58"/>
      <c r="O3349" s="58"/>
      <c r="P3349" s="58"/>
      <c r="T3349" s="58"/>
    </row>
    <row r="3350">
      <c r="N3350" s="58"/>
      <c r="O3350" s="58"/>
      <c r="P3350" s="58"/>
      <c r="T3350" s="58"/>
    </row>
    <row r="3351">
      <c r="N3351" s="58"/>
      <c r="O3351" s="58"/>
      <c r="P3351" s="58"/>
      <c r="T3351" s="58"/>
    </row>
    <row r="3352">
      <c r="N3352" s="58"/>
      <c r="O3352" s="58"/>
      <c r="P3352" s="58"/>
      <c r="T3352" s="58"/>
    </row>
    <row r="3353">
      <c r="N3353" s="58"/>
      <c r="O3353" s="58"/>
      <c r="P3353" s="58"/>
      <c r="T3353" s="58"/>
    </row>
    <row r="3354">
      <c r="N3354" s="58"/>
      <c r="O3354" s="58"/>
      <c r="P3354" s="58"/>
      <c r="T3354" s="58"/>
    </row>
    <row r="3355">
      <c r="N3355" s="58"/>
      <c r="O3355" s="58"/>
      <c r="P3355" s="58"/>
      <c r="T3355" s="58"/>
    </row>
    <row r="3356">
      <c r="N3356" s="58"/>
      <c r="O3356" s="58"/>
      <c r="P3356" s="58"/>
      <c r="T3356" s="58"/>
    </row>
    <row r="3357">
      <c r="N3357" s="58"/>
      <c r="O3357" s="58"/>
      <c r="P3357" s="58"/>
      <c r="T3357" s="58"/>
    </row>
    <row r="3358">
      <c r="N3358" s="58"/>
      <c r="O3358" s="58"/>
      <c r="P3358" s="58"/>
      <c r="T3358" s="58"/>
    </row>
    <row r="3359">
      <c r="N3359" s="58"/>
      <c r="O3359" s="58"/>
      <c r="P3359" s="58"/>
      <c r="T3359" s="58"/>
    </row>
    <row r="3360">
      <c r="N3360" s="58"/>
      <c r="O3360" s="58"/>
      <c r="P3360" s="58"/>
      <c r="T3360" s="58"/>
    </row>
    <row r="3361">
      <c r="N3361" s="58"/>
      <c r="O3361" s="58"/>
      <c r="P3361" s="58"/>
      <c r="T3361" s="58"/>
    </row>
    <row r="3362">
      <c r="N3362" s="58"/>
      <c r="O3362" s="58"/>
      <c r="P3362" s="58"/>
      <c r="T3362" s="58"/>
    </row>
    <row r="3363">
      <c r="N3363" s="58"/>
      <c r="O3363" s="58"/>
      <c r="P3363" s="58"/>
      <c r="T3363" s="58"/>
    </row>
    <row r="3364">
      <c r="N3364" s="58"/>
      <c r="O3364" s="58"/>
      <c r="P3364" s="58"/>
      <c r="T3364" s="58"/>
    </row>
    <row r="3365">
      <c r="N3365" s="58"/>
      <c r="O3365" s="58"/>
      <c r="P3365" s="58"/>
      <c r="T3365" s="58"/>
    </row>
    <row r="3366">
      <c r="N3366" s="58"/>
      <c r="O3366" s="58"/>
      <c r="P3366" s="58"/>
      <c r="T3366" s="58"/>
    </row>
    <row r="3367">
      <c r="N3367" s="58"/>
      <c r="O3367" s="58"/>
      <c r="P3367" s="58"/>
      <c r="T3367" s="58"/>
    </row>
    <row r="3368">
      <c r="N3368" s="58"/>
      <c r="O3368" s="58"/>
      <c r="P3368" s="58"/>
      <c r="T3368" s="58"/>
    </row>
    <row r="3369">
      <c r="N3369" s="58"/>
      <c r="O3369" s="58"/>
      <c r="P3369" s="58"/>
      <c r="T3369" s="58"/>
    </row>
    <row r="3370">
      <c r="N3370" s="58"/>
      <c r="O3370" s="58"/>
      <c r="P3370" s="58"/>
      <c r="T3370" s="58"/>
    </row>
    <row r="3371">
      <c r="N3371" s="58"/>
      <c r="O3371" s="58"/>
      <c r="P3371" s="58"/>
      <c r="T3371" s="58"/>
    </row>
    <row r="3372">
      <c r="N3372" s="58"/>
      <c r="O3372" s="58"/>
      <c r="P3372" s="58"/>
      <c r="T3372" s="58"/>
    </row>
    <row r="3373">
      <c r="N3373" s="58"/>
      <c r="O3373" s="58"/>
      <c r="P3373" s="58"/>
      <c r="T3373" s="58"/>
    </row>
    <row r="3374">
      <c r="N3374" s="58"/>
      <c r="O3374" s="58"/>
      <c r="P3374" s="58"/>
      <c r="T3374" s="58"/>
    </row>
    <row r="3375">
      <c r="N3375" s="58"/>
      <c r="O3375" s="58"/>
      <c r="P3375" s="58"/>
      <c r="T3375" s="58"/>
    </row>
    <row r="3376">
      <c r="N3376" s="58"/>
      <c r="O3376" s="58"/>
      <c r="P3376" s="58"/>
      <c r="T3376" s="58"/>
    </row>
    <row r="3377">
      <c r="N3377" s="58"/>
      <c r="O3377" s="58"/>
      <c r="P3377" s="58"/>
      <c r="T3377" s="58"/>
    </row>
    <row r="3378">
      <c r="N3378" s="58"/>
      <c r="O3378" s="58"/>
      <c r="P3378" s="58"/>
      <c r="T3378" s="58"/>
    </row>
    <row r="3379">
      <c r="N3379" s="58"/>
      <c r="O3379" s="58"/>
      <c r="P3379" s="58"/>
      <c r="T3379" s="58"/>
    </row>
    <row r="3380">
      <c r="N3380" s="58"/>
      <c r="O3380" s="58"/>
      <c r="P3380" s="58"/>
      <c r="T3380" s="58"/>
    </row>
    <row r="3381">
      <c r="N3381" s="58"/>
      <c r="O3381" s="58"/>
      <c r="P3381" s="58"/>
      <c r="T3381" s="58"/>
    </row>
    <row r="3382">
      <c r="N3382" s="58"/>
      <c r="O3382" s="58"/>
      <c r="P3382" s="58"/>
      <c r="T3382" s="58"/>
    </row>
    <row r="3383">
      <c r="N3383" s="58"/>
      <c r="O3383" s="58"/>
      <c r="P3383" s="58"/>
      <c r="T3383" s="58"/>
    </row>
    <row r="3384">
      <c r="N3384" s="58"/>
      <c r="O3384" s="58"/>
      <c r="P3384" s="58"/>
      <c r="T3384" s="58"/>
    </row>
    <row r="3385">
      <c r="N3385" s="58"/>
      <c r="O3385" s="58"/>
      <c r="P3385" s="58"/>
      <c r="T3385" s="58"/>
    </row>
    <row r="3386">
      <c r="N3386" s="58"/>
      <c r="O3386" s="58"/>
      <c r="P3386" s="58"/>
      <c r="T3386" s="58"/>
    </row>
    <row r="3387">
      <c r="N3387" s="58"/>
      <c r="O3387" s="58"/>
      <c r="P3387" s="58"/>
      <c r="T3387" s="58"/>
    </row>
    <row r="3388">
      <c r="N3388" s="58"/>
      <c r="O3388" s="58"/>
      <c r="P3388" s="58"/>
      <c r="T3388" s="58"/>
    </row>
    <row r="3389">
      <c r="N3389" s="58"/>
      <c r="O3389" s="58"/>
      <c r="P3389" s="58"/>
      <c r="T3389" s="58"/>
    </row>
    <row r="3390">
      <c r="N3390" s="58"/>
      <c r="O3390" s="58"/>
      <c r="P3390" s="58"/>
      <c r="T3390" s="58"/>
    </row>
    <row r="3391">
      <c r="N3391" s="58"/>
      <c r="O3391" s="58"/>
      <c r="P3391" s="58"/>
      <c r="T3391" s="58"/>
    </row>
    <row r="3392">
      <c r="N3392" s="58"/>
      <c r="O3392" s="58"/>
      <c r="P3392" s="58"/>
      <c r="T3392" s="58"/>
    </row>
    <row r="3393">
      <c r="N3393" s="58"/>
      <c r="O3393" s="58"/>
      <c r="P3393" s="58"/>
      <c r="T3393" s="58"/>
    </row>
    <row r="3394">
      <c r="N3394" s="58"/>
      <c r="O3394" s="58"/>
      <c r="P3394" s="58"/>
      <c r="T3394" s="58"/>
    </row>
    <row r="3395">
      <c r="N3395" s="58"/>
      <c r="O3395" s="58"/>
      <c r="P3395" s="58"/>
      <c r="T3395" s="58"/>
    </row>
    <row r="3396">
      <c r="N3396" s="58"/>
      <c r="O3396" s="58"/>
      <c r="P3396" s="58"/>
      <c r="T3396" s="58"/>
    </row>
    <row r="3397">
      <c r="N3397" s="58"/>
      <c r="O3397" s="58"/>
      <c r="P3397" s="58"/>
      <c r="T3397" s="58"/>
    </row>
    <row r="3398">
      <c r="N3398" s="58"/>
      <c r="O3398" s="58"/>
      <c r="P3398" s="58"/>
      <c r="T3398" s="58"/>
    </row>
    <row r="3399">
      <c r="N3399" s="58"/>
      <c r="O3399" s="58"/>
      <c r="P3399" s="58"/>
      <c r="T3399" s="58"/>
    </row>
    <row r="3400">
      <c r="N3400" s="58"/>
      <c r="O3400" s="58"/>
      <c r="P3400" s="58"/>
      <c r="T3400" s="58"/>
    </row>
    <row r="3401">
      <c r="N3401" s="58"/>
      <c r="O3401" s="58"/>
      <c r="P3401" s="58"/>
      <c r="T3401" s="58"/>
    </row>
    <row r="3402">
      <c r="N3402" s="58"/>
      <c r="O3402" s="58"/>
      <c r="P3402" s="58"/>
      <c r="T3402" s="58"/>
    </row>
    <row r="3403">
      <c r="N3403" s="58"/>
      <c r="O3403" s="58"/>
      <c r="P3403" s="58"/>
      <c r="T3403" s="58"/>
    </row>
    <row r="3404">
      <c r="N3404" s="58"/>
      <c r="O3404" s="58"/>
      <c r="P3404" s="58"/>
      <c r="T3404" s="58"/>
    </row>
    <row r="3405">
      <c r="N3405" s="58"/>
      <c r="O3405" s="58"/>
      <c r="P3405" s="58"/>
      <c r="T3405" s="58"/>
    </row>
    <row r="3406">
      <c r="N3406" s="58"/>
      <c r="O3406" s="58"/>
      <c r="P3406" s="58"/>
      <c r="T3406" s="58"/>
    </row>
    <row r="3407">
      <c r="N3407" s="58"/>
      <c r="O3407" s="58"/>
      <c r="P3407" s="58"/>
      <c r="T3407" s="58"/>
    </row>
    <row r="3408">
      <c r="N3408" s="58"/>
      <c r="O3408" s="58"/>
      <c r="P3408" s="58"/>
      <c r="T3408" s="58"/>
    </row>
    <row r="3409">
      <c r="N3409" s="58"/>
      <c r="O3409" s="58"/>
      <c r="P3409" s="58"/>
      <c r="T3409" s="58"/>
    </row>
    <row r="3410">
      <c r="N3410" s="58"/>
      <c r="O3410" s="58"/>
      <c r="P3410" s="58"/>
      <c r="T3410" s="58"/>
    </row>
    <row r="3411">
      <c r="N3411" s="58"/>
      <c r="O3411" s="58"/>
      <c r="P3411" s="58"/>
      <c r="T3411" s="58"/>
    </row>
    <row r="3412">
      <c r="N3412" s="58"/>
      <c r="O3412" s="58"/>
      <c r="P3412" s="58"/>
      <c r="T3412" s="58"/>
    </row>
    <row r="3413">
      <c r="N3413" s="58"/>
      <c r="O3413" s="58"/>
      <c r="P3413" s="58"/>
      <c r="T3413" s="58"/>
    </row>
    <row r="3414">
      <c r="N3414" s="58"/>
      <c r="O3414" s="58"/>
      <c r="P3414" s="58"/>
      <c r="T3414" s="58"/>
    </row>
    <row r="3415">
      <c r="N3415" s="58"/>
      <c r="O3415" s="58"/>
      <c r="P3415" s="58"/>
      <c r="T3415" s="58"/>
    </row>
    <row r="3416">
      <c r="N3416" s="58"/>
      <c r="O3416" s="58"/>
      <c r="P3416" s="58"/>
      <c r="T3416" s="58"/>
    </row>
    <row r="3417">
      <c r="N3417" s="58"/>
      <c r="O3417" s="58"/>
      <c r="P3417" s="58"/>
      <c r="T3417" s="58"/>
    </row>
    <row r="3418">
      <c r="N3418" s="58"/>
      <c r="O3418" s="58"/>
      <c r="P3418" s="58"/>
      <c r="T3418" s="58"/>
    </row>
    <row r="3419">
      <c r="N3419" s="58"/>
      <c r="O3419" s="58"/>
      <c r="P3419" s="58"/>
      <c r="T3419" s="58"/>
    </row>
    <row r="3420">
      <c r="N3420" s="58"/>
      <c r="O3420" s="58"/>
      <c r="P3420" s="58"/>
      <c r="T3420" s="58"/>
    </row>
    <row r="3421">
      <c r="N3421" s="58"/>
      <c r="O3421" s="58"/>
      <c r="P3421" s="58"/>
      <c r="T3421" s="58"/>
    </row>
    <row r="3422">
      <c r="N3422" s="58"/>
      <c r="O3422" s="58"/>
      <c r="P3422" s="58"/>
      <c r="T3422" s="58"/>
    </row>
    <row r="3423">
      <c r="N3423" s="58"/>
      <c r="O3423" s="58"/>
      <c r="P3423" s="58"/>
      <c r="T3423" s="58"/>
    </row>
    <row r="3424">
      <c r="N3424" s="58"/>
      <c r="O3424" s="58"/>
      <c r="P3424" s="58"/>
      <c r="T3424" s="58"/>
    </row>
    <row r="3425">
      <c r="N3425" s="58"/>
      <c r="O3425" s="58"/>
      <c r="P3425" s="58"/>
      <c r="T3425" s="58"/>
    </row>
    <row r="3426">
      <c r="N3426" s="58"/>
      <c r="O3426" s="58"/>
      <c r="P3426" s="58"/>
      <c r="T3426" s="58"/>
    </row>
    <row r="3427">
      <c r="N3427" s="58"/>
      <c r="O3427" s="58"/>
      <c r="P3427" s="58"/>
      <c r="T3427" s="58"/>
    </row>
    <row r="3428">
      <c r="N3428" s="58"/>
      <c r="O3428" s="58"/>
      <c r="P3428" s="58"/>
      <c r="T3428" s="58"/>
    </row>
    <row r="3429">
      <c r="N3429" s="58"/>
      <c r="O3429" s="58"/>
      <c r="P3429" s="58"/>
      <c r="T3429" s="58"/>
    </row>
    <row r="3430">
      <c r="N3430" s="58"/>
      <c r="O3430" s="58"/>
      <c r="P3430" s="58"/>
      <c r="T3430" s="58"/>
    </row>
    <row r="3431">
      <c r="N3431" s="58"/>
      <c r="O3431" s="58"/>
      <c r="P3431" s="58"/>
      <c r="T3431" s="58"/>
    </row>
    <row r="3432">
      <c r="N3432" s="58"/>
      <c r="O3432" s="58"/>
      <c r="P3432" s="58"/>
      <c r="T3432" s="58"/>
    </row>
    <row r="3433">
      <c r="N3433" s="58"/>
      <c r="O3433" s="58"/>
      <c r="P3433" s="58"/>
      <c r="T3433" s="58"/>
    </row>
    <row r="3434">
      <c r="N3434" s="58"/>
      <c r="O3434" s="58"/>
      <c r="P3434" s="58"/>
      <c r="T3434" s="58"/>
    </row>
    <row r="3435">
      <c r="N3435" s="58"/>
      <c r="O3435" s="58"/>
      <c r="P3435" s="58"/>
      <c r="T3435" s="58"/>
    </row>
    <row r="3436">
      <c r="N3436" s="58"/>
      <c r="O3436" s="58"/>
      <c r="P3436" s="58"/>
      <c r="T3436" s="58"/>
    </row>
    <row r="3437">
      <c r="N3437" s="58"/>
      <c r="O3437" s="58"/>
      <c r="P3437" s="58"/>
      <c r="T3437" s="58"/>
    </row>
    <row r="3438">
      <c r="N3438" s="58"/>
      <c r="O3438" s="58"/>
      <c r="P3438" s="58"/>
      <c r="T3438" s="58"/>
    </row>
    <row r="3439">
      <c r="N3439" s="58"/>
      <c r="O3439" s="58"/>
      <c r="P3439" s="58"/>
      <c r="T3439" s="58"/>
    </row>
    <row r="3440">
      <c r="N3440" s="58"/>
      <c r="O3440" s="58"/>
      <c r="P3440" s="58"/>
      <c r="T3440" s="58"/>
    </row>
    <row r="3441">
      <c r="N3441" s="58"/>
      <c r="O3441" s="58"/>
      <c r="P3441" s="58"/>
      <c r="T3441" s="58"/>
    </row>
    <row r="3442">
      <c r="N3442" s="58"/>
      <c r="O3442" s="58"/>
      <c r="P3442" s="58"/>
      <c r="T3442" s="58"/>
    </row>
    <row r="3443">
      <c r="N3443" s="58"/>
      <c r="O3443" s="58"/>
      <c r="P3443" s="58"/>
      <c r="T3443" s="58"/>
    </row>
    <row r="3444">
      <c r="N3444" s="58"/>
      <c r="O3444" s="58"/>
      <c r="P3444" s="58"/>
      <c r="T3444" s="58"/>
    </row>
    <row r="3445">
      <c r="N3445" s="58"/>
      <c r="O3445" s="58"/>
      <c r="P3445" s="58"/>
      <c r="T3445" s="58"/>
    </row>
    <row r="3446">
      <c r="N3446" s="58"/>
      <c r="O3446" s="58"/>
      <c r="P3446" s="58"/>
      <c r="T3446" s="58"/>
    </row>
    <row r="3447">
      <c r="N3447" s="58"/>
      <c r="O3447" s="58"/>
      <c r="P3447" s="58"/>
      <c r="T3447" s="58"/>
    </row>
    <row r="3448">
      <c r="N3448" s="58"/>
      <c r="O3448" s="58"/>
      <c r="P3448" s="58"/>
      <c r="T3448" s="58"/>
    </row>
    <row r="3449">
      <c r="N3449" s="58"/>
      <c r="O3449" s="58"/>
      <c r="P3449" s="58"/>
      <c r="T3449" s="58"/>
    </row>
    <row r="3450">
      <c r="N3450" s="58"/>
      <c r="O3450" s="58"/>
      <c r="P3450" s="58"/>
      <c r="T3450" s="58"/>
    </row>
    <row r="3451">
      <c r="N3451" s="58"/>
      <c r="O3451" s="58"/>
      <c r="P3451" s="58"/>
      <c r="T3451" s="58"/>
    </row>
    <row r="3452">
      <c r="N3452" s="58"/>
      <c r="O3452" s="58"/>
      <c r="P3452" s="58"/>
      <c r="T3452" s="58"/>
    </row>
    <row r="3453">
      <c r="N3453" s="58"/>
      <c r="O3453" s="58"/>
      <c r="P3453" s="58"/>
      <c r="T3453" s="58"/>
    </row>
    <row r="3454">
      <c r="N3454" s="58"/>
      <c r="O3454" s="58"/>
      <c r="P3454" s="58"/>
      <c r="T3454" s="58"/>
    </row>
    <row r="3455">
      <c r="N3455" s="58"/>
      <c r="O3455" s="58"/>
      <c r="P3455" s="58"/>
      <c r="T3455" s="58"/>
    </row>
    <row r="3456">
      <c r="N3456" s="58"/>
      <c r="O3456" s="58"/>
      <c r="P3456" s="58"/>
      <c r="T3456" s="58"/>
    </row>
    <row r="3457">
      <c r="N3457" s="58"/>
      <c r="O3457" s="58"/>
      <c r="P3457" s="58"/>
      <c r="T3457" s="58"/>
    </row>
    <row r="3458">
      <c r="N3458" s="58"/>
      <c r="O3458" s="58"/>
      <c r="P3458" s="58"/>
      <c r="T3458" s="58"/>
    </row>
    <row r="3459">
      <c r="N3459" s="58"/>
      <c r="O3459" s="58"/>
      <c r="P3459" s="58"/>
      <c r="T3459" s="58"/>
    </row>
    <row r="3460">
      <c r="N3460" s="58"/>
      <c r="O3460" s="58"/>
      <c r="P3460" s="58"/>
      <c r="T3460" s="58"/>
    </row>
    <row r="3461">
      <c r="N3461" s="58"/>
      <c r="O3461" s="58"/>
      <c r="P3461" s="58"/>
      <c r="T3461" s="58"/>
    </row>
    <row r="3462">
      <c r="N3462" s="58"/>
      <c r="O3462" s="58"/>
      <c r="P3462" s="58"/>
      <c r="T3462" s="58"/>
    </row>
    <row r="3463">
      <c r="N3463" s="58"/>
      <c r="O3463" s="58"/>
      <c r="P3463" s="58"/>
      <c r="T3463" s="58"/>
    </row>
    <row r="3464">
      <c r="N3464" s="58"/>
      <c r="O3464" s="58"/>
      <c r="P3464" s="58"/>
      <c r="T3464" s="58"/>
    </row>
    <row r="3465">
      <c r="N3465" s="58"/>
      <c r="O3465" s="58"/>
      <c r="P3465" s="58"/>
      <c r="T3465" s="58"/>
    </row>
    <row r="3466">
      <c r="N3466" s="58"/>
      <c r="O3466" s="58"/>
      <c r="P3466" s="58"/>
      <c r="T3466" s="58"/>
    </row>
    <row r="3467">
      <c r="N3467" s="58"/>
      <c r="O3467" s="58"/>
      <c r="P3467" s="58"/>
      <c r="T3467" s="58"/>
    </row>
    <row r="3468">
      <c r="N3468" s="58"/>
      <c r="O3468" s="58"/>
      <c r="P3468" s="58"/>
      <c r="T3468" s="58"/>
    </row>
    <row r="3469">
      <c r="N3469" s="58"/>
      <c r="O3469" s="58"/>
      <c r="P3469" s="58"/>
      <c r="T3469" s="58"/>
    </row>
    <row r="3470">
      <c r="N3470" s="58"/>
      <c r="O3470" s="58"/>
      <c r="P3470" s="58"/>
      <c r="T3470" s="58"/>
    </row>
    <row r="3471">
      <c r="N3471" s="58"/>
      <c r="O3471" s="58"/>
      <c r="P3471" s="58"/>
      <c r="T3471" s="58"/>
    </row>
    <row r="3472">
      <c r="N3472" s="58"/>
      <c r="O3472" s="58"/>
      <c r="P3472" s="58"/>
      <c r="T3472" s="58"/>
    </row>
    <row r="3473">
      <c r="N3473" s="58"/>
      <c r="O3473" s="58"/>
      <c r="P3473" s="58"/>
      <c r="T3473" s="58"/>
    </row>
    <row r="3474">
      <c r="N3474" s="58"/>
      <c r="O3474" s="58"/>
      <c r="P3474" s="58"/>
      <c r="T3474" s="58"/>
    </row>
    <row r="3475">
      <c r="N3475" s="58"/>
      <c r="O3475" s="58"/>
      <c r="P3475" s="58"/>
      <c r="T3475" s="58"/>
    </row>
    <row r="3476">
      <c r="N3476" s="58"/>
      <c r="O3476" s="58"/>
      <c r="P3476" s="58"/>
      <c r="T3476" s="58"/>
    </row>
    <row r="3477">
      <c r="N3477" s="58"/>
      <c r="O3477" s="58"/>
      <c r="P3477" s="58"/>
      <c r="T3477" s="58"/>
    </row>
    <row r="3478">
      <c r="N3478" s="58"/>
      <c r="O3478" s="58"/>
      <c r="P3478" s="58"/>
      <c r="T3478" s="58"/>
    </row>
    <row r="3479">
      <c r="N3479" s="58"/>
      <c r="O3479" s="58"/>
      <c r="P3479" s="58"/>
      <c r="T3479" s="58"/>
    </row>
    <row r="3480">
      <c r="N3480" s="58"/>
      <c r="O3480" s="58"/>
      <c r="P3480" s="58"/>
      <c r="T3480" s="58"/>
    </row>
    <row r="3481">
      <c r="N3481" s="58"/>
      <c r="O3481" s="58"/>
      <c r="P3481" s="58"/>
      <c r="T3481" s="58"/>
    </row>
    <row r="3482">
      <c r="N3482" s="58"/>
      <c r="O3482" s="58"/>
      <c r="P3482" s="58"/>
      <c r="T3482" s="58"/>
    </row>
    <row r="3483">
      <c r="N3483" s="58"/>
      <c r="O3483" s="58"/>
      <c r="P3483" s="58"/>
      <c r="T3483" s="58"/>
    </row>
    <row r="3484">
      <c r="N3484" s="58"/>
      <c r="O3484" s="58"/>
      <c r="P3484" s="58"/>
      <c r="T3484" s="58"/>
    </row>
    <row r="3485">
      <c r="N3485" s="58"/>
      <c r="O3485" s="58"/>
      <c r="P3485" s="58"/>
      <c r="T3485" s="58"/>
    </row>
    <row r="3486">
      <c r="N3486" s="58"/>
      <c r="O3486" s="58"/>
      <c r="P3486" s="58"/>
      <c r="T3486" s="58"/>
    </row>
    <row r="3487">
      <c r="N3487" s="58"/>
      <c r="O3487" s="58"/>
      <c r="P3487" s="58"/>
      <c r="T3487" s="58"/>
    </row>
    <row r="3488">
      <c r="N3488" s="58"/>
      <c r="O3488" s="58"/>
      <c r="P3488" s="58"/>
      <c r="T3488" s="58"/>
    </row>
    <row r="3489">
      <c r="N3489" s="58"/>
      <c r="O3489" s="58"/>
      <c r="P3489" s="58"/>
      <c r="T3489" s="58"/>
    </row>
    <row r="3490">
      <c r="N3490" s="58"/>
      <c r="O3490" s="58"/>
      <c r="P3490" s="58"/>
      <c r="T3490" s="58"/>
    </row>
    <row r="3491">
      <c r="N3491" s="58"/>
      <c r="O3491" s="58"/>
      <c r="P3491" s="58"/>
      <c r="T3491" s="58"/>
    </row>
    <row r="3492">
      <c r="N3492" s="58"/>
      <c r="O3492" s="58"/>
      <c r="P3492" s="58"/>
      <c r="T3492" s="58"/>
    </row>
    <row r="3493">
      <c r="N3493" s="58"/>
      <c r="O3493" s="58"/>
      <c r="P3493" s="58"/>
      <c r="T3493" s="58"/>
    </row>
    <row r="3494">
      <c r="N3494" s="58"/>
      <c r="O3494" s="58"/>
      <c r="P3494" s="58"/>
      <c r="T3494" s="58"/>
    </row>
    <row r="3495">
      <c r="N3495" s="58"/>
      <c r="O3495" s="58"/>
      <c r="P3495" s="58"/>
      <c r="T3495" s="58"/>
    </row>
    <row r="3496">
      <c r="N3496" s="58"/>
      <c r="O3496" s="58"/>
      <c r="P3496" s="58"/>
      <c r="T3496" s="58"/>
    </row>
    <row r="3497">
      <c r="N3497" s="58"/>
      <c r="O3497" s="58"/>
      <c r="P3497" s="58"/>
      <c r="T3497" s="58"/>
    </row>
    <row r="3498">
      <c r="N3498" s="58"/>
      <c r="O3498" s="58"/>
      <c r="P3498" s="58"/>
      <c r="T3498" s="58"/>
    </row>
    <row r="3499">
      <c r="N3499" s="58"/>
      <c r="O3499" s="58"/>
      <c r="P3499" s="58"/>
      <c r="T3499" s="58"/>
    </row>
    <row r="3500">
      <c r="N3500" s="58"/>
      <c r="O3500" s="58"/>
      <c r="P3500" s="58"/>
      <c r="T3500" s="58"/>
    </row>
    <row r="3501">
      <c r="N3501" s="58"/>
      <c r="O3501" s="58"/>
      <c r="P3501" s="58"/>
      <c r="T3501" s="58"/>
    </row>
    <row r="3502">
      <c r="N3502" s="58"/>
      <c r="O3502" s="58"/>
      <c r="P3502" s="58"/>
      <c r="T3502" s="58"/>
    </row>
    <row r="3503">
      <c r="N3503" s="58"/>
      <c r="O3503" s="58"/>
      <c r="P3503" s="58"/>
      <c r="T3503" s="58"/>
    </row>
    <row r="3504">
      <c r="N3504" s="58"/>
      <c r="O3504" s="58"/>
      <c r="P3504" s="58"/>
      <c r="T3504" s="58"/>
    </row>
    <row r="3505">
      <c r="N3505" s="58"/>
      <c r="O3505" s="58"/>
      <c r="P3505" s="58"/>
      <c r="T3505" s="58"/>
    </row>
    <row r="3506">
      <c r="N3506" s="58"/>
      <c r="O3506" s="58"/>
      <c r="P3506" s="58"/>
      <c r="T3506" s="58"/>
    </row>
    <row r="3507">
      <c r="N3507" s="58"/>
      <c r="O3507" s="58"/>
      <c r="P3507" s="58"/>
      <c r="T3507" s="58"/>
    </row>
    <row r="3508">
      <c r="N3508" s="58"/>
      <c r="O3508" s="58"/>
      <c r="P3508" s="58"/>
      <c r="T3508" s="58"/>
    </row>
    <row r="3509">
      <c r="N3509" s="58"/>
      <c r="O3509" s="58"/>
      <c r="P3509" s="58"/>
      <c r="T3509" s="58"/>
    </row>
    <row r="3510">
      <c r="N3510" s="58"/>
      <c r="O3510" s="58"/>
      <c r="P3510" s="58"/>
      <c r="T3510" s="58"/>
    </row>
    <row r="3511">
      <c r="N3511" s="58"/>
      <c r="O3511" s="58"/>
      <c r="P3511" s="58"/>
      <c r="T3511" s="58"/>
    </row>
    <row r="3512">
      <c r="N3512" s="58"/>
      <c r="O3512" s="58"/>
      <c r="P3512" s="58"/>
      <c r="T3512" s="58"/>
    </row>
    <row r="3513">
      <c r="N3513" s="58"/>
      <c r="O3513" s="58"/>
      <c r="P3513" s="58"/>
      <c r="T3513" s="58"/>
    </row>
    <row r="3514">
      <c r="N3514" s="58"/>
      <c r="O3514" s="58"/>
      <c r="P3514" s="58"/>
      <c r="T3514" s="58"/>
    </row>
    <row r="3515">
      <c r="N3515" s="58"/>
      <c r="O3515" s="58"/>
      <c r="P3515" s="58"/>
      <c r="T3515" s="58"/>
    </row>
    <row r="3516">
      <c r="N3516" s="58"/>
      <c r="O3516" s="58"/>
      <c r="P3516" s="58"/>
      <c r="T3516" s="58"/>
    </row>
    <row r="3517">
      <c r="N3517" s="58"/>
      <c r="O3517" s="58"/>
      <c r="P3517" s="58"/>
      <c r="T3517" s="58"/>
    </row>
    <row r="3518">
      <c r="N3518" s="58"/>
      <c r="O3518" s="58"/>
      <c r="P3518" s="58"/>
      <c r="T3518" s="58"/>
    </row>
    <row r="3519">
      <c r="N3519" s="58"/>
      <c r="O3519" s="58"/>
      <c r="P3519" s="58"/>
      <c r="T3519" s="58"/>
    </row>
    <row r="3520">
      <c r="N3520" s="58"/>
      <c r="O3520" s="58"/>
      <c r="P3520" s="58"/>
      <c r="T3520" s="58"/>
    </row>
    <row r="3521">
      <c r="N3521" s="58"/>
      <c r="O3521" s="58"/>
      <c r="P3521" s="58"/>
      <c r="T3521" s="58"/>
    </row>
    <row r="3522">
      <c r="N3522" s="58"/>
      <c r="O3522" s="58"/>
      <c r="P3522" s="58"/>
      <c r="T3522" s="58"/>
    </row>
    <row r="3523">
      <c r="N3523" s="58"/>
      <c r="O3523" s="58"/>
      <c r="P3523" s="58"/>
      <c r="T3523" s="58"/>
    </row>
    <row r="3524">
      <c r="N3524" s="58"/>
      <c r="O3524" s="58"/>
      <c r="P3524" s="58"/>
      <c r="T3524" s="58"/>
    </row>
    <row r="3525">
      <c r="N3525" s="58"/>
      <c r="O3525" s="58"/>
      <c r="P3525" s="58"/>
      <c r="T3525" s="58"/>
    </row>
    <row r="3526">
      <c r="N3526" s="58"/>
      <c r="O3526" s="58"/>
      <c r="P3526" s="58"/>
      <c r="T3526" s="58"/>
    </row>
    <row r="3527">
      <c r="N3527" s="58"/>
      <c r="O3527" s="58"/>
      <c r="P3527" s="58"/>
      <c r="T3527" s="58"/>
    </row>
    <row r="3528">
      <c r="N3528" s="58"/>
      <c r="O3528" s="58"/>
      <c r="P3528" s="58"/>
      <c r="T3528" s="58"/>
    </row>
    <row r="3529">
      <c r="N3529" s="58"/>
      <c r="O3529" s="58"/>
      <c r="P3529" s="58"/>
      <c r="T3529" s="58"/>
    </row>
    <row r="3530">
      <c r="N3530" s="58"/>
      <c r="O3530" s="58"/>
      <c r="P3530" s="58"/>
      <c r="T3530" s="58"/>
    </row>
    <row r="3531">
      <c r="N3531" s="58"/>
      <c r="O3531" s="58"/>
      <c r="P3531" s="58"/>
      <c r="T3531" s="58"/>
    </row>
    <row r="3532">
      <c r="N3532" s="58"/>
      <c r="O3532" s="58"/>
      <c r="P3532" s="58"/>
      <c r="T3532" s="58"/>
    </row>
    <row r="3533">
      <c r="N3533" s="58"/>
      <c r="O3533" s="58"/>
      <c r="P3533" s="58"/>
      <c r="T3533" s="58"/>
    </row>
    <row r="3534">
      <c r="N3534" s="58"/>
      <c r="O3534" s="58"/>
      <c r="P3534" s="58"/>
      <c r="T3534" s="58"/>
    </row>
    <row r="3535">
      <c r="N3535" s="58"/>
      <c r="O3535" s="58"/>
      <c r="P3535" s="58"/>
      <c r="T3535" s="58"/>
    </row>
    <row r="3536">
      <c r="N3536" s="58"/>
      <c r="O3536" s="58"/>
      <c r="P3536" s="58"/>
      <c r="T3536" s="58"/>
    </row>
    <row r="3537">
      <c r="N3537" s="58"/>
      <c r="O3537" s="58"/>
      <c r="P3537" s="58"/>
      <c r="T3537" s="58"/>
    </row>
    <row r="3538">
      <c r="N3538" s="58"/>
      <c r="O3538" s="58"/>
      <c r="P3538" s="58"/>
      <c r="T3538" s="58"/>
    </row>
    <row r="3539">
      <c r="N3539" s="58"/>
      <c r="O3539" s="58"/>
      <c r="P3539" s="58"/>
      <c r="T3539" s="58"/>
    </row>
    <row r="3540">
      <c r="N3540" s="58"/>
      <c r="O3540" s="58"/>
      <c r="P3540" s="58"/>
      <c r="T3540" s="58"/>
    </row>
    <row r="3541">
      <c r="N3541" s="58"/>
      <c r="O3541" s="58"/>
      <c r="P3541" s="58"/>
      <c r="T3541" s="58"/>
    </row>
    <row r="3542">
      <c r="N3542" s="58"/>
      <c r="O3542" s="58"/>
      <c r="P3542" s="58"/>
      <c r="T3542" s="58"/>
    </row>
    <row r="3543">
      <c r="N3543" s="58"/>
      <c r="O3543" s="58"/>
      <c r="P3543" s="58"/>
      <c r="T3543" s="58"/>
    </row>
    <row r="3544">
      <c r="N3544" s="58"/>
      <c r="O3544" s="58"/>
      <c r="P3544" s="58"/>
      <c r="T3544" s="58"/>
    </row>
    <row r="3545">
      <c r="N3545" s="58"/>
      <c r="O3545" s="58"/>
      <c r="P3545" s="58"/>
      <c r="T3545" s="58"/>
    </row>
    <row r="3546">
      <c r="N3546" s="58"/>
      <c r="O3546" s="58"/>
      <c r="P3546" s="58"/>
      <c r="T3546" s="58"/>
    </row>
    <row r="3547">
      <c r="N3547" s="58"/>
      <c r="O3547" s="58"/>
      <c r="P3547" s="58"/>
      <c r="T3547" s="58"/>
    </row>
    <row r="3548">
      <c r="N3548" s="58"/>
      <c r="O3548" s="58"/>
      <c r="P3548" s="58"/>
      <c r="T3548" s="58"/>
    </row>
    <row r="3549">
      <c r="N3549" s="58"/>
      <c r="O3549" s="58"/>
      <c r="P3549" s="58"/>
      <c r="T3549" s="58"/>
    </row>
    <row r="3550">
      <c r="N3550" s="58"/>
      <c r="O3550" s="58"/>
      <c r="P3550" s="58"/>
      <c r="T3550" s="58"/>
    </row>
    <row r="3551">
      <c r="N3551" s="58"/>
      <c r="O3551" s="58"/>
      <c r="P3551" s="58"/>
      <c r="T3551" s="58"/>
    </row>
    <row r="3552">
      <c r="N3552" s="58"/>
      <c r="O3552" s="58"/>
      <c r="P3552" s="58"/>
      <c r="T3552" s="58"/>
    </row>
    <row r="3553">
      <c r="N3553" s="58"/>
      <c r="O3553" s="58"/>
      <c r="P3553" s="58"/>
      <c r="T3553" s="58"/>
    </row>
    <row r="3554">
      <c r="N3554" s="58"/>
      <c r="O3554" s="58"/>
      <c r="P3554" s="58"/>
      <c r="T3554" s="58"/>
    </row>
    <row r="3555">
      <c r="N3555" s="58"/>
      <c r="O3555" s="58"/>
      <c r="P3555" s="58"/>
      <c r="T3555" s="58"/>
    </row>
    <row r="3556">
      <c r="N3556" s="58"/>
      <c r="O3556" s="58"/>
      <c r="P3556" s="58"/>
      <c r="T3556" s="58"/>
    </row>
    <row r="3557">
      <c r="N3557" s="58"/>
      <c r="O3557" s="58"/>
      <c r="P3557" s="58"/>
      <c r="T3557" s="58"/>
    </row>
    <row r="3558">
      <c r="N3558" s="58"/>
      <c r="O3558" s="58"/>
      <c r="P3558" s="58"/>
      <c r="T3558" s="58"/>
    </row>
    <row r="3559">
      <c r="N3559" s="58"/>
      <c r="O3559" s="58"/>
      <c r="P3559" s="58"/>
      <c r="T3559" s="58"/>
    </row>
    <row r="3560">
      <c r="N3560" s="58"/>
      <c r="O3560" s="58"/>
      <c r="P3560" s="58"/>
      <c r="T3560" s="58"/>
    </row>
    <row r="3561">
      <c r="N3561" s="58"/>
      <c r="O3561" s="58"/>
      <c r="P3561" s="58"/>
      <c r="T3561" s="58"/>
    </row>
    <row r="3562">
      <c r="N3562" s="58"/>
      <c r="O3562" s="58"/>
      <c r="P3562" s="58"/>
      <c r="T3562" s="58"/>
    </row>
    <row r="3563">
      <c r="N3563" s="58"/>
      <c r="O3563" s="58"/>
      <c r="P3563" s="58"/>
      <c r="T3563" s="58"/>
    </row>
    <row r="3564">
      <c r="N3564" s="58"/>
      <c r="O3564" s="58"/>
      <c r="P3564" s="58"/>
      <c r="T3564" s="58"/>
    </row>
    <row r="3565">
      <c r="N3565" s="58"/>
      <c r="O3565" s="58"/>
      <c r="P3565" s="58"/>
      <c r="T3565" s="58"/>
    </row>
    <row r="3566">
      <c r="N3566" s="58"/>
      <c r="O3566" s="58"/>
      <c r="P3566" s="58"/>
      <c r="T3566" s="58"/>
    </row>
    <row r="3567">
      <c r="N3567" s="58"/>
      <c r="O3567" s="58"/>
      <c r="P3567" s="58"/>
      <c r="T3567" s="58"/>
    </row>
    <row r="3568">
      <c r="N3568" s="58"/>
      <c r="O3568" s="58"/>
      <c r="P3568" s="58"/>
      <c r="T3568" s="58"/>
    </row>
    <row r="3569">
      <c r="N3569" s="58"/>
      <c r="O3569" s="58"/>
      <c r="P3569" s="58"/>
      <c r="T3569" s="58"/>
    </row>
    <row r="3570">
      <c r="N3570" s="58"/>
      <c r="O3570" s="58"/>
      <c r="P3570" s="58"/>
      <c r="T3570" s="58"/>
    </row>
    <row r="3571">
      <c r="N3571" s="58"/>
      <c r="O3571" s="58"/>
      <c r="P3571" s="58"/>
      <c r="T3571" s="58"/>
    </row>
    <row r="3572">
      <c r="N3572" s="58"/>
      <c r="O3572" s="58"/>
      <c r="P3572" s="58"/>
      <c r="T3572" s="58"/>
    </row>
    <row r="3573">
      <c r="N3573" s="58"/>
      <c r="O3573" s="58"/>
      <c r="P3573" s="58"/>
      <c r="T3573" s="58"/>
    </row>
    <row r="3574">
      <c r="N3574" s="58"/>
      <c r="O3574" s="58"/>
      <c r="P3574" s="58"/>
      <c r="T3574" s="58"/>
    </row>
    <row r="3575">
      <c r="N3575" s="58"/>
      <c r="O3575" s="58"/>
      <c r="P3575" s="58"/>
      <c r="T3575" s="58"/>
    </row>
    <row r="3576">
      <c r="N3576" s="58"/>
      <c r="O3576" s="58"/>
      <c r="P3576" s="58"/>
      <c r="T3576" s="58"/>
    </row>
    <row r="3577">
      <c r="N3577" s="58"/>
      <c r="O3577" s="58"/>
      <c r="P3577" s="58"/>
      <c r="T3577" s="58"/>
    </row>
    <row r="3578">
      <c r="N3578" s="58"/>
      <c r="O3578" s="58"/>
      <c r="P3578" s="58"/>
      <c r="T3578" s="58"/>
    </row>
    <row r="3579">
      <c r="N3579" s="58"/>
      <c r="O3579" s="58"/>
      <c r="P3579" s="58"/>
      <c r="T3579" s="58"/>
    </row>
    <row r="3580">
      <c r="N3580" s="58"/>
      <c r="O3580" s="58"/>
      <c r="P3580" s="58"/>
      <c r="T3580" s="58"/>
    </row>
    <row r="3581">
      <c r="N3581" s="58"/>
      <c r="O3581" s="58"/>
      <c r="P3581" s="58"/>
      <c r="T3581" s="58"/>
    </row>
    <row r="3582">
      <c r="N3582" s="58"/>
      <c r="O3582" s="58"/>
      <c r="P3582" s="58"/>
      <c r="T3582" s="58"/>
    </row>
    <row r="3583">
      <c r="N3583" s="58"/>
      <c r="O3583" s="58"/>
      <c r="P3583" s="58"/>
      <c r="T3583" s="58"/>
    </row>
    <row r="3584">
      <c r="N3584" s="58"/>
      <c r="O3584" s="58"/>
      <c r="P3584" s="58"/>
      <c r="T3584" s="58"/>
    </row>
    <row r="3585">
      <c r="N3585" s="58"/>
      <c r="O3585" s="58"/>
      <c r="P3585" s="58"/>
      <c r="T3585" s="58"/>
    </row>
    <row r="3586">
      <c r="N3586" s="58"/>
      <c r="O3586" s="58"/>
      <c r="P3586" s="58"/>
      <c r="T3586" s="58"/>
    </row>
    <row r="3587">
      <c r="N3587" s="58"/>
      <c r="O3587" s="58"/>
      <c r="P3587" s="58"/>
      <c r="T3587" s="58"/>
    </row>
    <row r="3588">
      <c r="N3588" s="58"/>
      <c r="O3588" s="58"/>
      <c r="P3588" s="58"/>
      <c r="T3588" s="58"/>
    </row>
    <row r="3589">
      <c r="N3589" s="58"/>
      <c r="O3589" s="58"/>
      <c r="P3589" s="58"/>
      <c r="T3589" s="58"/>
    </row>
    <row r="3590">
      <c r="N3590" s="58"/>
      <c r="O3590" s="58"/>
      <c r="P3590" s="58"/>
      <c r="T3590" s="58"/>
    </row>
    <row r="3591">
      <c r="N3591" s="58"/>
      <c r="O3591" s="58"/>
      <c r="P3591" s="58"/>
      <c r="T3591" s="58"/>
    </row>
    <row r="3592">
      <c r="N3592" s="58"/>
      <c r="O3592" s="58"/>
      <c r="P3592" s="58"/>
      <c r="T3592" s="58"/>
    </row>
    <row r="3593">
      <c r="N3593" s="58"/>
      <c r="O3593" s="58"/>
      <c r="P3593" s="58"/>
      <c r="T3593" s="58"/>
    </row>
    <row r="3594">
      <c r="N3594" s="58"/>
      <c r="O3594" s="58"/>
      <c r="P3594" s="58"/>
      <c r="T3594" s="58"/>
    </row>
    <row r="3595">
      <c r="N3595" s="58"/>
      <c r="O3595" s="58"/>
      <c r="P3595" s="58"/>
      <c r="T3595" s="58"/>
    </row>
    <row r="3596">
      <c r="N3596" s="58"/>
      <c r="O3596" s="58"/>
      <c r="P3596" s="58"/>
      <c r="T3596" s="58"/>
    </row>
    <row r="3597">
      <c r="N3597" s="58"/>
      <c r="O3597" s="58"/>
      <c r="P3597" s="58"/>
      <c r="T3597" s="58"/>
    </row>
    <row r="3598">
      <c r="N3598" s="58"/>
      <c r="O3598" s="58"/>
      <c r="P3598" s="58"/>
      <c r="T3598" s="58"/>
    </row>
    <row r="3599">
      <c r="N3599" s="58"/>
      <c r="O3599" s="58"/>
      <c r="P3599" s="58"/>
      <c r="T3599" s="58"/>
    </row>
    <row r="3600">
      <c r="N3600" s="58"/>
      <c r="O3600" s="58"/>
      <c r="P3600" s="58"/>
      <c r="T3600" s="58"/>
    </row>
    <row r="3601">
      <c r="N3601" s="58"/>
      <c r="O3601" s="58"/>
      <c r="P3601" s="58"/>
      <c r="T3601" s="58"/>
    </row>
    <row r="3602">
      <c r="N3602" s="58"/>
      <c r="O3602" s="58"/>
      <c r="P3602" s="58"/>
      <c r="T3602" s="58"/>
    </row>
    <row r="3603">
      <c r="N3603" s="58"/>
      <c r="O3603" s="58"/>
      <c r="P3603" s="58"/>
      <c r="T3603" s="58"/>
    </row>
    <row r="3604">
      <c r="N3604" s="58"/>
      <c r="O3604" s="58"/>
      <c r="P3604" s="58"/>
      <c r="T3604" s="58"/>
    </row>
    <row r="3605">
      <c r="N3605" s="58"/>
      <c r="O3605" s="58"/>
      <c r="P3605" s="58"/>
      <c r="T3605" s="58"/>
    </row>
    <row r="3606">
      <c r="N3606" s="58"/>
      <c r="O3606" s="58"/>
      <c r="P3606" s="58"/>
      <c r="T3606" s="58"/>
    </row>
    <row r="3607">
      <c r="N3607" s="58"/>
      <c r="O3607" s="58"/>
      <c r="P3607" s="58"/>
      <c r="T3607" s="58"/>
    </row>
    <row r="3608">
      <c r="N3608" s="58"/>
      <c r="O3608" s="58"/>
      <c r="P3608" s="58"/>
      <c r="T3608" s="58"/>
    </row>
    <row r="3609">
      <c r="N3609" s="58"/>
      <c r="O3609" s="58"/>
      <c r="P3609" s="58"/>
      <c r="T3609" s="58"/>
    </row>
    <row r="3610">
      <c r="N3610" s="58"/>
      <c r="O3610" s="58"/>
      <c r="P3610" s="58"/>
      <c r="T3610" s="58"/>
    </row>
    <row r="3611">
      <c r="N3611" s="58"/>
      <c r="O3611" s="58"/>
      <c r="P3611" s="58"/>
      <c r="T3611" s="58"/>
    </row>
    <row r="3612">
      <c r="N3612" s="58"/>
      <c r="O3612" s="58"/>
      <c r="P3612" s="58"/>
      <c r="T3612" s="58"/>
    </row>
    <row r="3613">
      <c r="N3613" s="58"/>
      <c r="O3613" s="58"/>
      <c r="P3613" s="58"/>
      <c r="T3613" s="58"/>
    </row>
    <row r="3614">
      <c r="N3614" s="58"/>
      <c r="O3614" s="58"/>
      <c r="P3614" s="58"/>
      <c r="T3614" s="58"/>
    </row>
    <row r="3615">
      <c r="N3615" s="58"/>
      <c r="O3615" s="58"/>
      <c r="P3615" s="58"/>
      <c r="T3615" s="58"/>
    </row>
    <row r="3616">
      <c r="N3616" s="58"/>
      <c r="O3616" s="58"/>
      <c r="P3616" s="58"/>
      <c r="T3616" s="58"/>
    </row>
    <row r="3617">
      <c r="N3617" s="58"/>
      <c r="O3617" s="58"/>
      <c r="P3617" s="58"/>
      <c r="T3617" s="58"/>
    </row>
    <row r="3618">
      <c r="N3618" s="58"/>
      <c r="O3618" s="58"/>
      <c r="P3618" s="58"/>
      <c r="T3618" s="58"/>
    </row>
    <row r="3619">
      <c r="N3619" s="58"/>
      <c r="O3619" s="58"/>
      <c r="P3619" s="58"/>
      <c r="T3619" s="58"/>
    </row>
    <row r="3620">
      <c r="N3620" s="58"/>
      <c r="O3620" s="58"/>
      <c r="P3620" s="58"/>
      <c r="T3620" s="58"/>
    </row>
    <row r="3621">
      <c r="N3621" s="58"/>
      <c r="O3621" s="58"/>
      <c r="P3621" s="58"/>
      <c r="T3621" s="58"/>
    </row>
    <row r="3622">
      <c r="N3622" s="58"/>
      <c r="O3622" s="58"/>
      <c r="P3622" s="58"/>
      <c r="T3622" s="58"/>
    </row>
    <row r="3623">
      <c r="N3623" s="58"/>
      <c r="O3623" s="58"/>
      <c r="P3623" s="58"/>
      <c r="T3623" s="58"/>
    </row>
    <row r="3624">
      <c r="N3624" s="58"/>
      <c r="O3624" s="58"/>
      <c r="P3624" s="58"/>
      <c r="T3624" s="58"/>
    </row>
    <row r="3625">
      <c r="N3625" s="58"/>
      <c r="O3625" s="58"/>
      <c r="P3625" s="58"/>
      <c r="T3625" s="58"/>
    </row>
    <row r="3626">
      <c r="N3626" s="58"/>
      <c r="O3626" s="58"/>
      <c r="P3626" s="58"/>
      <c r="T3626" s="58"/>
    </row>
    <row r="3627">
      <c r="N3627" s="58"/>
      <c r="O3627" s="58"/>
      <c r="P3627" s="58"/>
      <c r="T3627" s="58"/>
    </row>
    <row r="3628">
      <c r="N3628" s="58"/>
      <c r="O3628" s="58"/>
      <c r="P3628" s="58"/>
      <c r="T3628" s="58"/>
    </row>
    <row r="3629">
      <c r="N3629" s="58"/>
      <c r="O3629" s="58"/>
      <c r="P3629" s="58"/>
      <c r="T3629" s="58"/>
    </row>
    <row r="3630">
      <c r="N3630" s="58"/>
      <c r="O3630" s="58"/>
      <c r="P3630" s="58"/>
      <c r="T3630" s="58"/>
    </row>
    <row r="3631">
      <c r="N3631" s="58"/>
      <c r="O3631" s="58"/>
      <c r="P3631" s="58"/>
      <c r="T3631" s="58"/>
    </row>
    <row r="3632">
      <c r="N3632" s="58"/>
      <c r="O3632" s="58"/>
      <c r="P3632" s="58"/>
      <c r="T3632" s="58"/>
    </row>
    <row r="3633">
      <c r="N3633" s="58"/>
      <c r="O3633" s="58"/>
      <c r="P3633" s="58"/>
      <c r="T3633" s="58"/>
    </row>
    <row r="3634">
      <c r="N3634" s="58"/>
      <c r="O3634" s="58"/>
      <c r="P3634" s="58"/>
      <c r="T3634" s="58"/>
    </row>
    <row r="3635">
      <c r="N3635" s="58"/>
      <c r="O3635" s="58"/>
      <c r="P3635" s="58"/>
      <c r="T3635" s="58"/>
    </row>
    <row r="3636">
      <c r="N3636" s="58"/>
      <c r="O3636" s="58"/>
      <c r="P3636" s="58"/>
      <c r="T3636" s="58"/>
    </row>
    <row r="3637">
      <c r="N3637" s="58"/>
      <c r="O3637" s="58"/>
      <c r="P3637" s="58"/>
      <c r="T3637" s="58"/>
    </row>
    <row r="3638">
      <c r="N3638" s="58"/>
      <c r="O3638" s="58"/>
      <c r="P3638" s="58"/>
      <c r="T3638" s="58"/>
    </row>
    <row r="3639">
      <c r="N3639" s="58"/>
      <c r="O3639" s="58"/>
      <c r="P3639" s="58"/>
      <c r="T3639" s="58"/>
    </row>
    <row r="3640">
      <c r="N3640" s="58"/>
      <c r="O3640" s="58"/>
      <c r="P3640" s="58"/>
      <c r="T3640" s="58"/>
    </row>
    <row r="3641">
      <c r="N3641" s="58"/>
      <c r="O3641" s="58"/>
      <c r="P3641" s="58"/>
      <c r="T3641" s="58"/>
    </row>
    <row r="3642">
      <c r="N3642" s="58"/>
      <c r="O3642" s="58"/>
      <c r="P3642" s="58"/>
      <c r="T3642" s="58"/>
    </row>
    <row r="3643">
      <c r="N3643" s="58"/>
      <c r="O3643" s="58"/>
      <c r="P3643" s="58"/>
      <c r="T3643" s="58"/>
    </row>
    <row r="3644">
      <c r="N3644" s="58"/>
      <c r="O3644" s="58"/>
      <c r="P3644" s="58"/>
      <c r="T3644" s="58"/>
    </row>
    <row r="3645">
      <c r="N3645" s="58"/>
      <c r="O3645" s="58"/>
      <c r="P3645" s="58"/>
      <c r="T3645" s="58"/>
    </row>
    <row r="3646">
      <c r="N3646" s="58"/>
      <c r="O3646" s="58"/>
      <c r="P3646" s="58"/>
      <c r="T3646" s="58"/>
    </row>
    <row r="3647">
      <c r="N3647" s="58"/>
      <c r="O3647" s="58"/>
      <c r="P3647" s="58"/>
      <c r="T3647" s="58"/>
    </row>
    <row r="3648">
      <c r="N3648" s="58"/>
      <c r="O3648" s="58"/>
      <c r="P3648" s="58"/>
      <c r="T3648" s="58"/>
    </row>
    <row r="3649">
      <c r="N3649" s="58"/>
      <c r="O3649" s="58"/>
      <c r="P3649" s="58"/>
      <c r="T3649" s="58"/>
    </row>
    <row r="3650">
      <c r="N3650" s="58"/>
      <c r="O3650" s="58"/>
      <c r="P3650" s="58"/>
      <c r="T3650" s="58"/>
    </row>
    <row r="3651">
      <c r="N3651" s="58"/>
      <c r="O3651" s="58"/>
      <c r="P3651" s="58"/>
      <c r="T3651" s="58"/>
    </row>
    <row r="3652">
      <c r="N3652" s="58"/>
      <c r="O3652" s="58"/>
      <c r="P3652" s="58"/>
      <c r="T3652" s="58"/>
    </row>
    <row r="3653">
      <c r="N3653" s="58"/>
      <c r="O3653" s="58"/>
      <c r="P3653" s="58"/>
      <c r="T3653" s="58"/>
    </row>
    <row r="3654">
      <c r="N3654" s="58"/>
      <c r="O3654" s="58"/>
      <c r="P3654" s="58"/>
      <c r="T3654" s="58"/>
    </row>
    <row r="3655">
      <c r="N3655" s="58"/>
      <c r="O3655" s="58"/>
      <c r="P3655" s="58"/>
      <c r="T3655" s="58"/>
    </row>
    <row r="3656">
      <c r="N3656" s="58"/>
      <c r="O3656" s="58"/>
      <c r="P3656" s="58"/>
      <c r="T3656" s="58"/>
    </row>
    <row r="3657">
      <c r="N3657" s="58"/>
      <c r="O3657" s="58"/>
      <c r="P3657" s="58"/>
      <c r="T3657" s="58"/>
    </row>
    <row r="3658">
      <c r="N3658" s="58"/>
      <c r="O3658" s="58"/>
      <c r="P3658" s="58"/>
      <c r="T3658" s="58"/>
    </row>
    <row r="3659">
      <c r="N3659" s="58"/>
      <c r="O3659" s="58"/>
      <c r="P3659" s="58"/>
      <c r="T3659" s="58"/>
    </row>
    <row r="3660">
      <c r="N3660" s="58"/>
      <c r="O3660" s="58"/>
      <c r="P3660" s="58"/>
      <c r="T3660" s="58"/>
    </row>
    <row r="3661">
      <c r="N3661" s="58"/>
      <c r="O3661" s="58"/>
      <c r="P3661" s="58"/>
      <c r="T3661" s="58"/>
    </row>
    <row r="3662">
      <c r="N3662" s="58"/>
      <c r="O3662" s="58"/>
      <c r="P3662" s="58"/>
      <c r="T3662" s="58"/>
    </row>
    <row r="3663">
      <c r="N3663" s="58"/>
      <c r="O3663" s="58"/>
      <c r="P3663" s="58"/>
      <c r="T3663" s="58"/>
    </row>
    <row r="3664">
      <c r="N3664" s="58"/>
      <c r="O3664" s="58"/>
      <c r="P3664" s="58"/>
      <c r="T3664" s="58"/>
    </row>
    <row r="3665">
      <c r="N3665" s="58"/>
      <c r="O3665" s="58"/>
      <c r="P3665" s="58"/>
      <c r="T3665" s="58"/>
    </row>
    <row r="3666">
      <c r="N3666" s="58"/>
      <c r="O3666" s="58"/>
      <c r="P3666" s="58"/>
      <c r="T3666" s="58"/>
    </row>
    <row r="3667">
      <c r="N3667" s="58"/>
      <c r="O3667" s="58"/>
      <c r="P3667" s="58"/>
      <c r="T3667" s="58"/>
    </row>
    <row r="3668">
      <c r="N3668" s="58"/>
      <c r="O3668" s="58"/>
      <c r="P3668" s="58"/>
      <c r="T3668" s="58"/>
    </row>
    <row r="3669">
      <c r="N3669" s="58"/>
      <c r="O3669" s="58"/>
      <c r="P3669" s="58"/>
      <c r="T3669" s="58"/>
    </row>
    <row r="3670">
      <c r="N3670" s="58"/>
      <c r="O3670" s="58"/>
      <c r="P3670" s="58"/>
      <c r="T3670" s="58"/>
    </row>
    <row r="3671">
      <c r="N3671" s="58"/>
      <c r="O3671" s="58"/>
      <c r="P3671" s="58"/>
      <c r="T3671" s="58"/>
    </row>
    <row r="3672">
      <c r="N3672" s="58"/>
      <c r="O3672" s="58"/>
      <c r="P3672" s="58"/>
      <c r="T3672" s="58"/>
    </row>
    <row r="3673">
      <c r="N3673" s="58"/>
      <c r="O3673" s="58"/>
      <c r="P3673" s="58"/>
      <c r="T3673" s="58"/>
    </row>
    <row r="3674">
      <c r="N3674" s="58"/>
      <c r="O3674" s="58"/>
      <c r="P3674" s="58"/>
      <c r="T3674" s="58"/>
    </row>
    <row r="3675">
      <c r="N3675" s="58"/>
      <c r="O3675" s="58"/>
      <c r="P3675" s="58"/>
      <c r="T3675" s="58"/>
    </row>
    <row r="3676">
      <c r="N3676" s="58"/>
      <c r="O3676" s="58"/>
      <c r="P3676" s="58"/>
      <c r="T3676" s="58"/>
    </row>
    <row r="3677">
      <c r="N3677" s="58"/>
      <c r="O3677" s="58"/>
      <c r="P3677" s="58"/>
      <c r="T3677" s="58"/>
    </row>
    <row r="3678">
      <c r="N3678" s="58"/>
      <c r="O3678" s="58"/>
      <c r="P3678" s="58"/>
      <c r="T3678" s="58"/>
    </row>
    <row r="3679">
      <c r="N3679" s="58"/>
      <c r="O3679" s="58"/>
      <c r="P3679" s="58"/>
      <c r="T3679" s="58"/>
    </row>
    <row r="3680">
      <c r="N3680" s="58"/>
      <c r="O3680" s="58"/>
      <c r="P3680" s="58"/>
      <c r="T3680" s="58"/>
    </row>
    <row r="3681">
      <c r="N3681" s="58"/>
      <c r="O3681" s="58"/>
      <c r="P3681" s="58"/>
      <c r="T3681" s="58"/>
    </row>
    <row r="3682">
      <c r="N3682" s="58"/>
      <c r="O3682" s="58"/>
      <c r="P3682" s="58"/>
      <c r="T3682" s="58"/>
    </row>
    <row r="3683">
      <c r="N3683" s="58"/>
      <c r="O3683" s="58"/>
      <c r="P3683" s="58"/>
      <c r="T3683" s="58"/>
    </row>
    <row r="3684">
      <c r="N3684" s="58"/>
      <c r="O3684" s="58"/>
      <c r="P3684" s="58"/>
      <c r="T3684" s="58"/>
    </row>
    <row r="3685">
      <c r="N3685" s="58"/>
      <c r="O3685" s="58"/>
      <c r="P3685" s="58"/>
      <c r="T3685" s="58"/>
    </row>
    <row r="3686">
      <c r="N3686" s="58"/>
      <c r="O3686" s="58"/>
      <c r="P3686" s="58"/>
      <c r="T3686" s="58"/>
    </row>
    <row r="3687">
      <c r="N3687" s="58"/>
      <c r="O3687" s="58"/>
      <c r="P3687" s="58"/>
      <c r="T3687" s="58"/>
    </row>
    <row r="3688">
      <c r="N3688" s="58"/>
      <c r="O3688" s="58"/>
      <c r="P3688" s="58"/>
      <c r="T3688" s="58"/>
    </row>
    <row r="3689">
      <c r="N3689" s="58"/>
      <c r="O3689" s="58"/>
      <c r="P3689" s="58"/>
      <c r="T3689" s="58"/>
    </row>
    <row r="3690">
      <c r="N3690" s="58"/>
      <c r="O3690" s="58"/>
      <c r="P3690" s="58"/>
      <c r="T3690" s="58"/>
    </row>
    <row r="3691">
      <c r="N3691" s="58"/>
      <c r="O3691" s="58"/>
      <c r="P3691" s="58"/>
      <c r="T3691" s="58"/>
    </row>
    <row r="3692">
      <c r="N3692" s="58"/>
      <c r="O3692" s="58"/>
      <c r="P3692" s="58"/>
      <c r="T3692" s="58"/>
    </row>
    <row r="3693">
      <c r="N3693" s="58"/>
      <c r="O3693" s="58"/>
      <c r="P3693" s="58"/>
      <c r="T3693" s="58"/>
    </row>
    <row r="3694">
      <c r="N3694" s="58"/>
      <c r="O3694" s="58"/>
      <c r="P3694" s="58"/>
      <c r="T3694" s="58"/>
    </row>
    <row r="3695">
      <c r="N3695" s="58"/>
      <c r="O3695" s="58"/>
      <c r="P3695" s="58"/>
      <c r="T3695" s="58"/>
    </row>
    <row r="3696">
      <c r="N3696" s="58"/>
      <c r="O3696" s="58"/>
      <c r="P3696" s="58"/>
      <c r="T3696" s="58"/>
    </row>
    <row r="3697">
      <c r="N3697" s="58"/>
      <c r="O3697" s="58"/>
      <c r="P3697" s="58"/>
      <c r="T3697" s="58"/>
    </row>
    <row r="3698">
      <c r="N3698" s="58"/>
      <c r="O3698" s="58"/>
      <c r="P3698" s="58"/>
      <c r="T3698" s="58"/>
    </row>
    <row r="3699">
      <c r="N3699" s="58"/>
      <c r="O3699" s="58"/>
      <c r="P3699" s="58"/>
      <c r="T3699" s="58"/>
    </row>
    <row r="3700">
      <c r="N3700" s="58"/>
      <c r="O3700" s="58"/>
      <c r="P3700" s="58"/>
      <c r="T3700" s="58"/>
    </row>
    <row r="3701">
      <c r="N3701" s="58"/>
      <c r="O3701" s="58"/>
      <c r="P3701" s="58"/>
      <c r="T3701" s="58"/>
    </row>
    <row r="3702">
      <c r="N3702" s="58"/>
      <c r="O3702" s="58"/>
      <c r="P3702" s="58"/>
      <c r="T3702" s="58"/>
    </row>
    <row r="3703">
      <c r="N3703" s="58"/>
      <c r="O3703" s="58"/>
      <c r="P3703" s="58"/>
      <c r="T3703" s="58"/>
    </row>
    <row r="3704">
      <c r="N3704" s="58"/>
      <c r="O3704" s="58"/>
      <c r="P3704" s="58"/>
      <c r="T3704" s="58"/>
    </row>
    <row r="3705">
      <c r="N3705" s="58"/>
      <c r="O3705" s="58"/>
      <c r="P3705" s="58"/>
      <c r="T3705" s="58"/>
    </row>
    <row r="3706">
      <c r="N3706" s="58"/>
      <c r="O3706" s="58"/>
      <c r="P3706" s="58"/>
      <c r="T3706" s="58"/>
    </row>
    <row r="3707">
      <c r="N3707" s="58"/>
      <c r="O3707" s="58"/>
      <c r="P3707" s="58"/>
      <c r="T3707" s="58"/>
    </row>
    <row r="3708">
      <c r="N3708" s="58"/>
      <c r="O3708" s="58"/>
      <c r="P3708" s="58"/>
      <c r="T3708" s="58"/>
    </row>
    <row r="3709">
      <c r="N3709" s="58"/>
      <c r="O3709" s="58"/>
      <c r="P3709" s="58"/>
      <c r="T3709" s="58"/>
    </row>
    <row r="3710">
      <c r="N3710" s="58"/>
      <c r="O3710" s="58"/>
      <c r="P3710" s="58"/>
      <c r="T3710" s="58"/>
    </row>
    <row r="3711">
      <c r="N3711" s="58"/>
      <c r="O3711" s="58"/>
      <c r="P3711" s="58"/>
      <c r="T3711" s="58"/>
    </row>
    <row r="3712">
      <c r="N3712" s="58"/>
      <c r="O3712" s="58"/>
      <c r="P3712" s="58"/>
      <c r="T3712" s="58"/>
    </row>
    <row r="3713">
      <c r="N3713" s="58"/>
      <c r="O3713" s="58"/>
      <c r="P3713" s="58"/>
      <c r="T3713" s="58"/>
    </row>
    <row r="3714">
      <c r="N3714" s="58"/>
      <c r="O3714" s="58"/>
      <c r="P3714" s="58"/>
      <c r="T3714" s="58"/>
    </row>
    <row r="3715">
      <c r="N3715" s="58"/>
      <c r="O3715" s="58"/>
      <c r="P3715" s="58"/>
      <c r="T3715" s="58"/>
    </row>
    <row r="3716">
      <c r="N3716" s="58"/>
      <c r="O3716" s="58"/>
      <c r="P3716" s="58"/>
      <c r="T3716" s="58"/>
    </row>
    <row r="3717">
      <c r="N3717" s="58"/>
      <c r="O3717" s="58"/>
      <c r="P3717" s="58"/>
      <c r="T3717" s="58"/>
    </row>
    <row r="3718">
      <c r="N3718" s="58"/>
      <c r="O3718" s="58"/>
      <c r="P3718" s="58"/>
      <c r="T3718" s="58"/>
    </row>
    <row r="3719">
      <c r="N3719" s="58"/>
      <c r="O3719" s="58"/>
      <c r="P3719" s="58"/>
      <c r="T3719" s="58"/>
    </row>
    <row r="3720">
      <c r="N3720" s="58"/>
      <c r="O3720" s="58"/>
      <c r="P3720" s="58"/>
      <c r="T3720" s="58"/>
    </row>
    <row r="3721">
      <c r="N3721" s="58"/>
      <c r="O3721" s="58"/>
      <c r="P3721" s="58"/>
      <c r="T3721" s="58"/>
    </row>
    <row r="3722">
      <c r="N3722" s="58"/>
      <c r="O3722" s="58"/>
      <c r="P3722" s="58"/>
      <c r="T3722" s="58"/>
    </row>
    <row r="3723">
      <c r="N3723" s="58"/>
      <c r="O3723" s="58"/>
      <c r="P3723" s="58"/>
      <c r="T3723" s="58"/>
    </row>
    <row r="3724">
      <c r="N3724" s="58"/>
      <c r="O3724" s="58"/>
      <c r="P3724" s="58"/>
      <c r="T3724" s="58"/>
    </row>
    <row r="3725">
      <c r="N3725" s="58"/>
      <c r="O3725" s="58"/>
      <c r="P3725" s="58"/>
      <c r="T3725" s="58"/>
    </row>
    <row r="3726">
      <c r="N3726" s="58"/>
      <c r="O3726" s="58"/>
      <c r="P3726" s="58"/>
      <c r="T3726" s="58"/>
    </row>
    <row r="3727">
      <c r="N3727" s="58"/>
      <c r="O3727" s="58"/>
      <c r="P3727" s="58"/>
      <c r="T3727" s="58"/>
    </row>
    <row r="3728">
      <c r="N3728" s="58"/>
      <c r="O3728" s="58"/>
      <c r="P3728" s="58"/>
      <c r="T3728" s="58"/>
    </row>
    <row r="3729">
      <c r="N3729" s="58"/>
      <c r="O3729" s="58"/>
      <c r="P3729" s="58"/>
      <c r="T3729" s="58"/>
    </row>
    <row r="3730">
      <c r="N3730" s="58"/>
      <c r="O3730" s="58"/>
      <c r="P3730" s="58"/>
      <c r="T3730" s="58"/>
    </row>
    <row r="3731">
      <c r="N3731" s="58"/>
      <c r="O3731" s="58"/>
      <c r="P3731" s="58"/>
      <c r="T3731" s="58"/>
    </row>
    <row r="3732">
      <c r="N3732" s="58"/>
      <c r="O3732" s="58"/>
      <c r="P3732" s="58"/>
      <c r="T3732" s="58"/>
    </row>
    <row r="3733">
      <c r="N3733" s="58"/>
      <c r="O3733" s="58"/>
      <c r="P3733" s="58"/>
      <c r="T3733" s="58"/>
    </row>
    <row r="3734">
      <c r="N3734" s="58"/>
      <c r="O3734" s="58"/>
      <c r="P3734" s="58"/>
      <c r="T3734" s="58"/>
    </row>
    <row r="3735">
      <c r="N3735" s="58"/>
      <c r="O3735" s="58"/>
      <c r="P3735" s="58"/>
      <c r="T3735" s="58"/>
    </row>
    <row r="3736">
      <c r="N3736" s="58"/>
      <c r="O3736" s="58"/>
      <c r="P3736" s="58"/>
      <c r="T3736" s="58"/>
    </row>
    <row r="3737">
      <c r="N3737" s="58"/>
      <c r="O3737" s="58"/>
      <c r="P3737" s="58"/>
      <c r="T3737" s="58"/>
    </row>
    <row r="3738">
      <c r="N3738" s="58"/>
      <c r="O3738" s="58"/>
      <c r="P3738" s="58"/>
      <c r="T3738" s="58"/>
    </row>
    <row r="3739">
      <c r="N3739" s="58"/>
      <c r="O3739" s="58"/>
      <c r="P3739" s="58"/>
      <c r="T3739" s="58"/>
    </row>
    <row r="3740">
      <c r="N3740" s="58"/>
      <c r="O3740" s="58"/>
      <c r="P3740" s="58"/>
      <c r="T3740" s="58"/>
    </row>
    <row r="3741">
      <c r="N3741" s="58"/>
      <c r="O3741" s="58"/>
      <c r="P3741" s="58"/>
      <c r="T3741" s="58"/>
    </row>
    <row r="3742">
      <c r="N3742" s="58"/>
      <c r="O3742" s="58"/>
      <c r="P3742" s="58"/>
      <c r="T3742" s="58"/>
    </row>
    <row r="3743">
      <c r="N3743" s="58"/>
      <c r="O3743" s="58"/>
      <c r="P3743" s="58"/>
      <c r="T3743" s="58"/>
    </row>
    <row r="3744">
      <c r="N3744" s="58"/>
      <c r="O3744" s="58"/>
      <c r="P3744" s="58"/>
      <c r="T3744" s="58"/>
    </row>
    <row r="3745">
      <c r="N3745" s="58"/>
      <c r="O3745" s="58"/>
      <c r="P3745" s="58"/>
      <c r="T3745" s="58"/>
    </row>
    <row r="3746">
      <c r="N3746" s="58"/>
      <c r="O3746" s="58"/>
      <c r="P3746" s="58"/>
      <c r="T3746" s="58"/>
    </row>
    <row r="3747">
      <c r="N3747" s="58"/>
      <c r="O3747" s="58"/>
      <c r="P3747" s="58"/>
      <c r="T3747" s="58"/>
    </row>
    <row r="3748">
      <c r="N3748" s="58"/>
      <c r="O3748" s="58"/>
      <c r="P3748" s="58"/>
      <c r="T3748" s="58"/>
    </row>
    <row r="3749">
      <c r="N3749" s="58"/>
      <c r="O3749" s="58"/>
      <c r="P3749" s="58"/>
      <c r="T3749" s="58"/>
    </row>
    <row r="3750">
      <c r="N3750" s="58"/>
      <c r="O3750" s="58"/>
      <c r="P3750" s="58"/>
      <c r="T3750" s="58"/>
    </row>
    <row r="3751">
      <c r="N3751" s="58"/>
      <c r="O3751" s="58"/>
      <c r="P3751" s="58"/>
      <c r="T3751" s="58"/>
    </row>
    <row r="3752">
      <c r="N3752" s="58"/>
      <c r="O3752" s="58"/>
      <c r="P3752" s="58"/>
      <c r="T3752" s="58"/>
    </row>
    <row r="3753">
      <c r="N3753" s="58"/>
      <c r="O3753" s="58"/>
      <c r="P3753" s="58"/>
      <c r="T3753" s="58"/>
    </row>
    <row r="3754">
      <c r="N3754" s="58"/>
      <c r="O3754" s="58"/>
      <c r="P3754" s="58"/>
      <c r="T3754" s="58"/>
    </row>
    <row r="3755">
      <c r="N3755" s="58"/>
      <c r="O3755" s="58"/>
      <c r="P3755" s="58"/>
      <c r="T3755" s="58"/>
    </row>
    <row r="3756">
      <c r="N3756" s="58"/>
      <c r="O3756" s="58"/>
      <c r="P3756" s="58"/>
      <c r="T3756" s="58"/>
    </row>
    <row r="3757">
      <c r="N3757" s="58"/>
      <c r="O3757" s="58"/>
      <c r="P3757" s="58"/>
      <c r="T3757" s="58"/>
    </row>
    <row r="3758">
      <c r="N3758" s="58"/>
      <c r="O3758" s="58"/>
      <c r="P3758" s="58"/>
      <c r="T3758" s="58"/>
    </row>
    <row r="3759">
      <c r="N3759" s="58"/>
      <c r="O3759" s="58"/>
      <c r="P3759" s="58"/>
      <c r="T3759" s="58"/>
    </row>
    <row r="3760">
      <c r="N3760" s="58"/>
      <c r="O3760" s="58"/>
      <c r="P3760" s="58"/>
      <c r="T3760" s="58"/>
    </row>
    <row r="3761">
      <c r="N3761" s="58"/>
      <c r="O3761" s="58"/>
      <c r="P3761" s="58"/>
      <c r="T3761" s="58"/>
    </row>
    <row r="3762">
      <c r="N3762" s="58"/>
      <c r="O3762" s="58"/>
      <c r="P3762" s="58"/>
      <c r="T3762" s="58"/>
    </row>
    <row r="3763">
      <c r="N3763" s="58"/>
      <c r="O3763" s="58"/>
      <c r="P3763" s="58"/>
      <c r="T3763" s="58"/>
    </row>
    <row r="3764">
      <c r="N3764" s="58"/>
      <c r="O3764" s="58"/>
      <c r="P3764" s="58"/>
      <c r="T3764" s="58"/>
    </row>
    <row r="3765">
      <c r="N3765" s="58"/>
      <c r="O3765" s="58"/>
      <c r="P3765" s="58"/>
      <c r="T3765" s="58"/>
    </row>
    <row r="3766">
      <c r="N3766" s="58"/>
      <c r="O3766" s="58"/>
      <c r="P3766" s="58"/>
      <c r="T3766" s="58"/>
    </row>
    <row r="3767">
      <c r="N3767" s="58"/>
      <c r="O3767" s="58"/>
      <c r="P3767" s="58"/>
      <c r="T3767" s="58"/>
    </row>
    <row r="3768">
      <c r="N3768" s="58"/>
      <c r="O3768" s="58"/>
      <c r="P3768" s="58"/>
      <c r="T3768" s="58"/>
    </row>
    <row r="3769">
      <c r="N3769" s="58"/>
      <c r="O3769" s="58"/>
      <c r="P3769" s="58"/>
      <c r="T3769" s="58"/>
    </row>
    <row r="3770">
      <c r="N3770" s="58"/>
      <c r="O3770" s="58"/>
      <c r="P3770" s="58"/>
      <c r="T3770" s="58"/>
    </row>
    <row r="3771">
      <c r="N3771" s="58"/>
      <c r="O3771" s="58"/>
      <c r="P3771" s="58"/>
      <c r="T3771" s="58"/>
    </row>
    <row r="3772">
      <c r="N3772" s="58"/>
      <c r="O3772" s="58"/>
      <c r="P3772" s="58"/>
      <c r="T3772" s="58"/>
    </row>
    <row r="3773">
      <c r="N3773" s="58"/>
      <c r="O3773" s="58"/>
      <c r="P3773" s="58"/>
      <c r="T3773" s="58"/>
    </row>
    <row r="3774">
      <c r="N3774" s="58"/>
      <c r="O3774" s="58"/>
      <c r="P3774" s="58"/>
      <c r="T3774" s="58"/>
    </row>
    <row r="3775">
      <c r="N3775" s="58"/>
      <c r="O3775" s="58"/>
      <c r="P3775" s="58"/>
      <c r="T3775" s="58"/>
    </row>
    <row r="3776">
      <c r="N3776" s="58"/>
      <c r="O3776" s="58"/>
      <c r="P3776" s="58"/>
      <c r="T3776" s="58"/>
    </row>
    <row r="3777">
      <c r="N3777" s="58"/>
      <c r="O3777" s="58"/>
      <c r="P3777" s="58"/>
      <c r="T3777" s="58"/>
    </row>
    <row r="3778">
      <c r="N3778" s="58"/>
      <c r="O3778" s="58"/>
      <c r="P3778" s="58"/>
      <c r="T3778" s="58"/>
    </row>
    <row r="3779">
      <c r="N3779" s="58"/>
      <c r="O3779" s="58"/>
      <c r="P3779" s="58"/>
      <c r="T3779" s="58"/>
    </row>
    <row r="3780">
      <c r="N3780" s="58"/>
      <c r="O3780" s="58"/>
      <c r="P3780" s="58"/>
      <c r="T3780" s="58"/>
    </row>
    <row r="3781">
      <c r="N3781" s="58"/>
      <c r="O3781" s="58"/>
      <c r="P3781" s="58"/>
      <c r="T3781" s="58"/>
    </row>
    <row r="3782">
      <c r="N3782" s="58"/>
      <c r="O3782" s="58"/>
      <c r="P3782" s="58"/>
      <c r="T3782" s="58"/>
    </row>
    <row r="3783">
      <c r="N3783" s="58"/>
      <c r="O3783" s="58"/>
      <c r="P3783" s="58"/>
      <c r="T3783" s="58"/>
    </row>
    <row r="3784">
      <c r="N3784" s="58"/>
      <c r="O3784" s="58"/>
      <c r="P3784" s="58"/>
      <c r="T3784" s="58"/>
    </row>
    <row r="3785">
      <c r="N3785" s="58"/>
      <c r="O3785" s="58"/>
      <c r="P3785" s="58"/>
      <c r="T3785" s="58"/>
    </row>
    <row r="3786">
      <c r="N3786" s="58"/>
      <c r="O3786" s="58"/>
      <c r="P3786" s="58"/>
      <c r="T3786" s="58"/>
    </row>
    <row r="3787">
      <c r="N3787" s="58"/>
      <c r="O3787" s="58"/>
      <c r="P3787" s="58"/>
      <c r="T3787" s="58"/>
    </row>
    <row r="3788">
      <c r="N3788" s="58"/>
      <c r="O3788" s="58"/>
      <c r="P3788" s="58"/>
      <c r="T3788" s="58"/>
    </row>
    <row r="3789">
      <c r="N3789" s="58"/>
      <c r="O3789" s="58"/>
      <c r="P3789" s="58"/>
      <c r="T3789" s="58"/>
    </row>
    <row r="3790">
      <c r="N3790" s="58"/>
      <c r="O3790" s="58"/>
      <c r="P3790" s="58"/>
      <c r="T3790" s="58"/>
    </row>
    <row r="3791">
      <c r="N3791" s="58"/>
      <c r="O3791" s="58"/>
      <c r="P3791" s="58"/>
      <c r="T3791" s="58"/>
    </row>
    <row r="3792">
      <c r="N3792" s="58"/>
      <c r="O3792" s="58"/>
      <c r="P3792" s="58"/>
      <c r="T3792" s="58"/>
    </row>
    <row r="3793">
      <c r="N3793" s="58"/>
      <c r="O3793" s="58"/>
      <c r="P3793" s="58"/>
      <c r="T3793" s="58"/>
    </row>
    <row r="3794">
      <c r="N3794" s="58"/>
      <c r="O3794" s="58"/>
      <c r="P3794" s="58"/>
      <c r="T3794" s="58"/>
    </row>
    <row r="3795">
      <c r="N3795" s="58"/>
      <c r="O3795" s="58"/>
      <c r="P3795" s="58"/>
      <c r="T3795" s="58"/>
    </row>
    <row r="3796">
      <c r="N3796" s="58"/>
      <c r="O3796" s="58"/>
      <c r="P3796" s="58"/>
      <c r="T3796" s="58"/>
    </row>
    <row r="3797">
      <c r="N3797" s="58"/>
      <c r="O3797" s="58"/>
      <c r="P3797" s="58"/>
      <c r="T3797" s="58"/>
    </row>
    <row r="3798">
      <c r="N3798" s="58"/>
      <c r="O3798" s="58"/>
      <c r="P3798" s="58"/>
      <c r="T3798" s="58"/>
    </row>
    <row r="3799">
      <c r="N3799" s="58"/>
      <c r="O3799" s="58"/>
      <c r="P3799" s="58"/>
      <c r="T3799" s="58"/>
    </row>
    <row r="3800">
      <c r="N3800" s="58"/>
      <c r="O3800" s="58"/>
      <c r="P3800" s="58"/>
      <c r="T3800" s="58"/>
    </row>
    <row r="3801">
      <c r="N3801" s="58"/>
      <c r="O3801" s="58"/>
      <c r="P3801" s="58"/>
      <c r="T3801" s="58"/>
    </row>
    <row r="3802">
      <c r="N3802" s="58"/>
      <c r="O3802" s="58"/>
      <c r="P3802" s="58"/>
      <c r="T3802" s="58"/>
    </row>
    <row r="3803">
      <c r="N3803" s="58"/>
      <c r="O3803" s="58"/>
      <c r="P3803" s="58"/>
      <c r="T3803" s="58"/>
    </row>
    <row r="3804">
      <c r="N3804" s="58"/>
      <c r="O3804" s="58"/>
      <c r="P3804" s="58"/>
      <c r="T3804" s="58"/>
    </row>
    <row r="3805">
      <c r="N3805" s="58"/>
      <c r="O3805" s="58"/>
      <c r="P3805" s="58"/>
      <c r="T3805" s="58"/>
    </row>
    <row r="3806">
      <c r="N3806" s="58"/>
      <c r="O3806" s="58"/>
      <c r="P3806" s="58"/>
      <c r="T3806" s="58"/>
    </row>
    <row r="3807">
      <c r="N3807" s="58"/>
      <c r="O3807" s="58"/>
      <c r="P3807" s="58"/>
      <c r="T3807" s="58"/>
    </row>
    <row r="3808">
      <c r="N3808" s="58"/>
      <c r="O3808" s="58"/>
      <c r="P3808" s="58"/>
      <c r="T3808" s="58"/>
    </row>
    <row r="3809">
      <c r="N3809" s="58"/>
      <c r="O3809" s="58"/>
      <c r="P3809" s="58"/>
      <c r="T3809" s="58"/>
    </row>
    <row r="3810">
      <c r="N3810" s="58"/>
      <c r="O3810" s="58"/>
      <c r="P3810" s="58"/>
      <c r="T3810" s="58"/>
    </row>
    <row r="3811">
      <c r="N3811" s="58"/>
      <c r="O3811" s="58"/>
      <c r="P3811" s="58"/>
      <c r="T3811" s="58"/>
    </row>
    <row r="3812">
      <c r="N3812" s="58"/>
      <c r="O3812" s="58"/>
      <c r="P3812" s="58"/>
      <c r="T3812" s="58"/>
    </row>
    <row r="3813">
      <c r="N3813" s="58"/>
      <c r="O3813" s="58"/>
      <c r="P3813" s="58"/>
      <c r="T3813" s="58"/>
    </row>
    <row r="3814">
      <c r="N3814" s="58"/>
      <c r="O3814" s="58"/>
      <c r="P3814" s="58"/>
      <c r="T3814" s="58"/>
    </row>
    <row r="3815">
      <c r="N3815" s="58"/>
      <c r="O3815" s="58"/>
      <c r="P3815" s="58"/>
      <c r="T3815" s="58"/>
    </row>
    <row r="3816">
      <c r="N3816" s="58"/>
      <c r="O3816" s="58"/>
      <c r="P3816" s="58"/>
      <c r="T3816" s="58"/>
    </row>
    <row r="3817">
      <c r="N3817" s="58"/>
      <c r="O3817" s="58"/>
      <c r="P3817" s="58"/>
      <c r="T3817" s="58"/>
    </row>
    <row r="3818">
      <c r="N3818" s="58"/>
      <c r="O3818" s="58"/>
      <c r="P3818" s="58"/>
      <c r="T3818" s="58"/>
    </row>
    <row r="3819">
      <c r="N3819" s="58"/>
      <c r="O3819" s="58"/>
      <c r="P3819" s="58"/>
      <c r="T3819" s="58"/>
    </row>
    <row r="3820">
      <c r="N3820" s="58"/>
      <c r="O3820" s="58"/>
      <c r="P3820" s="58"/>
      <c r="T3820" s="58"/>
    </row>
    <row r="3821">
      <c r="N3821" s="58"/>
      <c r="O3821" s="58"/>
      <c r="P3821" s="58"/>
      <c r="T3821" s="58"/>
    </row>
    <row r="3822">
      <c r="N3822" s="58"/>
      <c r="O3822" s="58"/>
      <c r="P3822" s="58"/>
      <c r="T3822" s="58"/>
    </row>
    <row r="3823">
      <c r="N3823" s="58"/>
      <c r="O3823" s="58"/>
      <c r="P3823" s="58"/>
      <c r="T3823" s="58"/>
    </row>
    <row r="3824">
      <c r="N3824" s="58"/>
      <c r="O3824" s="58"/>
      <c r="P3824" s="58"/>
      <c r="T3824" s="58"/>
    </row>
    <row r="3825">
      <c r="N3825" s="58"/>
      <c r="O3825" s="58"/>
      <c r="P3825" s="58"/>
      <c r="T3825" s="58"/>
    </row>
    <row r="3826">
      <c r="N3826" s="58"/>
      <c r="O3826" s="58"/>
      <c r="P3826" s="58"/>
      <c r="T3826" s="58"/>
    </row>
    <row r="3827">
      <c r="N3827" s="58"/>
      <c r="O3827" s="58"/>
      <c r="P3827" s="58"/>
      <c r="T3827" s="58"/>
    </row>
    <row r="3828">
      <c r="N3828" s="58"/>
      <c r="O3828" s="58"/>
      <c r="P3828" s="58"/>
      <c r="T3828" s="58"/>
    </row>
    <row r="3829">
      <c r="N3829" s="58"/>
      <c r="O3829" s="58"/>
      <c r="P3829" s="58"/>
      <c r="T3829" s="58"/>
    </row>
    <row r="3830">
      <c r="N3830" s="58"/>
      <c r="O3830" s="58"/>
      <c r="P3830" s="58"/>
      <c r="T3830" s="58"/>
    </row>
    <row r="3831">
      <c r="N3831" s="58"/>
      <c r="O3831" s="58"/>
      <c r="P3831" s="58"/>
      <c r="T3831" s="58"/>
    </row>
    <row r="3832">
      <c r="N3832" s="58"/>
      <c r="O3832" s="58"/>
      <c r="P3832" s="58"/>
      <c r="T3832" s="58"/>
    </row>
    <row r="3833">
      <c r="N3833" s="58"/>
      <c r="O3833" s="58"/>
      <c r="P3833" s="58"/>
      <c r="T3833" s="58"/>
    </row>
    <row r="3834">
      <c r="N3834" s="58"/>
      <c r="O3834" s="58"/>
      <c r="P3834" s="58"/>
      <c r="T3834" s="58"/>
    </row>
    <row r="3835">
      <c r="N3835" s="58"/>
      <c r="O3835" s="58"/>
      <c r="P3835" s="58"/>
      <c r="T3835" s="58"/>
    </row>
    <row r="3836">
      <c r="N3836" s="58"/>
      <c r="O3836" s="58"/>
      <c r="P3836" s="58"/>
      <c r="T3836" s="58"/>
    </row>
    <row r="3837">
      <c r="N3837" s="58"/>
      <c r="O3837" s="58"/>
      <c r="P3837" s="58"/>
      <c r="T3837" s="58"/>
    </row>
    <row r="3838">
      <c r="N3838" s="58"/>
      <c r="O3838" s="58"/>
      <c r="P3838" s="58"/>
      <c r="T3838" s="58"/>
    </row>
    <row r="3839">
      <c r="N3839" s="58"/>
      <c r="O3839" s="58"/>
      <c r="P3839" s="58"/>
      <c r="T3839" s="58"/>
    </row>
    <row r="3840">
      <c r="N3840" s="58"/>
      <c r="O3840" s="58"/>
      <c r="P3840" s="58"/>
      <c r="T3840" s="58"/>
    </row>
    <row r="3841">
      <c r="N3841" s="58"/>
      <c r="O3841" s="58"/>
      <c r="P3841" s="58"/>
      <c r="T3841" s="58"/>
    </row>
    <row r="3842">
      <c r="N3842" s="58"/>
      <c r="O3842" s="58"/>
      <c r="P3842" s="58"/>
      <c r="T3842" s="58"/>
    </row>
    <row r="3843">
      <c r="N3843" s="58"/>
      <c r="O3843" s="58"/>
      <c r="P3843" s="58"/>
      <c r="T3843" s="58"/>
    </row>
    <row r="3844">
      <c r="N3844" s="58"/>
      <c r="O3844" s="58"/>
      <c r="P3844" s="58"/>
      <c r="T3844" s="58"/>
    </row>
    <row r="3845">
      <c r="N3845" s="58"/>
      <c r="O3845" s="58"/>
      <c r="P3845" s="58"/>
      <c r="T3845" s="58"/>
    </row>
    <row r="3846">
      <c r="N3846" s="58"/>
      <c r="O3846" s="58"/>
      <c r="P3846" s="58"/>
      <c r="T3846" s="58"/>
    </row>
    <row r="3847">
      <c r="N3847" s="58"/>
      <c r="O3847" s="58"/>
      <c r="P3847" s="58"/>
      <c r="T3847" s="58"/>
    </row>
    <row r="3848">
      <c r="N3848" s="58"/>
      <c r="O3848" s="58"/>
      <c r="P3848" s="58"/>
      <c r="T3848" s="58"/>
    </row>
    <row r="3849">
      <c r="N3849" s="58"/>
      <c r="O3849" s="58"/>
      <c r="P3849" s="58"/>
      <c r="T3849" s="58"/>
    </row>
    <row r="3850">
      <c r="N3850" s="58"/>
      <c r="O3850" s="58"/>
      <c r="P3850" s="58"/>
      <c r="T3850" s="58"/>
    </row>
    <row r="3851">
      <c r="N3851" s="58"/>
      <c r="O3851" s="58"/>
      <c r="P3851" s="58"/>
      <c r="T3851" s="58"/>
    </row>
    <row r="3852">
      <c r="N3852" s="58"/>
      <c r="O3852" s="58"/>
      <c r="P3852" s="58"/>
      <c r="T3852" s="58"/>
    </row>
    <row r="3853">
      <c r="N3853" s="58"/>
      <c r="O3853" s="58"/>
      <c r="P3853" s="58"/>
      <c r="T3853" s="58"/>
    </row>
    <row r="3854">
      <c r="N3854" s="58"/>
      <c r="O3854" s="58"/>
      <c r="P3854" s="58"/>
      <c r="T3854" s="58"/>
    </row>
    <row r="3855">
      <c r="N3855" s="58"/>
      <c r="O3855" s="58"/>
      <c r="P3855" s="58"/>
      <c r="T3855" s="58"/>
    </row>
    <row r="3856">
      <c r="N3856" s="58"/>
      <c r="O3856" s="58"/>
      <c r="P3856" s="58"/>
      <c r="T3856" s="58"/>
    </row>
    <row r="3857">
      <c r="N3857" s="58"/>
      <c r="O3857" s="58"/>
      <c r="P3857" s="58"/>
      <c r="T3857" s="58"/>
    </row>
    <row r="3858">
      <c r="N3858" s="58"/>
      <c r="O3858" s="58"/>
      <c r="P3858" s="58"/>
      <c r="T3858" s="58"/>
    </row>
    <row r="3859">
      <c r="N3859" s="58"/>
      <c r="O3859" s="58"/>
      <c r="P3859" s="58"/>
      <c r="T3859" s="58"/>
    </row>
    <row r="3860">
      <c r="N3860" s="58"/>
      <c r="O3860" s="58"/>
      <c r="P3860" s="58"/>
      <c r="T3860" s="58"/>
    </row>
    <row r="3861">
      <c r="N3861" s="58"/>
      <c r="O3861" s="58"/>
      <c r="P3861" s="58"/>
      <c r="T3861" s="58"/>
    </row>
    <row r="3862">
      <c r="N3862" s="58"/>
      <c r="O3862" s="58"/>
      <c r="P3862" s="58"/>
      <c r="T3862" s="58"/>
    </row>
    <row r="3863">
      <c r="N3863" s="58"/>
      <c r="O3863" s="58"/>
      <c r="P3863" s="58"/>
      <c r="T3863" s="58"/>
    </row>
    <row r="3864">
      <c r="N3864" s="58"/>
      <c r="O3864" s="58"/>
      <c r="P3864" s="58"/>
      <c r="T3864" s="58"/>
    </row>
    <row r="3865">
      <c r="N3865" s="58"/>
      <c r="O3865" s="58"/>
      <c r="P3865" s="58"/>
      <c r="T3865" s="58"/>
    </row>
    <row r="3866">
      <c r="N3866" s="58"/>
      <c r="O3866" s="58"/>
      <c r="P3866" s="58"/>
      <c r="T3866" s="58"/>
    </row>
    <row r="3867">
      <c r="N3867" s="58"/>
      <c r="O3867" s="58"/>
      <c r="P3867" s="58"/>
      <c r="T3867" s="58"/>
    </row>
    <row r="3868">
      <c r="N3868" s="58"/>
      <c r="O3868" s="58"/>
      <c r="P3868" s="58"/>
      <c r="T3868" s="58"/>
    </row>
    <row r="3869">
      <c r="N3869" s="58"/>
      <c r="O3869" s="58"/>
      <c r="P3869" s="58"/>
      <c r="T3869" s="58"/>
    </row>
    <row r="3870">
      <c r="N3870" s="58"/>
      <c r="O3870" s="58"/>
      <c r="P3870" s="58"/>
      <c r="T3870" s="58"/>
    </row>
    <row r="3871">
      <c r="N3871" s="58"/>
      <c r="O3871" s="58"/>
      <c r="P3871" s="58"/>
      <c r="T3871" s="58"/>
    </row>
    <row r="3872">
      <c r="N3872" s="58"/>
      <c r="O3872" s="58"/>
      <c r="P3872" s="58"/>
      <c r="T3872" s="58"/>
    </row>
    <row r="3873">
      <c r="N3873" s="58"/>
      <c r="O3873" s="58"/>
      <c r="P3873" s="58"/>
      <c r="T3873" s="58"/>
    </row>
    <row r="3874">
      <c r="N3874" s="58"/>
      <c r="O3874" s="58"/>
      <c r="P3874" s="58"/>
      <c r="T3874" s="58"/>
    </row>
    <row r="3875">
      <c r="N3875" s="58"/>
      <c r="O3875" s="58"/>
      <c r="P3875" s="58"/>
      <c r="T3875" s="58"/>
    </row>
    <row r="3876">
      <c r="N3876" s="58"/>
      <c r="O3876" s="58"/>
      <c r="P3876" s="58"/>
      <c r="T3876" s="58"/>
    </row>
    <row r="3877">
      <c r="N3877" s="58"/>
      <c r="O3877" s="58"/>
      <c r="P3877" s="58"/>
      <c r="T3877" s="58"/>
    </row>
    <row r="3878">
      <c r="N3878" s="58"/>
      <c r="O3878" s="58"/>
      <c r="P3878" s="58"/>
      <c r="T3878" s="58"/>
    </row>
    <row r="3879">
      <c r="N3879" s="58"/>
      <c r="O3879" s="58"/>
      <c r="P3879" s="58"/>
      <c r="T3879" s="58"/>
    </row>
    <row r="3880">
      <c r="N3880" s="58"/>
      <c r="O3880" s="58"/>
      <c r="P3880" s="58"/>
      <c r="T3880" s="58"/>
    </row>
    <row r="3881">
      <c r="N3881" s="58"/>
      <c r="O3881" s="58"/>
      <c r="P3881" s="58"/>
      <c r="T3881" s="58"/>
    </row>
    <row r="3882">
      <c r="N3882" s="58"/>
      <c r="O3882" s="58"/>
      <c r="P3882" s="58"/>
      <c r="T3882" s="58"/>
    </row>
    <row r="3883">
      <c r="N3883" s="58"/>
      <c r="O3883" s="58"/>
      <c r="P3883" s="58"/>
      <c r="T3883" s="58"/>
    </row>
    <row r="3884">
      <c r="N3884" s="58"/>
      <c r="O3884" s="58"/>
      <c r="P3884" s="58"/>
      <c r="T3884" s="58"/>
    </row>
    <row r="3885">
      <c r="N3885" s="58"/>
      <c r="O3885" s="58"/>
      <c r="P3885" s="58"/>
      <c r="T3885" s="58"/>
    </row>
    <row r="3886">
      <c r="N3886" s="58"/>
      <c r="O3886" s="58"/>
      <c r="P3886" s="58"/>
      <c r="T3886" s="58"/>
    </row>
    <row r="3887">
      <c r="N3887" s="58"/>
      <c r="O3887" s="58"/>
      <c r="P3887" s="58"/>
      <c r="T3887" s="58"/>
    </row>
    <row r="3888">
      <c r="N3888" s="58"/>
      <c r="O3888" s="58"/>
      <c r="P3888" s="58"/>
      <c r="T3888" s="58"/>
    </row>
    <row r="3889">
      <c r="N3889" s="58"/>
      <c r="O3889" s="58"/>
      <c r="P3889" s="58"/>
      <c r="T3889" s="58"/>
    </row>
    <row r="3890">
      <c r="N3890" s="58"/>
      <c r="O3890" s="58"/>
      <c r="P3890" s="58"/>
      <c r="T3890" s="58"/>
    </row>
    <row r="3891">
      <c r="N3891" s="58"/>
      <c r="O3891" s="58"/>
      <c r="P3891" s="58"/>
      <c r="T3891" s="58"/>
    </row>
    <row r="3892">
      <c r="N3892" s="58"/>
      <c r="O3892" s="58"/>
      <c r="P3892" s="58"/>
      <c r="T3892" s="58"/>
    </row>
    <row r="3893">
      <c r="N3893" s="58"/>
      <c r="O3893" s="58"/>
      <c r="P3893" s="58"/>
      <c r="T3893" s="58"/>
    </row>
    <row r="3894">
      <c r="N3894" s="58"/>
      <c r="O3894" s="58"/>
      <c r="P3894" s="58"/>
      <c r="T3894" s="58"/>
    </row>
    <row r="3895">
      <c r="N3895" s="58"/>
      <c r="O3895" s="58"/>
      <c r="P3895" s="58"/>
      <c r="T3895" s="58"/>
    </row>
    <row r="3896">
      <c r="N3896" s="58"/>
      <c r="O3896" s="58"/>
      <c r="P3896" s="58"/>
      <c r="T3896" s="58"/>
    </row>
    <row r="3897">
      <c r="N3897" s="58"/>
      <c r="O3897" s="58"/>
      <c r="P3897" s="58"/>
      <c r="T3897" s="58"/>
    </row>
    <row r="3898">
      <c r="N3898" s="58"/>
      <c r="O3898" s="58"/>
      <c r="P3898" s="58"/>
      <c r="T3898" s="58"/>
    </row>
    <row r="3899">
      <c r="N3899" s="58"/>
      <c r="O3899" s="58"/>
      <c r="P3899" s="58"/>
      <c r="T3899" s="58"/>
    </row>
    <row r="3900">
      <c r="N3900" s="58"/>
      <c r="O3900" s="58"/>
      <c r="P3900" s="58"/>
      <c r="T3900" s="58"/>
    </row>
    <row r="3901">
      <c r="N3901" s="58"/>
      <c r="O3901" s="58"/>
      <c r="P3901" s="58"/>
      <c r="T3901" s="58"/>
    </row>
    <row r="3902">
      <c r="N3902" s="58"/>
      <c r="O3902" s="58"/>
      <c r="P3902" s="58"/>
      <c r="T3902" s="58"/>
    </row>
    <row r="3903">
      <c r="N3903" s="58"/>
      <c r="O3903" s="58"/>
      <c r="P3903" s="58"/>
      <c r="T3903" s="58"/>
    </row>
    <row r="3904">
      <c r="N3904" s="58"/>
      <c r="O3904" s="58"/>
      <c r="P3904" s="58"/>
      <c r="T3904" s="58"/>
    </row>
    <row r="3905">
      <c r="N3905" s="58"/>
      <c r="O3905" s="58"/>
      <c r="P3905" s="58"/>
      <c r="T3905" s="58"/>
    </row>
    <row r="3906">
      <c r="N3906" s="58"/>
      <c r="O3906" s="58"/>
      <c r="P3906" s="58"/>
      <c r="T3906" s="58"/>
    </row>
    <row r="3907">
      <c r="N3907" s="58"/>
      <c r="O3907" s="58"/>
      <c r="P3907" s="58"/>
      <c r="T3907" s="58"/>
    </row>
    <row r="3908">
      <c r="N3908" s="58"/>
      <c r="O3908" s="58"/>
      <c r="P3908" s="58"/>
      <c r="T3908" s="58"/>
    </row>
    <row r="3909">
      <c r="N3909" s="58"/>
      <c r="O3909" s="58"/>
      <c r="P3909" s="58"/>
      <c r="T3909" s="58"/>
    </row>
    <row r="3910">
      <c r="N3910" s="58"/>
      <c r="O3910" s="58"/>
      <c r="P3910" s="58"/>
      <c r="T3910" s="58"/>
    </row>
    <row r="3911">
      <c r="N3911" s="58"/>
      <c r="O3911" s="58"/>
      <c r="P3911" s="58"/>
      <c r="T3911" s="58"/>
    </row>
    <row r="3912">
      <c r="N3912" s="58"/>
      <c r="O3912" s="58"/>
      <c r="P3912" s="58"/>
      <c r="T3912" s="58"/>
    </row>
    <row r="3913">
      <c r="N3913" s="58"/>
      <c r="O3913" s="58"/>
      <c r="P3913" s="58"/>
      <c r="T3913" s="58"/>
    </row>
    <row r="3914">
      <c r="N3914" s="58"/>
      <c r="O3914" s="58"/>
      <c r="P3914" s="58"/>
      <c r="T3914" s="58"/>
    </row>
    <row r="3915">
      <c r="N3915" s="58"/>
      <c r="O3915" s="58"/>
      <c r="P3915" s="58"/>
      <c r="T3915" s="58"/>
    </row>
    <row r="3916">
      <c r="N3916" s="58"/>
      <c r="O3916" s="58"/>
      <c r="P3916" s="58"/>
      <c r="T3916" s="58"/>
    </row>
    <row r="3917">
      <c r="N3917" s="58"/>
      <c r="O3917" s="58"/>
      <c r="P3917" s="58"/>
      <c r="T3917" s="58"/>
    </row>
    <row r="3918">
      <c r="N3918" s="58"/>
      <c r="O3918" s="58"/>
      <c r="P3918" s="58"/>
      <c r="T3918" s="58"/>
    </row>
    <row r="3919">
      <c r="N3919" s="58"/>
      <c r="O3919" s="58"/>
      <c r="P3919" s="58"/>
      <c r="T3919" s="58"/>
    </row>
    <row r="3920">
      <c r="N3920" s="58"/>
      <c r="O3920" s="58"/>
      <c r="P3920" s="58"/>
      <c r="T3920" s="58"/>
    </row>
    <row r="3921">
      <c r="N3921" s="58"/>
      <c r="O3921" s="58"/>
      <c r="P3921" s="58"/>
      <c r="T3921" s="58"/>
    </row>
    <row r="3922">
      <c r="N3922" s="58"/>
      <c r="O3922" s="58"/>
      <c r="P3922" s="58"/>
      <c r="T3922" s="58"/>
    </row>
    <row r="3923">
      <c r="N3923" s="58"/>
      <c r="O3923" s="58"/>
      <c r="P3923" s="58"/>
      <c r="T3923" s="58"/>
    </row>
    <row r="3924">
      <c r="N3924" s="58"/>
      <c r="O3924" s="58"/>
      <c r="P3924" s="58"/>
      <c r="T3924" s="58"/>
    </row>
    <row r="3925">
      <c r="N3925" s="58"/>
      <c r="O3925" s="58"/>
      <c r="P3925" s="58"/>
      <c r="T3925" s="58"/>
    </row>
    <row r="3926">
      <c r="N3926" s="58"/>
      <c r="O3926" s="58"/>
      <c r="P3926" s="58"/>
      <c r="T3926" s="58"/>
    </row>
    <row r="3927">
      <c r="N3927" s="58"/>
      <c r="O3927" s="58"/>
      <c r="P3927" s="58"/>
      <c r="T3927" s="58"/>
    </row>
    <row r="3928">
      <c r="N3928" s="58"/>
      <c r="O3928" s="58"/>
      <c r="P3928" s="58"/>
      <c r="T3928" s="58"/>
    </row>
    <row r="3929">
      <c r="N3929" s="58"/>
      <c r="O3929" s="58"/>
      <c r="P3929" s="58"/>
      <c r="T3929" s="58"/>
    </row>
    <row r="3930">
      <c r="N3930" s="58"/>
      <c r="O3930" s="58"/>
      <c r="P3930" s="58"/>
      <c r="T3930" s="58"/>
    </row>
    <row r="3931">
      <c r="N3931" s="58"/>
      <c r="O3931" s="58"/>
      <c r="P3931" s="58"/>
      <c r="T3931" s="58"/>
    </row>
    <row r="3932">
      <c r="N3932" s="58"/>
      <c r="O3932" s="58"/>
      <c r="P3932" s="58"/>
      <c r="T3932" s="58"/>
    </row>
    <row r="3933">
      <c r="N3933" s="58"/>
      <c r="O3933" s="58"/>
      <c r="P3933" s="58"/>
      <c r="T3933" s="58"/>
    </row>
    <row r="3934">
      <c r="N3934" s="58"/>
      <c r="O3934" s="58"/>
      <c r="P3934" s="58"/>
      <c r="T3934" s="58"/>
    </row>
    <row r="3935">
      <c r="N3935" s="58"/>
      <c r="O3935" s="58"/>
      <c r="P3935" s="58"/>
      <c r="T3935" s="58"/>
    </row>
    <row r="3936">
      <c r="N3936" s="58"/>
      <c r="O3936" s="58"/>
      <c r="P3936" s="58"/>
      <c r="T3936" s="58"/>
    </row>
    <row r="3937">
      <c r="N3937" s="58"/>
      <c r="O3937" s="58"/>
      <c r="P3937" s="58"/>
      <c r="T3937" s="58"/>
    </row>
    <row r="3938">
      <c r="N3938" s="58"/>
      <c r="O3938" s="58"/>
      <c r="P3938" s="58"/>
      <c r="T3938" s="58"/>
    </row>
    <row r="3939">
      <c r="N3939" s="58"/>
      <c r="O3939" s="58"/>
      <c r="P3939" s="58"/>
      <c r="T3939" s="58"/>
    </row>
    <row r="3940">
      <c r="N3940" s="58"/>
      <c r="O3940" s="58"/>
      <c r="P3940" s="58"/>
      <c r="T3940" s="58"/>
    </row>
    <row r="3941">
      <c r="N3941" s="58"/>
      <c r="O3941" s="58"/>
      <c r="P3941" s="58"/>
      <c r="T3941" s="58"/>
    </row>
    <row r="3942">
      <c r="N3942" s="58"/>
      <c r="O3942" s="58"/>
      <c r="P3942" s="58"/>
      <c r="T3942" s="58"/>
    </row>
    <row r="3943">
      <c r="N3943" s="58"/>
      <c r="O3943" s="58"/>
      <c r="P3943" s="58"/>
      <c r="T3943" s="58"/>
    </row>
    <row r="3944">
      <c r="N3944" s="58"/>
      <c r="O3944" s="58"/>
      <c r="P3944" s="58"/>
      <c r="T3944" s="58"/>
    </row>
    <row r="3945">
      <c r="N3945" s="58"/>
      <c r="O3945" s="58"/>
      <c r="P3945" s="58"/>
      <c r="T3945" s="58"/>
    </row>
    <row r="3946">
      <c r="N3946" s="58"/>
      <c r="O3946" s="58"/>
      <c r="P3946" s="58"/>
      <c r="T3946" s="58"/>
    </row>
    <row r="3947">
      <c r="N3947" s="58"/>
      <c r="O3947" s="58"/>
      <c r="P3947" s="58"/>
      <c r="T3947" s="58"/>
    </row>
    <row r="3948">
      <c r="N3948" s="58"/>
      <c r="O3948" s="58"/>
      <c r="P3948" s="58"/>
      <c r="T3948" s="58"/>
    </row>
    <row r="3949">
      <c r="N3949" s="58"/>
      <c r="O3949" s="58"/>
      <c r="P3949" s="58"/>
      <c r="T3949" s="58"/>
    </row>
    <row r="3950">
      <c r="N3950" s="58"/>
      <c r="O3950" s="58"/>
      <c r="P3950" s="58"/>
      <c r="T3950" s="58"/>
    </row>
    <row r="3951">
      <c r="N3951" s="58"/>
      <c r="O3951" s="58"/>
      <c r="P3951" s="58"/>
      <c r="T3951" s="58"/>
    </row>
    <row r="3952">
      <c r="N3952" s="58"/>
      <c r="O3952" s="58"/>
      <c r="P3952" s="58"/>
      <c r="T3952" s="58"/>
    </row>
    <row r="3953">
      <c r="N3953" s="58"/>
      <c r="O3953" s="58"/>
      <c r="P3953" s="58"/>
      <c r="T3953" s="58"/>
    </row>
    <row r="3954">
      <c r="N3954" s="58"/>
      <c r="O3954" s="58"/>
      <c r="P3954" s="58"/>
      <c r="T3954" s="58"/>
    </row>
    <row r="3955">
      <c r="N3955" s="58"/>
      <c r="O3955" s="58"/>
      <c r="P3955" s="58"/>
      <c r="T3955" s="58"/>
    </row>
    <row r="3956">
      <c r="N3956" s="58"/>
      <c r="O3956" s="58"/>
      <c r="P3956" s="58"/>
      <c r="T3956" s="58"/>
    </row>
    <row r="3957">
      <c r="N3957" s="58"/>
      <c r="O3957" s="58"/>
      <c r="P3957" s="58"/>
      <c r="T3957" s="58"/>
    </row>
    <row r="3958">
      <c r="N3958" s="58"/>
      <c r="O3958" s="58"/>
      <c r="P3958" s="58"/>
      <c r="T3958" s="58"/>
    </row>
    <row r="3959">
      <c r="N3959" s="58"/>
      <c r="O3959" s="58"/>
      <c r="P3959" s="58"/>
      <c r="T3959" s="58"/>
    </row>
    <row r="3960">
      <c r="N3960" s="58"/>
      <c r="O3960" s="58"/>
      <c r="P3960" s="58"/>
      <c r="T3960" s="58"/>
    </row>
    <row r="3961">
      <c r="N3961" s="58"/>
      <c r="O3961" s="58"/>
      <c r="P3961" s="58"/>
      <c r="T3961" s="58"/>
    </row>
    <row r="3962">
      <c r="N3962" s="58"/>
      <c r="O3962" s="58"/>
      <c r="P3962" s="58"/>
      <c r="T3962" s="58"/>
    </row>
    <row r="3963">
      <c r="N3963" s="58"/>
      <c r="O3963" s="58"/>
      <c r="P3963" s="58"/>
      <c r="T3963" s="58"/>
    </row>
    <row r="3964">
      <c r="N3964" s="58"/>
      <c r="O3964" s="58"/>
      <c r="P3964" s="58"/>
      <c r="T3964" s="58"/>
    </row>
    <row r="3965">
      <c r="N3965" s="58"/>
      <c r="O3965" s="58"/>
      <c r="P3965" s="58"/>
      <c r="T3965" s="58"/>
    </row>
    <row r="3966">
      <c r="N3966" s="58"/>
      <c r="O3966" s="58"/>
      <c r="P3966" s="58"/>
      <c r="T3966" s="58"/>
    </row>
    <row r="3967">
      <c r="N3967" s="58"/>
      <c r="O3967" s="58"/>
      <c r="P3967" s="58"/>
      <c r="T3967" s="58"/>
    </row>
    <row r="3968">
      <c r="N3968" s="58"/>
      <c r="O3968" s="58"/>
      <c r="P3968" s="58"/>
      <c r="T3968" s="58"/>
    </row>
    <row r="3969">
      <c r="N3969" s="58"/>
      <c r="O3969" s="58"/>
      <c r="P3969" s="58"/>
      <c r="T3969" s="58"/>
    </row>
    <row r="3970">
      <c r="N3970" s="58"/>
      <c r="O3970" s="58"/>
      <c r="P3970" s="58"/>
      <c r="T3970" s="58"/>
    </row>
    <row r="3971">
      <c r="N3971" s="58"/>
      <c r="O3971" s="58"/>
      <c r="P3971" s="58"/>
      <c r="T3971" s="58"/>
    </row>
    <row r="3972">
      <c r="N3972" s="58"/>
      <c r="O3972" s="58"/>
      <c r="P3972" s="58"/>
      <c r="T3972" s="58"/>
    </row>
    <row r="3973">
      <c r="N3973" s="58"/>
      <c r="O3973" s="58"/>
      <c r="P3973" s="58"/>
      <c r="T3973" s="58"/>
    </row>
    <row r="3974">
      <c r="N3974" s="58"/>
      <c r="O3974" s="58"/>
      <c r="P3974" s="58"/>
      <c r="T3974" s="58"/>
    </row>
    <row r="3975">
      <c r="N3975" s="58"/>
      <c r="O3975" s="58"/>
      <c r="P3975" s="58"/>
      <c r="T3975" s="58"/>
    </row>
    <row r="3976">
      <c r="N3976" s="58"/>
      <c r="O3976" s="58"/>
      <c r="P3976" s="58"/>
      <c r="T3976" s="58"/>
    </row>
    <row r="3977">
      <c r="N3977" s="58"/>
      <c r="O3977" s="58"/>
      <c r="P3977" s="58"/>
      <c r="T3977" s="58"/>
    </row>
    <row r="3978">
      <c r="N3978" s="58"/>
      <c r="O3978" s="58"/>
      <c r="P3978" s="58"/>
      <c r="T3978" s="58"/>
    </row>
    <row r="3979">
      <c r="N3979" s="58"/>
      <c r="O3979" s="58"/>
      <c r="P3979" s="58"/>
      <c r="T3979" s="58"/>
    </row>
    <row r="3980">
      <c r="N3980" s="58"/>
      <c r="O3980" s="58"/>
      <c r="P3980" s="58"/>
      <c r="T3980" s="58"/>
    </row>
    <row r="3981">
      <c r="N3981" s="58"/>
      <c r="O3981" s="58"/>
      <c r="P3981" s="58"/>
      <c r="T3981" s="58"/>
    </row>
    <row r="3982">
      <c r="N3982" s="58"/>
      <c r="O3982" s="58"/>
      <c r="P3982" s="58"/>
      <c r="T3982" s="58"/>
    </row>
    <row r="3983">
      <c r="N3983" s="58"/>
      <c r="O3983" s="58"/>
      <c r="P3983" s="58"/>
      <c r="T3983" s="58"/>
    </row>
    <row r="3984">
      <c r="N3984" s="58"/>
      <c r="O3984" s="58"/>
      <c r="P3984" s="58"/>
      <c r="T3984" s="58"/>
    </row>
    <row r="3985">
      <c r="N3985" s="58"/>
      <c r="O3985" s="58"/>
      <c r="P3985" s="58"/>
      <c r="T3985" s="58"/>
    </row>
    <row r="3986">
      <c r="N3986" s="58"/>
      <c r="O3986" s="58"/>
      <c r="P3986" s="58"/>
      <c r="T3986" s="58"/>
    </row>
    <row r="3987">
      <c r="N3987" s="58"/>
      <c r="O3987" s="58"/>
      <c r="P3987" s="58"/>
      <c r="T3987" s="58"/>
    </row>
    <row r="3988">
      <c r="N3988" s="58"/>
      <c r="O3988" s="58"/>
      <c r="P3988" s="58"/>
      <c r="T3988" s="58"/>
    </row>
    <row r="3989">
      <c r="N3989" s="58"/>
      <c r="O3989" s="58"/>
      <c r="P3989" s="58"/>
      <c r="T3989" s="58"/>
    </row>
    <row r="3990">
      <c r="N3990" s="58"/>
      <c r="O3990" s="58"/>
      <c r="P3990" s="58"/>
      <c r="T3990" s="58"/>
    </row>
    <row r="3991">
      <c r="N3991" s="58"/>
      <c r="O3991" s="58"/>
      <c r="P3991" s="58"/>
      <c r="T3991" s="58"/>
    </row>
    <row r="3992">
      <c r="N3992" s="58"/>
      <c r="O3992" s="58"/>
      <c r="P3992" s="58"/>
      <c r="T3992" s="58"/>
    </row>
    <row r="3993">
      <c r="N3993" s="58"/>
      <c r="O3993" s="58"/>
      <c r="P3993" s="58"/>
      <c r="T3993" s="58"/>
    </row>
    <row r="3994">
      <c r="N3994" s="58"/>
      <c r="O3994" s="58"/>
      <c r="P3994" s="58"/>
      <c r="T3994" s="58"/>
    </row>
    <row r="3995">
      <c r="N3995" s="58"/>
      <c r="O3995" s="58"/>
      <c r="P3995" s="58"/>
      <c r="T3995" s="58"/>
    </row>
    <row r="3996">
      <c r="N3996" s="58"/>
      <c r="O3996" s="58"/>
      <c r="P3996" s="58"/>
      <c r="T3996" s="58"/>
    </row>
    <row r="3997">
      <c r="N3997" s="58"/>
      <c r="O3997" s="58"/>
      <c r="P3997" s="58"/>
      <c r="T3997" s="58"/>
    </row>
    <row r="3998">
      <c r="N3998" s="58"/>
      <c r="O3998" s="58"/>
      <c r="P3998" s="58"/>
      <c r="T3998" s="58"/>
    </row>
    <row r="3999">
      <c r="N3999" s="58"/>
      <c r="O3999" s="58"/>
      <c r="P3999" s="58"/>
      <c r="T3999" s="58"/>
    </row>
    <row r="4000">
      <c r="N4000" s="58"/>
      <c r="O4000" s="58"/>
      <c r="P4000" s="58"/>
      <c r="T4000" s="58"/>
    </row>
    <row r="4001">
      <c r="N4001" s="58"/>
      <c r="O4001" s="58"/>
      <c r="P4001" s="58"/>
      <c r="T4001" s="58"/>
    </row>
    <row r="4002">
      <c r="N4002" s="58"/>
      <c r="O4002" s="58"/>
      <c r="P4002" s="58"/>
      <c r="T4002" s="58"/>
    </row>
    <row r="4003">
      <c r="N4003" s="58"/>
      <c r="O4003" s="58"/>
      <c r="P4003" s="58"/>
      <c r="T4003" s="58"/>
    </row>
    <row r="4004">
      <c r="N4004" s="58"/>
      <c r="O4004" s="58"/>
      <c r="P4004" s="58"/>
      <c r="T4004" s="58"/>
    </row>
    <row r="4005">
      <c r="N4005" s="58"/>
      <c r="O4005" s="58"/>
      <c r="P4005" s="58"/>
      <c r="T4005" s="58"/>
    </row>
    <row r="4006">
      <c r="N4006" s="58"/>
      <c r="O4006" s="58"/>
      <c r="P4006" s="58"/>
      <c r="T4006" s="58"/>
    </row>
    <row r="4007">
      <c r="N4007" s="58"/>
      <c r="O4007" s="58"/>
      <c r="P4007" s="58"/>
      <c r="T4007" s="58"/>
    </row>
    <row r="4008">
      <c r="N4008" s="58"/>
      <c r="O4008" s="58"/>
      <c r="P4008" s="58"/>
      <c r="T4008" s="58"/>
    </row>
    <row r="4009">
      <c r="N4009" s="58"/>
      <c r="O4009" s="58"/>
      <c r="P4009" s="58"/>
      <c r="T4009" s="58"/>
    </row>
    <row r="4010">
      <c r="N4010" s="58"/>
      <c r="O4010" s="58"/>
      <c r="P4010" s="58"/>
      <c r="T4010" s="58"/>
    </row>
    <row r="4011">
      <c r="N4011" s="58"/>
      <c r="O4011" s="58"/>
      <c r="P4011" s="58"/>
      <c r="T4011" s="58"/>
    </row>
    <row r="4012">
      <c r="N4012" s="58"/>
      <c r="O4012" s="58"/>
      <c r="P4012" s="58"/>
      <c r="T4012" s="58"/>
    </row>
    <row r="4013">
      <c r="N4013" s="58"/>
      <c r="O4013" s="58"/>
      <c r="P4013" s="58"/>
      <c r="T4013" s="58"/>
    </row>
    <row r="4014">
      <c r="N4014" s="58"/>
      <c r="O4014" s="58"/>
      <c r="P4014" s="58"/>
      <c r="T4014" s="58"/>
    </row>
    <row r="4015">
      <c r="N4015" s="58"/>
      <c r="O4015" s="58"/>
      <c r="P4015" s="58"/>
      <c r="T4015" s="58"/>
    </row>
    <row r="4016">
      <c r="N4016" s="58"/>
      <c r="O4016" s="58"/>
      <c r="P4016" s="58"/>
      <c r="T4016" s="58"/>
    </row>
    <row r="4017">
      <c r="N4017" s="58"/>
      <c r="O4017" s="58"/>
      <c r="P4017" s="58"/>
      <c r="T4017" s="58"/>
    </row>
    <row r="4018">
      <c r="N4018" s="58"/>
      <c r="O4018" s="58"/>
      <c r="P4018" s="58"/>
      <c r="T4018" s="58"/>
    </row>
    <row r="4019">
      <c r="N4019" s="58"/>
      <c r="O4019" s="58"/>
      <c r="P4019" s="58"/>
      <c r="T4019" s="58"/>
    </row>
    <row r="4020">
      <c r="N4020" s="58"/>
      <c r="O4020" s="58"/>
      <c r="P4020" s="58"/>
      <c r="T4020" s="58"/>
    </row>
    <row r="4021">
      <c r="N4021" s="58"/>
      <c r="O4021" s="58"/>
      <c r="P4021" s="58"/>
      <c r="T4021" s="58"/>
    </row>
    <row r="4022">
      <c r="N4022" s="58"/>
      <c r="O4022" s="58"/>
      <c r="P4022" s="58"/>
      <c r="T4022" s="58"/>
    </row>
    <row r="4023">
      <c r="N4023" s="58"/>
      <c r="O4023" s="58"/>
      <c r="P4023" s="58"/>
      <c r="T4023" s="58"/>
    </row>
    <row r="4024">
      <c r="N4024" s="58"/>
      <c r="O4024" s="58"/>
      <c r="P4024" s="58"/>
      <c r="T4024" s="58"/>
    </row>
    <row r="4025">
      <c r="N4025" s="58"/>
      <c r="O4025" s="58"/>
      <c r="P4025" s="58"/>
      <c r="T4025" s="58"/>
    </row>
    <row r="4026">
      <c r="N4026" s="58"/>
      <c r="O4026" s="58"/>
      <c r="P4026" s="58"/>
      <c r="T4026" s="58"/>
    </row>
    <row r="4027">
      <c r="N4027" s="58"/>
      <c r="O4027" s="58"/>
      <c r="P4027" s="58"/>
      <c r="T4027" s="58"/>
    </row>
    <row r="4028">
      <c r="N4028" s="58"/>
      <c r="O4028" s="58"/>
      <c r="P4028" s="58"/>
      <c r="T4028" s="58"/>
    </row>
    <row r="4029">
      <c r="N4029" s="58"/>
      <c r="O4029" s="58"/>
      <c r="P4029" s="58"/>
      <c r="T4029" s="58"/>
    </row>
    <row r="4030">
      <c r="N4030" s="58"/>
      <c r="O4030" s="58"/>
      <c r="P4030" s="58"/>
      <c r="T4030" s="58"/>
    </row>
    <row r="4031">
      <c r="N4031" s="58"/>
      <c r="O4031" s="58"/>
      <c r="P4031" s="58"/>
      <c r="T4031" s="58"/>
    </row>
    <row r="4032">
      <c r="N4032" s="58"/>
      <c r="O4032" s="58"/>
      <c r="P4032" s="58"/>
      <c r="T4032" s="58"/>
    </row>
    <row r="4033">
      <c r="N4033" s="58"/>
      <c r="O4033" s="58"/>
      <c r="P4033" s="58"/>
      <c r="T4033" s="58"/>
    </row>
    <row r="4034">
      <c r="N4034" s="58"/>
      <c r="O4034" s="58"/>
      <c r="P4034" s="58"/>
      <c r="T4034" s="58"/>
    </row>
    <row r="4035">
      <c r="N4035" s="58"/>
      <c r="O4035" s="58"/>
      <c r="P4035" s="58"/>
      <c r="T4035" s="58"/>
    </row>
    <row r="4036">
      <c r="N4036" s="58"/>
      <c r="O4036" s="58"/>
      <c r="P4036" s="58"/>
      <c r="T4036" s="58"/>
    </row>
    <row r="4037">
      <c r="N4037" s="58"/>
      <c r="O4037" s="58"/>
      <c r="P4037" s="58"/>
      <c r="T4037" s="58"/>
    </row>
    <row r="4038">
      <c r="N4038" s="58"/>
      <c r="O4038" s="58"/>
      <c r="P4038" s="58"/>
      <c r="T4038" s="58"/>
    </row>
    <row r="4039">
      <c r="N4039" s="58"/>
      <c r="O4039" s="58"/>
      <c r="P4039" s="58"/>
      <c r="T4039" s="58"/>
    </row>
    <row r="4040">
      <c r="N4040" s="58"/>
      <c r="O4040" s="58"/>
      <c r="P4040" s="58"/>
      <c r="T4040" s="58"/>
    </row>
    <row r="4041">
      <c r="N4041" s="58"/>
      <c r="O4041" s="58"/>
      <c r="P4041" s="58"/>
      <c r="T4041" s="58"/>
    </row>
    <row r="4042">
      <c r="N4042" s="58"/>
      <c r="O4042" s="58"/>
      <c r="P4042" s="58"/>
      <c r="T4042" s="58"/>
    </row>
    <row r="4043">
      <c r="N4043" s="58"/>
      <c r="O4043" s="58"/>
      <c r="P4043" s="58"/>
      <c r="T4043" s="58"/>
    </row>
    <row r="4044">
      <c r="N4044" s="58"/>
      <c r="O4044" s="58"/>
      <c r="P4044" s="58"/>
      <c r="T4044" s="58"/>
    </row>
    <row r="4045">
      <c r="N4045" s="58"/>
      <c r="O4045" s="58"/>
      <c r="P4045" s="58"/>
      <c r="T4045" s="58"/>
    </row>
    <row r="4046">
      <c r="N4046" s="58"/>
      <c r="O4046" s="58"/>
      <c r="P4046" s="58"/>
      <c r="T4046" s="58"/>
    </row>
    <row r="4047">
      <c r="N4047" s="58"/>
      <c r="O4047" s="58"/>
      <c r="P4047" s="58"/>
      <c r="T4047" s="58"/>
    </row>
    <row r="4048">
      <c r="N4048" s="58"/>
      <c r="O4048" s="58"/>
      <c r="P4048" s="58"/>
      <c r="T4048" s="58"/>
    </row>
    <row r="4049">
      <c r="N4049" s="58"/>
      <c r="O4049" s="58"/>
      <c r="P4049" s="58"/>
      <c r="T4049" s="58"/>
    </row>
    <row r="4050">
      <c r="N4050" s="58"/>
      <c r="O4050" s="58"/>
      <c r="P4050" s="58"/>
      <c r="T4050" s="58"/>
    </row>
    <row r="4051">
      <c r="N4051" s="58"/>
      <c r="O4051" s="58"/>
      <c r="P4051" s="58"/>
      <c r="T4051" s="58"/>
    </row>
    <row r="4052">
      <c r="N4052" s="58"/>
      <c r="O4052" s="58"/>
      <c r="P4052" s="58"/>
      <c r="T4052" s="58"/>
    </row>
    <row r="4053">
      <c r="N4053" s="58"/>
      <c r="O4053" s="58"/>
      <c r="P4053" s="58"/>
      <c r="T4053" s="58"/>
    </row>
    <row r="4054">
      <c r="N4054" s="58"/>
      <c r="O4054" s="58"/>
      <c r="P4054" s="58"/>
      <c r="T4054" s="58"/>
    </row>
    <row r="4055">
      <c r="N4055" s="58"/>
      <c r="O4055" s="58"/>
      <c r="P4055" s="58"/>
      <c r="T4055" s="58"/>
    </row>
    <row r="4056">
      <c r="N4056" s="58"/>
      <c r="O4056" s="58"/>
      <c r="P4056" s="58"/>
      <c r="T4056" s="58"/>
    </row>
    <row r="4057">
      <c r="N4057" s="58"/>
      <c r="O4057" s="58"/>
      <c r="P4057" s="58"/>
      <c r="T4057" s="58"/>
    </row>
    <row r="4058">
      <c r="N4058" s="58"/>
      <c r="O4058" s="58"/>
      <c r="P4058" s="58"/>
      <c r="T4058" s="58"/>
    </row>
    <row r="4059">
      <c r="N4059" s="58"/>
      <c r="O4059" s="58"/>
      <c r="P4059" s="58"/>
      <c r="T4059" s="58"/>
    </row>
    <row r="4060">
      <c r="N4060" s="58"/>
      <c r="O4060" s="58"/>
      <c r="P4060" s="58"/>
      <c r="T4060" s="58"/>
    </row>
    <row r="4061">
      <c r="N4061" s="58"/>
      <c r="O4061" s="58"/>
      <c r="P4061" s="58"/>
      <c r="T4061" s="58"/>
    </row>
    <row r="4062">
      <c r="N4062" s="58"/>
      <c r="O4062" s="58"/>
      <c r="P4062" s="58"/>
      <c r="T4062" s="58"/>
    </row>
    <row r="4063">
      <c r="N4063" s="58"/>
      <c r="O4063" s="58"/>
      <c r="P4063" s="58"/>
      <c r="T4063" s="58"/>
    </row>
    <row r="4064">
      <c r="N4064" s="58"/>
      <c r="O4064" s="58"/>
      <c r="P4064" s="58"/>
      <c r="T4064" s="58"/>
    </row>
    <row r="4065">
      <c r="N4065" s="58"/>
      <c r="O4065" s="58"/>
      <c r="P4065" s="58"/>
      <c r="T4065" s="58"/>
    </row>
    <row r="4066">
      <c r="N4066" s="58"/>
      <c r="O4066" s="58"/>
      <c r="P4066" s="58"/>
      <c r="T4066" s="58"/>
    </row>
    <row r="4067">
      <c r="N4067" s="58"/>
      <c r="O4067" s="58"/>
      <c r="P4067" s="58"/>
      <c r="T4067" s="58"/>
    </row>
    <row r="4068">
      <c r="N4068" s="58"/>
      <c r="O4068" s="58"/>
      <c r="P4068" s="58"/>
      <c r="T4068" s="58"/>
    </row>
    <row r="4069">
      <c r="N4069" s="58"/>
      <c r="O4069" s="58"/>
      <c r="P4069" s="58"/>
      <c r="T4069" s="58"/>
    </row>
    <row r="4070">
      <c r="N4070" s="58"/>
      <c r="O4070" s="58"/>
      <c r="P4070" s="58"/>
      <c r="T4070" s="58"/>
    </row>
    <row r="4071">
      <c r="N4071" s="58"/>
      <c r="O4071" s="58"/>
      <c r="P4071" s="58"/>
      <c r="T4071" s="58"/>
    </row>
    <row r="4072">
      <c r="N4072" s="58"/>
      <c r="O4072" s="58"/>
      <c r="P4072" s="58"/>
      <c r="T4072" s="58"/>
    </row>
    <row r="4073">
      <c r="N4073" s="58"/>
      <c r="O4073" s="58"/>
      <c r="P4073" s="58"/>
      <c r="T4073" s="58"/>
    </row>
    <row r="4074">
      <c r="N4074" s="58"/>
      <c r="O4074" s="58"/>
      <c r="P4074" s="58"/>
      <c r="T4074" s="58"/>
    </row>
    <row r="4075">
      <c r="N4075" s="58"/>
      <c r="O4075" s="58"/>
      <c r="P4075" s="58"/>
      <c r="T4075" s="58"/>
    </row>
    <row r="4076">
      <c r="N4076" s="58"/>
      <c r="O4076" s="58"/>
      <c r="P4076" s="58"/>
      <c r="T4076" s="58"/>
    </row>
    <row r="4077">
      <c r="N4077" s="58"/>
      <c r="O4077" s="58"/>
      <c r="P4077" s="58"/>
      <c r="T4077" s="58"/>
    </row>
    <row r="4078">
      <c r="N4078" s="58"/>
      <c r="O4078" s="58"/>
      <c r="P4078" s="58"/>
      <c r="T4078" s="58"/>
    </row>
    <row r="4079">
      <c r="N4079" s="58"/>
      <c r="O4079" s="58"/>
      <c r="P4079" s="58"/>
      <c r="T4079" s="58"/>
    </row>
    <row r="4080">
      <c r="N4080" s="58"/>
      <c r="O4080" s="58"/>
      <c r="P4080" s="58"/>
      <c r="T4080" s="58"/>
    </row>
    <row r="4081">
      <c r="N4081" s="58"/>
      <c r="O4081" s="58"/>
      <c r="P4081" s="58"/>
      <c r="T4081" s="58"/>
    </row>
    <row r="4082">
      <c r="N4082" s="58"/>
      <c r="O4082" s="58"/>
      <c r="P4082" s="58"/>
      <c r="T4082" s="58"/>
    </row>
    <row r="4083">
      <c r="N4083" s="58"/>
      <c r="O4083" s="58"/>
      <c r="P4083" s="58"/>
      <c r="T4083" s="58"/>
    </row>
    <row r="4084">
      <c r="N4084" s="58"/>
      <c r="O4084" s="58"/>
      <c r="P4084" s="58"/>
      <c r="T4084" s="58"/>
    </row>
    <row r="4085">
      <c r="N4085" s="58"/>
      <c r="O4085" s="58"/>
      <c r="P4085" s="58"/>
      <c r="T4085" s="58"/>
    </row>
    <row r="4086">
      <c r="N4086" s="58"/>
      <c r="O4086" s="58"/>
      <c r="P4086" s="58"/>
      <c r="T4086" s="58"/>
    </row>
    <row r="4087">
      <c r="N4087" s="58"/>
      <c r="O4087" s="58"/>
      <c r="P4087" s="58"/>
      <c r="T4087" s="58"/>
    </row>
    <row r="4088">
      <c r="N4088" s="58"/>
      <c r="O4088" s="58"/>
      <c r="P4088" s="58"/>
      <c r="T4088" s="58"/>
    </row>
    <row r="4089">
      <c r="N4089" s="58"/>
      <c r="O4089" s="58"/>
      <c r="P4089" s="58"/>
      <c r="T4089" s="58"/>
    </row>
    <row r="4090">
      <c r="N4090" s="58"/>
      <c r="O4090" s="58"/>
      <c r="P4090" s="58"/>
      <c r="T4090" s="58"/>
    </row>
    <row r="4091">
      <c r="N4091" s="58"/>
      <c r="O4091" s="58"/>
      <c r="P4091" s="58"/>
      <c r="T4091" s="58"/>
    </row>
    <row r="4092">
      <c r="N4092" s="58"/>
      <c r="O4092" s="58"/>
      <c r="P4092" s="58"/>
      <c r="T4092" s="58"/>
    </row>
    <row r="4093">
      <c r="N4093" s="58"/>
      <c r="O4093" s="58"/>
      <c r="P4093" s="58"/>
      <c r="T4093" s="58"/>
    </row>
    <row r="4094">
      <c r="N4094" s="58"/>
      <c r="O4094" s="58"/>
      <c r="P4094" s="58"/>
      <c r="T4094" s="58"/>
    </row>
    <row r="4095">
      <c r="N4095" s="58"/>
      <c r="O4095" s="58"/>
      <c r="P4095" s="58"/>
      <c r="T4095" s="58"/>
    </row>
    <row r="4096">
      <c r="N4096" s="58"/>
      <c r="O4096" s="58"/>
      <c r="P4096" s="58"/>
      <c r="T4096" s="58"/>
    </row>
    <row r="4097">
      <c r="N4097" s="58"/>
      <c r="O4097" s="58"/>
      <c r="P4097" s="58"/>
      <c r="T4097" s="58"/>
    </row>
    <row r="4098">
      <c r="N4098" s="58"/>
      <c r="O4098" s="58"/>
      <c r="P4098" s="58"/>
      <c r="T4098" s="58"/>
    </row>
    <row r="4099">
      <c r="N4099" s="58"/>
      <c r="O4099" s="58"/>
      <c r="P4099" s="58"/>
      <c r="T4099" s="58"/>
    </row>
    <row r="4100">
      <c r="N4100" s="58"/>
      <c r="O4100" s="58"/>
      <c r="P4100" s="58"/>
      <c r="T4100" s="58"/>
    </row>
    <row r="4101">
      <c r="N4101" s="58"/>
      <c r="O4101" s="58"/>
      <c r="P4101" s="58"/>
      <c r="T4101" s="58"/>
    </row>
    <row r="4102">
      <c r="N4102" s="58"/>
      <c r="O4102" s="58"/>
      <c r="P4102" s="58"/>
      <c r="T4102" s="58"/>
    </row>
    <row r="4103">
      <c r="N4103" s="58"/>
      <c r="O4103" s="58"/>
      <c r="P4103" s="58"/>
      <c r="T4103" s="58"/>
    </row>
    <row r="4104">
      <c r="N4104" s="58"/>
      <c r="O4104" s="58"/>
      <c r="P4104" s="58"/>
      <c r="T4104" s="58"/>
    </row>
    <row r="4105">
      <c r="N4105" s="58"/>
      <c r="O4105" s="58"/>
      <c r="P4105" s="58"/>
      <c r="T4105" s="58"/>
    </row>
    <row r="4106">
      <c r="N4106" s="58"/>
      <c r="O4106" s="58"/>
      <c r="P4106" s="58"/>
      <c r="T4106" s="58"/>
    </row>
    <row r="4107">
      <c r="N4107" s="58"/>
      <c r="O4107" s="58"/>
      <c r="P4107" s="58"/>
      <c r="T4107" s="58"/>
    </row>
    <row r="4108">
      <c r="N4108" s="58"/>
      <c r="O4108" s="58"/>
      <c r="P4108" s="58"/>
      <c r="T4108" s="58"/>
    </row>
    <row r="4109">
      <c r="N4109" s="58"/>
      <c r="O4109" s="58"/>
      <c r="P4109" s="58"/>
      <c r="T4109" s="58"/>
    </row>
    <row r="4110">
      <c r="N4110" s="58"/>
      <c r="O4110" s="58"/>
      <c r="P4110" s="58"/>
      <c r="T4110" s="58"/>
    </row>
    <row r="4111">
      <c r="N4111" s="58"/>
      <c r="O4111" s="58"/>
      <c r="P4111" s="58"/>
      <c r="T4111" s="58"/>
    </row>
    <row r="4112">
      <c r="N4112" s="58"/>
      <c r="O4112" s="58"/>
      <c r="P4112" s="58"/>
      <c r="T4112" s="58"/>
    </row>
    <row r="4113">
      <c r="N4113" s="58"/>
      <c r="O4113" s="58"/>
      <c r="P4113" s="58"/>
      <c r="T4113" s="58"/>
    </row>
    <row r="4114">
      <c r="N4114" s="58"/>
      <c r="O4114" s="58"/>
      <c r="P4114" s="58"/>
      <c r="T4114" s="58"/>
    </row>
    <row r="4115">
      <c r="N4115" s="58"/>
      <c r="O4115" s="58"/>
      <c r="P4115" s="58"/>
      <c r="T4115" s="58"/>
    </row>
    <row r="4116">
      <c r="N4116" s="58"/>
      <c r="O4116" s="58"/>
      <c r="P4116" s="58"/>
      <c r="T4116" s="58"/>
    </row>
    <row r="4117">
      <c r="N4117" s="58"/>
      <c r="O4117" s="58"/>
      <c r="P4117" s="58"/>
      <c r="T4117" s="58"/>
    </row>
    <row r="4118">
      <c r="N4118" s="58"/>
      <c r="O4118" s="58"/>
      <c r="P4118" s="58"/>
      <c r="T4118" s="58"/>
    </row>
    <row r="4119">
      <c r="N4119" s="58"/>
      <c r="O4119" s="58"/>
      <c r="P4119" s="58"/>
      <c r="T4119" s="58"/>
    </row>
    <row r="4120">
      <c r="N4120" s="58"/>
      <c r="O4120" s="58"/>
      <c r="P4120" s="58"/>
      <c r="T4120" s="58"/>
    </row>
    <row r="4121">
      <c r="N4121" s="58"/>
      <c r="O4121" s="58"/>
      <c r="P4121" s="58"/>
      <c r="T4121" s="58"/>
    </row>
    <row r="4122">
      <c r="N4122" s="58"/>
      <c r="O4122" s="58"/>
      <c r="P4122" s="58"/>
      <c r="T4122" s="58"/>
    </row>
    <row r="4123">
      <c r="N4123" s="58"/>
      <c r="O4123" s="58"/>
      <c r="P4123" s="58"/>
      <c r="T4123" s="58"/>
    </row>
    <row r="4124">
      <c r="N4124" s="58"/>
      <c r="O4124" s="58"/>
      <c r="P4124" s="58"/>
      <c r="T4124" s="58"/>
    </row>
    <row r="4125">
      <c r="N4125" s="58"/>
      <c r="O4125" s="58"/>
      <c r="P4125" s="58"/>
      <c r="T4125" s="58"/>
    </row>
    <row r="4126">
      <c r="N4126" s="58"/>
      <c r="O4126" s="58"/>
      <c r="P4126" s="58"/>
      <c r="T4126" s="58"/>
    </row>
    <row r="4127">
      <c r="N4127" s="58"/>
      <c r="O4127" s="58"/>
      <c r="P4127" s="58"/>
      <c r="T4127" s="58"/>
    </row>
    <row r="4128">
      <c r="N4128" s="58"/>
      <c r="O4128" s="58"/>
      <c r="P4128" s="58"/>
      <c r="T4128" s="58"/>
    </row>
    <row r="4129">
      <c r="N4129" s="58"/>
      <c r="O4129" s="58"/>
      <c r="P4129" s="58"/>
      <c r="T4129" s="58"/>
    </row>
    <row r="4130">
      <c r="N4130" s="58"/>
      <c r="O4130" s="58"/>
      <c r="P4130" s="58"/>
      <c r="T4130" s="58"/>
    </row>
    <row r="4131">
      <c r="N4131" s="58"/>
      <c r="O4131" s="58"/>
      <c r="P4131" s="58"/>
      <c r="T4131" s="58"/>
    </row>
    <row r="4132">
      <c r="N4132" s="58"/>
      <c r="O4132" s="58"/>
      <c r="P4132" s="58"/>
      <c r="T4132" s="58"/>
    </row>
    <row r="4133">
      <c r="N4133" s="58"/>
      <c r="O4133" s="58"/>
      <c r="P4133" s="58"/>
      <c r="T4133" s="58"/>
    </row>
    <row r="4134">
      <c r="N4134" s="58"/>
      <c r="O4134" s="58"/>
      <c r="P4134" s="58"/>
      <c r="T4134" s="58"/>
    </row>
    <row r="4135">
      <c r="N4135" s="58"/>
      <c r="O4135" s="58"/>
      <c r="P4135" s="58"/>
      <c r="T4135" s="58"/>
    </row>
    <row r="4136">
      <c r="N4136" s="58"/>
      <c r="O4136" s="58"/>
      <c r="P4136" s="58"/>
      <c r="T4136" s="58"/>
    </row>
    <row r="4137">
      <c r="N4137" s="58"/>
      <c r="O4137" s="58"/>
      <c r="P4137" s="58"/>
      <c r="T4137" s="58"/>
    </row>
    <row r="4138">
      <c r="N4138" s="58"/>
      <c r="O4138" s="58"/>
      <c r="P4138" s="58"/>
      <c r="T4138" s="58"/>
    </row>
    <row r="4139">
      <c r="N4139" s="58"/>
      <c r="O4139" s="58"/>
      <c r="P4139" s="58"/>
      <c r="T4139" s="58"/>
    </row>
    <row r="4140">
      <c r="N4140" s="58"/>
      <c r="O4140" s="58"/>
      <c r="P4140" s="58"/>
      <c r="T4140" s="58"/>
    </row>
    <row r="4141">
      <c r="N4141" s="58"/>
      <c r="O4141" s="58"/>
      <c r="P4141" s="58"/>
      <c r="T4141" s="58"/>
    </row>
    <row r="4142">
      <c r="N4142" s="58"/>
      <c r="O4142" s="58"/>
      <c r="P4142" s="58"/>
      <c r="T4142" s="58"/>
    </row>
    <row r="4143">
      <c r="N4143" s="58"/>
      <c r="O4143" s="58"/>
      <c r="P4143" s="58"/>
      <c r="T4143" s="58"/>
    </row>
    <row r="4144">
      <c r="N4144" s="58"/>
      <c r="O4144" s="58"/>
      <c r="P4144" s="58"/>
      <c r="T4144" s="58"/>
    </row>
    <row r="4145">
      <c r="N4145" s="58"/>
      <c r="O4145" s="58"/>
      <c r="P4145" s="58"/>
      <c r="T4145" s="58"/>
    </row>
    <row r="4146">
      <c r="N4146" s="58"/>
      <c r="O4146" s="58"/>
      <c r="P4146" s="58"/>
      <c r="T4146" s="58"/>
    </row>
    <row r="4147">
      <c r="N4147" s="58"/>
      <c r="O4147" s="58"/>
      <c r="P4147" s="58"/>
      <c r="T4147" s="58"/>
    </row>
    <row r="4148">
      <c r="N4148" s="58"/>
      <c r="O4148" s="58"/>
      <c r="P4148" s="58"/>
      <c r="T4148" s="58"/>
    </row>
    <row r="4149">
      <c r="N4149" s="58"/>
      <c r="O4149" s="58"/>
      <c r="P4149" s="58"/>
      <c r="T4149" s="58"/>
    </row>
    <row r="4150">
      <c r="N4150" s="58"/>
      <c r="O4150" s="58"/>
      <c r="P4150" s="58"/>
      <c r="T4150" s="58"/>
    </row>
    <row r="4151">
      <c r="N4151" s="58"/>
      <c r="O4151" s="58"/>
      <c r="P4151" s="58"/>
      <c r="T4151" s="58"/>
    </row>
    <row r="4152">
      <c r="N4152" s="58"/>
      <c r="O4152" s="58"/>
      <c r="P4152" s="58"/>
      <c r="T4152" s="58"/>
    </row>
    <row r="4153">
      <c r="N4153" s="58"/>
      <c r="O4153" s="58"/>
      <c r="P4153" s="58"/>
      <c r="T4153" s="58"/>
    </row>
    <row r="4154">
      <c r="N4154" s="58"/>
      <c r="O4154" s="58"/>
      <c r="P4154" s="58"/>
      <c r="T4154" s="58"/>
    </row>
    <row r="4155">
      <c r="N4155" s="58"/>
      <c r="O4155" s="58"/>
      <c r="P4155" s="58"/>
      <c r="T4155" s="58"/>
    </row>
    <row r="4156">
      <c r="N4156" s="58"/>
      <c r="O4156" s="58"/>
      <c r="P4156" s="58"/>
      <c r="T4156" s="58"/>
    </row>
    <row r="4157">
      <c r="N4157" s="58"/>
      <c r="O4157" s="58"/>
      <c r="P4157" s="58"/>
      <c r="T4157" s="58"/>
    </row>
    <row r="4158">
      <c r="N4158" s="58"/>
      <c r="O4158" s="58"/>
      <c r="P4158" s="58"/>
      <c r="T4158" s="58"/>
    </row>
    <row r="4159">
      <c r="N4159" s="58"/>
      <c r="O4159" s="58"/>
      <c r="P4159" s="58"/>
      <c r="T4159" s="58"/>
    </row>
    <row r="4160">
      <c r="N4160" s="58"/>
      <c r="O4160" s="58"/>
      <c r="P4160" s="58"/>
      <c r="T4160" s="58"/>
    </row>
    <row r="4161">
      <c r="N4161" s="58"/>
      <c r="O4161" s="58"/>
      <c r="P4161" s="58"/>
      <c r="T4161" s="58"/>
    </row>
    <row r="4162">
      <c r="N4162" s="58"/>
      <c r="O4162" s="58"/>
      <c r="P4162" s="58"/>
      <c r="T4162" s="58"/>
    </row>
    <row r="4163">
      <c r="N4163" s="58"/>
      <c r="O4163" s="58"/>
      <c r="P4163" s="58"/>
      <c r="T4163" s="58"/>
    </row>
    <row r="4164">
      <c r="N4164" s="58"/>
      <c r="O4164" s="58"/>
      <c r="P4164" s="58"/>
      <c r="T4164" s="58"/>
    </row>
    <row r="4165">
      <c r="N4165" s="58"/>
      <c r="O4165" s="58"/>
      <c r="P4165" s="58"/>
      <c r="T4165" s="58"/>
    </row>
    <row r="4166">
      <c r="N4166" s="58"/>
      <c r="O4166" s="58"/>
      <c r="P4166" s="58"/>
      <c r="T4166" s="58"/>
    </row>
    <row r="4167">
      <c r="N4167" s="58"/>
      <c r="O4167" s="58"/>
      <c r="P4167" s="58"/>
      <c r="T4167" s="58"/>
    </row>
    <row r="4168">
      <c r="N4168" s="58"/>
      <c r="O4168" s="58"/>
      <c r="P4168" s="58"/>
      <c r="T4168" s="58"/>
    </row>
    <row r="4169">
      <c r="N4169" s="58"/>
      <c r="O4169" s="58"/>
      <c r="P4169" s="58"/>
      <c r="T4169" s="58"/>
    </row>
    <row r="4170">
      <c r="N4170" s="58"/>
      <c r="O4170" s="58"/>
      <c r="P4170" s="58"/>
      <c r="T4170" s="58"/>
    </row>
    <row r="4171">
      <c r="N4171" s="58"/>
      <c r="O4171" s="58"/>
      <c r="P4171" s="58"/>
      <c r="T4171" s="58"/>
    </row>
    <row r="4172">
      <c r="N4172" s="58"/>
      <c r="O4172" s="58"/>
      <c r="P4172" s="58"/>
      <c r="T4172" s="58"/>
    </row>
    <row r="4173">
      <c r="N4173" s="58"/>
      <c r="O4173" s="58"/>
      <c r="P4173" s="58"/>
      <c r="T4173" s="58"/>
    </row>
    <row r="4174">
      <c r="N4174" s="58"/>
      <c r="O4174" s="58"/>
      <c r="P4174" s="58"/>
      <c r="T4174" s="58"/>
    </row>
    <row r="4175">
      <c r="N4175" s="58"/>
      <c r="O4175" s="58"/>
      <c r="P4175" s="58"/>
      <c r="T4175" s="58"/>
    </row>
    <row r="4176">
      <c r="N4176" s="58"/>
      <c r="O4176" s="58"/>
      <c r="P4176" s="58"/>
      <c r="T4176" s="58"/>
    </row>
    <row r="4177">
      <c r="N4177" s="58"/>
      <c r="O4177" s="58"/>
      <c r="P4177" s="58"/>
      <c r="T4177" s="58"/>
    </row>
    <row r="4178">
      <c r="N4178" s="58"/>
      <c r="O4178" s="58"/>
      <c r="P4178" s="58"/>
      <c r="T4178" s="58"/>
    </row>
    <row r="4179">
      <c r="N4179" s="58"/>
      <c r="O4179" s="58"/>
      <c r="P4179" s="58"/>
      <c r="T4179" s="58"/>
    </row>
    <row r="4180">
      <c r="N4180" s="58"/>
      <c r="O4180" s="58"/>
      <c r="P4180" s="58"/>
      <c r="T4180" s="58"/>
    </row>
    <row r="4181">
      <c r="N4181" s="58"/>
      <c r="O4181" s="58"/>
      <c r="P4181" s="58"/>
      <c r="T4181" s="58"/>
    </row>
    <row r="4182">
      <c r="N4182" s="58"/>
      <c r="O4182" s="58"/>
      <c r="P4182" s="58"/>
      <c r="T4182" s="58"/>
    </row>
    <row r="4183">
      <c r="N4183" s="58"/>
      <c r="O4183" s="58"/>
      <c r="P4183" s="58"/>
      <c r="T4183" s="58"/>
    </row>
    <row r="4184">
      <c r="N4184" s="58"/>
      <c r="O4184" s="58"/>
      <c r="P4184" s="58"/>
      <c r="T4184" s="58"/>
    </row>
    <row r="4185">
      <c r="N4185" s="58"/>
      <c r="O4185" s="58"/>
      <c r="P4185" s="58"/>
      <c r="T4185" s="58"/>
    </row>
    <row r="4186">
      <c r="N4186" s="58"/>
      <c r="O4186" s="58"/>
      <c r="P4186" s="58"/>
      <c r="T4186" s="58"/>
    </row>
    <row r="4187">
      <c r="N4187" s="58"/>
      <c r="O4187" s="58"/>
      <c r="P4187" s="58"/>
      <c r="T4187" s="58"/>
    </row>
    <row r="4188">
      <c r="N4188" s="58"/>
      <c r="O4188" s="58"/>
      <c r="P4188" s="58"/>
      <c r="T4188" s="58"/>
    </row>
    <row r="4189">
      <c r="N4189" s="58"/>
      <c r="O4189" s="58"/>
      <c r="P4189" s="58"/>
      <c r="T4189" s="58"/>
    </row>
    <row r="4190">
      <c r="N4190" s="58"/>
      <c r="O4190" s="58"/>
      <c r="P4190" s="58"/>
      <c r="T4190" s="58"/>
    </row>
    <row r="4191">
      <c r="N4191" s="58"/>
      <c r="O4191" s="58"/>
      <c r="P4191" s="58"/>
      <c r="T4191" s="58"/>
    </row>
    <row r="4192">
      <c r="N4192" s="58"/>
      <c r="O4192" s="58"/>
      <c r="P4192" s="58"/>
      <c r="T4192" s="58"/>
    </row>
    <row r="4193">
      <c r="N4193" s="58"/>
      <c r="O4193" s="58"/>
      <c r="P4193" s="58"/>
      <c r="T4193" s="58"/>
    </row>
    <row r="4194">
      <c r="N4194" s="58"/>
      <c r="O4194" s="58"/>
      <c r="P4194" s="58"/>
      <c r="T4194" s="58"/>
    </row>
    <row r="4195">
      <c r="N4195" s="58"/>
      <c r="O4195" s="58"/>
      <c r="P4195" s="58"/>
      <c r="T4195" s="58"/>
    </row>
    <row r="4196">
      <c r="N4196" s="58"/>
      <c r="O4196" s="58"/>
      <c r="P4196" s="58"/>
      <c r="T4196" s="58"/>
    </row>
    <row r="4197">
      <c r="N4197" s="58"/>
      <c r="O4197" s="58"/>
      <c r="P4197" s="58"/>
      <c r="T4197" s="58"/>
    </row>
    <row r="4198">
      <c r="N4198" s="58"/>
      <c r="O4198" s="58"/>
      <c r="P4198" s="58"/>
      <c r="T4198" s="58"/>
    </row>
    <row r="4199">
      <c r="N4199" s="58"/>
      <c r="O4199" s="58"/>
      <c r="P4199" s="58"/>
      <c r="T4199" s="58"/>
    </row>
    <row r="4200">
      <c r="N4200" s="58"/>
      <c r="O4200" s="58"/>
      <c r="P4200" s="58"/>
      <c r="T4200" s="58"/>
    </row>
    <row r="4201">
      <c r="N4201" s="58"/>
      <c r="O4201" s="58"/>
      <c r="P4201" s="58"/>
      <c r="T4201" s="58"/>
    </row>
    <row r="4202">
      <c r="N4202" s="58"/>
      <c r="O4202" s="58"/>
      <c r="P4202" s="58"/>
      <c r="T4202" s="58"/>
    </row>
    <row r="4203">
      <c r="N4203" s="58"/>
      <c r="O4203" s="58"/>
      <c r="P4203" s="58"/>
      <c r="T4203" s="58"/>
    </row>
    <row r="4204">
      <c r="N4204" s="58"/>
      <c r="O4204" s="58"/>
      <c r="P4204" s="58"/>
      <c r="T4204" s="58"/>
    </row>
    <row r="4205">
      <c r="N4205" s="58"/>
      <c r="O4205" s="58"/>
      <c r="P4205" s="58"/>
      <c r="T4205" s="58"/>
    </row>
    <row r="4206">
      <c r="N4206" s="58"/>
      <c r="O4206" s="58"/>
      <c r="P4206" s="58"/>
      <c r="T4206" s="58"/>
    </row>
    <row r="4207">
      <c r="N4207" s="58"/>
      <c r="O4207" s="58"/>
      <c r="P4207" s="58"/>
      <c r="T4207" s="58"/>
    </row>
    <row r="4208">
      <c r="N4208" s="58"/>
      <c r="O4208" s="58"/>
      <c r="P4208" s="58"/>
      <c r="T4208" s="58"/>
    </row>
    <row r="4209">
      <c r="N4209" s="58"/>
      <c r="O4209" s="58"/>
      <c r="P4209" s="58"/>
      <c r="T4209" s="58"/>
    </row>
    <row r="4210">
      <c r="N4210" s="58"/>
      <c r="O4210" s="58"/>
      <c r="P4210" s="58"/>
      <c r="T4210" s="58"/>
    </row>
    <row r="4211">
      <c r="N4211" s="58"/>
      <c r="O4211" s="58"/>
      <c r="P4211" s="58"/>
      <c r="T4211" s="58"/>
    </row>
    <row r="4212">
      <c r="N4212" s="58"/>
      <c r="O4212" s="58"/>
      <c r="P4212" s="58"/>
      <c r="T4212" s="58"/>
    </row>
    <row r="4213">
      <c r="N4213" s="58"/>
      <c r="O4213" s="58"/>
      <c r="P4213" s="58"/>
      <c r="T4213" s="58"/>
    </row>
    <row r="4214">
      <c r="N4214" s="58"/>
      <c r="O4214" s="58"/>
      <c r="P4214" s="58"/>
      <c r="T4214" s="58"/>
    </row>
    <row r="4215">
      <c r="N4215" s="58"/>
      <c r="O4215" s="58"/>
      <c r="P4215" s="58"/>
      <c r="T4215" s="58"/>
    </row>
    <row r="4216">
      <c r="N4216" s="58"/>
      <c r="O4216" s="58"/>
      <c r="P4216" s="58"/>
      <c r="T4216" s="58"/>
    </row>
    <row r="4217">
      <c r="N4217" s="58"/>
      <c r="O4217" s="58"/>
      <c r="P4217" s="58"/>
      <c r="T4217" s="58"/>
    </row>
    <row r="4218">
      <c r="N4218" s="58"/>
      <c r="O4218" s="58"/>
      <c r="P4218" s="58"/>
      <c r="T4218" s="58"/>
    </row>
    <row r="4219">
      <c r="N4219" s="58"/>
      <c r="O4219" s="58"/>
      <c r="P4219" s="58"/>
      <c r="T4219" s="58"/>
    </row>
    <row r="4220">
      <c r="N4220" s="58"/>
      <c r="O4220" s="58"/>
      <c r="P4220" s="58"/>
      <c r="T4220" s="58"/>
    </row>
    <row r="4221">
      <c r="N4221" s="58"/>
      <c r="O4221" s="58"/>
      <c r="P4221" s="58"/>
      <c r="T4221" s="58"/>
    </row>
    <row r="4222">
      <c r="N4222" s="58"/>
      <c r="O4222" s="58"/>
      <c r="P4222" s="58"/>
      <c r="T4222" s="58"/>
    </row>
    <row r="4223">
      <c r="N4223" s="58"/>
      <c r="O4223" s="58"/>
      <c r="P4223" s="58"/>
      <c r="T4223" s="58"/>
    </row>
    <row r="4224">
      <c r="N4224" s="58"/>
      <c r="O4224" s="58"/>
      <c r="P4224" s="58"/>
      <c r="T4224" s="58"/>
    </row>
    <row r="4225">
      <c r="N4225" s="58"/>
      <c r="O4225" s="58"/>
      <c r="P4225" s="58"/>
      <c r="T4225" s="58"/>
    </row>
    <row r="4226">
      <c r="N4226" s="58"/>
      <c r="O4226" s="58"/>
      <c r="P4226" s="58"/>
      <c r="T4226" s="58"/>
    </row>
    <row r="4227">
      <c r="N4227" s="58"/>
      <c r="O4227" s="58"/>
      <c r="P4227" s="58"/>
      <c r="T4227" s="58"/>
    </row>
    <row r="4228">
      <c r="N4228" s="58"/>
      <c r="O4228" s="58"/>
      <c r="P4228" s="58"/>
      <c r="T4228" s="58"/>
    </row>
    <row r="4229">
      <c r="N4229" s="58"/>
      <c r="O4229" s="58"/>
      <c r="P4229" s="58"/>
      <c r="T4229" s="58"/>
    </row>
    <row r="4230">
      <c r="N4230" s="58"/>
      <c r="O4230" s="58"/>
      <c r="P4230" s="58"/>
      <c r="T4230" s="58"/>
    </row>
    <row r="4231">
      <c r="N4231" s="58"/>
      <c r="O4231" s="58"/>
      <c r="P4231" s="58"/>
      <c r="T4231" s="58"/>
    </row>
    <row r="4232">
      <c r="N4232" s="58"/>
      <c r="O4232" s="58"/>
      <c r="P4232" s="58"/>
      <c r="T4232" s="58"/>
    </row>
    <row r="4233">
      <c r="N4233" s="58"/>
      <c r="O4233" s="58"/>
      <c r="P4233" s="58"/>
      <c r="T4233" s="58"/>
    </row>
    <row r="4234">
      <c r="N4234" s="58"/>
      <c r="O4234" s="58"/>
      <c r="P4234" s="58"/>
      <c r="T4234" s="58"/>
    </row>
    <row r="4235">
      <c r="N4235" s="58"/>
      <c r="O4235" s="58"/>
      <c r="P4235" s="58"/>
      <c r="T4235" s="58"/>
    </row>
    <row r="4236">
      <c r="N4236" s="58"/>
      <c r="O4236" s="58"/>
      <c r="P4236" s="58"/>
      <c r="T4236" s="58"/>
    </row>
    <row r="4237">
      <c r="N4237" s="58"/>
      <c r="O4237" s="58"/>
      <c r="P4237" s="58"/>
      <c r="T4237" s="58"/>
    </row>
    <row r="4238">
      <c r="N4238" s="58"/>
      <c r="O4238" s="58"/>
      <c r="P4238" s="58"/>
      <c r="T4238" s="58"/>
    </row>
    <row r="4239">
      <c r="N4239" s="58"/>
      <c r="O4239" s="58"/>
      <c r="P4239" s="58"/>
      <c r="T4239" s="58"/>
    </row>
    <row r="4240">
      <c r="N4240" s="58"/>
      <c r="O4240" s="58"/>
      <c r="P4240" s="58"/>
      <c r="T4240" s="58"/>
    </row>
    <row r="4241">
      <c r="N4241" s="58"/>
      <c r="O4241" s="58"/>
      <c r="P4241" s="58"/>
      <c r="T4241" s="58"/>
    </row>
    <row r="4242">
      <c r="N4242" s="58"/>
      <c r="O4242" s="58"/>
      <c r="P4242" s="58"/>
      <c r="T4242" s="58"/>
    </row>
    <row r="4243">
      <c r="N4243" s="58"/>
      <c r="O4243" s="58"/>
      <c r="P4243" s="58"/>
      <c r="T4243" s="58"/>
    </row>
    <row r="4244">
      <c r="N4244" s="58"/>
      <c r="O4244" s="58"/>
      <c r="P4244" s="58"/>
      <c r="T4244" s="58"/>
    </row>
    <row r="4245">
      <c r="N4245" s="58"/>
      <c r="O4245" s="58"/>
      <c r="P4245" s="58"/>
      <c r="T4245" s="58"/>
    </row>
    <row r="4246">
      <c r="N4246" s="58"/>
      <c r="O4246" s="58"/>
      <c r="P4246" s="58"/>
      <c r="T4246" s="58"/>
    </row>
    <row r="4247">
      <c r="N4247" s="58"/>
      <c r="O4247" s="58"/>
      <c r="P4247" s="58"/>
      <c r="T4247" s="58"/>
    </row>
    <row r="4248">
      <c r="N4248" s="58"/>
      <c r="O4248" s="58"/>
      <c r="P4248" s="58"/>
      <c r="T4248" s="58"/>
    </row>
    <row r="4249">
      <c r="N4249" s="58"/>
      <c r="O4249" s="58"/>
      <c r="P4249" s="58"/>
      <c r="T4249" s="58"/>
    </row>
    <row r="4250">
      <c r="N4250" s="58"/>
      <c r="O4250" s="58"/>
      <c r="P4250" s="58"/>
      <c r="T4250" s="58"/>
    </row>
    <row r="4251">
      <c r="N4251" s="58"/>
      <c r="O4251" s="58"/>
      <c r="P4251" s="58"/>
      <c r="T4251" s="58"/>
    </row>
    <row r="4252">
      <c r="N4252" s="58"/>
      <c r="O4252" s="58"/>
      <c r="P4252" s="58"/>
      <c r="T4252" s="58"/>
    </row>
    <row r="4253">
      <c r="N4253" s="58"/>
      <c r="O4253" s="58"/>
      <c r="P4253" s="58"/>
      <c r="T4253" s="58"/>
    </row>
    <row r="4254">
      <c r="N4254" s="58"/>
      <c r="O4254" s="58"/>
      <c r="P4254" s="58"/>
      <c r="T4254" s="58"/>
    </row>
    <row r="4255">
      <c r="N4255" s="58"/>
      <c r="O4255" s="58"/>
      <c r="P4255" s="58"/>
      <c r="T4255" s="58"/>
    </row>
    <row r="4256">
      <c r="N4256" s="58"/>
      <c r="O4256" s="58"/>
      <c r="P4256" s="58"/>
      <c r="T4256" s="58"/>
    </row>
    <row r="4257">
      <c r="N4257" s="58"/>
      <c r="O4257" s="58"/>
      <c r="P4257" s="58"/>
      <c r="T4257" s="58"/>
    </row>
    <row r="4258">
      <c r="N4258" s="58"/>
      <c r="O4258" s="58"/>
      <c r="P4258" s="58"/>
      <c r="T4258" s="58"/>
    </row>
    <row r="4259">
      <c r="N4259" s="58"/>
      <c r="O4259" s="58"/>
      <c r="P4259" s="58"/>
      <c r="T4259" s="58"/>
    </row>
    <row r="4260">
      <c r="N4260" s="58"/>
      <c r="O4260" s="58"/>
      <c r="P4260" s="58"/>
      <c r="T4260" s="58"/>
    </row>
    <row r="4261">
      <c r="N4261" s="58"/>
      <c r="O4261" s="58"/>
      <c r="P4261" s="58"/>
      <c r="T4261" s="58"/>
    </row>
    <row r="4262">
      <c r="N4262" s="58"/>
      <c r="O4262" s="58"/>
      <c r="P4262" s="58"/>
      <c r="T4262" s="58"/>
    </row>
    <row r="4263">
      <c r="N4263" s="58"/>
      <c r="O4263" s="58"/>
      <c r="P4263" s="58"/>
      <c r="T4263" s="58"/>
    </row>
    <row r="4264">
      <c r="N4264" s="58"/>
      <c r="O4264" s="58"/>
      <c r="P4264" s="58"/>
      <c r="T4264" s="58"/>
    </row>
    <row r="4265">
      <c r="N4265" s="58"/>
      <c r="O4265" s="58"/>
      <c r="P4265" s="58"/>
      <c r="T4265" s="58"/>
    </row>
    <row r="4266">
      <c r="N4266" s="58"/>
      <c r="O4266" s="58"/>
      <c r="P4266" s="58"/>
      <c r="T4266" s="58"/>
    </row>
    <row r="4267">
      <c r="N4267" s="58"/>
      <c r="O4267" s="58"/>
      <c r="P4267" s="58"/>
      <c r="T4267" s="58"/>
    </row>
    <row r="4268">
      <c r="N4268" s="58"/>
      <c r="O4268" s="58"/>
      <c r="P4268" s="58"/>
      <c r="T4268" s="58"/>
    </row>
    <row r="4269">
      <c r="N4269" s="58"/>
      <c r="O4269" s="58"/>
      <c r="P4269" s="58"/>
      <c r="T4269" s="58"/>
    </row>
    <row r="4270">
      <c r="N4270" s="58"/>
      <c r="O4270" s="58"/>
      <c r="P4270" s="58"/>
      <c r="T4270" s="58"/>
    </row>
    <row r="4271">
      <c r="N4271" s="58"/>
      <c r="O4271" s="58"/>
      <c r="P4271" s="58"/>
      <c r="T4271" s="58"/>
    </row>
    <row r="4272">
      <c r="N4272" s="58"/>
      <c r="O4272" s="58"/>
      <c r="P4272" s="58"/>
      <c r="T4272" s="58"/>
    </row>
    <row r="4273">
      <c r="N4273" s="58"/>
      <c r="O4273" s="58"/>
      <c r="P4273" s="58"/>
      <c r="T4273" s="58"/>
    </row>
    <row r="4274">
      <c r="N4274" s="58"/>
      <c r="O4274" s="58"/>
      <c r="P4274" s="58"/>
      <c r="T4274" s="58"/>
    </row>
    <row r="4275">
      <c r="N4275" s="58"/>
      <c r="O4275" s="58"/>
      <c r="P4275" s="58"/>
      <c r="T4275" s="58"/>
    </row>
    <row r="4276">
      <c r="N4276" s="58"/>
      <c r="O4276" s="58"/>
      <c r="P4276" s="58"/>
      <c r="T4276" s="58"/>
    </row>
    <row r="4277">
      <c r="N4277" s="58"/>
      <c r="O4277" s="58"/>
      <c r="P4277" s="58"/>
      <c r="T4277" s="58"/>
    </row>
    <row r="4278">
      <c r="N4278" s="58"/>
      <c r="O4278" s="58"/>
      <c r="P4278" s="58"/>
      <c r="T4278" s="58"/>
    </row>
    <row r="4279">
      <c r="N4279" s="58"/>
      <c r="O4279" s="58"/>
      <c r="P4279" s="58"/>
      <c r="T4279" s="58"/>
    </row>
    <row r="4280">
      <c r="N4280" s="58"/>
      <c r="O4280" s="58"/>
      <c r="P4280" s="58"/>
      <c r="T4280" s="58"/>
    </row>
    <row r="4281">
      <c r="N4281" s="58"/>
      <c r="O4281" s="58"/>
      <c r="P4281" s="58"/>
      <c r="T4281" s="58"/>
    </row>
    <row r="4282">
      <c r="N4282" s="58"/>
      <c r="O4282" s="58"/>
      <c r="P4282" s="58"/>
      <c r="T4282" s="58"/>
    </row>
    <row r="4283">
      <c r="N4283" s="58"/>
      <c r="O4283" s="58"/>
      <c r="P4283" s="58"/>
      <c r="T4283" s="58"/>
    </row>
    <row r="4284">
      <c r="N4284" s="58"/>
      <c r="O4284" s="58"/>
      <c r="P4284" s="58"/>
      <c r="T4284" s="58"/>
    </row>
    <row r="4285">
      <c r="N4285" s="58"/>
      <c r="O4285" s="58"/>
      <c r="P4285" s="58"/>
      <c r="T4285" s="58"/>
    </row>
    <row r="4286">
      <c r="N4286" s="58"/>
      <c r="O4286" s="58"/>
      <c r="P4286" s="58"/>
      <c r="T4286" s="58"/>
    </row>
    <row r="4287">
      <c r="N4287" s="58"/>
      <c r="O4287" s="58"/>
      <c r="P4287" s="58"/>
      <c r="T4287" s="58"/>
    </row>
    <row r="4288">
      <c r="N4288" s="58"/>
      <c r="O4288" s="58"/>
      <c r="P4288" s="58"/>
      <c r="T4288" s="58"/>
    </row>
    <row r="4289">
      <c r="N4289" s="58"/>
      <c r="O4289" s="58"/>
      <c r="P4289" s="58"/>
      <c r="T4289" s="58"/>
    </row>
    <row r="4290">
      <c r="N4290" s="58"/>
      <c r="O4290" s="58"/>
      <c r="P4290" s="58"/>
      <c r="T4290" s="58"/>
    </row>
    <row r="4291">
      <c r="N4291" s="58"/>
      <c r="O4291" s="58"/>
      <c r="P4291" s="58"/>
      <c r="T4291" s="58"/>
    </row>
    <row r="4292">
      <c r="N4292" s="58"/>
      <c r="O4292" s="58"/>
      <c r="P4292" s="58"/>
      <c r="T4292" s="58"/>
    </row>
    <row r="4293">
      <c r="N4293" s="58"/>
      <c r="O4293" s="58"/>
      <c r="P4293" s="58"/>
      <c r="T4293" s="58"/>
    </row>
    <row r="4294">
      <c r="N4294" s="58"/>
      <c r="O4294" s="58"/>
      <c r="P4294" s="58"/>
      <c r="T4294" s="58"/>
    </row>
    <row r="4295">
      <c r="N4295" s="58"/>
      <c r="O4295" s="58"/>
      <c r="P4295" s="58"/>
      <c r="T4295" s="58"/>
    </row>
    <row r="4296">
      <c r="N4296" s="58"/>
      <c r="O4296" s="58"/>
      <c r="P4296" s="58"/>
      <c r="T4296" s="58"/>
    </row>
    <row r="4297">
      <c r="N4297" s="58"/>
      <c r="O4297" s="58"/>
      <c r="P4297" s="58"/>
      <c r="T4297" s="58"/>
    </row>
    <row r="4298">
      <c r="N4298" s="58"/>
      <c r="O4298" s="58"/>
      <c r="P4298" s="58"/>
      <c r="T4298" s="58"/>
    </row>
    <row r="4299">
      <c r="N4299" s="58"/>
      <c r="O4299" s="58"/>
      <c r="P4299" s="58"/>
      <c r="T4299" s="58"/>
    </row>
    <row r="4300">
      <c r="N4300" s="58"/>
      <c r="O4300" s="58"/>
      <c r="P4300" s="58"/>
      <c r="T4300" s="58"/>
    </row>
    <row r="4301">
      <c r="N4301" s="58"/>
      <c r="O4301" s="58"/>
      <c r="P4301" s="58"/>
      <c r="T4301" s="58"/>
    </row>
    <row r="4302">
      <c r="N4302" s="58"/>
      <c r="O4302" s="58"/>
      <c r="P4302" s="58"/>
      <c r="T4302" s="58"/>
    </row>
    <row r="4303">
      <c r="N4303" s="58"/>
      <c r="O4303" s="58"/>
      <c r="P4303" s="58"/>
      <c r="T4303" s="58"/>
    </row>
    <row r="4304">
      <c r="N4304" s="58"/>
      <c r="O4304" s="58"/>
      <c r="P4304" s="58"/>
      <c r="T4304" s="58"/>
    </row>
    <row r="4305">
      <c r="N4305" s="58"/>
      <c r="O4305" s="58"/>
      <c r="P4305" s="58"/>
      <c r="T4305" s="58"/>
    </row>
    <row r="4306">
      <c r="N4306" s="58"/>
      <c r="O4306" s="58"/>
      <c r="P4306" s="58"/>
      <c r="T4306" s="58"/>
    </row>
    <row r="4307">
      <c r="N4307" s="58"/>
      <c r="O4307" s="58"/>
      <c r="P4307" s="58"/>
      <c r="T4307" s="58"/>
    </row>
    <row r="4308">
      <c r="N4308" s="58"/>
      <c r="O4308" s="58"/>
      <c r="P4308" s="58"/>
      <c r="T4308" s="58"/>
    </row>
    <row r="4309">
      <c r="N4309" s="58"/>
      <c r="O4309" s="58"/>
      <c r="P4309" s="58"/>
      <c r="T4309" s="58"/>
    </row>
    <row r="4310">
      <c r="N4310" s="58"/>
      <c r="O4310" s="58"/>
      <c r="P4310" s="58"/>
      <c r="T4310" s="58"/>
    </row>
    <row r="4311">
      <c r="N4311" s="58"/>
      <c r="O4311" s="58"/>
      <c r="P4311" s="58"/>
      <c r="T4311" s="58"/>
    </row>
    <row r="4312">
      <c r="N4312" s="58"/>
      <c r="O4312" s="58"/>
      <c r="P4312" s="58"/>
      <c r="T4312" s="58"/>
    </row>
    <row r="4313">
      <c r="N4313" s="58"/>
      <c r="O4313" s="58"/>
      <c r="P4313" s="58"/>
      <c r="T4313" s="58"/>
    </row>
    <row r="4314">
      <c r="N4314" s="58"/>
      <c r="O4314" s="58"/>
      <c r="P4314" s="58"/>
      <c r="T4314" s="58"/>
    </row>
    <row r="4315">
      <c r="N4315" s="58"/>
      <c r="O4315" s="58"/>
      <c r="P4315" s="58"/>
      <c r="T4315" s="58"/>
    </row>
    <row r="4316">
      <c r="N4316" s="58"/>
      <c r="O4316" s="58"/>
      <c r="P4316" s="58"/>
      <c r="T4316" s="58"/>
    </row>
    <row r="4317">
      <c r="N4317" s="58"/>
      <c r="O4317" s="58"/>
      <c r="P4317" s="58"/>
      <c r="T4317" s="58"/>
    </row>
    <row r="4318">
      <c r="N4318" s="58"/>
      <c r="O4318" s="58"/>
      <c r="P4318" s="58"/>
      <c r="T4318" s="58"/>
    </row>
    <row r="4319">
      <c r="N4319" s="58"/>
      <c r="O4319" s="58"/>
      <c r="P4319" s="58"/>
      <c r="T4319" s="58"/>
    </row>
    <row r="4320">
      <c r="N4320" s="58"/>
      <c r="O4320" s="58"/>
      <c r="P4320" s="58"/>
      <c r="T4320" s="58"/>
    </row>
    <row r="4321">
      <c r="N4321" s="58"/>
      <c r="O4321" s="58"/>
      <c r="P4321" s="58"/>
      <c r="T4321" s="58"/>
    </row>
    <row r="4322">
      <c r="N4322" s="58"/>
      <c r="O4322" s="58"/>
      <c r="P4322" s="58"/>
      <c r="T4322" s="58"/>
    </row>
    <row r="4323">
      <c r="N4323" s="58"/>
      <c r="O4323" s="58"/>
      <c r="P4323" s="58"/>
      <c r="T4323" s="58"/>
    </row>
    <row r="4324">
      <c r="N4324" s="58"/>
      <c r="O4324" s="58"/>
      <c r="P4324" s="58"/>
      <c r="T4324" s="58"/>
    </row>
    <row r="4325">
      <c r="N4325" s="58"/>
      <c r="O4325" s="58"/>
      <c r="P4325" s="58"/>
      <c r="T4325" s="58"/>
    </row>
    <row r="4326">
      <c r="N4326" s="58"/>
      <c r="O4326" s="58"/>
      <c r="P4326" s="58"/>
      <c r="T4326" s="58"/>
    </row>
    <row r="4327">
      <c r="N4327" s="58"/>
      <c r="O4327" s="58"/>
      <c r="P4327" s="58"/>
      <c r="T4327" s="58"/>
    </row>
    <row r="4328">
      <c r="N4328" s="58"/>
      <c r="O4328" s="58"/>
      <c r="P4328" s="58"/>
      <c r="T4328" s="58"/>
    </row>
    <row r="4329">
      <c r="N4329" s="58"/>
      <c r="O4329" s="58"/>
      <c r="P4329" s="58"/>
      <c r="T4329" s="58"/>
    </row>
    <row r="4330">
      <c r="N4330" s="58"/>
      <c r="O4330" s="58"/>
      <c r="P4330" s="58"/>
      <c r="T4330" s="58"/>
    </row>
    <row r="4331">
      <c r="N4331" s="58"/>
      <c r="O4331" s="58"/>
      <c r="P4331" s="58"/>
      <c r="T4331" s="58"/>
    </row>
    <row r="4332">
      <c r="N4332" s="58"/>
      <c r="O4332" s="58"/>
      <c r="P4332" s="58"/>
      <c r="T4332" s="58"/>
    </row>
    <row r="4333">
      <c r="N4333" s="58"/>
      <c r="O4333" s="58"/>
      <c r="P4333" s="58"/>
      <c r="T4333" s="58"/>
    </row>
    <row r="4334">
      <c r="N4334" s="58"/>
      <c r="O4334" s="58"/>
      <c r="P4334" s="58"/>
      <c r="T4334" s="58"/>
    </row>
    <row r="4335">
      <c r="N4335" s="58"/>
      <c r="O4335" s="58"/>
      <c r="P4335" s="58"/>
      <c r="T4335" s="58"/>
    </row>
    <row r="4336">
      <c r="N4336" s="58"/>
      <c r="O4336" s="58"/>
      <c r="P4336" s="58"/>
      <c r="T4336" s="58"/>
    </row>
    <row r="4337">
      <c r="N4337" s="58"/>
      <c r="O4337" s="58"/>
      <c r="P4337" s="58"/>
      <c r="T4337" s="58"/>
    </row>
    <row r="4338">
      <c r="N4338" s="58"/>
      <c r="O4338" s="58"/>
      <c r="P4338" s="58"/>
      <c r="T4338" s="58"/>
    </row>
    <row r="4339">
      <c r="N4339" s="58"/>
      <c r="O4339" s="58"/>
      <c r="P4339" s="58"/>
      <c r="T4339" s="58"/>
    </row>
    <row r="4340">
      <c r="N4340" s="58"/>
      <c r="O4340" s="58"/>
      <c r="P4340" s="58"/>
      <c r="T4340" s="58"/>
    </row>
    <row r="4341">
      <c r="N4341" s="58"/>
      <c r="O4341" s="58"/>
      <c r="P4341" s="58"/>
      <c r="T4341" s="58"/>
    </row>
    <row r="4342">
      <c r="N4342" s="58"/>
      <c r="O4342" s="58"/>
      <c r="P4342" s="58"/>
      <c r="T4342" s="58"/>
    </row>
    <row r="4343">
      <c r="N4343" s="58"/>
      <c r="O4343" s="58"/>
      <c r="P4343" s="58"/>
      <c r="T4343" s="58"/>
    </row>
    <row r="4344">
      <c r="N4344" s="58"/>
      <c r="O4344" s="58"/>
      <c r="P4344" s="58"/>
      <c r="T4344" s="58"/>
    </row>
    <row r="4345">
      <c r="N4345" s="58"/>
      <c r="O4345" s="58"/>
      <c r="P4345" s="58"/>
      <c r="T4345" s="58"/>
    </row>
    <row r="4346">
      <c r="N4346" s="58"/>
      <c r="O4346" s="58"/>
      <c r="P4346" s="58"/>
      <c r="T4346" s="58"/>
    </row>
    <row r="4347">
      <c r="N4347" s="58"/>
      <c r="O4347" s="58"/>
      <c r="P4347" s="58"/>
      <c r="T4347" s="58"/>
    </row>
    <row r="4348">
      <c r="N4348" s="58"/>
      <c r="O4348" s="58"/>
      <c r="P4348" s="58"/>
      <c r="T4348" s="58"/>
    </row>
    <row r="4349">
      <c r="N4349" s="58"/>
      <c r="O4349" s="58"/>
      <c r="P4349" s="58"/>
      <c r="T4349" s="58"/>
    </row>
    <row r="4350">
      <c r="N4350" s="58"/>
      <c r="O4350" s="58"/>
      <c r="P4350" s="58"/>
      <c r="T4350" s="58"/>
    </row>
    <row r="4351">
      <c r="N4351" s="58"/>
      <c r="O4351" s="58"/>
      <c r="P4351" s="58"/>
      <c r="T4351" s="58"/>
    </row>
    <row r="4352">
      <c r="N4352" s="58"/>
      <c r="O4352" s="58"/>
      <c r="P4352" s="58"/>
      <c r="T4352" s="58"/>
    </row>
    <row r="4353">
      <c r="N4353" s="58"/>
      <c r="O4353" s="58"/>
      <c r="P4353" s="58"/>
      <c r="T4353" s="58"/>
    </row>
    <row r="4354">
      <c r="N4354" s="58"/>
      <c r="O4354" s="58"/>
      <c r="P4354" s="58"/>
      <c r="T4354" s="58"/>
    </row>
    <row r="4355">
      <c r="N4355" s="58"/>
      <c r="O4355" s="58"/>
      <c r="P4355" s="58"/>
      <c r="T4355" s="58"/>
    </row>
    <row r="4356">
      <c r="N4356" s="58"/>
      <c r="O4356" s="58"/>
      <c r="P4356" s="58"/>
      <c r="T4356" s="58"/>
    </row>
    <row r="4357">
      <c r="N4357" s="58"/>
      <c r="O4357" s="58"/>
      <c r="P4357" s="58"/>
      <c r="T4357" s="58"/>
    </row>
    <row r="4358">
      <c r="N4358" s="58"/>
      <c r="O4358" s="58"/>
      <c r="P4358" s="58"/>
      <c r="T4358" s="58"/>
    </row>
    <row r="4359">
      <c r="N4359" s="58"/>
      <c r="O4359" s="58"/>
      <c r="P4359" s="58"/>
      <c r="T4359" s="58"/>
    </row>
    <row r="4360">
      <c r="N4360" s="58"/>
      <c r="O4360" s="58"/>
      <c r="P4360" s="58"/>
      <c r="T4360" s="58"/>
    </row>
    <row r="4361">
      <c r="N4361" s="58"/>
      <c r="O4361" s="58"/>
      <c r="P4361" s="58"/>
      <c r="T4361" s="58"/>
    </row>
    <row r="4362">
      <c r="N4362" s="58"/>
      <c r="O4362" s="58"/>
      <c r="P4362" s="58"/>
      <c r="T4362" s="58"/>
    </row>
    <row r="4363">
      <c r="N4363" s="58"/>
      <c r="O4363" s="58"/>
      <c r="P4363" s="58"/>
      <c r="T4363" s="58"/>
    </row>
    <row r="4364">
      <c r="N4364" s="58"/>
      <c r="O4364" s="58"/>
      <c r="P4364" s="58"/>
      <c r="T4364" s="58"/>
    </row>
    <row r="4365">
      <c r="N4365" s="58"/>
      <c r="O4365" s="58"/>
      <c r="P4365" s="58"/>
      <c r="T4365" s="58"/>
    </row>
    <row r="4366">
      <c r="N4366" s="58"/>
      <c r="O4366" s="58"/>
      <c r="P4366" s="58"/>
      <c r="T4366" s="58"/>
    </row>
    <row r="4367">
      <c r="N4367" s="58"/>
      <c r="O4367" s="58"/>
      <c r="P4367" s="58"/>
      <c r="T4367" s="58"/>
    </row>
    <row r="4368">
      <c r="N4368" s="58"/>
      <c r="O4368" s="58"/>
      <c r="P4368" s="58"/>
      <c r="T4368" s="58"/>
    </row>
    <row r="4369">
      <c r="N4369" s="58"/>
      <c r="O4369" s="58"/>
      <c r="P4369" s="58"/>
      <c r="T4369" s="58"/>
    </row>
    <row r="4370">
      <c r="N4370" s="58"/>
      <c r="O4370" s="58"/>
      <c r="P4370" s="58"/>
      <c r="T4370" s="58"/>
    </row>
    <row r="4371">
      <c r="N4371" s="58"/>
      <c r="O4371" s="58"/>
      <c r="P4371" s="58"/>
      <c r="T4371" s="58"/>
    </row>
    <row r="4372">
      <c r="N4372" s="58"/>
      <c r="O4372" s="58"/>
      <c r="P4372" s="58"/>
      <c r="T4372" s="58"/>
    </row>
    <row r="4373">
      <c r="N4373" s="58"/>
      <c r="O4373" s="58"/>
      <c r="P4373" s="58"/>
      <c r="T4373" s="58"/>
    </row>
    <row r="4374">
      <c r="N4374" s="58"/>
      <c r="O4374" s="58"/>
      <c r="P4374" s="58"/>
      <c r="T4374" s="58"/>
    </row>
    <row r="4375">
      <c r="N4375" s="58"/>
      <c r="O4375" s="58"/>
      <c r="P4375" s="58"/>
      <c r="T4375" s="58"/>
    </row>
    <row r="4376">
      <c r="N4376" s="58"/>
      <c r="O4376" s="58"/>
      <c r="P4376" s="58"/>
      <c r="T4376" s="58"/>
    </row>
    <row r="4377">
      <c r="N4377" s="58"/>
      <c r="O4377" s="58"/>
      <c r="P4377" s="58"/>
      <c r="T4377" s="58"/>
    </row>
    <row r="4378">
      <c r="N4378" s="58"/>
      <c r="O4378" s="58"/>
      <c r="P4378" s="58"/>
      <c r="T4378" s="58"/>
    </row>
    <row r="4379">
      <c r="N4379" s="58"/>
      <c r="O4379" s="58"/>
      <c r="P4379" s="58"/>
      <c r="T4379" s="58"/>
    </row>
    <row r="4380">
      <c r="N4380" s="58"/>
      <c r="O4380" s="58"/>
      <c r="P4380" s="58"/>
      <c r="T4380" s="58"/>
    </row>
    <row r="4381">
      <c r="N4381" s="58"/>
      <c r="O4381" s="58"/>
      <c r="P4381" s="58"/>
      <c r="T4381" s="58"/>
    </row>
    <row r="4382">
      <c r="N4382" s="58"/>
      <c r="O4382" s="58"/>
      <c r="P4382" s="58"/>
      <c r="T4382" s="58"/>
    </row>
    <row r="4383">
      <c r="N4383" s="58"/>
      <c r="O4383" s="58"/>
      <c r="P4383" s="58"/>
      <c r="T4383" s="58"/>
    </row>
    <row r="4384">
      <c r="N4384" s="58"/>
      <c r="O4384" s="58"/>
      <c r="P4384" s="58"/>
      <c r="T4384" s="58"/>
    </row>
    <row r="4385">
      <c r="N4385" s="58"/>
      <c r="O4385" s="58"/>
      <c r="P4385" s="58"/>
      <c r="T4385" s="58"/>
    </row>
    <row r="4386">
      <c r="N4386" s="58"/>
      <c r="O4386" s="58"/>
      <c r="P4386" s="58"/>
      <c r="T4386" s="58"/>
    </row>
    <row r="4387">
      <c r="N4387" s="58"/>
      <c r="O4387" s="58"/>
      <c r="P4387" s="58"/>
      <c r="T4387" s="58"/>
    </row>
    <row r="4388">
      <c r="N4388" s="58"/>
      <c r="O4388" s="58"/>
      <c r="P4388" s="58"/>
      <c r="T4388" s="58"/>
    </row>
    <row r="4389">
      <c r="N4389" s="58"/>
      <c r="O4389" s="58"/>
      <c r="P4389" s="58"/>
      <c r="T4389" s="58"/>
    </row>
    <row r="4390">
      <c r="N4390" s="58"/>
      <c r="O4390" s="58"/>
      <c r="P4390" s="58"/>
      <c r="T4390" s="58"/>
    </row>
    <row r="4391">
      <c r="N4391" s="58"/>
      <c r="O4391" s="58"/>
      <c r="P4391" s="58"/>
      <c r="T4391" s="58"/>
    </row>
    <row r="4392">
      <c r="N4392" s="58"/>
      <c r="O4392" s="58"/>
      <c r="P4392" s="58"/>
      <c r="T4392" s="58"/>
    </row>
    <row r="4393">
      <c r="N4393" s="58"/>
      <c r="O4393" s="58"/>
      <c r="P4393" s="58"/>
      <c r="T4393" s="58"/>
    </row>
    <row r="4394">
      <c r="N4394" s="58"/>
      <c r="O4394" s="58"/>
      <c r="P4394" s="58"/>
      <c r="T4394" s="58"/>
    </row>
    <row r="4395">
      <c r="N4395" s="58"/>
      <c r="O4395" s="58"/>
      <c r="P4395" s="58"/>
      <c r="T4395" s="58"/>
    </row>
    <row r="4396">
      <c r="N4396" s="58"/>
      <c r="O4396" s="58"/>
      <c r="P4396" s="58"/>
      <c r="T4396" s="58"/>
    </row>
    <row r="4397">
      <c r="N4397" s="58"/>
      <c r="O4397" s="58"/>
      <c r="P4397" s="58"/>
      <c r="T4397" s="58"/>
    </row>
    <row r="4398">
      <c r="N4398" s="58"/>
      <c r="O4398" s="58"/>
      <c r="P4398" s="58"/>
      <c r="T4398" s="58"/>
    </row>
    <row r="4399">
      <c r="N4399" s="58"/>
      <c r="O4399" s="58"/>
      <c r="P4399" s="58"/>
      <c r="T4399" s="58"/>
    </row>
    <row r="4400">
      <c r="N4400" s="58"/>
      <c r="O4400" s="58"/>
      <c r="P4400" s="58"/>
      <c r="T4400" s="58"/>
    </row>
    <row r="4401">
      <c r="N4401" s="58"/>
      <c r="O4401" s="58"/>
      <c r="P4401" s="58"/>
      <c r="T4401" s="58"/>
    </row>
    <row r="4402">
      <c r="N4402" s="58"/>
      <c r="O4402" s="58"/>
      <c r="P4402" s="58"/>
      <c r="T4402" s="58"/>
    </row>
    <row r="4403">
      <c r="N4403" s="58"/>
      <c r="O4403" s="58"/>
      <c r="P4403" s="58"/>
      <c r="T4403" s="58"/>
    </row>
    <row r="4404">
      <c r="N4404" s="58"/>
      <c r="O4404" s="58"/>
      <c r="P4404" s="58"/>
      <c r="T4404" s="58"/>
    </row>
    <row r="4405">
      <c r="N4405" s="58"/>
      <c r="O4405" s="58"/>
      <c r="P4405" s="58"/>
      <c r="T4405" s="58"/>
    </row>
    <row r="4406">
      <c r="N4406" s="58"/>
      <c r="O4406" s="58"/>
      <c r="P4406" s="58"/>
      <c r="T4406" s="58"/>
    </row>
    <row r="4407">
      <c r="N4407" s="58"/>
      <c r="O4407" s="58"/>
      <c r="P4407" s="58"/>
      <c r="T4407" s="58"/>
    </row>
    <row r="4408">
      <c r="N4408" s="58"/>
      <c r="O4408" s="58"/>
      <c r="P4408" s="58"/>
      <c r="T4408" s="58"/>
    </row>
    <row r="4409">
      <c r="N4409" s="58"/>
      <c r="O4409" s="58"/>
      <c r="P4409" s="58"/>
      <c r="T4409" s="58"/>
    </row>
    <row r="4410">
      <c r="N4410" s="58"/>
      <c r="O4410" s="58"/>
      <c r="P4410" s="58"/>
      <c r="T4410" s="58"/>
    </row>
    <row r="4411">
      <c r="N4411" s="58"/>
      <c r="O4411" s="58"/>
      <c r="P4411" s="58"/>
      <c r="T4411" s="58"/>
    </row>
    <row r="4412">
      <c r="N4412" s="58"/>
      <c r="O4412" s="58"/>
      <c r="P4412" s="58"/>
      <c r="T4412" s="58"/>
    </row>
    <row r="4413">
      <c r="N4413" s="58"/>
      <c r="O4413" s="58"/>
      <c r="P4413" s="58"/>
      <c r="T4413" s="58"/>
    </row>
    <row r="4414">
      <c r="N4414" s="58"/>
      <c r="O4414" s="58"/>
      <c r="P4414" s="58"/>
      <c r="T4414" s="58"/>
    </row>
    <row r="4415">
      <c r="N4415" s="58"/>
      <c r="O4415" s="58"/>
      <c r="P4415" s="58"/>
      <c r="T4415" s="58"/>
    </row>
    <row r="4416">
      <c r="N4416" s="58"/>
      <c r="O4416" s="58"/>
      <c r="P4416" s="58"/>
      <c r="T4416" s="58"/>
    </row>
    <row r="4417">
      <c r="N4417" s="58"/>
      <c r="O4417" s="58"/>
      <c r="P4417" s="58"/>
      <c r="T4417" s="58"/>
    </row>
    <row r="4418">
      <c r="N4418" s="58"/>
      <c r="O4418" s="58"/>
      <c r="P4418" s="58"/>
      <c r="T4418" s="58"/>
    </row>
    <row r="4419">
      <c r="N4419" s="58"/>
      <c r="O4419" s="58"/>
      <c r="P4419" s="58"/>
      <c r="T4419" s="58"/>
    </row>
    <row r="4420">
      <c r="N4420" s="58"/>
      <c r="O4420" s="58"/>
      <c r="P4420" s="58"/>
      <c r="T4420" s="58"/>
    </row>
    <row r="4421">
      <c r="N4421" s="58"/>
      <c r="O4421" s="58"/>
      <c r="P4421" s="58"/>
      <c r="T4421" s="58"/>
    </row>
    <row r="4422">
      <c r="N4422" s="58"/>
      <c r="O4422" s="58"/>
      <c r="P4422" s="58"/>
      <c r="T4422" s="58"/>
    </row>
    <row r="4423">
      <c r="N4423" s="58"/>
      <c r="O4423" s="58"/>
      <c r="P4423" s="58"/>
      <c r="T4423" s="58"/>
    </row>
    <row r="4424">
      <c r="N4424" s="58"/>
      <c r="O4424" s="58"/>
      <c r="P4424" s="58"/>
      <c r="T4424" s="58"/>
    </row>
    <row r="4425">
      <c r="N4425" s="58"/>
      <c r="O4425" s="58"/>
      <c r="P4425" s="58"/>
      <c r="T4425" s="58"/>
    </row>
    <row r="4426">
      <c r="N4426" s="58"/>
      <c r="O4426" s="58"/>
      <c r="P4426" s="58"/>
      <c r="T4426" s="58"/>
    </row>
    <row r="4427">
      <c r="N4427" s="58"/>
      <c r="O4427" s="58"/>
      <c r="P4427" s="58"/>
      <c r="T4427" s="58"/>
    </row>
    <row r="4428">
      <c r="N4428" s="58"/>
      <c r="O4428" s="58"/>
      <c r="P4428" s="58"/>
      <c r="T4428" s="58"/>
    </row>
    <row r="4429">
      <c r="N4429" s="58"/>
      <c r="O4429" s="58"/>
      <c r="P4429" s="58"/>
      <c r="T4429" s="58"/>
    </row>
    <row r="4430">
      <c r="N4430" s="58"/>
      <c r="O4430" s="58"/>
      <c r="P4430" s="58"/>
      <c r="T4430" s="58"/>
    </row>
    <row r="4431">
      <c r="N4431" s="58"/>
      <c r="O4431" s="58"/>
      <c r="P4431" s="58"/>
      <c r="T4431" s="58"/>
    </row>
    <row r="4432">
      <c r="N4432" s="58"/>
      <c r="O4432" s="58"/>
      <c r="P4432" s="58"/>
      <c r="T4432" s="58"/>
    </row>
    <row r="4433">
      <c r="N4433" s="58"/>
      <c r="O4433" s="58"/>
      <c r="P4433" s="58"/>
      <c r="T4433" s="58"/>
    </row>
    <row r="4434">
      <c r="N4434" s="58"/>
      <c r="O4434" s="58"/>
      <c r="P4434" s="58"/>
      <c r="T4434" s="58"/>
    </row>
    <row r="4435">
      <c r="N4435" s="58"/>
      <c r="O4435" s="58"/>
      <c r="P4435" s="58"/>
      <c r="T4435" s="58"/>
    </row>
    <row r="4436">
      <c r="N4436" s="58"/>
      <c r="O4436" s="58"/>
      <c r="P4436" s="58"/>
      <c r="T4436" s="58"/>
    </row>
    <row r="4437">
      <c r="N4437" s="58"/>
      <c r="O4437" s="58"/>
      <c r="P4437" s="58"/>
      <c r="T4437" s="58"/>
    </row>
    <row r="4438">
      <c r="N4438" s="58"/>
      <c r="O4438" s="58"/>
      <c r="P4438" s="58"/>
      <c r="T4438" s="58"/>
    </row>
    <row r="4439">
      <c r="N4439" s="58"/>
      <c r="O4439" s="58"/>
      <c r="P4439" s="58"/>
      <c r="T4439" s="58"/>
    </row>
    <row r="4440">
      <c r="N4440" s="58"/>
      <c r="O4440" s="58"/>
      <c r="P4440" s="58"/>
      <c r="T4440" s="58"/>
    </row>
    <row r="4441">
      <c r="N4441" s="58"/>
      <c r="O4441" s="58"/>
      <c r="P4441" s="58"/>
      <c r="T4441" s="58"/>
    </row>
    <row r="4442">
      <c r="N4442" s="58"/>
      <c r="O4442" s="58"/>
      <c r="P4442" s="58"/>
      <c r="T4442" s="58"/>
    </row>
    <row r="4443">
      <c r="N4443" s="58"/>
      <c r="O4443" s="58"/>
      <c r="P4443" s="58"/>
      <c r="T4443" s="58"/>
    </row>
    <row r="4444">
      <c r="N4444" s="58"/>
      <c r="O4444" s="58"/>
      <c r="P4444" s="58"/>
      <c r="T4444" s="58"/>
    </row>
    <row r="4445">
      <c r="N4445" s="58"/>
      <c r="O4445" s="58"/>
      <c r="P4445" s="58"/>
      <c r="T4445" s="58"/>
    </row>
    <row r="4446">
      <c r="N4446" s="58"/>
      <c r="O4446" s="58"/>
      <c r="P4446" s="58"/>
      <c r="T4446" s="58"/>
    </row>
    <row r="4447">
      <c r="N4447" s="58"/>
      <c r="O4447" s="58"/>
      <c r="P4447" s="58"/>
      <c r="T4447" s="58"/>
    </row>
    <row r="4448">
      <c r="N4448" s="58"/>
      <c r="O4448" s="58"/>
      <c r="P4448" s="58"/>
      <c r="T4448" s="58"/>
    </row>
    <row r="4449">
      <c r="N4449" s="58"/>
      <c r="O4449" s="58"/>
      <c r="P4449" s="58"/>
      <c r="T4449" s="58"/>
    </row>
    <row r="4450">
      <c r="N4450" s="58"/>
      <c r="O4450" s="58"/>
      <c r="P4450" s="58"/>
      <c r="T4450" s="58"/>
    </row>
    <row r="4451">
      <c r="N4451" s="58"/>
      <c r="O4451" s="58"/>
      <c r="P4451" s="58"/>
      <c r="T4451" s="58"/>
    </row>
    <row r="4452">
      <c r="N4452" s="58"/>
      <c r="O4452" s="58"/>
      <c r="P4452" s="58"/>
      <c r="T4452" s="58"/>
    </row>
    <row r="4453">
      <c r="N4453" s="58"/>
      <c r="O4453" s="58"/>
      <c r="P4453" s="58"/>
      <c r="T4453" s="58"/>
    </row>
    <row r="4454">
      <c r="N4454" s="58"/>
      <c r="O4454" s="58"/>
      <c r="P4454" s="58"/>
      <c r="T4454" s="58"/>
    </row>
    <row r="4455">
      <c r="N4455" s="58"/>
      <c r="O4455" s="58"/>
      <c r="P4455" s="58"/>
      <c r="T4455" s="58"/>
    </row>
    <row r="4456">
      <c r="N4456" s="58"/>
      <c r="O4456" s="58"/>
      <c r="P4456" s="58"/>
      <c r="T4456" s="58"/>
    </row>
    <row r="4457">
      <c r="N4457" s="58"/>
      <c r="O4457" s="58"/>
      <c r="P4457" s="58"/>
      <c r="T4457" s="58"/>
    </row>
    <row r="4458">
      <c r="N4458" s="58"/>
      <c r="O4458" s="58"/>
      <c r="P4458" s="58"/>
      <c r="T4458" s="58"/>
    </row>
    <row r="4459">
      <c r="N4459" s="58"/>
      <c r="O4459" s="58"/>
      <c r="P4459" s="58"/>
      <c r="T4459" s="58"/>
    </row>
    <row r="4460">
      <c r="N4460" s="58"/>
      <c r="O4460" s="58"/>
      <c r="P4460" s="58"/>
      <c r="T4460" s="58"/>
    </row>
    <row r="4461">
      <c r="N4461" s="58"/>
      <c r="O4461" s="58"/>
      <c r="P4461" s="58"/>
      <c r="T4461" s="58"/>
    </row>
    <row r="4462">
      <c r="N4462" s="58"/>
      <c r="O4462" s="58"/>
      <c r="P4462" s="58"/>
      <c r="T4462" s="58"/>
    </row>
    <row r="4463">
      <c r="N4463" s="58"/>
      <c r="O4463" s="58"/>
      <c r="P4463" s="58"/>
      <c r="T4463" s="58"/>
    </row>
    <row r="4464">
      <c r="N4464" s="58"/>
      <c r="O4464" s="58"/>
      <c r="P4464" s="58"/>
      <c r="T4464" s="58"/>
    </row>
    <row r="4465">
      <c r="N4465" s="58"/>
      <c r="O4465" s="58"/>
      <c r="P4465" s="58"/>
      <c r="T4465" s="58"/>
    </row>
    <row r="4466">
      <c r="N4466" s="58"/>
      <c r="O4466" s="58"/>
      <c r="P4466" s="58"/>
      <c r="T4466" s="58"/>
    </row>
    <row r="4467">
      <c r="N4467" s="58"/>
      <c r="O4467" s="58"/>
      <c r="P4467" s="58"/>
      <c r="T4467" s="58"/>
    </row>
    <row r="4468">
      <c r="N4468" s="58"/>
      <c r="O4468" s="58"/>
      <c r="P4468" s="58"/>
      <c r="T4468" s="58"/>
    </row>
    <row r="4469">
      <c r="N4469" s="58"/>
      <c r="O4469" s="58"/>
      <c r="P4469" s="58"/>
      <c r="T4469" s="58"/>
    </row>
    <row r="4470">
      <c r="N4470" s="58"/>
      <c r="O4470" s="58"/>
      <c r="P4470" s="58"/>
      <c r="T4470" s="58"/>
    </row>
    <row r="4471">
      <c r="N4471" s="58"/>
      <c r="O4471" s="58"/>
      <c r="P4471" s="58"/>
      <c r="T4471" s="58"/>
    </row>
    <row r="4472">
      <c r="N4472" s="58"/>
      <c r="O4472" s="58"/>
      <c r="P4472" s="58"/>
      <c r="T4472" s="58"/>
    </row>
    <row r="4473">
      <c r="N4473" s="58"/>
      <c r="O4473" s="58"/>
      <c r="P4473" s="58"/>
      <c r="T4473" s="58"/>
    </row>
    <row r="4474">
      <c r="N4474" s="58"/>
      <c r="O4474" s="58"/>
      <c r="P4474" s="58"/>
      <c r="T4474" s="58"/>
    </row>
    <row r="4475">
      <c r="N4475" s="58"/>
      <c r="O4475" s="58"/>
      <c r="P4475" s="58"/>
      <c r="T4475" s="58"/>
    </row>
    <row r="4476">
      <c r="N4476" s="58"/>
      <c r="O4476" s="58"/>
      <c r="P4476" s="58"/>
      <c r="T4476" s="58"/>
    </row>
    <row r="4477">
      <c r="N4477" s="58"/>
      <c r="O4477" s="58"/>
      <c r="P4477" s="58"/>
      <c r="T4477" s="58"/>
    </row>
    <row r="4478">
      <c r="N4478" s="58"/>
      <c r="O4478" s="58"/>
      <c r="P4478" s="58"/>
      <c r="T4478" s="58"/>
    </row>
    <row r="4479">
      <c r="N4479" s="58"/>
      <c r="O4479" s="58"/>
      <c r="P4479" s="58"/>
      <c r="T4479" s="58"/>
    </row>
    <row r="4480">
      <c r="N4480" s="58"/>
      <c r="O4480" s="58"/>
      <c r="P4480" s="58"/>
      <c r="T4480" s="58"/>
    </row>
    <row r="4481">
      <c r="N4481" s="58"/>
      <c r="O4481" s="58"/>
      <c r="P4481" s="58"/>
      <c r="T4481" s="58"/>
    </row>
    <row r="4482">
      <c r="N4482" s="58"/>
      <c r="O4482" s="58"/>
      <c r="P4482" s="58"/>
      <c r="T4482" s="58"/>
    </row>
    <row r="4483">
      <c r="N4483" s="58"/>
      <c r="O4483" s="58"/>
      <c r="P4483" s="58"/>
      <c r="T4483" s="58"/>
    </row>
    <row r="4484">
      <c r="N4484" s="58"/>
      <c r="O4484" s="58"/>
      <c r="P4484" s="58"/>
      <c r="T4484" s="58"/>
    </row>
    <row r="4485">
      <c r="N4485" s="58"/>
      <c r="O4485" s="58"/>
      <c r="P4485" s="58"/>
      <c r="T4485" s="58"/>
    </row>
    <row r="4486">
      <c r="N4486" s="58"/>
      <c r="O4486" s="58"/>
      <c r="P4486" s="58"/>
      <c r="T4486" s="58"/>
    </row>
    <row r="4487">
      <c r="N4487" s="58"/>
      <c r="O4487" s="58"/>
      <c r="P4487" s="58"/>
      <c r="T4487" s="58"/>
    </row>
    <row r="4488">
      <c r="N4488" s="58"/>
      <c r="O4488" s="58"/>
      <c r="P4488" s="58"/>
      <c r="T4488" s="58"/>
    </row>
    <row r="4489">
      <c r="N4489" s="58"/>
      <c r="O4489" s="58"/>
      <c r="P4489" s="58"/>
      <c r="T4489" s="58"/>
    </row>
    <row r="4490">
      <c r="N4490" s="58"/>
      <c r="O4490" s="58"/>
      <c r="P4490" s="58"/>
      <c r="T4490" s="58"/>
    </row>
    <row r="4491">
      <c r="N4491" s="58"/>
      <c r="O4491" s="58"/>
      <c r="P4491" s="58"/>
      <c r="T4491" s="58"/>
    </row>
    <row r="4492">
      <c r="N4492" s="58"/>
      <c r="O4492" s="58"/>
      <c r="P4492" s="58"/>
      <c r="T4492" s="58"/>
    </row>
    <row r="4493">
      <c r="N4493" s="58"/>
      <c r="O4493" s="58"/>
      <c r="P4493" s="58"/>
      <c r="T4493" s="58"/>
    </row>
    <row r="4494">
      <c r="N4494" s="58"/>
      <c r="O4494" s="58"/>
      <c r="P4494" s="58"/>
      <c r="T4494" s="58"/>
    </row>
    <row r="4495">
      <c r="N4495" s="58"/>
      <c r="O4495" s="58"/>
      <c r="P4495" s="58"/>
      <c r="T4495" s="58"/>
    </row>
    <row r="4496">
      <c r="N4496" s="58"/>
      <c r="O4496" s="58"/>
      <c r="P4496" s="58"/>
      <c r="T4496" s="58"/>
    </row>
    <row r="4497">
      <c r="N4497" s="58"/>
      <c r="O4497" s="58"/>
      <c r="P4497" s="58"/>
      <c r="T4497" s="58"/>
    </row>
    <row r="4498">
      <c r="N4498" s="58"/>
      <c r="O4498" s="58"/>
      <c r="P4498" s="58"/>
      <c r="T4498" s="58"/>
    </row>
    <row r="4499">
      <c r="N4499" s="58"/>
      <c r="O4499" s="58"/>
      <c r="P4499" s="58"/>
      <c r="T4499" s="58"/>
    </row>
    <row r="4500">
      <c r="N4500" s="58"/>
      <c r="O4500" s="58"/>
      <c r="P4500" s="58"/>
      <c r="T4500" s="58"/>
    </row>
    <row r="4501">
      <c r="N4501" s="58"/>
      <c r="O4501" s="58"/>
      <c r="P4501" s="58"/>
      <c r="T4501" s="58"/>
    </row>
    <row r="4502">
      <c r="N4502" s="58"/>
      <c r="O4502" s="58"/>
      <c r="P4502" s="58"/>
      <c r="T4502" s="58"/>
    </row>
    <row r="4503">
      <c r="N4503" s="58"/>
      <c r="O4503" s="58"/>
      <c r="P4503" s="58"/>
      <c r="T4503" s="58"/>
    </row>
    <row r="4504">
      <c r="N4504" s="58"/>
      <c r="O4504" s="58"/>
      <c r="P4504" s="58"/>
      <c r="T4504" s="58"/>
    </row>
    <row r="4505">
      <c r="N4505" s="58"/>
      <c r="O4505" s="58"/>
      <c r="P4505" s="58"/>
      <c r="T4505" s="58"/>
    </row>
    <row r="4506">
      <c r="N4506" s="58"/>
      <c r="O4506" s="58"/>
      <c r="P4506" s="58"/>
      <c r="T4506" s="58"/>
    </row>
    <row r="4507">
      <c r="N4507" s="58"/>
      <c r="O4507" s="58"/>
      <c r="P4507" s="58"/>
      <c r="T4507" s="58"/>
    </row>
    <row r="4508">
      <c r="N4508" s="58"/>
      <c r="O4508" s="58"/>
      <c r="P4508" s="58"/>
      <c r="T4508" s="58"/>
    </row>
    <row r="4509">
      <c r="N4509" s="58"/>
      <c r="O4509" s="58"/>
      <c r="P4509" s="58"/>
      <c r="T4509" s="58"/>
    </row>
    <row r="4510">
      <c r="N4510" s="58"/>
      <c r="O4510" s="58"/>
      <c r="P4510" s="58"/>
      <c r="T4510" s="58"/>
    </row>
    <row r="4511">
      <c r="N4511" s="58"/>
      <c r="O4511" s="58"/>
      <c r="P4511" s="58"/>
      <c r="T4511" s="58"/>
    </row>
    <row r="4512">
      <c r="N4512" s="58"/>
      <c r="O4512" s="58"/>
      <c r="P4512" s="58"/>
      <c r="T4512" s="58"/>
    </row>
    <row r="4513">
      <c r="N4513" s="58"/>
      <c r="O4513" s="58"/>
      <c r="P4513" s="58"/>
      <c r="T4513" s="58"/>
    </row>
    <row r="4514">
      <c r="N4514" s="58"/>
      <c r="O4514" s="58"/>
      <c r="P4514" s="58"/>
      <c r="T4514" s="58"/>
    </row>
    <row r="4515">
      <c r="N4515" s="58"/>
      <c r="O4515" s="58"/>
      <c r="P4515" s="58"/>
      <c r="T4515" s="58"/>
    </row>
    <row r="4516">
      <c r="N4516" s="58"/>
      <c r="O4516" s="58"/>
      <c r="P4516" s="58"/>
      <c r="T4516" s="58"/>
    </row>
    <row r="4517">
      <c r="N4517" s="58"/>
      <c r="O4517" s="58"/>
      <c r="P4517" s="58"/>
      <c r="T4517" s="58"/>
    </row>
    <row r="4518">
      <c r="N4518" s="58"/>
      <c r="O4518" s="58"/>
      <c r="P4518" s="58"/>
      <c r="T4518" s="58"/>
    </row>
    <row r="4519">
      <c r="N4519" s="58"/>
      <c r="O4519" s="58"/>
      <c r="P4519" s="58"/>
      <c r="T4519" s="58"/>
    </row>
    <row r="4520">
      <c r="N4520" s="58"/>
      <c r="O4520" s="58"/>
      <c r="P4520" s="58"/>
      <c r="T4520" s="58"/>
    </row>
    <row r="4521">
      <c r="N4521" s="58"/>
      <c r="O4521" s="58"/>
      <c r="P4521" s="58"/>
      <c r="T4521" s="58"/>
    </row>
    <row r="4522">
      <c r="N4522" s="58"/>
      <c r="O4522" s="58"/>
      <c r="P4522" s="58"/>
      <c r="T4522" s="58"/>
    </row>
    <row r="4523">
      <c r="N4523" s="58"/>
      <c r="O4523" s="58"/>
      <c r="P4523" s="58"/>
      <c r="T4523" s="58"/>
    </row>
    <row r="4524">
      <c r="N4524" s="58"/>
      <c r="O4524" s="58"/>
      <c r="P4524" s="58"/>
      <c r="T4524" s="58"/>
    </row>
    <row r="4525">
      <c r="N4525" s="58"/>
      <c r="O4525" s="58"/>
      <c r="P4525" s="58"/>
      <c r="T4525" s="58"/>
    </row>
    <row r="4526">
      <c r="N4526" s="58"/>
      <c r="O4526" s="58"/>
      <c r="P4526" s="58"/>
      <c r="T4526" s="58"/>
    </row>
    <row r="4527">
      <c r="N4527" s="58"/>
      <c r="O4527" s="58"/>
      <c r="P4527" s="58"/>
      <c r="T4527" s="58"/>
    </row>
    <row r="4528">
      <c r="N4528" s="58"/>
      <c r="O4528" s="58"/>
      <c r="P4528" s="58"/>
      <c r="T4528" s="58"/>
    </row>
    <row r="4529">
      <c r="N4529" s="58"/>
      <c r="O4529" s="58"/>
      <c r="P4529" s="58"/>
      <c r="T4529" s="58"/>
    </row>
    <row r="4530">
      <c r="N4530" s="58"/>
      <c r="O4530" s="58"/>
      <c r="P4530" s="58"/>
      <c r="T4530" s="58"/>
    </row>
    <row r="4531">
      <c r="N4531" s="58"/>
      <c r="O4531" s="58"/>
      <c r="P4531" s="58"/>
      <c r="T4531" s="58"/>
    </row>
    <row r="4532">
      <c r="N4532" s="58"/>
      <c r="O4532" s="58"/>
      <c r="P4532" s="58"/>
      <c r="T4532" s="58"/>
    </row>
    <row r="4533">
      <c r="N4533" s="58"/>
      <c r="O4533" s="58"/>
      <c r="P4533" s="58"/>
      <c r="T4533" s="58"/>
    </row>
    <row r="4534">
      <c r="N4534" s="58"/>
      <c r="O4534" s="58"/>
      <c r="P4534" s="58"/>
      <c r="T4534" s="58"/>
    </row>
    <row r="4535">
      <c r="N4535" s="58"/>
      <c r="O4535" s="58"/>
      <c r="P4535" s="58"/>
      <c r="T4535" s="58"/>
    </row>
    <row r="4536">
      <c r="N4536" s="58"/>
      <c r="O4536" s="58"/>
      <c r="P4536" s="58"/>
      <c r="T4536" s="58"/>
    </row>
    <row r="4537">
      <c r="N4537" s="58"/>
      <c r="O4537" s="58"/>
      <c r="P4537" s="58"/>
      <c r="T4537" s="58"/>
    </row>
    <row r="4538">
      <c r="N4538" s="58"/>
      <c r="O4538" s="58"/>
      <c r="P4538" s="58"/>
      <c r="T4538" s="58"/>
    </row>
    <row r="4539">
      <c r="N4539" s="58"/>
      <c r="O4539" s="58"/>
      <c r="P4539" s="58"/>
      <c r="T4539" s="58"/>
    </row>
    <row r="4540">
      <c r="N4540" s="58"/>
      <c r="O4540" s="58"/>
      <c r="P4540" s="58"/>
      <c r="T4540" s="58"/>
    </row>
    <row r="4541">
      <c r="N4541" s="58"/>
      <c r="O4541" s="58"/>
      <c r="P4541" s="58"/>
      <c r="T4541" s="58"/>
    </row>
    <row r="4542">
      <c r="N4542" s="58"/>
      <c r="O4542" s="58"/>
      <c r="P4542" s="58"/>
      <c r="T4542" s="58"/>
    </row>
    <row r="4543">
      <c r="N4543" s="58"/>
      <c r="O4543" s="58"/>
      <c r="P4543" s="58"/>
      <c r="T4543" s="58"/>
    </row>
    <row r="4544">
      <c r="N4544" s="58"/>
      <c r="O4544" s="58"/>
      <c r="P4544" s="58"/>
      <c r="T4544" s="58"/>
    </row>
    <row r="4545">
      <c r="N4545" s="58"/>
      <c r="O4545" s="58"/>
      <c r="P4545" s="58"/>
      <c r="T4545" s="58"/>
    </row>
    <row r="4546">
      <c r="N4546" s="58"/>
      <c r="O4546" s="58"/>
      <c r="P4546" s="58"/>
      <c r="T4546" s="58"/>
    </row>
    <row r="4547">
      <c r="N4547" s="58"/>
      <c r="O4547" s="58"/>
      <c r="P4547" s="58"/>
      <c r="T4547" s="58"/>
    </row>
    <row r="4548">
      <c r="N4548" s="58"/>
      <c r="O4548" s="58"/>
      <c r="P4548" s="58"/>
      <c r="T4548" s="58"/>
    </row>
    <row r="4549">
      <c r="N4549" s="58"/>
      <c r="O4549" s="58"/>
      <c r="P4549" s="58"/>
      <c r="T4549" s="58"/>
    </row>
    <row r="4550">
      <c r="N4550" s="58"/>
      <c r="O4550" s="58"/>
      <c r="P4550" s="58"/>
      <c r="T4550" s="58"/>
    </row>
    <row r="4551">
      <c r="N4551" s="58"/>
      <c r="O4551" s="58"/>
      <c r="P4551" s="58"/>
      <c r="T4551" s="58"/>
    </row>
    <row r="4552">
      <c r="N4552" s="58"/>
      <c r="O4552" s="58"/>
      <c r="P4552" s="58"/>
      <c r="T4552" s="58"/>
    </row>
    <row r="4553">
      <c r="N4553" s="58"/>
      <c r="O4553" s="58"/>
      <c r="P4553" s="58"/>
      <c r="T4553" s="58"/>
    </row>
    <row r="4554">
      <c r="N4554" s="58"/>
      <c r="O4554" s="58"/>
      <c r="P4554" s="58"/>
      <c r="T4554" s="58"/>
    </row>
    <row r="4555">
      <c r="N4555" s="58"/>
      <c r="O4555" s="58"/>
      <c r="P4555" s="58"/>
      <c r="T4555" s="58"/>
    </row>
    <row r="4556">
      <c r="N4556" s="58"/>
      <c r="O4556" s="58"/>
      <c r="P4556" s="58"/>
      <c r="T4556" s="58"/>
    </row>
    <row r="4557">
      <c r="N4557" s="58"/>
      <c r="O4557" s="58"/>
      <c r="P4557" s="58"/>
      <c r="T4557" s="58"/>
    </row>
    <row r="4558">
      <c r="N4558" s="58"/>
      <c r="O4558" s="58"/>
      <c r="P4558" s="58"/>
      <c r="T4558" s="58"/>
    </row>
    <row r="4559">
      <c r="N4559" s="58"/>
      <c r="O4559" s="58"/>
      <c r="P4559" s="58"/>
      <c r="T4559" s="58"/>
    </row>
    <row r="4560">
      <c r="N4560" s="58"/>
      <c r="O4560" s="58"/>
      <c r="P4560" s="58"/>
      <c r="T4560" s="58"/>
    </row>
    <row r="4561">
      <c r="N4561" s="58"/>
      <c r="O4561" s="58"/>
      <c r="P4561" s="58"/>
      <c r="T4561" s="58"/>
    </row>
    <row r="4562">
      <c r="N4562" s="58"/>
      <c r="O4562" s="58"/>
      <c r="P4562" s="58"/>
      <c r="T4562" s="58"/>
    </row>
    <row r="4563">
      <c r="N4563" s="58"/>
      <c r="O4563" s="58"/>
      <c r="P4563" s="58"/>
      <c r="T4563" s="58"/>
    </row>
    <row r="4564">
      <c r="N4564" s="58"/>
      <c r="O4564" s="58"/>
      <c r="P4564" s="58"/>
      <c r="T4564" s="58"/>
    </row>
    <row r="4565">
      <c r="N4565" s="58"/>
      <c r="O4565" s="58"/>
      <c r="P4565" s="58"/>
      <c r="T4565" s="58"/>
    </row>
    <row r="4566">
      <c r="N4566" s="58"/>
      <c r="O4566" s="58"/>
      <c r="P4566" s="58"/>
      <c r="T4566" s="58"/>
    </row>
    <row r="4567">
      <c r="N4567" s="58"/>
      <c r="O4567" s="58"/>
      <c r="P4567" s="58"/>
      <c r="T4567" s="58"/>
    </row>
    <row r="4568">
      <c r="N4568" s="58"/>
      <c r="O4568" s="58"/>
      <c r="P4568" s="58"/>
      <c r="T4568" s="58"/>
    </row>
    <row r="4569">
      <c r="N4569" s="58"/>
      <c r="O4569" s="58"/>
      <c r="P4569" s="58"/>
      <c r="T4569" s="58"/>
    </row>
    <row r="4570">
      <c r="N4570" s="58"/>
      <c r="O4570" s="58"/>
      <c r="P4570" s="58"/>
      <c r="T4570" s="58"/>
    </row>
    <row r="4571">
      <c r="N4571" s="58"/>
      <c r="O4571" s="58"/>
      <c r="P4571" s="58"/>
      <c r="T4571" s="58"/>
    </row>
    <row r="4572">
      <c r="N4572" s="58"/>
      <c r="O4572" s="58"/>
      <c r="P4572" s="58"/>
      <c r="T4572" s="58"/>
    </row>
    <row r="4573">
      <c r="N4573" s="58"/>
      <c r="O4573" s="58"/>
      <c r="P4573" s="58"/>
      <c r="T4573" s="58"/>
    </row>
    <row r="4574">
      <c r="N4574" s="58"/>
      <c r="O4574" s="58"/>
      <c r="P4574" s="58"/>
      <c r="T4574" s="58"/>
    </row>
    <row r="4575">
      <c r="N4575" s="58"/>
      <c r="O4575" s="58"/>
      <c r="P4575" s="58"/>
      <c r="T4575" s="58"/>
    </row>
    <row r="4576">
      <c r="N4576" s="58"/>
      <c r="O4576" s="58"/>
      <c r="P4576" s="58"/>
      <c r="T4576" s="58"/>
    </row>
    <row r="4577">
      <c r="N4577" s="58"/>
      <c r="O4577" s="58"/>
      <c r="P4577" s="58"/>
      <c r="T4577" s="58"/>
    </row>
    <row r="4578">
      <c r="N4578" s="58"/>
      <c r="O4578" s="58"/>
      <c r="P4578" s="58"/>
      <c r="T4578" s="58"/>
    </row>
    <row r="4579">
      <c r="N4579" s="58"/>
      <c r="O4579" s="58"/>
      <c r="P4579" s="58"/>
      <c r="T4579" s="58"/>
    </row>
    <row r="4580">
      <c r="N4580" s="58"/>
      <c r="O4580" s="58"/>
      <c r="P4580" s="58"/>
      <c r="T4580" s="58"/>
    </row>
    <row r="4581">
      <c r="N4581" s="58"/>
      <c r="O4581" s="58"/>
      <c r="P4581" s="58"/>
      <c r="T4581" s="58"/>
    </row>
    <row r="4582">
      <c r="N4582" s="58"/>
      <c r="O4582" s="58"/>
      <c r="P4582" s="58"/>
      <c r="T4582" s="58"/>
    </row>
    <row r="4583">
      <c r="N4583" s="58"/>
      <c r="O4583" s="58"/>
      <c r="P4583" s="58"/>
      <c r="T4583" s="58"/>
    </row>
    <row r="4584">
      <c r="N4584" s="58"/>
      <c r="O4584" s="58"/>
      <c r="P4584" s="58"/>
      <c r="T4584" s="58"/>
    </row>
    <row r="4585">
      <c r="N4585" s="58"/>
      <c r="O4585" s="58"/>
      <c r="P4585" s="58"/>
      <c r="T4585" s="58"/>
    </row>
    <row r="4586">
      <c r="N4586" s="58"/>
      <c r="O4586" s="58"/>
      <c r="P4586" s="58"/>
      <c r="T4586" s="58"/>
    </row>
    <row r="4587">
      <c r="N4587" s="58"/>
      <c r="O4587" s="58"/>
      <c r="P4587" s="58"/>
      <c r="T4587" s="58"/>
    </row>
    <row r="4588">
      <c r="N4588" s="58"/>
      <c r="O4588" s="58"/>
      <c r="P4588" s="58"/>
      <c r="T4588" s="58"/>
    </row>
    <row r="4589">
      <c r="N4589" s="58"/>
      <c r="O4589" s="58"/>
      <c r="P4589" s="58"/>
      <c r="T4589" s="58"/>
    </row>
    <row r="4590">
      <c r="N4590" s="58"/>
      <c r="O4590" s="58"/>
      <c r="P4590" s="58"/>
      <c r="T4590" s="58"/>
    </row>
    <row r="4591">
      <c r="N4591" s="58"/>
      <c r="O4591" s="58"/>
      <c r="P4591" s="58"/>
      <c r="T4591" s="58"/>
    </row>
    <row r="4592">
      <c r="N4592" s="58"/>
      <c r="O4592" s="58"/>
      <c r="P4592" s="58"/>
      <c r="T4592" s="58"/>
    </row>
    <row r="4593">
      <c r="N4593" s="58"/>
      <c r="O4593" s="58"/>
      <c r="P4593" s="58"/>
      <c r="T4593" s="58"/>
    </row>
    <row r="4594">
      <c r="N4594" s="58"/>
      <c r="O4594" s="58"/>
      <c r="P4594" s="58"/>
      <c r="T4594" s="58"/>
    </row>
    <row r="4595">
      <c r="N4595" s="58"/>
      <c r="O4595" s="58"/>
      <c r="P4595" s="58"/>
      <c r="T4595" s="58"/>
    </row>
    <row r="4596">
      <c r="N4596" s="58"/>
      <c r="O4596" s="58"/>
      <c r="P4596" s="58"/>
      <c r="T4596" s="58"/>
    </row>
    <row r="4597">
      <c r="N4597" s="58"/>
      <c r="O4597" s="58"/>
      <c r="P4597" s="58"/>
      <c r="T4597" s="58"/>
    </row>
    <row r="4598">
      <c r="N4598" s="58"/>
      <c r="O4598" s="58"/>
      <c r="P4598" s="58"/>
      <c r="T4598" s="58"/>
    </row>
    <row r="4599">
      <c r="N4599" s="58"/>
      <c r="O4599" s="58"/>
      <c r="P4599" s="58"/>
      <c r="T4599" s="58"/>
    </row>
    <row r="4600">
      <c r="N4600" s="58"/>
      <c r="O4600" s="58"/>
      <c r="P4600" s="58"/>
      <c r="T4600" s="58"/>
    </row>
    <row r="4601">
      <c r="N4601" s="58"/>
      <c r="O4601" s="58"/>
      <c r="P4601" s="58"/>
      <c r="T4601" s="58"/>
    </row>
    <row r="4602">
      <c r="N4602" s="58"/>
      <c r="O4602" s="58"/>
      <c r="P4602" s="58"/>
      <c r="T4602" s="58"/>
    </row>
    <row r="4603">
      <c r="N4603" s="58"/>
      <c r="O4603" s="58"/>
      <c r="P4603" s="58"/>
      <c r="T4603" s="58"/>
    </row>
    <row r="4604">
      <c r="N4604" s="58"/>
      <c r="O4604" s="58"/>
      <c r="P4604" s="58"/>
      <c r="T4604" s="58"/>
    </row>
    <row r="4605">
      <c r="N4605" s="58"/>
      <c r="O4605" s="58"/>
      <c r="P4605" s="58"/>
      <c r="T4605" s="58"/>
    </row>
    <row r="4606">
      <c r="N4606" s="58"/>
      <c r="O4606" s="58"/>
      <c r="P4606" s="58"/>
      <c r="T4606" s="58"/>
    </row>
    <row r="4607">
      <c r="N4607" s="58"/>
      <c r="O4607" s="58"/>
      <c r="P4607" s="58"/>
      <c r="T4607" s="58"/>
    </row>
    <row r="4608">
      <c r="N4608" s="58"/>
      <c r="O4608" s="58"/>
      <c r="P4608" s="58"/>
      <c r="T4608" s="58"/>
    </row>
    <row r="4609">
      <c r="N4609" s="58"/>
      <c r="O4609" s="58"/>
      <c r="P4609" s="58"/>
      <c r="T4609" s="58"/>
    </row>
    <row r="4610">
      <c r="N4610" s="58"/>
      <c r="O4610" s="58"/>
      <c r="P4610" s="58"/>
      <c r="T4610" s="58"/>
    </row>
    <row r="4611">
      <c r="N4611" s="58"/>
      <c r="O4611" s="58"/>
      <c r="P4611" s="58"/>
      <c r="T4611" s="58"/>
    </row>
    <row r="4612">
      <c r="N4612" s="58"/>
      <c r="O4612" s="58"/>
      <c r="P4612" s="58"/>
      <c r="T4612" s="58"/>
    </row>
    <row r="4613">
      <c r="N4613" s="58"/>
      <c r="O4613" s="58"/>
      <c r="P4613" s="58"/>
      <c r="T4613" s="58"/>
    </row>
    <row r="4614">
      <c r="N4614" s="58"/>
      <c r="O4614" s="58"/>
      <c r="P4614" s="58"/>
      <c r="T4614" s="58"/>
    </row>
    <row r="4615">
      <c r="N4615" s="58"/>
      <c r="O4615" s="58"/>
      <c r="P4615" s="58"/>
      <c r="T4615" s="58"/>
    </row>
    <row r="4616">
      <c r="N4616" s="58"/>
      <c r="O4616" s="58"/>
      <c r="P4616" s="58"/>
      <c r="T4616" s="58"/>
    </row>
    <row r="4617">
      <c r="N4617" s="58"/>
      <c r="O4617" s="58"/>
      <c r="P4617" s="58"/>
      <c r="T4617" s="58"/>
    </row>
    <row r="4618">
      <c r="N4618" s="58"/>
      <c r="O4618" s="58"/>
      <c r="P4618" s="58"/>
      <c r="T4618" s="58"/>
    </row>
    <row r="4619">
      <c r="N4619" s="58"/>
      <c r="O4619" s="58"/>
      <c r="P4619" s="58"/>
      <c r="T4619" s="58"/>
    </row>
    <row r="4620">
      <c r="N4620" s="58"/>
      <c r="O4620" s="58"/>
      <c r="P4620" s="58"/>
      <c r="T4620" s="58"/>
    </row>
    <row r="4621">
      <c r="N4621" s="58"/>
      <c r="O4621" s="58"/>
      <c r="P4621" s="58"/>
      <c r="T4621" s="58"/>
    </row>
    <row r="4622">
      <c r="N4622" s="58"/>
      <c r="O4622" s="58"/>
      <c r="P4622" s="58"/>
      <c r="T4622" s="58"/>
    </row>
    <row r="4623">
      <c r="N4623" s="58"/>
      <c r="O4623" s="58"/>
      <c r="P4623" s="58"/>
      <c r="T4623" s="58"/>
    </row>
    <row r="4624">
      <c r="N4624" s="58"/>
      <c r="O4624" s="58"/>
      <c r="P4624" s="58"/>
      <c r="T4624" s="58"/>
    </row>
    <row r="4625">
      <c r="N4625" s="58"/>
      <c r="O4625" s="58"/>
      <c r="P4625" s="58"/>
      <c r="T4625" s="58"/>
    </row>
    <row r="4626">
      <c r="N4626" s="58"/>
      <c r="O4626" s="58"/>
      <c r="P4626" s="58"/>
      <c r="T4626" s="58"/>
    </row>
    <row r="4627">
      <c r="N4627" s="58"/>
      <c r="O4627" s="58"/>
      <c r="P4627" s="58"/>
      <c r="T4627" s="58"/>
    </row>
    <row r="4628">
      <c r="N4628" s="58"/>
      <c r="O4628" s="58"/>
      <c r="P4628" s="58"/>
      <c r="T4628" s="58"/>
    </row>
    <row r="4629">
      <c r="N4629" s="58"/>
      <c r="O4629" s="58"/>
      <c r="P4629" s="58"/>
      <c r="T4629" s="58"/>
    </row>
    <row r="4630">
      <c r="N4630" s="58"/>
      <c r="O4630" s="58"/>
      <c r="P4630" s="58"/>
      <c r="T4630" s="58"/>
    </row>
    <row r="4631">
      <c r="N4631" s="58"/>
      <c r="O4631" s="58"/>
      <c r="P4631" s="58"/>
      <c r="T4631" s="58"/>
    </row>
    <row r="4632">
      <c r="N4632" s="58"/>
      <c r="O4632" s="58"/>
      <c r="P4632" s="58"/>
      <c r="T4632" s="58"/>
    </row>
    <row r="4633">
      <c r="N4633" s="58"/>
      <c r="O4633" s="58"/>
      <c r="P4633" s="58"/>
      <c r="T4633" s="58"/>
    </row>
    <row r="4634">
      <c r="N4634" s="58"/>
      <c r="O4634" s="58"/>
      <c r="P4634" s="58"/>
      <c r="T4634" s="58"/>
    </row>
    <row r="4635">
      <c r="N4635" s="58"/>
      <c r="O4635" s="58"/>
      <c r="P4635" s="58"/>
      <c r="T4635" s="58"/>
    </row>
    <row r="4636">
      <c r="N4636" s="58"/>
      <c r="O4636" s="58"/>
      <c r="P4636" s="58"/>
      <c r="T4636" s="58"/>
    </row>
    <row r="4637">
      <c r="N4637" s="58"/>
      <c r="O4637" s="58"/>
      <c r="P4637" s="58"/>
      <c r="T4637" s="58"/>
    </row>
    <row r="4638">
      <c r="N4638" s="58"/>
      <c r="O4638" s="58"/>
      <c r="P4638" s="58"/>
      <c r="T4638" s="58"/>
    </row>
    <row r="4639">
      <c r="N4639" s="58"/>
      <c r="O4639" s="58"/>
      <c r="P4639" s="58"/>
      <c r="T4639" s="58"/>
    </row>
    <row r="4640">
      <c r="N4640" s="58"/>
      <c r="O4640" s="58"/>
      <c r="P4640" s="58"/>
      <c r="T4640" s="58"/>
    </row>
    <row r="4641">
      <c r="N4641" s="58"/>
      <c r="O4641" s="58"/>
      <c r="P4641" s="58"/>
      <c r="T4641" s="58"/>
    </row>
    <row r="4642">
      <c r="N4642" s="58"/>
      <c r="O4642" s="58"/>
      <c r="P4642" s="58"/>
      <c r="T4642" s="58"/>
    </row>
    <row r="4643">
      <c r="N4643" s="58"/>
      <c r="O4643" s="58"/>
      <c r="P4643" s="58"/>
      <c r="T4643" s="58"/>
    </row>
    <row r="4644">
      <c r="N4644" s="58"/>
      <c r="O4644" s="58"/>
      <c r="P4644" s="58"/>
      <c r="T4644" s="58"/>
    </row>
    <row r="4645">
      <c r="N4645" s="58"/>
      <c r="O4645" s="58"/>
      <c r="P4645" s="58"/>
      <c r="T4645" s="58"/>
    </row>
    <row r="4646">
      <c r="N4646" s="58"/>
      <c r="O4646" s="58"/>
      <c r="P4646" s="58"/>
      <c r="T4646" s="58"/>
    </row>
    <row r="4647">
      <c r="N4647" s="58"/>
      <c r="O4647" s="58"/>
      <c r="P4647" s="58"/>
      <c r="T4647" s="58"/>
    </row>
    <row r="4648">
      <c r="N4648" s="58"/>
      <c r="O4648" s="58"/>
      <c r="P4648" s="58"/>
      <c r="T4648" s="58"/>
    </row>
    <row r="4649">
      <c r="N4649" s="58"/>
      <c r="O4649" s="58"/>
      <c r="P4649" s="58"/>
      <c r="T4649" s="58"/>
    </row>
    <row r="4650">
      <c r="N4650" s="58"/>
      <c r="O4650" s="58"/>
      <c r="P4650" s="58"/>
      <c r="T4650" s="58"/>
    </row>
    <row r="4651">
      <c r="N4651" s="58"/>
      <c r="O4651" s="58"/>
      <c r="P4651" s="58"/>
      <c r="T4651" s="58"/>
    </row>
    <row r="4652">
      <c r="N4652" s="58"/>
      <c r="O4652" s="58"/>
      <c r="P4652" s="58"/>
      <c r="T4652" s="58"/>
    </row>
    <row r="4653">
      <c r="N4653" s="58"/>
      <c r="O4653" s="58"/>
      <c r="P4653" s="58"/>
      <c r="T4653" s="58"/>
    </row>
    <row r="4654">
      <c r="N4654" s="58"/>
      <c r="O4654" s="58"/>
      <c r="P4654" s="58"/>
      <c r="T4654" s="58"/>
    </row>
    <row r="4655">
      <c r="N4655" s="58"/>
      <c r="O4655" s="58"/>
      <c r="P4655" s="58"/>
      <c r="T4655" s="58"/>
    </row>
    <row r="4656">
      <c r="N4656" s="58"/>
      <c r="O4656" s="58"/>
      <c r="P4656" s="58"/>
      <c r="T4656" s="58"/>
    </row>
    <row r="4657">
      <c r="N4657" s="58"/>
      <c r="O4657" s="58"/>
      <c r="P4657" s="58"/>
      <c r="T4657" s="58"/>
    </row>
    <row r="4658">
      <c r="N4658" s="58"/>
      <c r="O4658" s="58"/>
      <c r="P4658" s="58"/>
      <c r="T4658" s="58"/>
    </row>
    <row r="4659">
      <c r="N4659" s="58"/>
      <c r="O4659" s="58"/>
      <c r="P4659" s="58"/>
      <c r="T4659" s="58"/>
    </row>
    <row r="4660">
      <c r="N4660" s="58"/>
      <c r="O4660" s="58"/>
      <c r="P4660" s="58"/>
      <c r="T4660" s="58"/>
    </row>
    <row r="4661">
      <c r="N4661" s="58"/>
      <c r="O4661" s="58"/>
      <c r="P4661" s="58"/>
      <c r="T4661" s="58"/>
    </row>
    <row r="4662">
      <c r="N4662" s="58"/>
      <c r="O4662" s="58"/>
      <c r="P4662" s="58"/>
      <c r="T4662" s="58"/>
    </row>
    <row r="4663">
      <c r="N4663" s="58"/>
      <c r="O4663" s="58"/>
      <c r="P4663" s="58"/>
      <c r="T4663" s="58"/>
    </row>
    <row r="4664">
      <c r="N4664" s="58"/>
      <c r="O4664" s="58"/>
      <c r="P4664" s="58"/>
      <c r="T4664" s="58"/>
    </row>
    <row r="4665">
      <c r="N4665" s="58"/>
      <c r="O4665" s="58"/>
      <c r="P4665" s="58"/>
      <c r="T4665" s="58"/>
    </row>
    <row r="4666">
      <c r="N4666" s="58"/>
      <c r="O4666" s="58"/>
      <c r="P4666" s="58"/>
      <c r="T4666" s="58"/>
    </row>
    <row r="4667">
      <c r="N4667" s="58"/>
      <c r="O4667" s="58"/>
      <c r="P4667" s="58"/>
      <c r="T4667" s="58"/>
    </row>
    <row r="4668">
      <c r="N4668" s="58"/>
      <c r="O4668" s="58"/>
      <c r="P4668" s="58"/>
      <c r="T4668" s="58"/>
    </row>
    <row r="4669">
      <c r="N4669" s="58"/>
      <c r="O4669" s="58"/>
      <c r="P4669" s="58"/>
      <c r="T4669" s="58"/>
    </row>
    <row r="4670">
      <c r="N4670" s="58"/>
      <c r="O4670" s="58"/>
      <c r="P4670" s="58"/>
      <c r="T4670" s="58"/>
    </row>
    <row r="4671">
      <c r="N4671" s="58"/>
      <c r="O4671" s="58"/>
      <c r="P4671" s="58"/>
      <c r="T4671" s="58"/>
    </row>
    <row r="4672">
      <c r="N4672" s="58"/>
      <c r="O4672" s="58"/>
      <c r="P4672" s="58"/>
      <c r="T4672" s="58"/>
    </row>
    <row r="4673">
      <c r="N4673" s="58"/>
      <c r="O4673" s="58"/>
      <c r="P4673" s="58"/>
      <c r="T4673" s="58"/>
    </row>
    <row r="4674">
      <c r="N4674" s="58"/>
      <c r="O4674" s="58"/>
      <c r="P4674" s="58"/>
      <c r="T4674" s="58"/>
    </row>
    <row r="4675">
      <c r="N4675" s="58"/>
      <c r="O4675" s="58"/>
      <c r="P4675" s="58"/>
      <c r="T4675" s="58"/>
    </row>
    <row r="4676">
      <c r="N4676" s="58"/>
      <c r="O4676" s="58"/>
      <c r="P4676" s="58"/>
      <c r="T4676" s="58"/>
    </row>
    <row r="4677">
      <c r="N4677" s="58"/>
      <c r="O4677" s="58"/>
      <c r="P4677" s="58"/>
      <c r="T4677" s="58"/>
    </row>
    <row r="4678">
      <c r="N4678" s="58"/>
      <c r="O4678" s="58"/>
      <c r="P4678" s="58"/>
      <c r="T4678" s="58"/>
    </row>
    <row r="4679">
      <c r="N4679" s="58"/>
      <c r="O4679" s="58"/>
      <c r="P4679" s="58"/>
      <c r="T4679" s="58"/>
    </row>
    <row r="4680">
      <c r="N4680" s="58"/>
      <c r="O4680" s="58"/>
      <c r="P4680" s="58"/>
      <c r="T4680" s="58"/>
    </row>
    <row r="4681">
      <c r="N4681" s="58"/>
      <c r="O4681" s="58"/>
      <c r="P4681" s="58"/>
      <c r="T4681" s="58"/>
    </row>
    <row r="4682">
      <c r="N4682" s="58"/>
      <c r="O4682" s="58"/>
      <c r="P4682" s="58"/>
      <c r="T4682" s="58"/>
    </row>
    <row r="4683">
      <c r="N4683" s="58"/>
      <c r="O4683" s="58"/>
      <c r="P4683" s="58"/>
      <c r="T4683" s="58"/>
    </row>
    <row r="4684">
      <c r="N4684" s="58"/>
      <c r="O4684" s="58"/>
      <c r="P4684" s="58"/>
      <c r="T4684" s="58"/>
    </row>
    <row r="4685">
      <c r="N4685" s="58"/>
      <c r="O4685" s="58"/>
      <c r="P4685" s="58"/>
      <c r="T4685" s="58"/>
    </row>
    <row r="4686">
      <c r="N4686" s="58"/>
      <c r="O4686" s="58"/>
      <c r="P4686" s="58"/>
      <c r="T4686" s="58"/>
    </row>
    <row r="4687">
      <c r="N4687" s="58"/>
      <c r="O4687" s="58"/>
      <c r="P4687" s="58"/>
      <c r="T4687" s="58"/>
    </row>
    <row r="4688">
      <c r="N4688" s="58"/>
      <c r="O4688" s="58"/>
      <c r="P4688" s="58"/>
      <c r="T4688" s="58"/>
    </row>
    <row r="4689">
      <c r="N4689" s="58"/>
      <c r="O4689" s="58"/>
      <c r="P4689" s="58"/>
      <c r="T4689" s="58"/>
    </row>
    <row r="4690">
      <c r="N4690" s="58"/>
      <c r="O4690" s="58"/>
      <c r="P4690" s="58"/>
      <c r="T4690" s="58"/>
    </row>
    <row r="4691">
      <c r="N4691" s="58"/>
      <c r="O4691" s="58"/>
      <c r="P4691" s="58"/>
      <c r="T4691" s="58"/>
    </row>
    <row r="4692">
      <c r="N4692" s="58"/>
      <c r="O4692" s="58"/>
      <c r="P4692" s="58"/>
      <c r="T4692" s="58"/>
    </row>
    <row r="4693">
      <c r="N4693" s="58"/>
      <c r="O4693" s="58"/>
      <c r="P4693" s="58"/>
      <c r="T4693" s="58"/>
    </row>
    <row r="4694">
      <c r="N4694" s="58"/>
      <c r="O4694" s="58"/>
      <c r="P4694" s="58"/>
      <c r="T4694" s="58"/>
    </row>
    <row r="4695">
      <c r="N4695" s="58"/>
      <c r="O4695" s="58"/>
      <c r="P4695" s="58"/>
      <c r="T4695" s="58"/>
    </row>
    <row r="4696">
      <c r="N4696" s="58"/>
      <c r="O4696" s="58"/>
      <c r="P4696" s="58"/>
      <c r="T4696" s="58"/>
    </row>
    <row r="4697">
      <c r="N4697" s="58"/>
      <c r="O4697" s="58"/>
      <c r="P4697" s="58"/>
      <c r="T4697" s="58"/>
    </row>
    <row r="4698">
      <c r="N4698" s="58"/>
      <c r="O4698" s="58"/>
      <c r="P4698" s="58"/>
      <c r="T4698" s="58"/>
    </row>
    <row r="4699">
      <c r="N4699" s="58"/>
      <c r="O4699" s="58"/>
      <c r="P4699" s="58"/>
      <c r="T4699" s="58"/>
    </row>
    <row r="4700">
      <c r="N4700" s="58"/>
      <c r="O4700" s="58"/>
      <c r="P4700" s="58"/>
      <c r="T4700" s="58"/>
    </row>
    <row r="4701">
      <c r="N4701" s="58"/>
      <c r="O4701" s="58"/>
      <c r="P4701" s="58"/>
      <c r="T4701" s="58"/>
    </row>
    <row r="4702">
      <c r="N4702" s="58"/>
      <c r="O4702" s="58"/>
      <c r="P4702" s="58"/>
      <c r="T4702" s="58"/>
    </row>
    <row r="4703">
      <c r="N4703" s="58"/>
      <c r="O4703" s="58"/>
      <c r="P4703" s="58"/>
      <c r="T4703" s="58"/>
    </row>
    <row r="4704">
      <c r="N4704" s="58"/>
      <c r="O4704" s="58"/>
      <c r="P4704" s="58"/>
      <c r="T4704" s="58"/>
    </row>
    <row r="4705">
      <c r="N4705" s="58"/>
      <c r="O4705" s="58"/>
      <c r="P4705" s="58"/>
      <c r="T4705" s="58"/>
    </row>
    <row r="4706">
      <c r="N4706" s="58"/>
      <c r="O4706" s="58"/>
      <c r="P4706" s="58"/>
      <c r="T4706" s="58"/>
    </row>
    <row r="4707">
      <c r="N4707" s="58"/>
      <c r="O4707" s="58"/>
      <c r="P4707" s="58"/>
      <c r="T4707" s="58"/>
    </row>
    <row r="4708">
      <c r="N4708" s="58"/>
      <c r="O4708" s="58"/>
      <c r="P4708" s="58"/>
      <c r="T4708" s="58"/>
    </row>
    <row r="4709">
      <c r="N4709" s="58"/>
      <c r="O4709" s="58"/>
      <c r="P4709" s="58"/>
      <c r="T4709" s="58"/>
    </row>
    <row r="4710">
      <c r="N4710" s="58"/>
      <c r="O4710" s="58"/>
      <c r="P4710" s="58"/>
      <c r="T4710" s="58"/>
    </row>
    <row r="4711">
      <c r="N4711" s="58"/>
      <c r="O4711" s="58"/>
      <c r="P4711" s="58"/>
      <c r="T4711" s="58"/>
    </row>
    <row r="4712">
      <c r="N4712" s="58"/>
      <c r="O4712" s="58"/>
      <c r="P4712" s="58"/>
      <c r="T4712" s="58"/>
    </row>
    <row r="4713">
      <c r="N4713" s="58"/>
      <c r="O4713" s="58"/>
      <c r="P4713" s="58"/>
      <c r="T4713" s="58"/>
    </row>
    <row r="4714">
      <c r="N4714" s="58"/>
      <c r="O4714" s="58"/>
      <c r="P4714" s="58"/>
      <c r="T4714" s="58"/>
    </row>
    <row r="4715">
      <c r="N4715" s="58"/>
      <c r="O4715" s="58"/>
      <c r="P4715" s="58"/>
      <c r="T4715" s="58"/>
    </row>
    <row r="4716">
      <c r="N4716" s="58"/>
      <c r="O4716" s="58"/>
      <c r="P4716" s="58"/>
      <c r="T4716" s="58"/>
    </row>
    <row r="4717">
      <c r="N4717" s="58"/>
      <c r="O4717" s="58"/>
      <c r="P4717" s="58"/>
      <c r="T4717" s="58"/>
    </row>
    <row r="4718">
      <c r="N4718" s="58"/>
      <c r="O4718" s="58"/>
      <c r="P4718" s="58"/>
      <c r="T4718" s="58"/>
    </row>
    <row r="4719">
      <c r="N4719" s="58"/>
      <c r="O4719" s="58"/>
      <c r="P4719" s="58"/>
      <c r="T4719" s="58"/>
    </row>
    <row r="4720">
      <c r="N4720" s="58"/>
      <c r="O4720" s="58"/>
      <c r="P4720" s="58"/>
      <c r="T4720" s="58"/>
    </row>
    <row r="4721">
      <c r="N4721" s="58"/>
      <c r="O4721" s="58"/>
      <c r="P4721" s="58"/>
      <c r="T4721" s="58"/>
    </row>
    <row r="4722">
      <c r="N4722" s="58"/>
      <c r="O4722" s="58"/>
      <c r="P4722" s="58"/>
      <c r="T4722" s="58"/>
    </row>
    <row r="4723">
      <c r="N4723" s="58"/>
      <c r="O4723" s="58"/>
      <c r="P4723" s="58"/>
      <c r="T4723" s="58"/>
    </row>
    <row r="4724">
      <c r="N4724" s="58"/>
      <c r="O4724" s="58"/>
      <c r="P4724" s="58"/>
      <c r="T4724" s="58"/>
    </row>
    <row r="4725">
      <c r="N4725" s="58"/>
      <c r="O4725" s="58"/>
      <c r="P4725" s="58"/>
      <c r="T4725" s="58"/>
    </row>
    <row r="4726">
      <c r="N4726" s="58"/>
      <c r="O4726" s="58"/>
      <c r="P4726" s="58"/>
      <c r="T4726" s="58"/>
    </row>
    <row r="4727">
      <c r="N4727" s="58"/>
      <c r="O4727" s="58"/>
      <c r="P4727" s="58"/>
      <c r="T4727" s="58"/>
    </row>
    <row r="4728">
      <c r="N4728" s="58"/>
      <c r="O4728" s="58"/>
      <c r="P4728" s="58"/>
      <c r="T4728" s="58"/>
    </row>
    <row r="4729">
      <c r="N4729" s="58"/>
      <c r="O4729" s="58"/>
      <c r="P4729" s="58"/>
      <c r="T4729" s="58"/>
    </row>
    <row r="4730">
      <c r="N4730" s="58"/>
      <c r="O4730" s="58"/>
      <c r="P4730" s="58"/>
      <c r="T4730" s="58"/>
    </row>
    <row r="4731">
      <c r="N4731" s="58"/>
      <c r="O4731" s="58"/>
      <c r="P4731" s="58"/>
      <c r="T4731" s="58"/>
    </row>
    <row r="4732">
      <c r="N4732" s="58"/>
      <c r="O4732" s="58"/>
      <c r="P4732" s="58"/>
      <c r="T4732" s="58"/>
    </row>
    <row r="4733">
      <c r="N4733" s="58"/>
      <c r="O4733" s="58"/>
      <c r="P4733" s="58"/>
      <c r="T4733" s="58"/>
    </row>
    <row r="4734">
      <c r="N4734" s="58"/>
      <c r="O4734" s="58"/>
      <c r="P4734" s="58"/>
      <c r="T4734" s="58"/>
    </row>
    <row r="4735">
      <c r="N4735" s="58"/>
      <c r="O4735" s="58"/>
      <c r="P4735" s="58"/>
      <c r="T4735" s="58"/>
    </row>
    <row r="4736">
      <c r="N4736" s="58"/>
      <c r="O4736" s="58"/>
      <c r="P4736" s="58"/>
      <c r="T4736" s="58"/>
    </row>
    <row r="4737">
      <c r="N4737" s="58"/>
      <c r="O4737" s="58"/>
      <c r="P4737" s="58"/>
      <c r="T4737" s="58"/>
    </row>
    <row r="4738">
      <c r="N4738" s="58"/>
      <c r="O4738" s="58"/>
      <c r="P4738" s="58"/>
      <c r="T4738" s="58"/>
    </row>
    <row r="4739">
      <c r="N4739" s="58"/>
      <c r="O4739" s="58"/>
      <c r="P4739" s="58"/>
      <c r="T4739" s="58"/>
    </row>
    <row r="4740">
      <c r="N4740" s="58"/>
      <c r="O4740" s="58"/>
      <c r="P4740" s="58"/>
      <c r="T4740" s="58"/>
    </row>
    <row r="4741">
      <c r="N4741" s="58"/>
      <c r="O4741" s="58"/>
      <c r="P4741" s="58"/>
      <c r="T4741" s="58"/>
    </row>
    <row r="4742">
      <c r="N4742" s="58"/>
      <c r="O4742" s="58"/>
      <c r="P4742" s="58"/>
      <c r="T4742" s="58"/>
    </row>
    <row r="4743">
      <c r="N4743" s="58"/>
      <c r="O4743" s="58"/>
      <c r="P4743" s="58"/>
      <c r="T4743" s="58"/>
    </row>
    <row r="4744">
      <c r="N4744" s="58"/>
      <c r="O4744" s="58"/>
      <c r="P4744" s="58"/>
      <c r="T4744" s="58"/>
    </row>
    <row r="4745">
      <c r="N4745" s="58"/>
      <c r="O4745" s="58"/>
      <c r="P4745" s="58"/>
      <c r="T4745" s="58"/>
    </row>
    <row r="4746">
      <c r="N4746" s="58"/>
      <c r="O4746" s="58"/>
      <c r="P4746" s="58"/>
      <c r="T4746" s="58"/>
    </row>
    <row r="4747">
      <c r="N4747" s="58"/>
      <c r="O4747" s="58"/>
      <c r="P4747" s="58"/>
      <c r="T4747" s="58"/>
    </row>
    <row r="4748">
      <c r="N4748" s="58"/>
      <c r="O4748" s="58"/>
      <c r="P4748" s="58"/>
      <c r="T4748" s="58"/>
    </row>
    <row r="4749">
      <c r="N4749" s="58"/>
      <c r="O4749" s="58"/>
      <c r="P4749" s="58"/>
      <c r="T4749" s="58"/>
    </row>
    <row r="4750">
      <c r="N4750" s="58"/>
      <c r="O4750" s="58"/>
      <c r="P4750" s="58"/>
      <c r="T4750" s="58"/>
    </row>
    <row r="4751">
      <c r="N4751" s="58"/>
      <c r="O4751" s="58"/>
      <c r="P4751" s="58"/>
      <c r="T4751" s="58"/>
    </row>
    <row r="4752">
      <c r="N4752" s="58"/>
      <c r="O4752" s="58"/>
      <c r="P4752" s="58"/>
      <c r="T4752" s="58"/>
    </row>
    <row r="4753">
      <c r="N4753" s="58"/>
      <c r="O4753" s="58"/>
      <c r="P4753" s="58"/>
      <c r="T4753" s="58"/>
    </row>
    <row r="4754">
      <c r="N4754" s="58"/>
      <c r="O4754" s="58"/>
      <c r="P4754" s="58"/>
      <c r="T4754" s="58"/>
    </row>
    <row r="4755">
      <c r="N4755" s="58"/>
      <c r="O4755" s="58"/>
      <c r="P4755" s="58"/>
      <c r="T4755" s="58"/>
    </row>
    <row r="4756">
      <c r="N4756" s="58"/>
      <c r="O4756" s="58"/>
      <c r="P4756" s="58"/>
      <c r="T4756" s="58"/>
    </row>
    <row r="4757">
      <c r="N4757" s="58"/>
      <c r="O4757" s="58"/>
      <c r="P4757" s="58"/>
      <c r="T4757" s="58"/>
    </row>
    <row r="4758">
      <c r="N4758" s="58"/>
      <c r="O4758" s="58"/>
      <c r="P4758" s="58"/>
      <c r="T4758" s="58"/>
    </row>
    <row r="4759">
      <c r="N4759" s="58"/>
      <c r="O4759" s="58"/>
      <c r="P4759" s="58"/>
      <c r="T4759" s="58"/>
    </row>
    <row r="4760">
      <c r="N4760" s="58"/>
      <c r="O4760" s="58"/>
      <c r="P4760" s="58"/>
      <c r="T4760" s="58"/>
    </row>
    <row r="4761">
      <c r="N4761" s="58"/>
      <c r="O4761" s="58"/>
      <c r="P4761" s="58"/>
      <c r="T4761" s="58"/>
    </row>
    <row r="4762">
      <c r="N4762" s="58"/>
      <c r="O4762" s="58"/>
      <c r="P4762" s="58"/>
      <c r="T4762" s="58"/>
    </row>
    <row r="4763">
      <c r="N4763" s="58"/>
      <c r="O4763" s="58"/>
      <c r="P4763" s="58"/>
      <c r="T4763" s="58"/>
    </row>
    <row r="4764">
      <c r="N4764" s="58"/>
      <c r="O4764" s="58"/>
      <c r="P4764" s="58"/>
      <c r="T4764" s="58"/>
    </row>
    <row r="4765">
      <c r="N4765" s="58"/>
      <c r="O4765" s="58"/>
      <c r="P4765" s="58"/>
      <c r="T4765" s="58"/>
    </row>
    <row r="4766">
      <c r="N4766" s="58"/>
      <c r="O4766" s="58"/>
      <c r="P4766" s="58"/>
      <c r="T4766" s="58"/>
    </row>
    <row r="4767">
      <c r="N4767" s="58"/>
      <c r="O4767" s="58"/>
      <c r="P4767" s="58"/>
      <c r="T4767" s="58"/>
    </row>
    <row r="4768">
      <c r="N4768" s="58"/>
      <c r="O4768" s="58"/>
      <c r="P4768" s="58"/>
      <c r="T4768" s="58"/>
    </row>
    <row r="4769">
      <c r="N4769" s="58"/>
      <c r="O4769" s="58"/>
      <c r="P4769" s="58"/>
      <c r="T4769" s="58"/>
    </row>
    <row r="4770">
      <c r="N4770" s="58"/>
      <c r="O4770" s="58"/>
      <c r="P4770" s="58"/>
      <c r="T4770" s="58"/>
    </row>
    <row r="4771">
      <c r="N4771" s="58"/>
      <c r="O4771" s="58"/>
      <c r="P4771" s="58"/>
      <c r="T4771" s="58"/>
    </row>
    <row r="4772">
      <c r="N4772" s="58"/>
      <c r="O4772" s="58"/>
      <c r="P4772" s="58"/>
      <c r="T4772" s="58"/>
    </row>
    <row r="4773">
      <c r="N4773" s="58"/>
      <c r="O4773" s="58"/>
      <c r="P4773" s="58"/>
      <c r="T4773" s="58"/>
    </row>
    <row r="4774">
      <c r="N4774" s="58"/>
      <c r="O4774" s="58"/>
      <c r="P4774" s="58"/>
      <c r="T4774" s="58"/>
    </row>
    <row r="4775">
      <c r="N4775" s="58"/>
      <c r="O4775" s="58"/>
      <c r="P4775" s="58"/>
      <c r="T4775" s="58"/>
    </row>
    <row r="4776">
      <c r="N4776" s="58"/>
      <c r="O4776" s="58"/>
      <c r="P4776" s="58"/>
      <c r="T4776" s="58"/>
    </row>
    <row r="4777">
      <c r="N4777" s="58"/>
      <c r="O4777" s="58"/>
      <c r="P4777" s="58"/>
      <c r="T4777" s="58"/>
    </row>
    <row r="4778">
      <c r="N4778" s="58"/>
      <c r="O4778" s="58"/>
      <c r="P4778" s="58"/>
      <c r="T4778" s="58"/>
    </row>
    <row r="4779">
      <c r="N4779" s="58"/>
      <c r="O4779" s="58"/>
      <c r="P4779" s="58"/>
      <c r="T4779" s="58"/>
    </row>
    <row r="4780">
      <c r="N4780" s="58"/>
      <c r="O4780" s="58"/>
      <c r="P4780" s="58"/>
      <c r="T4780" s="58"/>
    </row>
    <row r="4781">
      <c r="N4781" s="58"/>
      <c r="O4781" s="58"/>
      <c r="P4781" s="58"/>
      <c r="T4781" s="58"/>
    </row>
    <row r="4782">
      <c r="N4782" s="58"/>
      <c r="O4782" s="58"/>
      <c r="P4782" s="58"/>
      <c r="T4782" s="58"/>
    </row>
    <row r="4783">
      <c r="N4783" s="58"/>
      <c r="O4783" s="58"/>
      <c r="P4783" s="58"/>
      <c r="T4783" s="58"/>
    </row>
    <row r="4784">
      <c r="N4784" s="58"/>
      <c r="O4784" s="58"/>
      <c r="P4784" s="58"/>
      <c r="T4784" s="58"/>
    </row>
    <row r="4785">
      <c r="N4785" s="58"/>
      <c r="O4785" s="58"/>
      <c r="P4785" s="58"/>
      <c r="T4785" s="58"/>
    </row>
    <row r="4786">
      <c r="N4786" s="58"/>
      <c r="O4786" s="58"/>
      <c r="P4786" s="58"/>
      <c r="T4786" s="58"/>
    </row>
    <row r="4787">
      <c r="N4787" s="58"/>
      <c r="O4787" s="58"/>
      <c r="P4787" s="58"/>
      <c r="T4787" s="58"/>
    </row>
    <row r="4788">
      <c r="N4788" s="58"/>
      <c r="O4788" s="58"/>
      <c r="P4788" s="58"/>
      <c r="T4788" s="58"/>
    </row>
    <row r="4789">
      <c r="N4789" s="58"/>
      <c r="O4789" s="58"/>
      <c r="P4789" s="58"/>
      <c r="T4789" s="58"/>
    </row>
    <row r="4790">
      <c r="N4790" s="58"/>
      <c r="O4790" s="58"/>
      <c r="P4790" s="58"/>
      <c r="T4790" s="58"/>
    </row>
    <row r="4791">
      <c r="N4791" s="58"/>
      <c r="O4791" s="58"/>
      <c r="P4791" s="58"/>
      <c r="T4791" s="58"/>
    </row>
    <row r="4792">
      <c r="N4792" s="58"/>
      <c r="O4792" s="58"/>
      <c r="P4792" s="58"/>
      <c r="T4792" s="58"/>
    </row>
    <row r="4793">
      <c r="N4793" s="58"/>
      <c r="O4793" s="58"/>
      <c r="P4793" s="58"/>
      <c r="T4793" s="58"/>
    </row>
    <row r="4794">
      <c r="N4794" s="58"/>
      <c r="O4794" s="58"/>
      <c r="P4794" s="58"/>
      <c r="T4794" s="58"/>
    </row>
    <row r="4795">
      <c r="N4795" s="58"/>
      <c r="O4795" s="58"/>
      <c r="P4795" s="58"/>
      <c r="T4795" s="58"/>
    </row>
    <row r="4796">
      <c r="N4796" s="58"/>
      <c r="O4796" s="58"/>
      <c r="P4796" s="58"/>
      <c r="T4796" s="58"/>
    </row>
    <row r="4797">
      <c r="N4797" s="58"/>
      <c r="O4797" s="58"/>
      <c r="P4797" s="58"/>
      <c r="T4797" s="58"/>
    </row>
    <row r="4798">
      <c r="N4798" s="58"/>
      <c r="O4798" s="58"/>
      <c r="P4798" s="58"/>
      <c r="T4798" s="58"/>
    </row>
    <row r="4799">
      <c r="N4799" s="58"/>
      <c r="O4799" s="58"/>
      <c r="P4799" s="58"/>
      <c r="T4799" s="58"/>
    </row>
    <row r="4800">
      <c r="N4800" s="58"/>
      <c r="O4800" s="58"/>
      <c r="P4800" s="58"/>
      <c r="T4800" s="58"/>
    </row>
    <row r="4801">
      <c r="N4801" s="58"/>
      <c r="O4801" s="58"/>
      <c r="P4801" s="58"/>
      <c r="T4801" s="58"/>
    </row>
    <row r="4802">
      <c r="N4802" s="58"/>
      <c r="O4802" s="58"/>
      <c r="P4802" s="58"/>
      <c r="T4802" s="58"/>
    </row>
    <row r="4803">
      <c r="N4803" s="58"/>
      <c r="O4803" s="58"/>
      <c r="P4803" s="58"/>
      <c r="T4803" s="58"/>
    </row>
    <row r="4804">
      <c r="N4804" s="58"/>
      <c r="O4804" s="58"/>
      <c r="P4804" s="58"/>
      <c r="T4804" s="58"/>
    </row>
    <row r="4805">
      <c r="N4805" s="58"/>
      <c r="O4805" s="58"/>
      <c r="P4805" s="58"/>
      <c r="T4805" s="58"/>
    </row>
    <row r="4806">
      <c r="N4806" s="58"/>
      <c r="O4806" s="58"/>
      <c r="P4806" s="58"/>
      <c r="T4806" s="58"/>
    </row>
    <row r="4807">
      <c r="N4807" s="58"/>
      <c r="O4807" s="58"/>
      <c r="P4807" s="58"/>
      <c r="T4807" s="58"/>
    </row>
    <row r="4808">
      <c r="N4808" s="58"/>
      <c r="O4808" s="58"/>
      <c r="P4808" s="58"/>
      <c r="T4808" s="58"/>
    </row>
    <row r="4809">
      <c r="N4809" s="58"/>
      <c r="O4809" s="58"/>
      <c r="P4809" s="58"/>
      <c r="T4809" s="58"/>
    </row>
    <row r="4810">
      <c r="N4810" s="58"/>
      <c r="O4810" s="58"/>
      <c r="P4810" s="58"/>
      <c r="T4810" s="58"/>
    </row>
    <row r="4811">
      <c r="N4811" s="58"/>
      <c r="O4811" s="58"/>
      <c r="P4811" s="58"/>
      <c r="T4811" s="58"/>
    </row>
    <row r="4812">
      <c r="N4812" s="58"/>
      <c r="O4812" s="58"/>
      <c r="P4812" s="58"/>
      <c r="T4812" s="58"/>
    </row>
    <row r="4813">
      <c r="N4813" s="58"/>
      <c r="O4813" s="58"/>
      <c r="P4813" s="58"/>
      <c r="T4813" s="58"/>
    </row>
    <row r="4814">
      <c r="N4814" s="58"/>
      <c r="O4814" s="58"/>
      <c r="P4814" s="58"/>
      <c r="T4814" s="58"/>
    </row>
    <row r="4815">
      <c r="N4815" s="58"/>
      <c r="O4815" s="58"/>
      <c r="P4815" s="58"/>
      <c r="T4815" s="58"/>
    </row>
    <row r="4816">
      <c r="N4816" s="58"/>
      <c r="O4816" s="58"/>
      <c r="P4816" s="58"/>
      <c r="T4816" s="58"/>
    </row>
    <row r="4817">
      <c r="N4817" s="58"/>
      <c r="O4817" s="58"/>
      <c r="P4817" s="58"/>
      <c r="T4817" s="58"/>
    </row>
    <row r="4818">
      <c r="N4818" s="58"/>
      <c r="O4818" s="58"/>
      <c r="P4818" s="58"/>
      <c r="T4818" s="58"/>
    </row>
    <row r="4819">
      <c r="N4819" s="58"/>
      <c r="O4819" s="58"/>
      <c r="P4819" s="58"/>
      <c r="T4819" s="58"/>
    </row>
    <row r="4820">
      <c r="N4820" s="58"/>
      <c r="O4820" s="58"/>
      <c r="P4820" s="58"/>
      <c r="T4820" s="58"/>
    </row>
    <row r="4821">
      <c r="N4821" s="58"/>
      <c r="O4821" s="58"/>
      <c r="P4821" s="58"/>
      <c r="T4821" s="58"/>
    </row>
    <row r="4822">
      <c r="N4822" s="58"/>
      <c r="O4822" s="58"/>
      <c r="P4822" s="58"/>
      <c r="T4822" s="58"/>
    </row>
    <row r="4823">
      <c r="N4823" s="58"/>
      <c r="O4823" s="58"/>
      <c r="P4823" s="58"/>
      <c r="T4823" s="58"/>
    </row>
    <row r="4824">
      <c r="N4824" s="58"/>
      <c r="O4824" s="58"/>
      <c r="P4824" s="58"/>
      <c r="T4824" s="58"/>
    </row>
    <row r="4825">
      <c r="N4825" s="58"/>
      <c r="O4825" s="58"/>
      <c r="P4825" s="58"/>
      <c r="T4825" s="58"/>
    </row>
    <row r="4826">
      <c r="N4826" s="58"/>
      <c r="O4826" s="58"/>
      <c r="P4826" s="58"/>
      <c r="T4826" s="58"/>
    </row>
    <row r="4827">
      <c r="N4827" s="58"/>
      <c r="O4827" s="58"/>
      <c r="P4827" s="58"/>
      <c r="T4827" s="58"/>
    </row>
    <row r="4828">
      <c r="N4828" s="58"/>
      <c r="O4828" s="58"/>
      <c r="P4828" s="58"/>
      <c r="T4828" s="58"/>
    </row>
    <row r="4829">
      <c r="N4829" s="58"/>
      <c r="O4829" s="58"/>
      <c r="P4829" s="58"/>
      <c r="T4829" s="58"/>
    </row>
    <row r="4830">
      <c r="N4830" s="58"/>
      <c r="O4830" s="58"/>
      <c r="P4830" s="58"/>
      <c r="T4830" s="58"/>
    </row>
    <row r="4831">
      <c r="N4831" s="58"/>
      <c r="O4831" s="58"/>
      <c r="P4831" s="58"/>
      <c r="T4831" s="58"/>
    </row>
    <row r="4832">
      <c r="N4832" s="58"/>
      <c r="O4832" s="58"/>
      <c r="P4832" s="58"/>
      <c r="T4832" s="58"/>
    </row>
    <row r="4833">
      <c r="N4833" s="58"/>
      <c r="O4833" s="58"/>
      <c r="P4833" s="58"/>
      <c r="T4833" s="58"/>
    </row>
    <row r="4834">
      <c r="N4834" s="58"/>
      <c r="O4834" s="58"/>
      <c r="P4834" s="58"/>
      <c r="T4834" s="58"/>
    </row>
    <row r="4835">
      <c r="N4835" s="58"/>
      <c r="O4835" s="58"/>
      <c r="P4835" s="58"/>
      <c r="T4835" s="58"/>
    </row>
    <row r="4836">
      <c r="N4836" s="58"/>
      <c r="O4836" s="58"/>
      <c r="P4836" s="58"/>
      <c r="T4836" s="58"/>
    </row>
    <row r="4837">
      <c r="N4837" s="58"/>
      <c r="O4837" s="58"/>
      <c r="P4837" s="58"/>
      <c r="T4837" s="58"/>
    </row>
    <row r="4838">
      <c r="N4838" s="58"/>
      <c r="O4838" s="58"/>
      <c r="P4838" s="58"/>
      <c r="T4838" s="58"/>
    </row>
    <row r="4839">
      <c r="N4839" s="58"/>
      <c r="O4839" s="58"/>
      <c r="P4839" s="58"/>
      <c r="T4839" s="58"/>
    </row>
    <row r="4840">
      <c r="N4840" s="58"/>
      <c r="O4840" s="58"/>
      <c r="P4840" s="58"/>
      <c r="T4840" s="58"/>
    </row>
    <row r="4841">
      <c r="N4841" s="58"/>
      <c r="O4841" s="58"/>
      <c r="P4841" s="58"/>
      <c r="T4841" s="58"/>
    </row>
    <row r="4842">
      <c r="N4842" s="58"/>
      <c r="O4842" s="58"/>
      <c r="P4842" s="58"/>
      <c r="T4842" s="58"/>
    </row>
    <row r="4843">
      <c r="N4843" s="58"/>
      <c r="O4843" s="58"/>
      <c r="P4843" s="58"/>
      <c r="T4843" s="58"/>
    </row>
    <row r="4844">
      <c r="N4844" s="58"/>
      <c r="O4844" s="58"/>
      <c r="P4844" s="58"/>
      <c r="T4844" s="58"/>
    </row>
    <row r="4845">
      <c r="N4845" s="58"/>
      <c r="O4845" s="58"/>
      <c r="P4845" s="58"/>
      <c r="T4845" s="58"/>
    </row>
    <row r="4846">
      <c r="N4846" s="58"/>
      <c r="O4846" s="58"/>
      <c r="P4846" s="58"/>
      <c r="T4846" s="58"/>
    </row>
    <row r="4847">
      <c r="N4847" s="58"/>
      <c r="O4847" s="58"/>
      <c r="P4847" s="58"/>
      <c r="T4847" s="58"/>
    </row>
    <row r="4848">
      <c r="N4848" s="58"/>
      <c r="O4848" s="58"/>
      <c r="P4848" s="58"/>
      <c r="T4848" s="58"/>
    </row>
    <row r="4849">
      <c r="N4849" s="58"/>
      <c r="O4849" s="58"/>
      <c r="P4849" s="58"/>
      <c r="T4849" s="58"/>
    </row>
    <row r="4850">
      <c r="N4850" s="58"/>
      <c r="O4850" s="58"/>
      <c r="P4850" s="58"/>
      <c r="T4850" s="58"/>
    </row>
    <row r="4851">
      <c r="N4851" s="58"/>
      <c r="O4851" s="58"/>
      <c r="P4851" s="58"/>
      <c r="T4851" s="58"/>
    </row>
    <row r="4852">
      <c r="N4852" s="58"/>
      <c r="O4852" s="58"/>
      <c r="P4852" s="58"/>
      <c r="T4852" s="58"/>
    </row>
    <row r="4853">
      <c r="N4853" s="58"/>
      <c r="O4853" s="58"/>
      <c r="P4853" s="58"/>
      <c r="T4853" s="58"/>
    </row>
    <row r="4854">
      <c r="N4854" s="58"/>
      <c r="O4854" s="58"/>
      <c r="P4854" s="58"/>
      <c r="T4854" s="58"/>
    </row>
    <row r="4855">
      <c r="N4855" s="58"/>
      <c r="O4855" s="58"/>
      <c r="P4855" s="58"/>
      <c r="T4855" s="58"/>
    </row>
    <row r="4856">
      <c r="N4856" s="58"/>
      <c r="O4856" s="58"/>
      <c r="P4856" s="58"/>
      <c r="T4856" s="58"/>
    </row>
    <row r="4857">
      <c r="N4857" s="58"/>
      <c r="O4857" s="58"/>
      <c r="P4857" s="58"/>
      <c r="T4857" s="58"/>
    </row>
    <row r="4858">
      <c r="N4858" s="58"/>
      <c r="O4858" s="58"/>
      <c r="P4858" s="58"/>
      <c r="T4858" s="58"/>
    </row>
    <row r="4859">
      <c r="N4859" s="58"/>
      <c r="O4859" s="58"/>
      <c r="P4859" s="58"/>
      <c r="T4859" s="58"/>
    </row>
    <row r="4860">
      <c r="N4860" s="58"/>
      <c r="O4860" s="58"/>
      <c r="P4860" s="58"/>
      <c r="T4860" s="58"/>
    </row>
    <row r="4861">
      <c r="N4861" s="58"/>
      <c r="O4861" s="58"/>
      <c r="P4861" s="58"/>
      <c r="T4861" s="58"/>
    </row>
    <row r="4862">
      <c r="N4862" s="58"/>
      <c r="O4862" s="58"/>
      <c r="P4862" s="58"/>
      <c r="T4862" s="58"/>
    </row>
    <row r="4863">
      <c r="N4863" s="58"/>
      <c r="O4863" s="58"/>
      <c r="P4863" s="58"/>
      <c r="T4863" s="58"/>
    </row>
    <row r="4864">
      <c r="N4864" s="58"/>
      <c r="O4864" s="58"/>
      <c r="P4864" s="58"/>
      <c r="T4864" s="58"/>
    </row>
    <row r="4865">
      <c r="N4865" s="58"/>
      <c r="O4865" s="58"/>
      <c r="P4865" s="58"/>
      <c r="T4865" s="58"/>
    </row>
    <row r="4866">
      <c r="N4866" s="58"/>
      <c r="O4866" s="58"/>
      <c r="P4866" s="58"/>
      <c r="T4866" s="58"/>
    </row>
    <row r="4867">
      <c r="N4867" s="58"/>
      <c r="O4867" s="58"/>
      <c r="P4867" s="58"/>
      <c r="T4867" s="58"/>
    </row>
    <row r="4868">
      <c r="N4868" s="58"/>
      <c r="O4868" s="58"/>
      <c r="P4868" s="58"/>
      <c r="T4868" s="58"/>
    </row>
    <row r="4869">
      <c r="N4869" s="58"/>
      <c r="O4869" s="58"/>
      <c r="P4869" s="58"/>
      <c r="T4869" s="58"/>
    </row>
    <row r="4870">
      <c r="N4870" s="58"/>
      <c r="O4870" s="58"/>
      <c r="P4870" s="58"/>
      <c r="T4870" s="58"/>
    </row>
    <row r="4871">
      <c r="N4871" s="58"/>
      <c r="O4871" s="58"/>
      <c r="P4871" s="58"/>
      <c r="T4871" s="58"/>
    </row>
    <row r="4872">
      <c r="N4872" s="58"/>
      <c r="O4872" s="58"/>
      <c r="P4872" s="58"/>
      <c r="T4872" s="58"/>
    </row>
    <row r="4873">
      <c r="N4873" s="58"/>
      <c r="O4873" s="58"/>
      <c r="P4873" s="58"/>
      <c r="T4873" s="58"/>
    </row>
    <row r="4874">
      <c r="N4874" s="58"/>
      <c r="O4874" s="58"/>
      <c r="P4874" s="58"/>
      <c r="T4874" s="58"/>
    </row>
    <row r="4875">
      <c r="N4875" s="58"/>
      <c r="O4875" s="58"/>
      <c r="P4875" s="58"/>
      <c r="T4875" s="58"/>
    </row>
    <row r="4876">
      <c r="N4876" s="58"/>
      <c r="O4876" s="58"/>
      <c r="P4876" s="58"/>
      <c r="T4876" s="58"/>
    </row>
    <row r="4877">
      <c r="N4877" s="58"/>
      <c r="O4877" s="58"/>
      <c r="P4877" s="58"/>
      <c r="T4877" s="58"/>
    </row>
    <row r="4878">
      <c r="N4878" s="58"/>
      <c r="O4878" s="58"/>
      <c r="P4878" s="58"/>
      <c r="T4878" s="58"/>
    </row>
    <row r="4879">
      <c r="N4879" s="58"/>
      <c r="O4879" s="58"/>
      <c r="P4879" s="58"/>
      <c r="T4879" s="58"/>
    </row>
    <row r="4880">
      <c r="N4880" s="58"/>
      <c r="O4880" s="58"/>
      <c r="P4880" s="58"/>
      <c r="T4880" s="58"/>
    </row>
    <row r="4881">
      <c r="N4881" s="58"/>
      <c r="O4881" s="58"/>
      <c r="P4881" s="58"/>
      <c r="T4881" s="58"/>
    </row>
    <row r="4882">
      <c r="N4882" s="58"/>
      <c r="O4882" s="58"/>
      <c r="P4882" s="58"/>
      <c r="T4882" s="58"/>
    </row>
    <row r="4883">
      <c r="N4883" s="58"/>
      <c r="O4883" s="58"/>
      <c r="P4883" s="58"/>
      <c r="T4883" s="58"/>
    </row>
    <row r="4884">
      <c r="N4884" s="58"/>
      <c r="O4884" s="58"/>
      <c r="P4884" s="58"/>
      <c r="T4884" s="58"/>
    </row>
    <row r="4885">
      <c r="N4885" s="58"/>
      <c r="O4885" s="58"/>
      <c r="P4885" s="58"/>
      <c r="T4885" s="58"/>
    </row>
    <row r="4886">
      <c r="N4886" s="58"/>
      <c r="O4886" s="58"/>
      <c r="P4886" s="58"/>
      <c r="T4886" s="58"/>
    </row>
    <row r="4887">
      <c r="N4887" s="58"/>
      <c r="O4887" s="58"/>
      <c r="P4887" s="58"/>
      <c r="T4887" s="58"/>
    </row>
    <row r="4888">
      <c r="N4888" s="58"/>
      <c r="O4888" s="58"/>
      <c r="P4888" s="58"/>
      <c r="T4888" s="58"/>
    </row>
    <row r="4889">
      <c r="N4889" s="58"/>
      <c r="O4889" s="58"/>
      <c r="P4889" s="58"/>
      <c r="T4889" s="58"/>
    </row>
    <row r="4890">
      <c r="N4890" s="58"/>
      <c r="O4890" s="58"/>
      <c r="P4890" s="58"/>
      <c r="T4890" s="58"/>
    </row>
    <row r="4891">
      <c r="N4891" s="58"/>
      <c r="O4891" s="58"/>
      <c r="P4891" s="58"/>
      <c r="T4891" s="58"/>
    </row>
    <row r="4892">
      <c r="N4892" s="58"/>
      <c r="O4892" s="58"/>
      <c r="P4892" s="58"/>
      <c r="T4892" s="58"/>
    </row>
    <row r="4893">
      <c r="N4893" s="58"/>
      <c r="O4893" s="58"/>
      <c r="P4893" s="58"/>
      <c r="T4893" s="58"/>
    </row>
    <row r="4894">
      <c r="N4894" s="58"/>
      <c r="O4894" s="58"/>
      <c r="P4894" s="58"/>
      <c r="T4894" s="58"/>
    </row>
    <row r="4895">
      <c r="N4895" s="58"/>
      <c r="O4895" s="58"/>
      <c r="P4895" s="58"/>
      <c r="T4895" s="58"/>
    </row>
    <row r="4896">
      <c r="N4896" s="58"/>
      <c r="O4896" s="58"/>
      <c r="P4896" s="58"/>
      <c r="T4896" s="58"/>
    </row>
    <row r="4897">
      <c r="N4897" s="58"/>
      <c r="O4897" s="58"/>
      <c r="P4897" s="58"/>
      <c r="T4897" s="58"/>
    </row>
    <row r="4898">
      <c r="N4898" s="58"/>
      <c r="O4898" s="58"/>
      <c r="P4898" s="58"/>
      <c r="T4898" s="58"/>
    </row>
    <row r="4899">
      <c r="N4899" s="58"/>
      <c r="O4899" s="58"/>
      <c r="P4899" s="58"/>
      <c r="T4899" s="58"/>
    </row>
    <row r="4900">
      <c r="N4900" s="58"/>
      <c r="O4900" s="58"/>
      <c r="P4900" s="58"/>
      <c r="T4900" s="58"/>
    </row>
    <row r="4901">
      <c r="N4901" s="58"/>
      <c r="O4901" s="58"/>
      <c r="P4901" s="58"/>
      <c r="T4901" s="58"/>
    </row>
    <row r="4902">
      <c r="N4902" s="58"/>
      <c r="O4902" s="58"/>
      <c r="P4902" s="58"/>
      <c r="T4902" s="58"/>
    </row>
    <row r="4903">
      <c r="N4903" s="58"/>
      <c r="O4903" s="58"/>
      <c r="P4903" s="58"/>
      <c r="T4903" s="58"/>
    </row>
    <row r="4904">
      <c r="N4904" s="58"/>
      <c r="O4904" s="58"/>
      <c r="P4904" s="58"/>
      <c r="T4904" s="58"/>
    </row>
    <row r="4905">
      <c r="N4905" s="58"/>
      <c r="O4905" s="58"/>
      <c r="P4905" s="58"/>
      <c r="T4905" s="58"/>
    </row>
    <row r="4906">
      <c r="N4906" s="58"/>
      <c r="O4906" s="58"/>
      <c r="P4906" s="58"/>
      <c r="T4906" s="58"/>
    </row>
    <row r="4907">
      <c r="N4907" s="58"/>
      <c r="O4907" s="58"/>
      <c r="P4907" s="58"/>
      <c r="T4907" s="58"/>
    </row>
    <row r="4908">
      <c r="N4908" s="58"/>
      <c r="O4908" s="58"/>
      <c r="P4908" s="58"/>
      <c r="T4908" s="58"/>
    </row>
    <row r="4909">
      <c r="N4909" s="58"/>
      <c r="O4909" s="58"/>
      <c r="P4909" s="58"/>
      <c r="T4909" s="58"/>
    </row>
    <row r="4910">
      <c r="N4910" s="58"/>
      <c r="O4910" s="58"/>
      <c r="P4910" s="58"/>
      <c r="T4910" s="58"/>
    </row>
    <row r="4911">
      <c r="N4911" s="58"/>
      <c r="O4911" s="58"/>
      <c r="P4911" s="58"/>
      <c r="T4911" s="58"/>
    </row>
    <row r="4912">
      <c r="N4912" s="58"/>
      <c r="O4912" s="58"/>
      <c r="P4912" s="58"/>
      <c r="T4912" s="58"/>
    </row>
    <row r="4913">
      <c r="N4913" s="58"/>
      <c r="O4913" s="58"/>
      <c r="P4913" s="58"/>
      <c r="T4913" s="58"/>
    </row>
    <row r="4914">
      <c r="N4914" s="58"/>
      <c r="O4914" s="58"/>
      <c r="P4914" s="58"/>
      <c r="T4914" s="58"/>
    </row>
    <row r="4915">
      <c r="N4915" s="58"/>
      <c r="O4915" s="58"/>
      <c r="P4915" s="58"/>
      <c r="T4915" s="58"/>
    </row>
    <row r="4916">
      <c r="N4916" s="58"/>
      <c r="O4916" s="58"/>
      <c r="P4916" s="58"/>
      <c r="T4916" s="58"/>
    </row>
    <row r="4917">
      <c r="N4917" s="58"/>
      <c r="O4917" s="58"/>
      <c r="P4917" s="58"/>
      <c r="T4917" s="58"/>
    </row>
    <row r="4918">
      <c r="N4918" s="58"/>
      <c r="O4918" s="58"/>
      <c r="P4918" s="58"/>
      <c r="T4918" s="58"/>
    </row>
    <row r="4919">
      <c r="N4919" s="58"/>
      <c r="O4919" s="58"/>
      <c r="P4919" s="58"/>
      <c r="T4919" s="58"/>
    </row>
    <row r="4920">
      <c r="N4920" s="58"/>
      <c r="O4920" s="58"/>
      <c r="P4920" s="58"/>
      <c r="T4920" s="58"/>
    </row>
    <row r="4921">
      <c r="N4921" s="58"/>
      <c r="O4921" s="58"/>
      <c r="P4921" s="58"/>
      <c r="T4921" s="58"/>
    </row>
    <row r="4922">
      <c r="N4922" s="58"/>
      <c r="O4922" s="58"/>
      <c r="P4922" s="58"/>
      <c r="T4922" s="58"/>
    </row>
    <row r="4923">
      <c r="N4923" s="58"/>
      <c r="O4923" s="58"/>
      <c r="P4923" s="58"/>
      <c r="T4923" s="58"/>
    </row>
    <row r="4924">
      <c r="N4924" s="58"/>
      <c r="O4924" s="58"/>
      <c r="P4924" s="58"/>
      <c r="T4924" s="58"/>
    </row>
    <row r="4925">
      <c r="N4925" s="58"/>
      <c r="O4925" s="58"/>
      <c r="P4925" s="58"/>
      <c r="T4925" s="58"/>
    </row>
    <row r="4926">
      <c r="N4926" s="58"/>
      <c r="O4926" s="58"/>
      <c r="P4926" s="58"/>
      <c r="T4926" s="58"/>
    </row>
    <row r="4927">
      <c r="N4927" s="58"/>
      <c r="O4927" s="58"/>
      <c r="P4927" s="58"/>
      <c r="T4927" s="58"/>
    </row>
    <row r="4928">
      <c r="N4928" s="58"/>
      <c r="O4928" s="58"/>
      <c r="P4928" s="58"/>
      <c r="T4928" s="58"/>
    </row>
    <row r="4929">
      <c r="N4929" s="58"/>
      <c r="O4929" s="58"/>
      <c r="P4929" s="58"/>
      <c r="T4929" s="58"/>
    </row>
    <row r="4930">
      <c r="N4930" s="58"/>
      <c r="O4930" s="58"/>
      <c r="P4930" s="58"/>
      <c r="T4930" s="58"/>
    </row>
    <row r="4931">
      <c r="N4931" s="58"/>
      <c r="O4931" s="58"/>
      <c r="P4931" s="58"/>
      <c r="T4931" s="58"/>
    </row>
    <row r="4932">
      <c r="N4932" s="58"/>
      <c r="O4932" s="58"/>
      <c r="P4932" s="58"/>
      <c r="T4932" s="58"/>
    </row>
    <row r="4933">
      <c r="N4933" s="58"/>
      <c r="O4933" s="58"/>
      <c r="P4933" s="58"/>
      <c r="T4933" s="58"/>
    </row>
    <row r="4934">
      <c r="N4934" s="58"/>
      <c r="O4934" s="58"/>
      <c r="P4934" s="58"/>
      <c r="T4934" s="58"/>
    </row>
    <row r="4935">
      <c r="N4935" s="58"/>
      <c r="O4935" s="58"/>
      <c r="P4935" s="58"/>
      <c r="T4935" s="58"/>
    </row>
    <row r="4936">
      <c r="N4936" s="58"/>
      <c r="O4936" s="58"/>
      <c r="P4936" s="58"/>
      <c r="T4936" s="58"/>
    </row>
    <row r="4937">
      <c r="N4937" s="58"/>
      <c r="O4937" s="58"/>
      <c r="P4937" s="58"/>
      <c r="T4937" s="58"/>
    </row>
    <row r="4938">
      <c r="N4938" s="58"/>
      <c r="O4938" s="58"/>
      <c r="P4938" s="58"/>
      <c r="T4938" s="58"/>
    </row>
    <row r="4939">
      <c r="N4939" s="58"/>
      <c r="O4939" s="58"/>
      <c r="P4939" s="58"/>
      <c r="T4939" s="58"/>
    </row>
    <row r="4940">
      <c r="N4940" s="58"/>
      <c r="O4940" s="58"/>
      <c r="P4940" s="58"/>
      <c r="T4940" s="58"/>
    </row>
    <row r="4941">
      <c r="N4941" s="58"/>
      <c r="O4941" s="58"/>
      <c r="P4941" s="58"/>
      <c r="T4941" s="58"/>
    </row>
    <row r="4942">
      <c r="N4942" s="58"/>
      <c r="O4942" s="58"/>
      <c r="P4942" s="58"/>
      <c r="T4942" s="58"/>
    </row>
    <row r="4943">
      <c r="N4943" s="58"/>
      <c r="O4943" s="58"/>
      <c r="P4943" s="58"/>
      <c r="T4943" s="58"/>
    </row>
    <row r="4944">
      <c r="N4944" s="58"/>
      <c r="O4944" s="58"/>
      <c r="P4944" s="58"/>
      <c r="T4944" s="58"/>
    </row>
    <row r="4945">
      <c r="N4945" s="58"/>
      <c r="O4945" s="58"/>
      <c r="P4945" s="58"/>
      <c r="T4945" s="58"/>
    </row>
    <row r="4946">
      <c r="N4946" s="58"/>
      <c r="O4946" s="58"/>
      <c r="P4946" s="58"/>
      <c r="T4946" s="58"/>
    </row>
    <row r="4947">
      <c r="N4947" s="58"/>
      <c r="O4947" s="58"/>
      <c r="P4947" s="58"/>
      <c r="T4947" s="58"/>
    </row>
    <row r="4948">
      <c r="N4948" s="58"/>
      <c r="O4948" s="58"/>
      <c r="P4948" s="58"/>
      <c r="T4948" s="58"/>
    </row>
    <row r="4949">
      <c r="N4949" s="58"/>
      <c r="O4949" s="58"/>
      <c r="P4949" s="58"/>
      <c r="T4949" s="58"/>
    </row>
    <row r="4950">
      <c r="N4950" s="58"/>
      <c r="O4950" s="58"/>
      <c r="P4950" s="58"/>
      <c r="T4950" s="58"/>
    </row>
    <row r="4951">
      <c r="N4951" s="58"/>
      <c r="O4951" s="58"/>
      <c r="P4951" s="58"/>
      <c r="T4951" s="58"/>
    </row>
    <row r="4952">
      <c r="N4952" s="58"/>
      <c r="O4952" s="58"/>
      <c r="P4952" s="58"/>
      <c r="T4952" s="58"/>
    </row>
    <row r="4953">
      <c r="N4953" s="58"/>
      <c r="O4953" s="58"/>
      <c r="P4953" s="58"/>
      <c r="T4953" s="58"/>
    </row>
    <row r="4954">
      <c r="N4954" s="58"/>
      <c r="O4954" s="58"/>
      <c r="P4954" s="58"/>
      <c r="T4954" s="58"/>
    </row>
    <row r="4955">
      <c r="N4955" s="58"/>
      <c r="O4955" s="58"/>
      <c r="P4955" s="58"/>
      <c r="T4955" s="58"/>
    </row>
    <row r="4956">
      <c r="N4956" s="58"/>
      <c r="O4956" s="58"/>
      <c r="P4956" s="58"/>
      <c r="T4956" s="58"/>
    </row>
    <row r="4957">
      <c r="N4957" s="58"/>
      <c r="O4957" s="58"/>
      <c r="P4957" s="58"/>
      <c r="T4957" s="58"/>
    </row>
    <row r="4958">
      <c r="N4958" s="58"/>
      <c r="O4958" s="58"/>
      <c r="P4958" s="58"/>
      <c r="T4958" s="58"/>
    </row>
    <row r="4959">
      <c r="N4959" s="58"/>
      <c r="O4959" s="58"/>
      <c r="P4959" s="58"/>
      <c r="T4959" s="58"/>
    </row>
    <row r="4960">
      <c r="N4960" s="58"/>
      <c r="O4960" s="58"/>
      <c r="P4960" s="58"/>
      <c r="T4960" s="58"/>
    </row>
    <row r="4961">
      <c r="N4961" s="58"/>
      <c r="O4961" s="58"/>
      <c r="P4961" s="58"/>
      <c r="T4961" s="58"/>
    </row>
    <row r="4962">
      <c r="N4962" s="58"/>
      <c r="O4962" s="58"/>
      <c r="P4962" s="58"/>
      <c r="T4962" s="58"/>
    </row>
    <row r="4963">
      <c r="N4963" s="58"/>
      <c r="O4963" s="58"/>
      <c r="P4963" s="58"/>
      <c r="T4963" s="58"/>
    </row>
    <row r="4964">
      <c r="N4964" s="58"/>
      <c r="O4964" s="58"/>
      <c r="P4964" s="58"/>
      <c r="T4964" s="58"/>
    </row>
    <row r="4965">
      <c r="N4965" s="58"/>
      <c r="O4965" s="58"/>
      <c r="P4965" s="58"/>
      <c r="T4965" s="58"/>
    </row>
    <row r="4966">
      <c r="N4966" s="58"/>
      <c r="O4966" s="58"/>
      <c r="P4966" s="58"/>
      <c r="T4966" s="58"/>
    </row>
    <row r="4967">
      <c r="N4967" s="58"/>
      <c r="O4967" s="58"/>
      <c r="P4967" s="58"/>
      <c r="T4967" s="58"/>
    </row>
    <row r="4968">
      <c r="N4968" s="58"/>
      <c r="O4968" s="58"/>
      <c r="P4968" s="58"/>
      <c r="T4968" s="58"/>
    </row>
    <row r="4969">
      <c r="N4969" s="58"/>
      <c r="O4969" s="58"/>
      <c r="P4969" s="58"/>
      <c r="T4969" s="58"/>
    </row>
    <row r="4970">
      <c r="N4970" s="58"/>
      <c r="O4970" s="58"/>
      <c r="P4970" s="58"/>
      <c r="T4970" s="58"/>
    </row>
    <row r="4971">
      <c r="N4971" s="58"/>
      <c r="O4971" s="58"/>
      <c r="P4971" s="58"/>
      <c r="T4971" s="58"/>
    </row>
    <row r="4972">
      <c r="N4972" s="58"/>
      <c r="O4972" s="58"/>
      <c r="P4972" s="58"/>
      <c r="T4972" s="58"/>
    </row>
    <row r="4973">
      <c r="N4973" s="58"/>
      <c r="O4973" s="58"/>
      <c r="P4973" s="58"/>
      <c r="T4973" s="58"/>
    </row>
    <row r="4974">
      <c r="N4974" s="58"/>
      <c r="O4974" s="58"/>
      <c r="P4974" s="58"/>
      <c r="T4974" s="58"/>
    </row>
    <row r="4975">
      <c r="N4975" s="58"/>
      <c r="O4975" s="58"/>
      <c r="P4975" s="58"/>
      <c r="T4975" s="58"/>
    </row>
    <row r="4976">
      <c r="N4976" s="58"/>
      <c r="O4976" s="58"/>
      <c r="P4976" s="58"/>
      <c r="T4976" s="58"/>
    </row>
    <row r="4977">
      <c r="N4977" s="58"/>
      <c r="O4977" s="58"/>
      <c r="P4977" s="58"/>
      <c r="T4977" s="58"/>
    </row>
    <row r="4978">
      <c r="N4978" s="58"/>
      <c r="O4978" s="58"/>
      <c r="P4978" s="58"/>
      <c r="T4978" s="58"/>
    </row>
    <row r="4979">
      <c r="N4979" s="58"/>
      <c r="O4979" s="58"/>
      <c r="P4979" s="58"/>
      <c r="T4979" s="58"/>
    </row>
    <row r="4980">
      <c r="N4980" s="58"/>
      <c r="O4980" s="58"/>
      <c r="P4980" s="58"/>
      <c r="T4980" s="58"/>
    </row>
    <row r="4981">
      <c r="N4981" s="58"/>
      <c r="O4981" s="58"/>
      <c r="P4981" s="58"/>
      <c r="T4981" s="58"/>
    </row>
    <row r="4982">
      <c r="N4982" s="58"/>
      <c r="O4982" s="58"/>
      <c r="P4982" s="58"/>
      <c r="T4982" s="58"/>
    </row>
    <row r="4983">
      <c r="N4983" s="58"/>
      <c r="O4983" s="58"/>
      <c r="P4983" s="58"/>
      <c r="T4983" s="58"/>
    </row>
    <row r="4984">
      <c r="N4984" s="58"/>
      <c r="O4984" s="58"/>
      <c r="P4984" s="58"/>
      <c r="T4984" s="58"/>
    </row>
    <row r="4985">
      <c r="N4985" s="58"/>
      <c r="O4985" s="58"/>
      <c r="P4985" s="58"/>
      <c r="T4985" s="58"/>
    </row>
    <row r="4986">
      <c r="N4986" s="58"/>
      <c r="O4986" s="58"/>
      <c r="P4986" s="58"/>
      <c r="T4986" s="58"/>
    </row>
    <row r="4987">
      <c r="N4987" s="58"/>
      <c r="O4987" s="58"/>
      <c r="P4987" s="58"/>
      <c r="T4987" s="58"/>
    </row>
    <row r="4988">
      <c r="N4988" s="58"/>
      <c r="O4988" s="58"/>
      <c r="P4988" s="58"/>
      <c r="T4988" s="58"/>
    </row>
    <row r="4989">
      <c r="N4989" s="58"/>
      <c r="O4989" s="58"/>
      <c r="P4989" s="58"/>
      <c r="T4989" s="58"/>
    </row>
    <row r="4990">
      <c r="N4990" s="58"/>
      <c r="O4990" s="58"/>
      <c r="P4990" s="58"/>
      <c r="T4990" s="58"/>
    </row>
    <row r="4991">
      <c r="N4991" s="58"/>
      <c r="O4991" s="58"/>
      <c r="P4991" s="58"/>
      <c r="T4991" s="58"/>
    </row>
    <row r="4992">
      <c r="N4992" s="58"/>
      <c r="O4992" s="58"/>
      <c r="P4992" s="58"/>
      <c r="T4992" s="58"/>
    </row>
    <row r="4993">
      <c r="N4993" s="58"/>
      <c r="O4993" s="58"/>
      <c r="P4993" s="58"/>
      <c r="T4993" s="58"/>
    </row>
    <row r="4994">
      <c r="N4994" s="58"/>
      <c r="O4994" s="58"/>
      <c r="P4994" s="58"/>
      <c r="T4994" s="58"/>
    </row>
    <row r="4995">
      <c r="N4995" s="58"/>
      <c r="O4995" s="58"/>
      <c r="P4995" s="58"/>
      <c r="T4995" s="58"/>
    </row>
    <row r="4996">
      <c r="N4996" s="58"/>
      <c r="O4996" s="58"/>
      <c r="P4996" s="58"/>
      <c r="T4996" s="58"/>
    </row>
    <row r="4997">
      <c r="N4997" s="58"/>
      <c r="O4997" s="58"/>
      <c r="P4997" s="58"/>
      <c r="T4997" s="58"/>
    </row>
    <row r="4998">
      <c r="N4998" s="58"/>
      <c r="O4998" s="58"/>
      <c r="P4998" s="58"/>
      <c r="T4998" s="58"/>
    </row>
    <row r="4999">
      <c r="N4999" s="58"/>
      <c r="O4999" s="58"/>
      <c r="P4999" s="58"/>
      <c r="T4999" s="58"/>
    </row>
    <row r="5000">
      <c r="N5000" s="58"/>
      <c r="O5000" s="58"/>
      <c r="P5000" s="58"/>
      <c r="T5000" s="58"/>
    </row>
    <row r="5001">
      <c r="N5001" s="58"/>
      <c r="O5001" s="58"/>
      <c r="P5001" s="58"/>
      <c r="T5001" s="58"/>
    </row>
  </sheetData>
  <mergeCells count="1">
    <mergeCell ref="A2:C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1" sqref="F1"/>
    </sheetView>
  </sheetViews>
  <sheetFormatPr defaultRowHeight="15"/>
  <cols>
    <col min="1" max="1" width="33.43" style="4" bestFit="1" customWidth="1"/>
    <col min="2" max="2" width="13.43" style="14" customWidth="1"/>
    <col min="3" max="3" width="70.86" style="4" bestFit="1" customWidth="1"/>
    <col min="4" max="4" width="12.14" style="14" customWidth="1"/>
    <col min="5" max="5" width="18.71" style="62" customWidth="1"/>
    <col min="6" max="6" width="23.43" style="14" customWidth="1"/>
    <col min="7" max="7" width="23" style="58" customWidth="1"/>
    <col min="8" max="8" width="31.86" style="58" bestFit="1" customWidth="1"/>
    <col min="9" max="9" width="23.71" style="4" bestFit="1" customWidth="1"/>
    <col min="10" max="10" width="13.29" style="63" bestFit="1" customWidth="1"/>
    <col min="11" max="11" width="11.43" style="4" customWidth="1"/>
    <col min="12" max="12" width="28.57" style="58" bestFit="1" customWidth="1"/>
    <col min="13" max="13" width="26.71" style="58" bestFit="1" customWidth="1"/>
    <col min="14" max="14" width="27.29" style="4" bestFit="1" customWidth="1"/>
    <col min="15" max="15" width="14.29" style="4" customWidth="1"/>
    <col min="16" max="16" width="70.86" style="4" bestFit="1" customWidth="1"/>
    <col min="17" max="17" width="25" style="4" customWidth="1"/>
    <col min="18" max="18" width="36.29" style="58" bestFit="1" customWidth="1"/>
    <col min="19" max="19" width="27.14" style="58" bestFit="1" customWidth="1"/>
    <col min="20" max="20" width="30.57" style="58" bestFit="1" customWidth="1"/>
    <col min="21" max="21" width="10.57" style="14" customWidth="1"/>
    <col min="22" max="22" width="16.71" style="4" customWidth="1"/>
    <col min="23" max="23" width="12.14" style="14" customWidth="1"/>
    <col min="24" max="24" width="14.29" style="14" bestFit="1" customWidth="1"/>
    <col min="25" max="25" width="24.14" style="4" bestFit="1" customWidth="1"/>
    <col min="26" max="26" width="36.29" style="4" bestFit="1" customWidth="1"/>
    <col min="27" max="27" width="12" style="4" bestFit="1" customWidth="1"/>
    <col min="28" max="28" width="20.43" style="4" bestFit="1" customWidth="1"/>
    <col min="29" max="16384" width="9.14" style="4"/>
  </cols>
  <sheetData>
    <row r="1" ht="15.75">
      <c r="A1" s="64" t="s">
        <v>224</v>
      </c>
      <c r="B1" s="64"/>
      <c r="C1" s="64"/>
      <c r="D1" s="65">
        <v>42306</v>
      </c>
      <c r="E1" s="64" t="s">
        <v>1</v>
      </c>
      <c r="F1" s="66">
        <v>42297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="3" customFormat="1" ht="30">
      <c r="A2" s="68" t="s">
        <v>225</v>
      </c>
      <c r="B2" s="68" t="s">
        <v>226</v>
      </c>
      <c r="C2" s="68" t="s">
        <v>227</v>
      </c>
      <c r="D2" s="68" t="s">
        <v>228</v>
      </c>
      <c r="E2" s="69" t="s">
        <v>229</v>
      </c>
      <c r="F2" s="68" t="s">
        <v>230</v>
      </c>
      <c r="G2" s="70" t="s">
        <v>231</v>
      </c>
      <c r="H2" s="70" t="s">
        <v>232</v>
      </c>
      <c r="I2" s="68" t="s">
        <v>233</v>
      </c>
      <c r="J2" s="71" t="s">
        <v>234</v>
      </c>
      <c r="K2" s="68" t="s">
        <v>235</v>
      </c>
      <c r="L2" s="70" t="s">
        <v>236</v>
      </c>
      <c r="M2" s="70" t="s">
        <v>237</v>
      </c>
      <c r="N2" s="68" t="s">
        <v>238</v>
      </c>
      <c r="O2" s="68" t="s">
        <v>239</v>
      </c>
      <c r="P2" s="68" t="s">
        <v>240</v>
      </c>
      <c r="Q2" s="68" t="s">
        <v>241</v>
      </c>
      <c r="R2" s="70" t="s">
        <v>242</v>
      </c>
      <c r="S2" s="70" t="s">
        <v>243</v>
      </c>
      <c r="T2" s="70" t="s">
        <v>244</v>
      </c>
      <c r="U2" s="68" t="s">
        <v>245</v>
      </c>
      <c r="V2" s="68" t="s">
        <v>246</v>
      </c>
      <c r="W2" s="68" t="s">
        <v>247</v>
      </c>
      <c r="X2" s="68" t="s">
        <v>248</v>
      </c>
    </row>
    <row r="3">
      <c r="A3" s="4" t="s">
        <v>249</v>
      </c>
      <c r="B3" s="14" t="s">
        <v>250</v>
      </c>
      <c r="C3" s="4" t="s">
        <v>251</v>
      </c>
      <c r="D3" s="14" t="s">
        <v>252</v>
      </c>
      <c r="E3" s="62">
        <v>42349</v>
      </c>
      <c r="F3" s="14">
        <v>1</v>
      </c>
      <c r="G3" s="58">
        <v>4220512.8200000003</v>
      </c>
      <c r="H3" s="58">
        <v>4220512.8200000003</v>
      </c>
      <c r="I3" s="4" t="s">
        <v>253</v>
      </c>
      <c r="J3" s="63">
        <v>0.0015</v>
      </c>
      <c r="K3" s="4">
        <v>0.45000000000000001</v>
      </c>
      <c r="L3" s="58">
        <f t="shared" ref="L3:L341" si="0">G3*J3*K3</f>
        <v>2848.8461535000006</v>
      </c>
      <c r="M3" s="58">
        <f t="shared" ref="M3:M341" si="1">H3*J3*K3</f>
        <v>2848.8461535000006</v>
      </c>
      <c r="N3" s="4" t="s">
        <v>254</v>
      </c>
      <c r="O3" s="4" t="s">
        <v>97</v>
      </c>
      <c r="P3" s="4" t="s">
        <v>98</v>
      </c>
      <c r="Q3" s="4">
        <f t="shared" ref="Q3:Q341" si="2">ROUND((IF(OR(EXACT(E3,DATE(9999,12,31)),ISBLANK(E3)),DATEDIF($F$1,DATE(YEAR($F$1),MONTH($F$1)+6,DAY($F$1)),"d"),DATEDIF($F$1,E3,"d")))/365.25,2)</f>
        <v>0.14000000000000001</v>
      </c>
      <c r="R3" s="58">
        <f t="shared" ref="R3:R341" si="3">H3*Q3</f>
        <v>590871.79480000015</v>
      </c>
      <c r="S3" s="58">
        <f t="shared" ref="S3:S341" si="4">H3*J3</f>
        <v>6330.7692300000008</v>
      </c>
      <c r="T3" s="58">
        <f t="shared" ref="T3:T341" si="5">H3*K3</f>
        <v>1899230.7690000001</v>
      </c>
      <c r="U3" s="14" t="s">
        <v>255</v>
      </c>
      <c r="V3" s="4"/>
      <c r="W3" s="62">
        <v>42297</v>
      </c>
      <c r="X3" s="62">
        <v>42306</v>
      </c>
    </row>
    <row r="4">
      <c r="A4" s="4" t="s">
        <v>249</v>
      </c>
      <c r="B4" s="14" t="s">
        <v>250</v>
      </c>
      <c r="C4" s="4" t="s">
        <v>251</v>
      </c>
      <c r="D4" s="14" t="s">
        <v>252</v>
      </c>
      <c r="E4" s="62">
        <v>42310</v>
      </c>
      <c r="F4" s="14">
        <v>1</v>
      </c>
      <c r="G4" s="58">
        <v>18340146.82</v>
      </c>
      <c r="H4" s="58">
        <v>18340146.82</v>
      </c>
      <c r="I4" s="4" t="s">
        <v>253</v>
      </c>
      <c r="J4" s="63">
        <v>0.0015</v>
      </c>
      <c r="K4" s="4">
        <v>0.45000000000000001</v>
      </c>
      <c r="L4" s="58">
        <f t="shared" si="0"/>
        <v>12379.599103500001</v>
      </c>
      <c r="M4" s="58">
        <f t="shared" si="1"/>
        <v>12379.599103500001</v>
      </c>
      <c r="N4" s="4" t="s">
        <v>254</v>
      </c>
      <c r="O4" s="4" t="s">
        <v>97</v>
      </c>
      <c r="P4" s="4" t="s">
        <v>98</v>
      </c>
      <c r="Q4" s="4">
        <f t="shared" si="2"/>
        <v>0.040000000000000001</v>
      </c>
      <c r="R4" s="58">
        <f t="shared" si="3"/>
        <v>733605.87280000001</v>
      </c>
      <c r="S4" s="58">
        <f t="shared" si="4"/>
        <v>27510.220230000003</v>
      </c>
      <c r="T4" s="58">
        <f t="shared" si="5"/>
        <v>8253066.0690000001</v>
      </c>
      <c r="U4" s="14" t="s">
        <v>255</v>
      </c>
      <c r="V4" s="4"/>
      <c r="W4" s="62">
        <v>42297</v>
      </c>
      <c r="X4" s="62">
        <v>42306</v>
      </c>
    </row>
    <row r="5">
      <c r="A5" s="4" t="s">
        <v>249</v>
      </c>
      <c r="B5" s="14" t="s">
        <v>250</v>
      </c>
      <c r="C5" s="4" t="s">
        <v>251</v>
      </c>
      <c r="D5" s="14" t="s">
        <v>252</v>
      </c>
      <c r="E5" s="62">
        <v>42353</v>
      </c>
      <c r="F5" s="14">
        <v>1</v>
      </c>
      <c r="G5" s="58">
        <v>23277084.609999999</v>
      </c>
      <c r="H5" s="58">
        <v>23277084.609999999</v>
      </c>
      <c r="I5" s="4" t="s">
        <v>253</v>
      </c>
      <c r="J5" s="63">
        <v>0.0015</v>
      </c>
      <c r="K5" s="4">
        <v>0.45000000000000001</v>
      </c>
      <c r="L5" s="58">
        <f t="shared" si="0"/>
        <v>15712.032111750001</v>
      </c>
      <c r="M5" s="58">
        <f t="shared" si="1"/>
        <v>15712.032111750001</v>
      </c>
      <c r="N5" s="4" t="s">
        <v>254</v>
      </c>
      <c r="O5" s="4" t="s">
        <v>97</v>
      </c>
      <c r="P5" s="4" t="s">
        <v>98</v>
      </c>
      <c r="Q5" s="4">
        <f t="shared" si="2"/>
        <v>0.14999999999999999</v>
      </c>
      <c r="R5" s="58">
        <f t="shared" si="3"/>
        <v>3491562.6914999997</v>
      </c>
      <c r="S5" s="58">
        <f t="shared" si="4"/>
        <v>34915.626915000001</v>
      </c>
      <c r="T5" s="58">
        <f t="shared" si="5"/>
        <v>10474688.0745</v>
      </c>
      <c r="U5" s="14" t="s">
        <v>255</v>
      </c>
      <c r="V5" s="4"/>
      <c r="W5" s="62">
        <v>42297</v>
      </c>
      <c r="X5" s="62">
        <v>42306</v>
      </c>
    </row>
    <row r="6">
      <c r="A6" s="4" t="s">
        <v>256</v>
      </c>
      <c r="B6" s="14" t="s">
        <v>250</v>
      </c>
      <c r="C6" s="4" t="s">
        <v>257</v>
      </c>
      <c r="D6" s="14" t="s">
        <v>258</v>
      </c>
      <c r="E6" s="62">
        <v>2958465</v>
      </c>
      <c r="F6" s="14">
        <v>1</v>
      </c>
      <c r="G6" s="58">
        <v>1182.0999999999999</v>
      </c>
      <c r="H6" s="58">
        <v>1182.0999999999999</v>
      </c>
      <c r="I6" s="4" t="s">
        <v>253</v>
      </c>
      <c r="J6" s="63">
        <v>0.0015</v>
      </c>
      <c r="K6" s="4">
        <v>0.45000000000000001</v>
      </c>
      <c r="L6" s="58">
        <f t="shared" si="0"/>
        <v>0.79791750000000006</v>
      </c>
      <c r="M6" s="58">
        <f t="shared" si="1"/>
        <v>0.79791750000000006</v>
      </c>
      <c r="N6" s="4" t="s">
        <v>254</v>
      </c>
      <c r="O6" s="4" t="s">
        <v>97</v>
      </c>
      <c r="P6" s="4" t="s">
        <v>98</v>
      </c>
      <c r="Q6" s="4">
        <f t="shared" si="2"/>
        <v>0.5</v>
      </c>
      <c r="R6" s="58">
        <f t="shared" si="3"/>
        <v>591.04999999999995</v>
      </c>
      <c r="S6" s="58">
        <f t="shared" si="4"/>
        <v>1.77315</v>
      </c>
      <c r="T6" s="58">
        <f t="shared" si="5"/>
        <v>531.94499999999994</v>
      </c>
      <c r="U6" s="14" t="s">
        <v>255</v>
      </c>
      <c r="V6" s="4"/>
      <c r="W6" s="62">
        <v>42297</v>
      </c>
      <c r="X6" s="62">
        <v>42306</v>
      </c>
    </row>
    <row r="7">
      <c r="A7" s="4" t="s">
        <v>256</v>
      </c>
      <c r="B7" s="14" t="s">
        <v>250</v>
      </c>
      <c r="C7" s="4" t="s">
        <v>259</v>
      </c>
      <c r="D7" s="14" t="s">
        <v>260</v>
      </c>
      <c r="E7" s="62">
        <v>2958465</v>
      </c>
      <c r="F7" s="14">
        <v>1</v>
      </c>
      <c r="G7" s="58">
        <v>2441.7399999999998</v>
      </c>
      <c r="H7" s="58">
        <v>2441.7399999999998</v>
      </c>
      <c r="I7" s="4" t="s">
        <v>253</v>
      </c>
      <c r="J7" s="63">
        <v>0.0015</v>
      </c>
      <c r="K7" s="4">
        <v>0.45000000000000001</v>
      </c>
      <c r="L7" s="58">
        <f t="shared" si="0"/>
        <v>1.6481745000000001</v>
      </c>
      <c r="M7" s="58">
        <f t="shared" si="1"/>
        <v>1.6481745000000001</v>
      </c>
      <c r="N7" s="4" t="s">
        <v>254</v>
      </c>
      <c r="O7" s="4" t="s">
        <v>97</v>
      </c>
      <c r="P7" s="4" t="s">
        <v>98</v>
      </c>
      <c r="Q7" s="4">
        <f t="shared" si="2"/>
        <v>0.5</v>
      </c>
      <c r="R7" s="58">
        <f t="shared" si="3"/>
        <v>1220.8699999999999</v>
      </c>
      <c r="S7" s="58">
        <f t="shared" si="4"/>
        <v>3.6626099999999999</v>
      </c>
      <c r="T7" s="58">
        <f t="shared" si="5"/>
        <v>1098.7829999999999</v>
      </c>
      <c r="U7" s="14" t="s">
        <v>255</v>
      </c>
      <c r="V7" s="4"/>
      <c r="W7" s="62">
        <v>42297</v>
      </c>
      <c r="X7" s="62">
        <v>42306</v>
      </c>
    </row>
    <row r="8">
      <c r="A8" s="4" t="s">
        <v>200</v>
      </c>
      <c r="B8" s="14" t="s">
        <v>261</v>
      </c>
      <c r="C8" s="4" t="s">
        <v>110</v>
      </c>
      <c r="D8" s="14" t="s">
        <v>262</v>
      </c>
      <c r="E8" s="62">
        <v>43446</v>
      </c>
      <c r="F8" s="14">
        <v>4</v>
      </c>
      <c r="G8" s="58">
        <v>6603526.2199999997</v>
      </c>
      <c r="H8" s="58">
        <v>6603526.2199999997</v>
      </c>
      <c r="I8" s="4" t="s">
        <v>253</v>
      </c>
      <c r="J8" s="63">
        <v>0.0060000000000000001</v>
      </c>
      <c r="K8" s="4">
        <v>0.45000000000000001</v>
      </c>
      <c r="L8" s="58">
        <f t="shared" si="0"/>
        <v>17829.520794</v>
      </c>
      <c r="M8" s="58">
        <f t="shared" si="1"/>
        <v>17829.520794</v>
      </c>
      <c r="N8" s="4" t="s">
        <v>263</v>
      </c>
      <c r="O8" s="4" t="s">
        <v>109</v>
      </c>
      <c r="P8" s="4" t="s">
        <v>110</v>
      </c>
      <c r="Q8" s="4">
        <f t="shared" si="2"/>
        <v>3.1499999999999999</v>
      </c>
      <c r="R8" s="58">
        <f t="shared" si="3"/>
        <v>20801107.592999998</v>
      </c>
      <c r="S8" s="58">
        <f t="shared" si="4"/>
        <v>39621.157319999998</v>
      </c>
      <c r="T8" s="58">
        <f t="shared" si="5"/>
        <v>2971586.7990000001</v>
      </c>
      <c r="U8" s="14" t="s">
        <v>255</v>
      </c>
      <c r="V8" s="4"/>
      <c r="W8" s="62">
        <v>42297</v>
      </c>
      <c r="X8" s="62">
        <v>42306</v>
      </c>
    </row>
    <row r="9">
      <c r="A9" s="4" t="s">
        <v>200</v>
      </c>
      <c r="B9" s="14" t="s">
        <v>261</v>
      </c>
      <c r="C9" s="4" t="s">
        <v>110</v>
      </c>
      <c r="D9" s="14" t="s">
        <v>262</v>
      </c>
      <c r="E9" s="62">
        <v>43446</v>
      </c>
      <c r="F9" s="14">
        <v>4</v>
      </c>
      <c r="G9" s="58">
        <v>6614074.6600000001</v>
      </c>
      <c r="H9" s="58">
        <v>6614074.6600000001</v>
      </c>
      <c r="I9" s="4" t="s">
        <v>253</v>
      </c>
      <c r="J9" s="63">
        <v>0.0060000000000000001</v>
      </c>
      <c r="K9" s="4">
        <v>0.45000000000000001</v>
      </c>
      <c r="L9" s="58">
        <f t="shared" si="0"/>
        <v>17858.001582000004</v>
      </c>
      <c r="M9" s="58">
        <f t="shared" si="1"/>
        <v>17858.001582000004</v>
      </c>
      <c r="N9" s="4" t="s">
        <v>263</v>
      </c>
      <c r="O9" s="4" t="s">
        <v>109</v>
      </c>
      <c r="P9" s="4" t="s">
        <v>110</v>
      </c>
      <c r="Q9" s="4">
        <f t="shared" si="2"/>
        <v>3.1499999999999999</v>
      </c>
      <c r="R9" s="58">
        <f t="shared" si="3"/>
        <v>20834335.179000001</v>
      </c>
      <c r="S9" s="58">
        <f t="shared" si="4"/>
        <v>39684.447960000005</v>
      </c>
      <c r="T9" s="58">
        <f t="shared" si="5"/>
        <v>2976333.5970000001</v>
      </c>
      <c r="U9" s="14" t="s">
        <v>255</v>
      </c>
      <c r="V9" s="4"/>
      <c r="W9" s="62">
        <v>42297</v>
      </c>
      <c r="X9" s="62">
        <v>42306</v>
      </c>
    </row>
    <row r="10">
      <c r="A10" s="4" t="s">
        <v>256</v>
      </c>
      <c r="B10" s="14" t="s">
        <v>264</v>
      </c>
      <c r="C10" s="4" t="s">
        <v>40</v>
      </c>
      <c r="D10" s="14" t="s">
        <v>265</v>
      </c>
      <c r="E10" s="62">
        <v>42347</v>
      </c>
      <c r="F10" s="14"/>
      <c r="G10" s="58">
        <v>1319609.3999999999</v>
      </c>
      <c r="H10" s="58">
        <v>26392.187999999998</v>
      </c>
      <c r="I10" s="4" t="s">
        <v>266</v>
      </c>
      <c r="J10" s="63">
        <v>0.002</v>
      </c>
      <c r="K10" s="4">
        <v>0.45000000000000001</v>
      </c>
      <c r="L10" s="58">
        <f t="shared" si="0"/>
        <v>1187.6484599999999</v>
      </c>
      <c r="M10" s="58">
        <f t="shared" si="1"/>
        <v>23.752969199999999</v>
      </c>
      <c r="N10" s="4" t="s">
        <v>267</v>
      </c>
      <c r="O10" s="4" t="s">
        <v>39</v>
      </c>
      <c r="P10" s="4" t="s">
        <v>40</v>
      </c>
      <c r="Q10" s="4">
        <f t="shared" si="2"/>
        <v>0.14000000000000001</v>
      </c>
      <c r="R10" s="58">
        <f t="shared" si="3"/>
        <v>3694.9063200000001</v>
      </c>
      <c r="S10" s="58">
        <f t="shared" si="4"/>
        <v>52.784375999999995</v>
      </c>
      <c r="T10" s="58">
        <f t="shared" si="5"/>
        <v>11876.4846</v>
      </c>
      <c r="U10" s="14" t="s">
        <v>255</v>
      </c>
      <c r="V10" s="4"/>
      <c r="W10" s="62">
        <v>42297</v>
      </c>
      <c r="X10" s="62">
        <v>42306</v>
      </c>
    </row>
    <row r="11">
      <c r="A11" s="4" t="s">
        <v>256</v>
      </c>
      <c r="B11" s="14" t="s">
        <v>264</v>
      </c>
      <c r="C11" s="4" t="s">
        <v>40</v>
      </c>
      <c r="D11" s="14" t="s">
        <v>265</v>
      </c>
      <c r="E11" s="62">
        <v>42324</v>
      </c>
      <c r="F11" s="14"/>
      <c r="G11" s="58">
        <v>65216437.93</v>
      </c>
      <c r="H11" s="58">
        <v>1304328.7586000001</v>
      </c>
      <c r="I11" s="4" t="s">
        <v>266</v>
      </c>
      <c r="J11" s="63">
        <v>0.002</v>
      </c>
      <c r="K11" s="4">
        <v>0.45000000000000001</v>
      </c>
      <c r="L11" s="58">
        <f t="shared" si="0"/>
        <v>58694.794137000004</v>
      </c>
      <c r="M11" s="58">
        <f t="shared" si="1"/>
        <v>1173.8958827400002</v>
      </c>
      <c r="N11" s="4" t="s">
        <v>267</v>
      </c>
      <c r="O11" s="4" t="s">
        <v>39</v>
      </c>
      <c r="P11" s="4" t="s">
        <v>40</v>
      </c>
      <c r="Q11" s="4">
        <f t="shared" si="2"/>
        <v>0.070000000000000007</v>
      </c>
      <c r="R11" s="58">
        <f t="shared" si="3"/>
        <v>91303.013102000012</v>
      </c>
      <c r="S11" s="58">
        <f t="shared" si="4"/>
        <v>2608.6575172000003</v>
      </c>
      <c r="T11" s="58">
        <f t="shared" si="5"/>
        <v>586947.94137000002</v>
      </c>
      <c r="U11" s="14" t="s">
        <v>255</v>
      </c>
      <c r="V11" s="4"/>
      <c r="W11" s="62">
        <v>42297</v>
      </c>
      <c r="X11" s="62">
        <v>42306</v>
      </c>
    </row>
    <row r="12">
      <c r="A12" s="4" t="s">
        <v>256</v>
      </c>
      <c r="B12" s="14" t="s">
        <v>264</v>
      </c>
      <c r="C12" s="4" t="s">
        <v>40</v>
      </c>
      <c r="D12" s="14" t="s">
        <v>265</v>
      </c>
      <c r="E12" s="62">
        <v>42324</v>
      </c>
      <c r="F12" s="14"/>
      <c r="G12" s="58">
        <v>65216437.93</v>
      </c>
      <c r="H12" s="58">
        <v>1304328.7586000001</v>
      </c>
      <c r="I12" s="4" t="s">
        <v>266</v>
      </c>
      <c r="J12" s="63">
        <v>0.002</v>
      </c>
      <c r="K12" s="4">
        <v>0.45000000000000001</v>
      </c>
      <c r="L12" s="58">
        <f t="shared" si="0"/>
        <v>58694.794137000004</v>
      </c>
      <c r="M12" s="58">
        <f t="shared" si="1"/>
        <v>1173.8958827400002</v>
      </c>
      <c r="N12" s="4" t="s">
        <v>267</v>
      </c>
      <c r="O12" s="4" t="s">
        <v>39</v>
      </c>
      <c r="P12" s="4" t="s">
        <v>40</v>
      </c>
      <c r="Q12" s="4">
        <f t="shared" si="2"/>
        <v>0.070000000000000007</v>
      </c>
      <c r="R12" s="58">
        <f t="shared" si="3"/>
        <v>91303.013102000012</v>
      </c>
      <c r="S12" s="58">
        <f t="shared" si="4"/>
        <v>2608.6575172000003</v>
      </c>
      <c r="T12" s="58">
        <f t="shared" si="5"/>
        <v>586947.94137000002</v>
      </c>
      <c r="U12" s="14" t="s">
        <v>255</v>
      </c>
      <c r="V12" s="4"/>
      <c r="W12" s="62">
        <v>42297</v>
      </c>
      <c r="X12" s="62">
        <v>42306</v>
      </c>
    </row>
    <row r="13">
      <c r="A13" s="4" t="s">
        <v>256</v>
      </c>
      <c r="B13" s="14" t="s">
        <v>264</v>
      </c>
      <c r="C13" s="4" t="s">
        <v>40</v>
      </c>
      <c r="D13" s="14" t="s">
        <v>265</v>
      </c>
      <c r="E13" s="62">
        <v>42324</v>
      </c>
      <c r="F13" s="14"/>
      <c r="G13" s="58">
        <v>65216437.93</v>
      </c>
      <c r="H13" s="58">
        <v>1304328.7586000001</v>
      </c>
      <c r="I13" s="4" t="s">
        <v>266</v>
      </c>
      <c r="J13" s="63">
        <v>0.002</v>
      </c>
      <c r="K13" s="4">
        <v>0.45000000000000001</v>
      </c>
      <c r="L13" s="58">
        <f t="shared" si="0"/>
        <v>58694.794137000004</v>
      </c>
      <c r="M13" s="58">
        <f t="shared" si="1"/>
        <v>1173.8958827400002</v>
      </c>
      <c r="N13" s="4" t="s">
        <v>267</v>
      </c>
      <c r="O13" s="4" t="s">
        <v>39</v>
      </c>
      <c r="P13" s="4" t="s">
        <v>40</v>
      </c>
      <c r="Q13" s="4">
        <f t="shared" si="2"/>
        <v>0.070000000000000007</v>
      </c>
      <c r="R13" s="58">
        <f t="shared" si="3"/>
        <v>91303.013102000012</v>
      </c>
      <c r="S13" s="58">
        <f t="shared" si="4"/>
        <v>2608.6575172000003</v>
      </c>
      <c r="T13" s="58">
        <f t="shared" si="5"/>
        <v>586947.94137000002</v>
      </c>
      <c r="U13" s="14" t="s">
        <v>255</v>
      </c>
      <c r="V13" s="4"/>
      <c r="W13" s="62">
        <v>42297</v>
      </c>
      <c r="X13" s="62">
        <v>42306</v>
      </c>
    </row>
    <row r="14">
      <c r="A14" s="4" t="s">
        <v>256</v>
      </c>
      <c r="B14" s="14" t="s">
        <v>264</v>
      </c>
      <c r="C14" s="4" t="s">
        <v>40</v>
      </c>
      <c r="D14" s="14" t="s">
        <v>265</v>
      </c>
      <c r="E14" s="62">
        <v>42324</v>
      </c>
      <c r="F14" s="14"/>
      <c r="G14" s="58">
        <v>65216437.93</v>
      </c>
      <c r="H14" s="58">
        <v>1304328.7586000001</v>
      </c>
      <c r="I14" s="4" t="s">
        <v>266</v>
      </c>
      <c r="J14" s="63">
        <v>0.002</v>
      </c>
      <c r="K14" s="4">
        <v>0.45000000000000001</v>
      </c>
      <c r="L14" s="58">
        <f t="shared" si="0"/>
        <v>58694.794137000004</v>
      </c>
      <c r="M14" s="58">
        <f t="shared" si="1"/>
        <v>1173.8958827400002</v>
      </c>
      <c r="N14" s="4" t="s">
        <v>267</v>
      </c>
      <c r="O14" s="4" t="s">
        <v>39</v>
      </c>
      <c r="P14" s="4" t="s">
        <v>40</v>
      </c>
      <c r="Q14" s="4">
        <f t="shared" si="2"/>
        <v>0.070000000000000007</v>
      </c>
      <c r="R14" s="58">
        <f t="shared" si="3"/>
        <v>91303.013102000012</v>
      </c>
      <c r="S14" s="58">
        <f t="shared" si="4"/>
        <v>2608.6575172000003</v>
      </c>
      <c r="T14" s="58">
        <f t="shared" si="5"/>
        <v>586947.94137000002</v>
      </c>
      <c r="U14" s="14" t="s">
        <v>255</v>
      </c>
      <c r="V14" s="4"/>
      <c r="W14" s="62">
        <v>42297</v>
      </c>
      <c r="X14" s="62">
        <v>42306</v>
      </c>
    </row>
    <row r="15">
      <c r="A15" s="4" t="s">
        <v>256</v>
      </c>
      <c r="B15" s="14" t="s">
        <v>264</v>
      </c>
      <c r="C15" s="4" t="s">
        <v>40</v>
      </c>
      <c r="D15" s="14" t="s">
        <v>265</v>
      </c>
      <c r="E15" s="62">
        <v>42327</v>
      </c>
      <c r="F15" s="14"/>
      <c r="G15" s="58">
        <v>40194040.189999998</v>
      </c>
      <c r="H15" s="58">
        <v>803880.80379999999</v>
      </c>
      <c r="I15" s="4" t="s">
        <v>266</v>
      </c>
      <c r="J15" s="63">
        <v>0.002</v>
      </c>
      <c r="K15" s="4">
        <v>0.45000000000000001</v>
      </c>
      <c r="L15" s="58">
        <f t="shared" si="0"/>
        <v>36174.636170999998</v>
      </c>
      <c r="M15" s="58">
        <f t="shared" si="1"/>
        <v>723.49272341999995</v>
      </c>
      <c r="N15" s="4" t="s">
        <v>267</v>
      </c>
      <c r="O15" s="4" t="s">
        <v>39</v>
      </c>
      <c r="P15" s="4" t="s">
        <v>40</v>
      </c>
      <c r="Q15" s="4">
        <f t="shared" si="2"/>
        <v>0.080000000000000002</v>
      </c>
      <c r="R15" s="58">
        <f t="shared" si="3"/>
        <v>64310.464304000001</v>
      </c>
      <c r="S15" s="58">
        <f t="shared" si="4"/>
        <v>1607.7616075999999</v>
      </c>
      <c r="T15" s="58">
        <f t="shared" si="5"/>
        <v>361746.36171000003</v>
      </c>
      <c r="U15" s="14" t="s">
        <v>255</v>
      </c>
      <c r="V15" s="4"/>
      <c r="W15" s="62">
        <v>42297</v>
      </c>
      <c r="X15" s="62">
        <v>42306</v>
      </c>
    </row>
    <row r="16">
      <c r="A16" s="4" t="s">
        <v>256</v>
      </c>
      <c r="B16" s="14" t="s">
        <v>264</v>
      </c>
      <c r="C16" s="4" t="s">
        <v>40</v>
      </c>
      <c r="D16" s="14" t="s">
        <v>265</v>
      </c>
      <c r="E16" s="62">
        <v>42509</v>
      </c>
      <c r="F16" s="14"/>
      <c r="G16" s="58">
        <v>41690526.670000002</v>
      </c>
      <c r="H16" s="58">
        <v>833810.53340000007</v>
      </c>
      <c r="I16" s="4" t="s">
        <v>266</v>
      </c>
      <c r="J16" s="63">
        <v>0.002</v>
      </c>
      <c r="K16" s="4">
        <v>0.45000000000000001</v>
      </c>
      <c r="L16" s="58">
        <f t="shared" si="0"/>
        <v>37521.474003000003</v>
      </c>
      <c r="M16" s="58">
        <f t="shared" si="1"/>
        <v>750.42948006000006</v>
      </c>
      <c r="N16" s="4" t="s">
        <v>267</v>
      </c>
      <c r="O16" s="4" t="s">
        <v>39</v>
      </c>
      <c r="P16" s="4" t="s">
        <v>40</v>
      </c>
      <c r="Q16" s="4">
        <f t="shared" si="2"/>
        <v>0.57999999999999996</v>
      </c>
      <c r="R16" s="58">
        <f t="shared" si="3"/>
        <v>483610.10937200004</v>
      </c>
      <c r="S16" s="58">
        <f t="shared" si="4"/>
        <v>1667.6210668000001</v>
      </c>
      <c r="T16" s="58">
        <f t="shared" si="5"/>
        <v>375214.74003000004</v>
      </c>
      <c r="U16" s="14" t="s">
        <v>255</v>
      </c>
      <c r="V16" s="4"/>
      <c r="W16" s="62">
        <v>42297</v>
      </c>
      <c r="X16" s="62">
        <v>42306</v>
      </c>
    </row>
    <row r="17">
      <c r="A17" s="4" t="s">
        <v>256</v>
      </c>
      <c r="B17" s="14" t="s">
        <v>264</v>
      </c>
      <c r="C17" s="4" t="s">
        <v>40</v>
      </c>
      <c r="D17" s="14" t="s">
        <v>265</v>
      </c>
      <c r="E17" s="62">
        <v>42509</v>
      </c>
      <c r="F17" s="14"/>
      <c r="G17" s="58">
        <v>1495557.3200000001</v>
      </c>
      <c r="H17" s="58">
        <v>29911.146400000001</v>
      </c>
      <c r="I17" s="4" t="s">
        <v>266</v>
      </c>
      <c r="J17" s="63">
        <v>0.002</v>
      </c>
      <c r="K17" s="4">
        <v>0.45000000000000001</v>
      </c>
      <c r="L17" s="58">
        <f t="shared" si="0"/>
        <v>1346.0015880000001</v>
      </c>
      <c r="M17" s="58">
        <f t="shared" si="1"/>
        <v>26.920031760000004</v>
      </c>
      <c r="N17" s="4" t="s">
        <v>267</v>
      </c>
      <c r="O17" s="4" t="s">
        <v>39</v>
      </c>
      <c r="P17" s="4" t="s">
        <v>40</v>
      </c>
      <c r="Q17" s="4">
        <f t="shared" si="2"/>
        <v>0.57999999999999996</v>
      </c>
      <c r="R17" s="58">
        <f t="shared" si="3"/>
        <v>17348.464911999999</v>
      </c>
      <c r="S17" s="58">
        <f t="shared" si="4"/>
        <v>59.822292800000007</v>
      </c>
      <c r="T17" s="58">
        <f t="shared" si="5"/>
        <v>13460.015880000001</v>
      </c>
      <c r="U17" s="14" t="s">
        <v>255</v>
      </c>
      <c r="V17" s="4"/>
      <c r="W17" s="62">
        <v>42297</v>
      </c>
      <c r="X17" s="62">
        <v>42306</v>
      </c>
    </row>
    <row r="18">
      <c r="A18" s="4" t="s">
        <v>256</v>
      </c>
      <c r="B18" s="14" t="s">
        <v>264</v>
      </c>
      <c r="C18" s="4" t="s">
        <v>40</v>
      </c>
      <c r="D18" s="14" t="s">
        <v>265</v>
      </c>
      <c r="E18" s="62">
        <v>42333</v>
      </c>
      <c r="F18" s="14"/>
      <c r="G18" s="58">
        <v>1737907.1399999999</v>
      </c>
      <c r="H18" s="58">
        <v>34758.142800000001</v>
      </c>
      <c r="I18" s="4" t="s">
        <v>266</v>
      </c>
      <c r="J18" s="63">
        <v>0.002</v>
      </c>
      <c r="K18" s="4">
        <v>0.45000000000000001</v>
      </c>
      <c r="L18" s="58">
        <f t="shared" si="0"/>
        <v>1564.1164260000001</v>
      </c>
      <c r="M18" s="58">
        <f t="shared" si="1"/>
        <v>31.282328520000004</v>
      </c>
      <c r="N18" s="4" t="s">
        <v>267</v>
      </c>
      <c r="O18" s="4" t="s">
        <v>39</v>
      </c>
      <c r="P18" s="4" t="s">
        <v>40</v>
      </c>
      <c r="Q18" s="4">
        <f t="shared" si="2"/>
        <v>0.10000000000000001</v>
      </c>
      <c r="R18" s="58">
        <f t="shared" si="3"/>
        <v>3475.8142800000005</v>
      </c>
      <c r="S18" s="58">
        <f t="shared" si="4"/>
        <v>69.516285600000003</v>
      </c>
      <c r="T18" s="58">
        <f t="shared" si="5"/>
        <v>15641.164260000001</v>
      </c>
      <c r="U18" s="14" t="s">
        <v>255</v>
      </c>
      <c r="V18" s="4"/>
      <c r="W18" s="62">
        <v>42297</v>
      </c>
      <c r="X18" s="62">
        <v>42306</v>
      </c>
    </row>
    <row r="19">
      <c r="A19" s="4" t="s">
        <v>256</v>
      </c>
      <c r="B19" s="14" t="s">
        <v>264</v>
      </c>
      <c r="C19" s="4" t="s">
        <v>40</v>
      </c>
      <c r="D19" s="14" t="s">
        <v>265</v>
      </c>
      <c r="E19" s="62">
        <v>2958465</v>
      </c>
      <c r="F19" s="14">
        <v>1</v>
      </c>
      <c r="G19" s="58">
        <v>341106.87</v>
      </c>
      <c r="H19" s="58">
        <v>341106.87</v>
      </c>
      <c r="I19" s="4" t="s">
        <v>253</v>
      </c>
      <c r="J19" s="63">
        <v>0.002</v>
      </c>
      <c r="K19" s="4">
        <v>0.45000000000000001</v>
      </c>
      <c r="L19" s="58">
        <f t="shared" si="0"/>
        <v>306.99618300000003</v>
      </c>
      <c r="M19" s="58">
        <f t="shared" si="1"/>
        <v>306.99618300000003</v>
      </c>
      <c r="N19" s="4" t="s">
        <v>267</v>
      </c>
      <c r="O19" s="4" t="s">
        <v>39</v>
      </c>
      <c r="P19" s="4" t="s">
        <v>40</v>
      </c>
      <c r="Q19" s="4">
        <f t="shared" si="2"/>
        <v>0.5</v>
      </c>
      <c r="R19" s="58">
        <f t="shared" si="3"/>
        <v>170553.435</v>
      </c>
      <c r="S19" s="58">
        <f t="shared" si="4"/>
        <v>682.21374000000003</v>
      </c>
      <c r="T19" s="58">
        <f t="shared" si="5"/>
        <v>153498.09150000001</v>
      </c>
      <c r="U19" s="14" t="s">
        <v>255</v>
      </c>
      <c r="V19" s="4"/>
      <c r="W19" s="62">
        <v>42297</v>
      </c>
      <c r="X19" s="62">
        <v>42306</v>
      </c>
    </row>
    <row r="20">
      <c r="A20" s="4" t="s">
        <v>256</v>
      </c>
      <c r="B20" s="14" t="s">
        <v>264</v>
      </c>
      <c r="C20" s="4" t="s">
        <v>40</v>
      </c>
      <c r="D20" s="14" t="s">
        <v>265</v>
      </c>
      <c r="E20" s="62">
        <v>2958465</v>
      </c>
      <c r="F20" s="14">
        <v>1</v>
      </c>
      <c r="G20" s="58">
        <v>8405.4899999999998</v>
      </c>
      <c r="H20" s="58">
        <v>8405.4899999999998</v>
      </c>
      <c r="I20" s="4" t="s">
        <v>253</v>
      </c>
      <c r="J20" s="63">
        <v>0.002</v>
      </c>
      <c r="K20" s="4">
        <v>0.45000000000000001</v>
      </c>
      <c r="L20" s="58">
        <f t="shared" si="0"/>
        <v>7.5649410000000001</v>
      </c>
      <c r="M20" s="58">
        <f t="shared" si="1"/>
        <v>7.5649410000000001</v>
      </c>
      <c r="N20" s="4" t="s">
        <v>267</v>
      </c>
      <c r="O20" s="4" t="s">
        <v>39</v>
      </c>
      <c r="P20" s="4" t="s">
        <v>40</v>
      </c>
      <c r="Q20" s="4">
        <f t="shared" si="2"/>
        <v>0.5</v>
      </c>
      <c r="R20" s="58">
        <f t="shared" si="3"/>
        <v>4202.7449999999999</v>
      </c>
      <c r="S20" s="58">
        <f t="shared" si="4"/>
        <v>16.810980000000001</v>
      </c>
      <c r="T20" s="58">
        <f t="shared" si="5"/>
        <v>3782.4704999999999</v>
      </c>
      <c r="U20" s="14" t="s">
        <v>255</v>
      </c>
      <c r="V20" s="4"/>
      <c r="W20" s="62">
        <v>42297</v>
      </c>
      <c r="X20" s="62">
        <v>42306</v>
      </c>
    </row>
    <row r="21">
      <c r="A21" s="4" t="s">
        <v>256</v>
      </c>
      <c r="B21" s="14" t="s">
        <v>264</v>
      </c>
      <c r="C21" s="4" t="s">
        <v>40</v>
      </c>
      <c r="D21" s="14" t="s">
        <v>265</v>
      </c>
      <c r="E21" s="62">
        <v>42403</v>
      </c>
      <c r="F21" s="14"/>
      <c r="G21" s="58">
        <v>8997921</v>
      </c>
      <c r="H21" s="58">
        <v>179958.42000000001</v>
      </c>
      <c r="I21" s="4" t="s">
        <v>266</v>
      </c>
      <c r="J21" s="63">
        <v>0.002</v>
      </c>
      <c r="K21" s="4">
        <v>0.45000000000000001</v>
      </c>
      <c r="L21" s="58">
        <f t="shared" si="0"/>
        <v>8098.1289000000006</v>
      </c>
      <c r="M21" s="58">
        <f t="shared" si="1"/>
        <v>161.96257800000001</v>
      </c>
      <c r="N21" s="4" t="s">
        <v>267</v>
      </c>
      <c r="O21" s="4" t="s">
        <v>39</v>
      </c>
      <c r="P21" s="4" t="s">
        <v>40</v>
      </c>
      <c r="Q21" s="4">
        <f t="shared" si="2"/>
        <v>0.28999999999999998</v>
      </c>
      <c r="R21" s="58">
        <f t="shared" si="3"/>
        <v>52187.941800000001</v>
      </c>
      <c r="S21" s="58">
        <f t="shared" si="4"/>
        <v>359.91684000000004</v>
      </c>
      <c r="T21" s="58">
        <f t="shared" si="5"/>
        <v>80981.289000000004</v>
      </c>
      <c r="U21" s="14" t="s">
        <v>255</v>
      </c>
      <c r="V21" s="4"/>
      <c r="W21" s="62">
        <v>42297</v>
      </c>
      <c r="X21" s="62">
        <v>42306</v>
      </c>
    </row>
    <row r="22">
      <c r="A22" s="4" t="s">
        <v>256</v>
      </c>
      <c r="B22" s="14" t="s">
        <v>264</v>
      </c>
      <c r="C22" s="4" t="s">
        <v>40</v>
      </c>
      <c r="D22" s="14" t="s">
        <v>265</v>
      </c>
      <c r="E22" s="62">
        <v>42367</v>
      </c>
      <c r="F22" s="14"/>
      <c r="G22" s="58">
        <v>8856964.6600000001</v>
      </c>
      <c r="H22" s="58">
        <v>177139.29320000002</v>
      </c>
      <c r="I22" s="4" t="s">
        <v>266</v>
      </c>
      <c r="J22" s="63">
        <v>0.002</v>
      </c>
      <c r="K22" s="4">
        <v>0.45000000000000001</v>
      </c>
      <c r="L22" s="58">
        <f t="shared" si="0"/>
        <v>7971.2681940000002</v>
      </c>
      <c r="M22" s="58">
        <f t="shared" si="1"/>
        <v>159.42536388000002</v>
      </c>
      <c r="N22" s="4" t="s">
        <v>267</v>
      </c>
      <c r="O22" s="4" t="s">
        <v>39</v>
      </c>
      <c r="P22" s="4" t="s">
        <v>40</v>
      </c>
      <c r="Q22" s="4">
        <f t="shared" si="2"/>
        <v>0.19</v>
      </c>
      <c r="R22" s="58">
        <f t="shared" si="3"/>
        <v>33656.465708000003</v>
      </c>
      <c r="S22" s="58">
        <f t="shared" si="4"/>
        <v>354.27858640000005</v>
      </c>
      <c r="T22" s="58">
        <f t="shared" si="5"/>
        <v>79712.681940000009</v>
      </c>
      <c r="U22" s="14" t="s">
        <v>255</v>
      </c>
      <c r="V22" s="4"/>
      <c r="W22" s="62">
        <v>42297</v>
      </c>
      <c r="X22" s="62">
        <v>42306</v>
      </c>
    </row>
    <row r="23">
      <c r="A23" s="4" t="s">
        <v>256</v>
      </c>
      <c r="B23" s="14" t="s">
        <v>268</v>
      </c>
      <c r="C23" s="4" t="s">
        <v>269</v>
      </c>
      <c r="D23" s="14" t="s">
        <v>270</v>
      </c>
      <c r="E23" s="62">
        <v>2958465</v>
      </c>
      <c r="F23" s="14">
        <v>1</v>
      </c>
      <c r="G23" s="58">
        <v>20532.07</v>
      </c>
      <c r="H23" s="58">
        <v>20532.07</v>
      </c>
      <c r="I23" s="4" t="s">
        <v>253</v>
      </c>
      <c r="J23" s="63">
        <v>0.00044999999999999999</v>
      </c>
      <c r="K23" s="4">
        <v>0.45000000000000001</v>
      </c>
      <c r="L23" s="58">
        <f t="shared" si="0"/>
        <v>4.1577441750000004</v>
      </c>
      <c r="M23" s="58">
        <f t="shared" si="1"/>
        <v>4.1577441750000004</v>
      </c>
      <c r="N23" s="4" t="s">
        <v>254</v>
      </c>
      <c r="O23" s="4" t="s">
        <v>41</v>
      </c>
      <c r="P23" s="4" t="s">
        <v>42</v>
      </c>
      <c r="Q23" s="4">
        <f t="shared" si="2"/>
        <v>0.5</v>
      </c>
      <c r="R23" s="58">
        <f t="shared" si="3"/>
        <v>10266.035</v>
      </c>
      <c r="S23" s="58">
        <f t="shared" si="4"/>
        <v>9.2394315000000002</v>
      </c>
      <c r="T23" s="58">
        <f t="shared" si="5"/>
        <v>9239.4315000000006</v>
      </c>
      <c r="U23" s="14" t="s">
        <v>255</v>
      </c>
      <c r="V23" s="4"/>
      <c r="W23" s="62">
        <v>42297</v>
      </c>
      <c r="X23" s="62">
        <v>42306</v>
      </c>
    </row>
    <row r="24">
      <c r="A24" s="4" t="s">
        <v>271</v>
      </c>
      <c r="B24" s="14" t="s">
        <v>250</v>
      </c>
      <c r="C24" s="4" t="s">
        <v>272</v>
      </c>
      <c r="D24" s="14" t="s">
        <v>273</v>
      </c>
      <c r="E24" s="62">
        <v>42517</v>
      </c>
      <c r="F24" s="14"/>
      <c r="G24" s="58">
        <v>8861399.8599999994</v>
      </c>
      <c r="H24" s="58">
        <v>443069.99300000002</v>
      </c>
      <c r="I24" s="4" t="s">
        <v>266</v>
      </c>
      <c r="J24" s="63">
        <v>0.0015</v>
      </c>
      <c r="K24" s="4">
        <v>0.45000000000000001</v>
      </c>
      <c r="L24" s="58">
        <f t="shared" si="0"/>
        <v>5981.4449055000005</v>
      </c>
      <c r="M24" s="58">
        <f t="shared" si="1"/>
        <v>299.072245275</v>
      </c>
      <c r="N24" s="4" t="s">
        <v>254</v>
      </c>
      <c r="O24" s="4" t="s">
        <v>43</v>
      </c>
      <c r="P24" s="4" t="s">
        <v>44</v>
      </c>
      <c r="Q24" s="4">
        <f t="shared" si="2"/>
        <v>0.59999999999999998</v>
      </c>
      <c r="R24" s="58">
        <f t="shared" si="3"/>
        <v>265841.99579999998</v>
      </c>
      <c r="S24" s="58">
        <f t="shared" si="4"/>
        <v>664.60498949999999</v>
      </c>
      <c r="T24" s="58">
        <f t="shared" si="5"/>
        <v>199381.49685000003</v>
      </c>
      <c r="U24" s="14" t="s">
        <v>255</v>
      </c>
      <c r="V24" s="4"/>
      <c r="W24" s="62">
        <v>42297</v>
      </c>
      <c r="X24" s="62">
        <v>42306</v>
      </c>
    </row>
    <row r="25">
      <c r="A25" s="4" t="s">
        <v>271</v>
      </c>
      <c r="B25" s="14" t="s">
        <v>250</v>
      </c>
      <c r="C25" s="4" t="s">
        <v>272</v>
      </c>
      <c r="D25" s="14" t="s">
        <v>273</v>
      </c>
      <c r="E25" s="62">
        <v>42487</v>
      </c>
      <c r="F25" s="14"/>
      <c r="G25" s="58">
        <v>8854469.8499999996</v>
      </c>
      <c r="H25" s="58">
        <v>442723.49249999999</v>
      </c>
      <c r="I25" s="4" t="s">
        <v>266</v>
      </c>
      <c r="J25" s="63">
        <v>0.0015</v>
      </c>
      <c r="K25" s="4">
        <v>0.45000000000000001</v>
      </c>
      <c r="L25" s="58">
        <f t="shared" si="0"/>
        <v>5976.7671487500002</v>
      </c>
      <c r="M25" s="58">
        <f t="shared" si="1"/>
        <v>298.83835743750001</v>
      </c>
      <c r="N25" s="4" t="s">
        <v>254</v>
      </c>
      <c r="O25" s="4" t="s">
        <v>43</v>
      </c>
      <c r="P25" s="4" t="s">
        <v>44</v>
      </c>
      <c r="Q25" s="4">
        <f t="shared" si="2"/>
        <v>0.52000000000000002</v>
      </c>
      <c r="R25" s="58">
        <f t="shared" si="3"/>
        <v>230216.21609999999</v>
      </c>
      <c r="S25" s="58">
        <f t="shared" si="4"/>
        <v>664.08523875000003</v>
      </c>
      <c r="T25" s="58">
        <f t="shared" si="5"/>
        <v>199225.57162500001</v>
      </c>
      <c r="U25" s="14" t="s">
        <v>255</v>
      </c>
      <c r="V25" s="4"/>
      <c r="W25" s="62">
        <v>42297</v>
      </c>
      <c r="X25" s="62">
        <v>42306</v>
      </c>
    </row>
    <row r="26">
      <c r="A26" s="4" t="s">
        <v>271</v>
      </c>
      <c r="B26" s="14" t="s">
        <v>250</v>
      </c>
      <c r="C26" s="4" t="s">
        <v>272</v>
      </c>
      <c r="D26" s="14" t="s">
        <v>273</v>
      </c>
      <c r="E26" s="62">
        <v>42517</v>
      </c>
      <c r="F26" s="14"/>
      <c r="G26" s="58">
        <v>8868329.8699999992</v>
      </c>
      <c r="H26" s="58">
        <v>443416.49349999998</v>
      </c>
      <c r="I26" s="4" t="s">
        <v>266</v>
      </c>
      <c r="J26" s="63">
        <v>0.0015</v>
      </c>
      <c r="K26" s="4">
        <v>0.45000000000000001</v>
      </c>
      <c r="L26" s="58">
        <f t="shared" si="0"/>
        <v>5986.1226622499998</v>
      </c>
      <c r="M26" s="58">
        <f t="shared" si="1"/>
        <v>299.30613311249999</v>
      </c>
      <c r="N26" s="4" t="s">
        <v>254</v>
      </c>
      <c r="O26" s="4" t="s">
        <v>43</v>
      </c>
      <c r="P26" s="4" t="s">
        <v>44</v>
      </c>
      <c r="Q26" s="4">
        <f t="shared" si="2"/>
        <v>0.59999999999999998</v>
      </c>
      <c r="R26" s="58">
        <f t="shared" si="3"/>
        <v>266049.89609999995</v>
      </c>
      <c r="S26" s="58">
        <f t="shared" si="4"/>
        <v>665.12474024999995</v>
      </c>
      <c r="T26" s="58">
        <f t="shared" si="5"/>
        <v>199537.42207500001</v>
      </c>
      <c r="U26" s="14" t="s">
        <v>255</v>
      </c>
      <c r="V26" s="4"/>
      <c r="W26" s="62">
        <v>42297</v>
      </c>
      <c r="X26" s="62">
        <v>42306</v>
      </c>
    </row>
    <row r="27">
      <c r="A27" s="4" t="s">
        <v>271</v>
      </c>
      <c r="B27" s="14" t="s">
        <v>250</v>
      </c>
      <c r="C27" s="4" t="s">
        <v>272</v>
      </c>
      <c r="D27" s="14" t="s">
        <v>273</v>
      </c>
      <c r="E27" s="62">
        <v>42488</v>
      </c>
      <c r="F27" s="14"/>
      <c r="G27" s="58">
        <v>4430699.9299999997</v>
      </c>
      <c r="H27" s="58">
        <v>221534.99650000001</v>
      </c>
      <c r="I27" s="4" t="s">
        <v>266</v>
      </c>
      <c r="J27" s="63">
        <v>0.0015</v>
      </c>
      <c r="K27" s="4">
        <v>0.45000000000000001</v>
      </c>
      <c r="L27" s="58">
        <f t="shared" si="0"/>
        <v>2990.7224527500002</v>
      </c>
      <c r="M27" s="58">
        <f t="shared" si="1"/>
        <v>149.5361226375</v>
      </c>
      <c r="N27" s="4" t="s">
        <v>254</v>
      </c>
      <c r="O27" s="4" t="s">
        <v>43</v>
      </c>
      <c r="P27" s="4" t="s">
        <v>44</v>
      </c>
      <c r="Q27" s="4">
        <f t="shared" si="2"/>
        <v>0.52000000000000002</v>
      </c>
      <c r="R27" s="58">
        <f t="shared" si="3"/>
        <v>115198.19818000001</v>
      </c>
      <c r="S27" s="58">
        <f t="shared" si="4"/>
        <v>332.30249474999999</v>
      </c>
      <c r="T27" s="58">
        <f t="shared" si="5"/>
        <v>99690.748425000012</v>
      </c>
      <c r="U27" s="14" t="s">
        <v>255</v>
      </c>
      <c r="V27" s="4"/>
      <c r="W27" s="62">
        <v>42297</v>
      </c>
      <c r="X27" s="62">
        <v>42306</v>
      </c>
    </row>
    <row r="28">
      <c r="A28" s="4" t="s">
        <v>271</v>
      </c>
      <c r="B28" s="14" t="s">
        <v>250</v>
      </c>
      <c r="C28" s="4" t="s">
        <v>272</v>
      </c>
      <c r="D28" s="14" t="s">
        <v>273</v>
      </c>
      <c r="E28" s="62">
        <v>42466</v>
      </c>
      <c r="F28" s="14"/>
      <c r="G28" s="58">
        <v>8865557.8699999992</v>
      </c>
      <c r="H28" s="58">
        <v>443277.89350000001</v>
      </c>
      <c r="I28" s="4" t="s">
        <v>266</v>
      </c>
      <c r="J28" s="63">
        <v>0.0015</v>
      </c>
      <c r="K28" s="4">
        <v>0.45000000000000001</v>
      </c>
      <c r="L28" s="58">
        <f t="shared" si="0"/>
        <v>5984.2515622499996</v>
      </c>
      <c r="M28" s="58">
        <f t="shared" si="1"/>
        <v>299.21257811250001</v>
      </c>
      <c r="N28" s="4" t="s">
        <v>254</v>
      </c>
      <c r="O28" s="4" t="s">
        <v>43</v>
      </c>
      <c r="P28" s="4" t="s">
        <v>44</v>
      </c>
      <c r="Q28" s="4">
        <f t="shared" si="2"/>
        <v>0.46000000000000002</v>
      </c>
      <c r="R28" s="58">
        <f t="shared" si="3"/>
        <v>203907.83101000002</v>
      </c>
      <c r="S28" s="58">
        <f t="shared" si="4"/>
        <v>664.91684025000006</v>
      </c>
      <c r="T28" s="58">
        <f t="shared" si="5"/>
        <v>199475.05207500001</v>
      </c>
      <c r="U28" s="14" t="s">
        <v>255</v>
      </c>
      <c r="V28" s="4"/>
      <c r="W28" s="62">
        <v>42297</v>
      </c>
      <c r="X28" s="62">
        <v>42306</v>
      </c>
    </row>
    <row r="29">
      <c r="A29" s="4" t="s">
        <v>271</v>
      </c>
      <c r="B29" s="14" t="s">
        <v>250</v>
      </c>
      <c r="C29" s="4" t="s">
        <v>272</v>
      </c>
      <c r="D29" s="14" t="s">
        <v>273</v>
      </c>
      <c r="E29" s="62">
        <v>42397</v>
      </c>
      <c r="F29" s="14"/>
      <c r="G29" s="58">
        <v>17603603.600000001</v>
      </c>
      <c r="H29" s="58">
        <v>880180.18000000017</v>
      </c>
      <c r="I29" s="4" t="s">
        <v>266</v>
      </c>
      <c r="J29" s="63">
        <v>0.0015</v>
      </c>
      <c r="K29" s="4">
        <v>0.45000000000000001</v>
      </c>
      <c r="L29" s="58">
        <f t="shared" si="0"/>
        <v>11882.432430000003</v>
      </c>
      <c r="M29" s="58">
        <f t="shared" si="1"/>
        <v>594.12162150000006</v>
      </c>
      <c r="N29" s="4" t="s">
        <v>254</v>
      </c>
      <c r="O29" s="4" t="s">
        <v>43</v>
      </c>
      <c r="P29" s="4" t="s">
        <v>44</v>
      </c>
      <c r="Q29" s="4">
        <f t="shared" si="2"/>
        <v>0.27000000000000002</v>
      </c>
      <c r="R29" s="58">
        <f t="shared" si="3"/>
        <v>237648.64860000007</v>
      </c>
      <c r="S29" s="58">
        <f t="shared" si="4"/>
        <v>1320.2702700000002</v>
      </c>
      <c r="T29" s="58">
        <f t="shared" si="5"/>
        <v>396081.08100000006</v>
      </c>
      <c r="U29" s="14" t="s">
        <v>255</v>
      </c>
      <c r="V29" s="4"/>
      <c r="W29" s="62">
        <v>42297</v>
      </c>
      <c r="X29" s="62">
        <v>42306</v>
      </c>
    </row>
    <row r="30">
      <c r="A30" s="4" t="s">
        <v>271</v>
      </c>
      <c r="B30" s="14" t="s">
        <v>250</v>
      </c>
      <c r="C30" s="4" t="s">
        <v>272</v>
      </c>
      <c r="D30" s="14" t="s">
        <v>273</v>
      </c>
      <c r="E30" s="62">
        <v>42612</v>
      </c>
      <c r="F30" s="14"/>
      <c r="G30" s="58">
        <v>17702009.699999999</v>
      </c>
      <c r="H30" s="58">
        <v>1416160.7760000001</v>
      </c>
      <c r="I30" s="4" t="s">
        <v>266</v>
      </c>
      <c r="J30" s="63">
        <v>0.0015</v>
      </c>
      <c r="K30" s="4">
        <v>0.45000000000000001</v>
      </c>
      <c r="L30" s="58">
        <f t="shared" si="0"/>
        <v>11948.8565475</v>
      </c>
      <c r="M30" s="58">
        <f t="shared" si="1"/>
        <v>955.90852380000001</v>
      </c>
      <c r="N30" s="4" t="s">
        <v>254</v>
      </c>
      <c r="O30" s="4" t="s">
        <v>43</v>
      </c>
      <c r="P30" s="4" t="s">
        <v>44</v>
      </c>
      <c r="Q30" s="4">
        <f t="shared" si="2"/>
        <v>0.85999999999999999</v>
      </c>
      <c r="R30" s="58">
        <f t="shared" si="3"/>
        <v>1217898.2673599999</v>
      </c>
      <c r="S30" s="58">
        <f t="shared" si="4"/>
        <v>2124.241164</v>
      </c>
      <c r="T30" s="58">
        <f t="shared" si="5"/>
        <v>637272.34920000006</v>
      </c>
      <c r="U30" s="14" t="s">
        <v>255</v>
      </c>
      <c r="V30" s="4"/>
      <c r="W30" s="62">
        <v>42297</v>
      </c>
      <c r="X30" s="62">
        <v>42306</v>
      </c>
    </row>
    <row r="31">
      <c r="A31" s="4" t="s">
        <v>271</v>
      </c>
      <c r="B31" s="14" t="s">
        <v>250</v>
      </c>
      <c r="C31" s="4" t="s">
        <v>272</v>
      </c>
      <c r="D31" s="14" t="s">
        <v>273</v>
      </c>
      <c r="E31" s="62">
        <v>42521</v>
      </c>
      <c r="F31" s="14"/>
      <c r="G31" s="58">
        <v>8794178.7899999991</v>
      </c>
      <c r="H31" s="58">
        <v>439708.93949999998</v>
      </c>
      <c r="I31" s="4" t="s">
        <v>266</v>
      </c>
      <c r="J31" s="63">
        <v>0.0015</v>
      </c>
      <c r="K31" s="4">
        <v>0.45000000000000001</v>
      </c>
      <c r="L31" s="58">
        <f t="shared" si="0"/>
        <v>5936.07068325</v>
      </c>
      <c r="M31" s="58">
        <f t="shared" si="1"/>
        <v>296.8035341625</v>
      </c>
      <c r="N31" s="4" t="s">
        <v>254</v>
      </c>
      <c r="O31" s="4" t="s">
        <v>43</v>
      </c>
      <c r="P31" s="4" t="s">
        <v>44</v>
      </c>
      <c r="Q31" s="4">
        <f t="shared" si="2"/>
        <v>0.60999999999999999</v>
      </c>
      <c r="R31" s="58">
        <f t="shared" si="3"/>
        <v>268222.453095</v>
      </c>
      <c r="S31" s="58">
        <f t="shared" si="4"/>
        <v>659.56340924999995</v>
      </c>
      <c r="T31" s="58">
        <f t="shared" si="5"/>
        <v>197869.02277499999</v>
      </c>
      <c r="U31" s="14" t="s">
        <v>255</v>
      </c>
      <c r="V31" s="4"/>
      <c r="W31" s="62">
        <v>42297</v>
      </c>
      <c r="X31" s="62">
        <v>42306</v>
      </c>
    </row>
    <row r="32">
      <c r="A32" s="4" t="s">
        <v>271</v>
      </c>
      <c r="B32" s="14" t="s">
        <v>250</v>
      </c>
      <c r="C32" s="4" t="s">
        <v>272</v>
      </c>
      <c r="D32" s="14" t="s">
        <v>273</v>
      </c>
      <c r="E32" s="62">
        <v>42642</v>
      </c>
      <c r="F32" s="14"/>
      <c r="G32" s="58">
        <v>8792099.7899999991</v>
      </c>
      <c r="H32" s="58">
        <v>703367.9831999999</v>
      </c>
      <c r="I32" s="4" t="s">
        <v>266</v>
      </c>
      <c r="J32" s="63">
        <v>0.0015</v>
      </c>
      <c r="K32" s="4">
        <v>0.45000000000000001</v>
      </c>
      <c r="L32" s="58">
        <f t="shared" si="0"/>
        <v>5934.6673582499998</v>
      </c>
      <c r="M32" s="58">
        <f t="shared" si="1"/>
        <v>474.77338865999997</v>
      </c>
      <c r="N32" s="4" t="s">
        <v>254</v>
      </c>
      <c r="O32" s="4" t="s">
        <v>43</v>
      </c>
      <c r="P32" s="4" t="s">
        <v>44</v>
      </c>
      <c r="Q32" s="4">
        <f t="shared" si="2"/>
        <v>0.93999999999999995</v>
      </c>
      <c r="R32" s="58">
        <f t="shared" si="3"/>
        <v>661165.90420799982</v>
      </c>
      <c r="S32" s="58">
        <f t="shared" si="4"/>
        <v>1055.0519747999999</v>
      </c>
      <c r="T32" s="58">
        <f t="shared" si="5"/>
        <v>316515.59243999998</v>
      </c>
      <c r="U32" s="14" t="s">
        <v>255</v>
      </c>
      <c r="V32" s="4"/>
      <c r="W32" s="62">
        <v>42297</v>
      </c>
      <c r="X32" s="62">
        <v>42306</v>
      </c>
    </row>
    <row r="33">
      <c r="A33" s="4" t="s">
        <v>271</v>
      </c>
      <c r="B33" s="14" t="s">
        <v>250</v>
      </c>
      <c r="C33" s="4" t="s">
        <v>272</v>
      </c>
      <c r="D33" s="14" t="s">
        <v>273</v>
      </c>
      <c r="E33" s="62">
        <v>42304</v>
      </c>
      <c r="F33" s="14"/>
      <c r="G33" s="58">
        <v>869438.67000000004</v>
      </c>
      <c r="H33" s="58">
        <v>17388.773400000002</v>
      </c>
      <c r="I33" s="4" t="s">
        <v>266</v>
      </c>
      <c r="J33" s="63">
        <v>0.0015</v>
      </c>
      <c r="K33" s="4">
        <v>0.45000000000000001</v>
      </c>
      <c r="L33" s="58">
        <f t="shared" si="0"/>
        <v>586.87110225000004</v>
      </c>
      <c r="M33" s="58">
        <f t="shared" si="1"/>
        <v>11.737422045000002</v>
      </c>
      <c r="N33" s="4" t="s">
        <v>254</v>
      </c>
      <c r="O33" s="4" t="s">
        <v>43</v>
      </c>
      <c r="P33" s="4" t="s">
        <v>44</v>
      </c>
      <c r="Q33" s="4">
        <f t="shared" si="2"/>
        <v>0.02</v>
      </c>
      <c r="R33" s="58">
        <f t="shared" si="3"/>
        <v>347.77546800000005</v>
      </c>
      <c r="S33" s="58">
        <f t="shared" si="4"/>
        <v>26.083160100000004</v>
      </c>
      <c r="T33" s="58">
        <f t="shared" si="5"/>
        <v>7824.9480300000014</v>
      </c>
      <c r="U33" s="14" t="s">
        <v>255</v>
      </c>
      <c r="V33" s="4"/>
      <c r="W33" s="62">
        <v>42297</v>
      </c>
      <c r="X33" s="62">
        <v>42306</v>
      </c>
    </row>
    <row r="34">
      <c r="A34" s="4" t="s">
        <v>271</v>
      </c>
      <c r="B34" s="14" t="s">
        <v>250</v>
      </c>
      <c r="C34" s="4" t="s">
        <v>272</v>
      </c>
      <c r="D34" s="14" t="s">
        <v>273</v>
      </c>
      <c r="E34" s="62">
        <v>42312</v>
      </c>
      <c r="F34" s="14"/>
      <c r="G34" s="58">
        <v>8683298.6799999997</v>
      </c>
      <c r="H34" s="58">
        <v>173665.9736</v>
      </c>
      <c r="I34" s="4" t="s">
        <v>266</v>
      </c>
      <c r="J34" s="63">
        <v>0.0015</v>
      </c>
      <c r="K34" s="4">
        <v>0.45000000000000001</v>
      </c>
      <c r="L34" s="58">
        <f t="shared" si="0"/>
        <v>5861.2266090000003</v>
      </c>
      <c r="M34" s="58">
        <f t="shared" si="1"/>
        <v>117.22453218</v>
      </c>
      <c r="N34" s="4" t="s">
        <v>254</v>
      </c>
      <c r="O34" s="4" t="s">
        <v>43</v>
      </c>
      <c r="P34" s="4" t="s">
        <v>44</v>
      </c>
      <c r="Q34" s="4">
        <f t="shared" si="2"/>
        <v>0.040000000000000001</v>
      </c>
      <c r="R34" s="58">
        <f t="shared" si="3"/>
        <v>6946.6389440000003</v>
      </c>
      <c r="S34" s="58">
        <f t="shared" si="4"/>
        <v>260.49896039999999</v>
      </c>
      <c r="T34" s="58">
        <f t="shared" si="5"/>
        <v>78149.688120000006</v>
      </c>
      <c r="U34" s="14" t="s">
        <v>255</v>
      </c>
      <c r="V34" s="4"/>
      <c r="W34" s="62">
        <v>42297</v>
      </c>
      <c r="X34" s="62">
        <v>42306</v>
      </c>
    </row>
    <row r="35">
      <c r="A35" s="4" t="s">
        <v>271</v>
      </c>
      <c r="B35" s="14" t="s">
        <v>250</v>
      </c>
      <c r="C35" s="4" t="s">
        <v>272</v>
      </c>
      <c r="D35" s="14" t="s">
        <v>273</v>
      </c>
      <c r="E35" s="62">
        <v>42367</v>
      </c>
      <c r="F35" s="14"/>
      <c r="G35" s="58">
        <v>4398697.9900000002</v>
      </c>
      <c r="H35" s="58">
        <v>87973.959800000011</v>
      </c>
      <c r="I35" s="4" t="s">
        <v>266</v>
      </c>
      <c r="J35" s="63">
        <v>0.0015</v>
      </c>
      <c r="K35" s="4">
        <v>0.45000000000000001</v>
      </c>
      <c r="L35" s="58">
        <f t="shared" si="0"/>
        <v>2969.1211432500004</v>
      </c>
      <c r="M35" s="58">
        <f t="shared" si="1"/>
        <v>59.382422865000009</v>
      </c>
      <c r="N35" s="4" t="s">
        <v>254</v>
      </c>
      <c r="O35" s="4" t="s">
        <v>43</v>
      </c>
      <c r="P35" s="4" t="s">
        <v>44</v>
      </c>
      <c r="Q35" s="4">
        <f t="shared" si="2"/>
        <v>0.19</v>
      </c>
      <c r="R35" s="58">
        <f t="shared" si="3"/>
        <v>16715.052362000002</v>
      </c>
      <c r="S35" s="58">
        <f t="shared" si="4"/>
        <v>131.96093970000001</v>
      </c>
      <c r="T35" s="58">
        <f t="shared" si="5"/>
        <v>39588.281910000005</v>
      </c>
      <c r="U35" s="14" t="s">
        <v>255</v>
      </c>
      <c r="V35" s="4"/>
      <c r="W35" s="62">
        <v>42297</v>
      </c>
      <c r="X35" s="62">
        <v>42306</v>
      </c>
    </row>
    <row r="36">
      <c r="A36" s="4" t="s">
        <v>271</v>
      </c>
      <c r="B36" s="14" t="s">
        <v>250</v>
      </c>
      <c r="C36" s="4" t="s">
        <v>272</v>
      </c>
      <c r="D36" s="14" t="s">
        <v>273</v>
      </c>
      <c r="E36" s="62">
        <v>42536</v>
      </c>
      <c r="F36" s="14"/>
      <c r="G36" s="58">
        <v>13860715.25</v>
      </c>
      <c r="H36" s="58">
        <v>277214.30499999999</v>
      </c>
      <c r="I36" s="4" t="s">
        <v>266</v>
      </c>
      <c r="J36" s="63">
        <v>0.0015</v>
      </c>
      <c r="K36" s="4">
        <v>0.45000000000000001</v>
      </c>
      <c r="L36" s="58">
        <f t="shared" si="0"/>
        <v>9355.9827937500013</v>
      </c>
      <c r="M36" s="58">
        <f t="shared" si="1"/>
        <v>187.11965587500001</v>
      </c>
      <c r="N36" s="4" t="s">
        <v>254</v>
      </c>
      <c r="O36" s="4" t="s">
        <v>43</v>
      </c>
      <c r="P36" s="4" t="s">
        <v>44</v>
      </c>
      <c r="Q36" s="4">
        <f t="shared" si="2"/>
        <v>0.65000000000000002</v>
      </c>
      <c r="R36" s="58">
        <f t="shared" si="3"/>
        <v>180189.29824999999</v>
      </c>
      <c r="S36" s="58">
        <f t="shared" si="4"/>
        <v>415.82145750000001</v>
      </c>
      <c r="T36" s="58">
        <f t="shared" si="5"/>
        <v>124746.43725</v>
      </c>
      <c r="U36" s="14" t="s">
        <v>255</v>
      </c>
      <c r="V36" s="4"/>
      <c r="W36" s="62">
        <v>42297</v>
      </c>
      <c r="X36" s="62">
        <v>42306</v>
      </c>
    </row>
    <row r="37">
      <c r="A37" s="4" t="s">
        <v>271</v>
      </c>
      <c r="B37" s="14" t="s">
        <v>250</v>
      </c>
      <c r="C37" s="4" t="s">
        <v>272</v>
      </c>
      <c r="D37" s="14" t="s">
        <v>273</v>
      </c>
      <c r="E37" s="62">
        <v>42320</v>
      </c>
      <c r="F37" s="14"/>
      <c r="G37" s="58">
        <v>41347761.060000002</v>
      </c>
      <c r="H37" s="58">
        <v>826955.22120000003</v>
      </c>
      <c r="I37" s="4" t="s">
        <v>266</v>
      </c>
      <c r="J37" s="63">
        <v>0.0015</v>
      </c>
      <c r="K37" s="4">
        <v>0.45000000000000001</v>
      </c>
      <c r="L37" s="58">
        <f t="shared" si="0"/>
        <v>27909.738715500003</v>
      </c>
      <c r="M37" s="58">
        <f t="shared" si="1"/>
        <v>558.19477431000007</v>
      </c>
      <c r="N37" s="4" t="s">
        <v>254</v>
      </c>
      <c r="O37" s="4" t="s">
        <v>43</v>
      </c>
      <c r="P37" s="4" t="s">
        <v>44</v>
      </c>
      <c r="Q37" s="4">
        <f t="shared" si="2"/>
        <v>0.059999999999999998</v>
      </c>
      <c r="R37" s="58">
        <f t="shared" si="3"/>
        <v>49617.313271999999</v>
      </c>
      <c r="S37" s="58">
        <f t="shared" si="4"/>
        <v>1240.4328318</v>
      </c>
      <c r="T37" s="58">
        <f t="shared" si="5"/>
        <v>372129.84954000002</v>
      </c>
      <c r="U37" s="14" t="s">
        <v>255</v>
      </c>
      <c r="V37" s="4"/>
      <c r="W37" s="62">
        <v>42297</v>
      </c>
      <c r="X37" s="62">
        <v>42306</v>
      </c>
    </row>
    <row r="38">
      <c r="A38" s="4" t="s">
        <v>271</v>
      </c>
      <c r="B38" s="14" t="s">
        <v>250</v>
      </c>
      <c r="C38" s="4" t="s">
        <v>272</v>
      </c>
      <c r="D38" s="14" t="s">
        <v>273</v>
      </c>
      <c r="E38" s="62">
        <v>42320</v>
      </c>
      <c r="F38" s="14"/>
      <c r="G38" s="58">
        <v>211137.5</v>
      </c>
      <c r="H38" s="58">
        <v>4222.75</v>
      </c>
      <c r="I38" s="4" t="s">
        <v>266</v>
      </c>
      <c r="J38" s="63">
        <v>0.0015</v>
      </c>
      <c r="K38" s="4">
        <v>0.45000000000000001</v>
      </c>
      <c r="L38" s="58">
        <f t="shared" si="0"/>
        <v>142.51781250000002</v>
      </c>
      <c r="M38" s="58">
        <f t="shared" si="1"/>
        <v>2.8503562500000004</v>
      </c>
      <c r="N38" s="4" t="s">
        <v>254</v>
      </c>
      <c r="O38" s="4" t="s">
        <v>43</v>
      </c>
      <c r="P38" s="4" t="s">
        <v>44</v>
      </c>
      <c r="Q38" s="4">
        <f t="shared" si="2"/>
        <v>0.059999999999999998</v>
      </c>
      <c r="R38" s="58">
        <f t="shared" si="3"/>
        <v>253.36499999999998</v>
      </c>
      <c r="S38" s="58">
        <f t="shared" si="4"/>
        <v>6.3341250000000002</v>
      </c>
      <c r="T38" s="58">
        <f t="shared" si="5"/>
        <v>1900.2375</v>
      </c>
      <c r="U38" s="14" t="s">
        <v>255</v>
      </c>
      <c r="V38" s="4"/>
      <c r="W38" s="62">
        <v>42297</v>
      </c>
      <c r="X38" s="62">
        <v>42306</v>
      </c>
    </row>
    <row r="39">
      <c r="A39" s="4" t="s">
        <v>271</v>
      </c>
      <c r="B39" s="14" t="s">
        <v>250</v>
      </c>
      <c r="C39" s="4" t="s">
        <v>272</v>
      </c>
      <c r="D39" s="14" t="s">
        <v>273</v>
      </c>
      <c r="E39" s="62">
        <v>42374</v>
      </c>
      <c r="F39" s="14"/>
      <c r="G39" s="58">
        <v>1771309.77</v>
      </c>
      <c r="H39" s="58">
        <v>88565.488500000007</v>
      </c>
      <c r="I39" s="4" t="s">
        <v>266</v>
      </c>
      <c r="J39" s="63">
        <v>0.0015</v>
      </c>
      <c r="K39" s="4">
        <v>0.45000000000000001</v>
      </c>
      <c r="L39" s="58">
        <f t="shared" si="0"/>
        <v>1195.63409475</v>
      </c>
      <c r="M39" s="58">
        <f t="shared" si="1"/>
        <v>59.781704737500014</v>
      </c>
      <c r="N39" s="4" t="s">
        <v>254</v>
      </c>
      <c r="O39" s="4" t="s">
        <v>43</v>
      </c>
      <c r="P39" s="4" t="s">
        <v>44</v>
      </c>
      <c r="Q39" s="4">
        <f t="shared" si="2"/>
        <v>0.20999999999999999</v>
      </c>
      <c r="R39" s="58">
        <f t="shared" si="3"/>
        <v>18598.752585000002</v>
      </c>
      <c r="S39" s="58">
        <f t="shared" si="4"/>
        <v>132.84823275000002</v>
      </c>
      <c r="T39" s="58">
        <f t="shared" si="5"/>
        <v>39854.469825000007</v>
      </c>
      <c r="U39" s="14" t="s">
        <v>255</v>
      </c>
      <c r="V39" s="4"/>
      <c r="W39" s="62">
        <v>42297</v>
      </c>
      <c r="X39" s="62">
        <v>42306</v>
      </c>
    </row>
    <row r="40">
      <c r="A40" s="4" t="s">
        <v>271</v>
      </c>
      <c r="B40" s="14" t="s">
        <v>250</v>
      </c>
      <c r="C40" s="4" t="s">
        <v>272</v>
      </c>
      <c r="D40" s="14" t="s">
        <v>273</v>
      </c>
      <c r="E40" s="62">
        <v>42361</v>
      </c>
      <c r="F40" s="14"/>
      <c r="G40" s="58">
        <v>1770755.3700000001</v>
      </c>
      <c r="H40" s="58">
        <v>35415.107400000001</v>
      </c>
      <c r="I40" s="4" t="s">
        <v>266</v>
      </c>
      <c r="J40" s="63">
        <v>0.0015</v>
      </c>
      <c r="K40" s="4">
        <v>0.45000000000000001</v>
      </c>
      <c r="L40" s="58">
        <f t="shared" si="0"/>
        <v>1195.2598747500001</v>
      </c>
      <c r="M40" s="58">
        <f t="shared" si="1"/>
        <v>23.905197495000003</v>
      </c>
      <c r="N40" s="4" t="s">
        <v>254</v>
      </c>
      <c r="O40" s="4" t="s">
        <v>43</v>
      </c>
      <c r="P40" s="4" t="s">
        <v>44</v>
      </c>
      <c r="Q40" s="4">
        <f t="shared" si="2"/>
        <v>0.17999999999999999</v>
      </c>
      <c r="R40" s="58">
        <f t="shared" si="3"/>
        <v>6374.7193319999997</v>
      </c>
      <c r="S40" s="58">
        <f t="shared" si="4"/>
        <v>53.122661100000002</v>
      </c>
      <c r="T40" s="58">
        <f t="shared" si="5"/>
        <v>15936.798330000001</v>
      </c>
      <c r="U40" s="14" t="s">
        <v>255</v>
      </c>
      <c r="V40" s="4"/>
      <c r="W40" s="62">
        <v>42297</v>
      </c>
      <c r="X40" s="62">
        <v>42306</v>
      </c>
    </row>
    <row r="41">
      <c r="A41" s="4" t="s">
        <v>271</v>
      </c>
      <c r="B41" s="14" t="s">
        <v>250</v>
      </c>
      <c r="C41" s="4" t="s">
        <v>272</v>
      </c>
      <c r="D41" s="14" t="s">
        <v>273</v>
      </c>
      <c r="E41" s="62">
        <v>42352</v>
      </c>
      <c r="F41" s="14"/>
      <c r="G41" s="58">
        <v>886347.89000000001</v>
      </c>
      <c r="H41" s="58">
        <v>17726.9578</v>
      </c>
      <c r="I41" s="4" t="s">
        <v>266</v>
      </c>
      <c r="J41" s="63">
        <v>0.0015</v>
      </c>
      <c r="K41" s="4">
        <v>0.45000000000000001</v>
      </c>
      <c r="L41" s="58">
        <f t="shared" si="0"/>
        <v>598.28482574999998</v>
      </c>
      <c r="M41" s="58">
        <f t="shared" si="1"/>
        <v>11.965696515000001</v>
      </c>
      <c r="N41" s="4" t="s">
        <v>254</v>
      </c>
      <c r="O41" s="4" t="s">
        <v>43</v>
      </c>
      <c r="P41" s="4" t="s">
        <v>44</v>
      </c>
      <c r="Q41" s="4">
        <f t="shared" si="2"/>
        <v>0.14999999999999999</v>
      </c>
      <c r="R41" s="58">
        <f t="shared" si="3"/>
        <v>2659.04367</v>
      </c>
      <c r="S41" s="58">
        <f t="shared" si="4"/>
        <v>26.590436700000001</v>
      </c>
      <c r="T41" s="58">
        <f t="shared" si="5"/>
        <v>7977.1310100000001</v>
      </c>
      <c r="U41" s="14" t="s">
        <v>255</v>
      </c>
      <c r="V41" s="4"/>
      <c r="W41" s="62">
        <v>42297</v>
      </c>
      <c r="X41" s="62">
        <v>42306</v>
      </c>
    </row>
    <row r="42">
      <c r="A42" s="4" t="s">
        <v>271</v>
      </c>
      <c r="B42" s="14" t="s">
        <v>250</v>
      </c>
      <c r="C42" s="4" t="s">
        <v>272</v>
      </c>
      <c r="D42" s="14" t="s">
        <v>273</v>
      </c>
      <c r="E42" s="62">
        <v>42396</v>
      </c>
      <c r="F42" s="14"/>
      <c r="G42" s="58">
        <v>11571171.17</v>
      </c>
      <c r="H42" s="58">
        <v>231423.4234</v>
      </c>
      <c r="I42" s="4" t="s">
        <v>266</v>
      </c>
      <c r="J42" s="63">
        <v>0.0015</v>
      </c>
      <c r="K42" s="4">
        <v>0.45000000000000001</v>
      </c>
      <c r="L42" s="58">
        <f t="shared" si="0"/>
        <v>7810.5405397499999</v>
      </c>
      <c r="M42" s="58">
        <f t="shared" si="1"/>
        <v>156.21081079500002</v>
      </c>
      <c r="N42" s="4" t="s">
        <v>254</v>
      </c>
      <c r="O42" s="4" t="s">
        <v>43</v>
      </c>
      <c r="P42" s="4" t="s">
        <v>44</v>
      </c>
      <c r="Q42" s="4">
        <f t="shared" si="2"/>
        <v>0.27000000000000002</v>
      </c>
      <c r="R42" s="58">
        <f t="shared" si="3"/>
        <v>62484.324318000006</v>
      </c>
      <c r="S42" s="58">
        <f t="shared" si="4"/>
        <v>347.13513510000001</v>
      </c>
      <c r="T42" s="58">
        <f t="shared" si="5"/>
        <v>104140.54053</v>
      </c>
      <c r="U42" s="14" t="s">
        <v>255</v>
      </c>
      <c r="V42" s="4"/>
      <c r="W42" s="62">
        <v>42297</v>
      </c>
      <c r="X42" s="62">
        <v>42306</v>
      </c>
    </row>
    <row r="43">
      <c r="A43" s="4" t="s">
        <v>271</v>
      </c>
      <c r="B43" s="14" t="s">
        <v>250</v>
      </c>
      <c r="C43" s="4" t="s">
        <v>272</v>
      </c>
      <c r="D43" s="14" t="s">
        <v>273</v>
      </c>
      <c r="E43" s="62">
        <v>42314</v>
      </c>
      <c r="F43" s="14"/>
      <c r="G43" s="58">
        <v>3565627.1699999999</v>
      </c>
      <c r="H43" s="58">
        <v>71312.543399999995</v>
      </c>
      <c r="I43" s="4" t="s">
        <v>266</v>
      </c>
      <c r="J43" s="63">
        <v>0.0015</v>
      </c>
      <c r="K43" s="4">
        <v>0.45000000000000001</v>
      </c>
      <c r="L43" s="58">
        <f t="shared" si="0"/>
        <v>2406.7983397499997</v>
      </c>
      <c r="M43" s="58">
        <f t="shared" si="1"/>
        <v>48.135966795000002</v>
      </c>
      <c r="N43" s="4" t="s">
        <v>254</v>
      </c>
      <c r="O43" s="4" t="s">
        <v>43</v>
      </c>
      <c r="P43" s="4" t="s">
        <v>44</v>
      </c>
      <c r="Q43" s="4">
        <f t="shared" si="2"/>
        <v>0.050000000000000003</v>
      </c>
      <c r="R43" s="58">
        <f t="shared" si="3"/>
        <v>3565.6271699999998</v>
      </c>
      <c r="S43" s="58">
        <f t="shared" si="4"/>
        <v>106.9688151</v>
      </c>
      <c r="T43" s="58">
        <f t="shared" si="5"/>
        <v>32090.644529999998</v>
      </c>
      <c r="U43" s="14" t="s">
        <v>255</v>
      </c>
      <c r="V43" s="4"/>
      <c r="W43" s="62">
        <v>42297</v>
      </c>
      <c r="X43" s="62">
        <v>42306</v>
      </c>
    </row>
    <row r="44">
      <c r="A44" s="4" t="s">
        <v>271</v>
      </c>
      <c r="B44" s="14" t="s">
        <v>250</v>
      </c>
      <c r="C44" s="4" t="s">
        <v>272</v>
      </c>
      <c r="D44" s="14" t="s">
        <v>273</v>
      </c>
      <c r="E44" s="62">
        <v>42355</v>
      </c>
      <c r="F44" s="14"/>
      <c r="G44" s="58">
        <v>13381496.880000001</v>
      </c>
      <c r="H44" s="58">
        <v>267629.9376</v>
      </c>
      <c r="I44" s="4" t="s">
        <v>266</v>
      </c>
      <c r="J44" s="63">
        <v>0.0015</v>
      </c>
      <c r="K44" s="4">
        <v>0.45000000000000001</v>
      </c>
      <c r="L44" s="58">
        <f t="shared" si="0"/>
        <v>9032.5103940000008</v>
      </c>
      <c r="M44" s="58">
        <f t="shared" si="1"/>
        <v>180.65020788000001</v>
      </c>
      <c r="N44" s="4" t="s">
        <v>254</v>
      </c>
      <c r="O44" s="4" t="s">
        <v>43</v>
      </c>
      <c r="P44" s="4" t="s">
        <v>44</v>
      </c>
      <c r="Q44" s="4">
        <f t="shared" si="2"/>
        <v>0.16</v>
      </c>
      <c r="R44" s="58">
        <f t="shared" si="3"/>
        <v>42820.790015999999</v>
      </c>
      <c r="S44" s="58">
        <f t="shared" si="4"/>
        <v>401.44490640000004</v>
      </c>
      <c r="T44" s="58">
        <f t="shared" si="5"/>
        <v>120433.47192000001</v>
      </c>
      <c r="U44" s="14" t="s">
        <v>255</v>
      </c>
      <c r="V44" s="4"/>
      <c r="W44" s="62">
        <v>42297</v>
      </c>
      <c r="X44" s="62">
        <v>42306</v>
      </c>
    </row>
    <row r="45">
      <c r="A45" s="4" t="s">
        <v>271</v>
      </c>
      <c r="B45" s="14" t="s">
        <v>250</v>
      </c>
      <c r="C45" s="4" t="s">
        <v>272</v>
      </c>
      <c r="D45" s="14" t="s">
        <v>273</v>
      </c>
      <c r="E45" s="62">
        <v>42327</v>
      </c>
      <c r="F45" s="14"/>
      <c r="G45" s="58">
        <v>13351351.35</v>
      </c>
      <c r="H45" s="58">
        <v>267027.027</v>
      </c>
      <c r="I45" s="4" t="s">
        <v>266</v>
      </c>
      <c r="J45" s="63">
        <v>0.0015</v>
      </c>
      <c r="K45" s="4">
        <v>0.45000000000000001</v>
      </c>
      <c r="L45" s="58">
        <f t="shared" si="0"/>
        <v>9012.1621612500003</v>
      </c>
      <c r="M45" s="58">
        <f t="shared" si="1"/>
        <v>180.24324322500002</v>
      </c>
      <c r="N45" s="4" t="s">
        <v>254</v>
      </c>
      <c r="O45" s="4" t="s">
        <v>43</v>
      </c>
      <c r="P45" s="4" t="s">
        <v>44</v>
      </c>
      <c r="Q45" s="4">
        <f t="shared" si="2"/>
        <v>0.080000000000000002</v>
      </c>
      <c r="R45" s="58">
        <f t="shared" si="3"/>
        <v>21362.16216</v>
      </c>
      <c r="S45" s="58">
        <f t="shared" si="4"/>
        <v>400.54054050000002</v>
      </c>
      <c r="T45" s="58">
        <f t="shared" si="5"/>
        <v>120162.16215</v>
      </c>
      <c r="U45" s="14" t="s">
        <v>255</v>
      </c>
      <c r="V45" s="4"/>
      <c r="W45" s="62">
        <v>42297</v>
      </c>
      <c r="X45" s="62">
        <v>42306</v>
      </c>
    </row>
    <row r="46">
      <c r="A46" s="4" t="s">
        <v>271</v>
      </c>
      <c r="B46" s="14" t="s">
        <v>250</v>
      </c>
      <c r="C46" s="4" t="s">
        <v>272</v>
      </c>
      <c r="D46" s="14" t="s">
        <v>273</v>
      </c>
      <c r="E46" s="62">
        <v>42328</v>
      </c>
      <c r="F46" s="14"/>
      <c r="G46" s="58">
        <v>13351351.35</v>
      </c>
      <c r="H46" s="58">
        <v>267027.027</v>
      </c>
      <c r="I46" s="4" t="s">
        <v>266</v>
      </c>
      <c r="J46" s="63">
        <v>0.0015</v>
      </c>
      <c r="K46" s="4">
        <v>0.45000000000000001</v>
      </c>
      <c r="L46" s="58">
        <f t="shared" si="0"/>
        <v>9012.1621612500003</v>
      </c>
      <c r="M46" s="58">
        <f t="shared" si="1"/>
        <v>180.24324322500002</v>
      </c>
      <c r="N46" s="4" t="s">
        <v>254</v>
      </c>
      <c r="O46" s="4" t="s">
        <v>43</v>
      </c>
      <c r="P46" s="4" t="s">
        <v>44</v>
      </c>
      <c r="Q46" s="4">
        <f t="shared" si="2"/>
        <v>0.080000000000000002</v>
      </c>
      <c r="R46" s="58">
        <f t="shared" si="3"/>
        <v>21362.16216</v>
      </c>
      <c r="S46" s="58">
        <f t="shared" si="4"/>
        <v>400.54054050000002</v>
      </c>
      <c r="T46" s="58">
        <f t="shared" si="5"/>
        <v>120162.16215</v>
      </c>
      <c r="U46" s="14" t="s">
        <v>255</v>
      </c>
      <c r="V46" s="4"/>
      <c r="W46" s="62">
        <v>42297</v>
      </c>
      <c r="X46" s="62">
        <v>42306</v>
      </c>
    </row>
    <row r="47">
      <c r="A47" s="4" t="s">
        <v>271</v>
      </c>
      <c r="B47" s="14" t="s">
        <v>250</v>
      </c>
      <c r="C47" s="4" t="s">
        <v>272</v>
      </c>
      <c r="D47" s="14" t="s">
        <v>273</v>
      </c>
      <c r="E47" s="62">
        <v>42318</v>
      </c>
      <c r="F47" s="14"/>
      <c r="G47" s="58">
        <v>21759738.050000001</v>
      </c>
      <c r="H47" s="58">
        <v>435194.761</v>
      </c>
      <c r="I47" s="4" t="s">
        <v>266</v>
      </c>
      <c r="J47" s="63">
        <v>0.0015</v>
      </c>
      <c r="K47" s="4">
        <v>0.45000000000000001</v>
      </c>
      <c r="L47" s="58">
        <f t="shared" si="0"/>
        <v>14687.823183750003</v>
      </c>
      <c r="M47" s="58">
        <f t="shared" si="1"/>
        <v>293.75646367499996</v>
      </c>
      <c r="N47" s="4" t="s">
        <v>254</v>
      </c>
      <c r="O47" s="4" t="s">
        <v>43</v>
      </c>
      <c r="P47" s="4" t="s">
        <v>44</v>
      </c>
      <c r="Q47" s="4">
        <f t="shared" si="2"/>
        <v>0.059999999999999998</v>
      </c>
      <c r="R47" s="58">
        <f t="shared" si="3"/>
        <v>26111.685659999999</v>
      </c>
      <c r="S47" s="58">
        <f t="shared" si="4"/>
        <v>652.79214149999996</v>
      </c>
      <c r="T47" s="58">
        <f t="shared" si="5"/>
        <v>195837.64245000001</v>
      </c>
      <c r="U47" s="14" t="s">
        <v>255</v>
      </c>
      <c r="V47" s="4"/>
      <c r="W47" s="62">
        <v>42297</v>
      </c>
      <c r="X47" s="62">
        <v>42306</v>
      </c>
    </row>
    <row r="48">
      <c r="A48" s="4" t="s">
        <v>271</v>
      </c>
      <c r="B48" s="14" t="s">
        <v>250</v>
      </c>
      <c r="C48" s="4" t="s">
        <v>274</v>
      </c>
      <c r="D48" s="14" t="s">
        <v>275</v>
      </c>
      <c r="E48" s="62">
        <v>42347</v>
      </c>
      <c r="F48" s="14"/>
      <c r="G48" s="58">
        <v>8759528.7599999998</v>
      </c>
      <c r="H48" s="58">
        <v>175190.57519999999</v>
      </c>
      <c r="I48" s="4" t="s">
        <v>266</v>
      </c>
      <c r="J48" s="63">
        <v>0.0015</v>
      </c>
      <c r="K48" s="4">
        <v>0.45000000000000001</v>
      </c>
      <c r="L48" s="58">
        <f t="shared" si="0"/>
        <v>5912.6819130000003</v>
      </c>
      <c r="M48" s="58">
        <f t="shared" si="1"/>
        <v>118.25363826000002</v>
      </c>
      <c r="N48" s="4" t="s">
        <v>254</v>
      </c>
      <c r="O48" s="4" t="s">
        <v>43</v>
      </c>
      <c r="P48" s="4" t="s">
        <v>44</v>
      </c>
      <c r="Q48" s="4">
        <f t="shared" si="2"/>
        <v>0.14000000000000001</v>
      </c>
      <c r="R48" s="58">
        <f t="shared" si="3"/>
        <v>24526.680528000001</v>
      </c>
      <c r="S48" s="58">
        <f t="shared" si="4"/>
        <v>262.78586280000002</v>
      </c>
      <c r="T48" s="58">
        <f t="shared" si="5"/>
        <v>78835.758839999995</v>
      </c>
      <c r="U48" s="14" t="s">
        <v>255</v>
      </c>
      <c r="V48" s="4"/>
      <c r="W48" s="62">
        <v>42297</v>
      </c>
      <c r="X48" s="62">
        <v>42306</v>
      </c>
    </row>
    <row r="49">
      <c r="A49" s="4" t="s">
        <v>271</v>
      </c>
      <c r="B49" s="14" t="s">
        <v>250</v>
      </c>
      <c r="C49" s="4" t="s">
        <v>274</v>
      </c>
      <c r="D49" s="14" t="s">
        <v>275</v>
      </c>
      <c r="E49" s="62">
        <v>42348</v>
      </c>
      <c r="F49" s="14"/>
      <c r="G49" s="58">
        <v>1759805.96</v>
      </c>
      <c r="H49" s="58">
        <v>35196.119200000001</v>
      </c>
      <c r="I49" s="4" t="s">
        <v>266</v>
      </c>
      <c r="J49" s="63">
        <v>0.0015</v>
      </c>
      <c r="K49" s="4">
        <v>0.45000000000000001</v>
      </c>
      <c r="L49" s="58">
        <f t="shared" si="0"/>
        <v>1187.869023</v>
      </c>
      <c r="M49" s="58">
        <f t="shared" si="1"/>
        <v>23.757380460000004</v>
      </c>
      <c r="N49" s="4" t="s">
        <v>254</v>
      </c>
      <c r="O49" s="4" t="s">
        <v>43</v>
      </c>
      <c r="P49" s="4" t="s">
        <v>44</v>
      </c>
      <c r="Q49" s="4">
        <f t="shared" si="2"/>
        <v>0.14000000000000001</v>
      </c>
      <c r="R49" s="58">
        <f t="shared" si="3"/>
        <v>4927.4566880000002</v>
      </c>
      <c r="S49" s="58">
        <f t="shared" si="4"/>
        <v>52.794178800000005</v>
      </c>
      <c r="T49" s="58">
        <f t="shared" si="5"/>
        <v>15838.253640000001</v>
      </c>
      <c r="U49" s="14" t="s">
        <v>255</v>
      </c>
      <c r="V49" s="4"/>
      <c r="W49" s="62">
        <v>42297</v>
      </c>
      <c r="X49" s="62">
        <v>42306</v>
      </c>
    </row>
    <row r="50">
      <c r="A50" s="4" t="s">
        <v>271</v>
      </c>
      <c r="B50" s="14" t="s">
        <v>250</v>
      </c>
      <c r="C50" s="4" t="s">
        <v>272</v>
      </c>
      <c r="D50" s="14" t="s">
        <v>273</v>
      </c>
      <c r="E50" s="62">
        <v>42338</v>
      </c>
      <c r="F50" s="14"/>
      <c r="G50" s="58">
        <v>176590.44</v>
      </c>
      <c r="H50" s="58">
        <v>3531.8088000000002</v>
      </c>
      <c r="I50" s="4" t="s">
        <v>266</v>
      </c>
      <c r="J50" s="63">
        <v>0.0015</v>
      </c>
      <c r="K50" s="4">
        <v>0.45000000000000001</v>
      </c>
      <c r="L50" s="58">
        <f t="shared" si="0"/>
        <v>119.19854700000002</v>
      </c>
      <c r="M50" s="58">
        <f t="shared" si="1"/>
        <v>2.3839709400000002</v>
      </c>
      <c r="N50" s="4" t="s">
        <v>254</v>
      </c>
      <c r="O50" s="4" t="s">
        <v>43</v>
      </c>
      <c r="P50" s="4" t="s">
        <v>44</v>
      </c>
      <c r="Q50" s="4">
        <f t="shared" si="2"/>
        <v>0.11</v>
      </c>
      <c r="R50" s="58">
        <f t="shared" si="3"/>
        <v>388.49896800000005</v>
      </c>
      <c r="S50" s="58">
        <f t="shared" si="4"/>
        <v>5.2977132000000005</v>
      </c>
      <c r="T50" s="58">
        <f t="shared" si="5"/>
        <v>1589.3139600000002</v>
      </c>
      <c r="U50" s="14" t="s">
        <v>255</v>
      </c>
      <c r="V50" s="4"/>
      <c r="W50" s="62">
        <v>42297</v>
      </c>
      <c r="X50" s="62">
        <v>42306</v>
      </c>
    </row>
    <row r="51">
      <c r="A51" s="4" t="s">
        <v>271</v>
      </c>
      <c r="B51" s="14" t="s">
        <v>250</v>
      </c>
      <c r="C51" s="4" t="s">
        <v>272</v>
      </c>
      <c r="D51" s="14" t="s">
        <v>273</v>
      </c>
      <c r="E51" s="62">
        <v>42307</v>
      </c>
      <c r="F51" s="14"/>
      <c r="G51" s="58">
        <v>440817.73999999999</v>
      </c>
      <c r="H51" s="58">
        <v>8816.3547999999992</v>
      </c>
      <c r="I51" s="4" t="s">
        <v>266</v>
      </c>
      <c r="J51" s="63">
        <v>0.0015</v>
      </c>
      <c r="K51" s="4">
        <v>0.45000000000000001</v>
      </c>
      <c r="L51" s="58">
        <f t="shared" si="0"/>
        <v>297.55197450000003</v>
      </c>
      <c r="M51" s="58">
        <f t="shared" si="1"/>
        <v>5.9510394899999994</v>
      </c>
      <c r="N51" s="4" t="s">
        <v>254</v>
      </c>
      <c r="O51" s="4" t="s">
        <v>43</v>
      </c>
      <c r="P51" s="4" t="s">
        <v>44</v>
      </c>
      <c r="Q51" s="4">
        <f t="shared" si="2"/>
        <v>0.029999999999999999</v>
      </c>
      <c r="R51" s="58">
        <f t="shared" si="3"/>
        <v>264.49064399999997</v>
      </c>
      <c r="S51" s="58">
        <f t="shared" si="4"/>
        <v>13.224532199999999</v>
      </c>
      <c r="T51" s="58">
        <f t="shared" si="5"/>
        <v>3967.3596599999996</v>
      </c>
      <c r="U51" s="14" t="s">
        <v>255</v>
      </c>
      <c r="V51" s="4"/>
      <c r="W51" s="62">
        <v>42297</v>
      </c>
      <c r="X51" s="62">
        <v>42306</v>
      </c>
    </row>
    <row r="52">
      <c r="A52" s="4" t="s">
        <v>271</v>
      </c>
      <c r="B52" s="14" t="s">
        <v>250</v>
      </c>
      <c r="C52" s="4" t="s">
        <v>274</v>
      </c>
      <c r="D52" s="14" t="s">
        <v>275</v>
      </c>
      <c r="E52" s="62">
        <v>42328</v>
      </c>
      <c r="F52" s="14"/>
      <c r="G52" s="58">
        <v>13240124.74</v>
      </c>
      <c r="H52" s="58">
        <v>264802.49479999999</v>
      </c>
      <c r="I52" s="4" t="s">
        <v>266</v>
      </c>
      <c r="J52" s="63">
        <v>0.0015</v>
      </c>
      <c r="K52" s="4">
        <v>0.45000000000000001</v>
      </c>
      <c r="L52" s="58">
        <f t="shared" si="0"/>
        <v>8937.0841994999992</v>
      </c>
      <c r="M52" s="58">
        <f t="shared" si="1"/>
        <v>178.74168398999998</v>
      </c>
      <c r="N52" s="4" t="s">
        <v>254</v>
      </c>
      <c r="O52" s="4" t="s">
        <v>43</v>
      </c>
      <c r="P52" s="4" t="s">
        <v>44</v>
      </c>
      <c r="Q52" s="4">
        <f t="shared" si="2"/>
        <v>0.080000000000000002</v>
      </c>
      <c r="R52" s="58">
        <f t="shared" si="3"/>
        <v>21184.199583999998</v>
      </c>
      <c r="S52" s="58">
        <f t="shared" si="4"/>
        <v>397.20374219999997</v>
      </c>
      <c r="T52" s="58">
        <f t="shared" si="5"/>
        <v>119161.12265999999</v>
      </c>
      <c r="U52" s="14" t="s">
        <v>255</v>
      </c>
      <c r="V52" s="4"/>
      <c r="W52" s="62">
        <v>42297</v>
      </c>
      <c r="X52" s="62">
        <v>42306</v>
      </c>
    </row>
    <row r="53">
      <c r="A53" s="4" t="s">
        <v>271</v>
      </c>
      <c r="B53" s="14" t="s">
        <v>250</v>
      </c>
      <c r="C53" s="4" t="s">
        <v>274</v>
      </c>
      <c r="D53" s="14" t="s">
        <v>275</v>
      </c>
      <c r="E53" s="62">
        <v>42328</v>
      </c>
      <c r="F53" s="14"/>
      <c r="G53" s="58">
        <v>4414414.4100000001</v>
      </c>
      <c r="H53" s="58">
        <v>88288.28820000001</v>
      </c>
      <c r="I53" s="4" t="s">
        <v>266</v>
      </c>
      <c r="J53" s="63">
        <v>0.0015</v>
      </c>
      <c r="K53" s="4">
        <v>0.45000000000000001</v>
      </c>
      <c r="L53" s="58">
        <f t="shared" si="0"/>
        <v>2979.7297267500003</v>
      </c>
      <c r="M53" s="58">
        <f t="shared" si="1"/>
        <v>59.594594535000006</v>
      </c>
      <c r="N53" s="4" t="s">
        <v>254</v>
      </c>
      <c r="O53" s="4" t="s">
        <v>43</v>
      </c>
      <c r="P53" s="4" t="s">
        <v>44</v>
      </c>
      <c r="Q53" s="4">
        <f t="shared" si="2"/>
        <v>0.080000000000000002</v>
      </c>
      <c r="R53" s="58">
        <f t="shared" si="3"/>
        <v>7063.0630560000009</v>
      </c>
      <c r="S53" s="58">
        <f t="shared" si="4"/>
        <v>132.43243230000002</v>
      </c>
      <c r="T53" s="58">
        <f t="shared" si="5"/>
        <v>39729.729690000007</v>
      </c>
      <c r="U53" s="14" t="s">
        <v>255</v>
      </c>
      <c r="V53" s="4"/>
      <c r="W53" s="62">
        <v>42297</v>
      </c>
      <c r="X53" s="62">
        <v>42306</v>
      </c>
    </row>
    <row r="54">
      <c r="A54" s="4" t="s">
        <v>271</v>
      </c>
      <c r="B54" s="14" t="s">
        <v>250</v>
      </c>
      <c r="C54" s="4" t="s">
        <v>274</v>
      </c>
      <c r="D54" s="14" t="s">
        <v>275</v>
      </c>
      <c r="E54" s="62">
        <v>42348</v>
      </c>
      <c r="F54" s="14"/>
      <c r="G54" s="58">
        <v>4407484.4100000001</v>
      </c>
      <c r="H54" s="58">
        <v>88149.688200000004</v>
      </c>
      <c r="I54" s="4" t="s">
        <v>266</v>
      </c>
      <c r="J54" s="63">
        <v>0.0015</v>
      </c>
      <c r="K54" s="4">
        <v>0.45000000000000001</v>
      </c>
      <c r="L54" s="58">
        <f t="shared" si="0"/>
        <v>2975.0519767500004</v>
      </c>
      <c r="M54" s="58">
        <f t="shared" si="1"/>
        <v>59.501039535000011</v>
      </c>
      <c r="N54" s="4" t="s">
        <v>254</v>
      </c>
      <c r="O54" s="4" t="s">
        <v>43</v>
      </c>
      <c r="P54" s="4" t="s">
        <v>44</v>
      </c>
      <c r="Q54" s="4">
        <f t="shared" si="2"/>
        <v>0.14000000000000001</v>
      </c>
      <c r="R54" s="58">
        <f t="shared" si="3"/>
        <v>12340.956348000002</v>
      </c>
      <c r="S54" s="58">
        <f t="shared" si="4"/>
        <v>132.22453230000002</v>
      </c>
      <c r="T54" s="58">
        <f t="shared" si="5"/>
        <v>39667.359690000005</v>
      </c>
      <c r="U54" s="14" t="s">
        <v>255</v>
      </c>
      <c r="V54" s="4"/>
      <c r="W54" s="62">
        <v>42297</v>
      </c>
      <c r="X54" s="62">
        <v>42306</v>
      </c>
    </row>
    <row r="55">
      <c r="A55" s="4" t="s">
        <v>271</v>
      </c>
      <c r="B55" s="14" t="s">
        <v>250</v>
      </c>
      <c r="C55" s="4" t="s">
        <v>272</v>
      </c>
      <c r="D55" s="14" t="s">
        <v>273</v>
      </c>
      <c r="E55" s="62">
        <v>42471</v>
      </c>
      <c r="F55" s="14"/>
      <c r="G55" s="58">
        <v>4432778.9299999997</v>
      </c>
      <c r="H55" s="58">
        <v>88655.578599999993</v>
      </c>
      <c r="I55" s="4" t="s">
        <v>266</v>
      </c>
      <c r="J55" s="63">
        <v>0.0015</v>
      </c>
      <c r="K55" s="4">
        <v>0.45000000000000001</v>
      </c>
      <c r="L55" s="58">
        <f t="shared" si="0"/>
        <v>2992.12577775</v>
      </c>
      <c r="M55" s="58">
        <f t="shared" si="1"/>
        <v>59.842515554999999</v>
      </c>
      <c r="N55" s="4" t="s">
        <v>254</v>
      </c>
      <c r="O55" s="4" t="s">
        <v>43</v>
      </c>
      <c r="P55" s="4" t="s">
        <v>44</v>
      </c>
      <c r="Q55" s="4">
        <f t="shared" si="2"/>
        <v>0.47999999999999998</v>
      </c>
      <c r="R55" s="58">
        <f t="shared" si="3"/>
        <v>42554.677727999995</v>
      </c>
      <c r="S55" s="58">
        <f t="shared" si="4"/>
        <v>132.98336789999999</v>
      </c>
      <c r="T55" s="58">
        <f t="shared" si="5"/>
        <v>39895.010369999996</v>
      </c>
      <c r="U55" s="14" t="s">
        <v>255</v>
      </c>
      <c r="V55" s="4"/>
      <c r="W55" s="62">
        <v>42297</v>
      </c>
      <c r="X55" s="62">
        <v>42306</v>
      </c>
    </row>
    <row r="56">
      <c r="A56" s="4" t="s">
        <v>271</v>
      </c>
      <c r="B56" s="14" t="s">
        <v>250</v>
      </c>
      <c r="C56" s="4" t="s">
        <v>274</v>
      </c>
      <c r="D56" s="14" t="s">
        <v>275</v>
      </c>
      <c r="E56" s="62">
        <v>42471</v>
      </c>
      <c r="F56" s="14"/>
      <c r="G56" s="58">
        <v>4446015.25</v>
      </c>
      <c r="H56" s="58">
        <v>88920.305000000008</v>
      </c>
      <c r="I56" s="4" t="s">
        <v>266</v>
      </c>
      <c r="J56" s="63">
        <v>0.0015</v>
      </c>
      <c r="K56" s="4">
        <v>0.45000000000000001</v>
      </c>
      <c r="L56" s="58">
        <f t="shared" si="0"/>
        <v>3001.0602937500003</v>
      </c>
      <c r="M56" s="58">
        <f t="shared" si="1"/>
        <v>60.021205875000007</v>
      </c>
      <c r="N56" s="4" t="s">
        <v>254</v>
      </c>
      <c r="O56" s="4" t="s">
        <v>43</v>
      </c>
      <c r="P56" s="4" t="s">
        <v>44</v>
      </c>
      <c r="Q56" s="4">
        <f t="shared" si="2"/>
        <v>0.47999999999999998</v>
      </c>
      <c r="R56" s="58">
        <f t="shared" si="3"/>
        <v>42681.746400000004</v>
      </c>
      <c r="S56" s="58">
        <f t="shared" si="4"/>
        <v>133.38045750000001</v>
      </c>
      <c r="T56" s="58">
        <f t="shared" si="5"/>
        <v>40014.137250000007</v>
      </c>
      <c r="U56" s="14" t="s">
        <v>255</v>
      </c>
      <c r="V56" s="4"/>
      <c r="W56" s="62">
        <v>42297</v>
      </c>
      <c r="X56" s="62">
        <v>42306</v>
      </c>
    </row>
    <row r="57">
      <c r="A57" s="4" t="s">
        <v>271</v>
      </c>
      <c r="B57" s="14" t="s">
        <v>250</v>
      </c>
      <c r="C57" s="4" t="s">
        <v>272</v>
      </c>
      <c r="D57" s="14" t="s">
        <v>273</v>
      </c>
      <c r="E57" s="62">
        <v>42487</v>
      </c>
      <c r="F57" s="14"/>
      <c r="G57" s="58">
        <v>8850311.8499999996</v>
      </c>
      <c r="H57" s="58">
        <v>177006.23699999999</v>
      </c>
      <c r="I57" s="4" t="s">
        <v>266</v>
      </c>
      <c r="J57" s="63">
        <v>0.0015</v>
      </c>
      <c r="K57" s="4">
        <v>0.45000000000000001</v>
      </c>
      <c r="L57" s="58">
        <f t="shared" si="0"/>
        <v>5973.9604987499997</v>
      </c>
      <c r="M57" s="58">
        <f t="shared" si="1"/>
        <v>119.47920997499999</v>
      </c>
      <c r="N57" s="4" t="s">
        <v>254</v>
      </c>
      <c r="O57" s="4" t="s">
        <v>43</v>
      </c>
      <c r="P57" s="4" t="s">
        <v>44</v>
      </c>
      <c r="Q57" s="4">
        <f t="shared" si="2"/>
        <v>0.52000000000000002</v>
      </c>
      <c r="R57" s="58">
        <f t="shared" si="3"/>
        <v>92043.243239999996</v>
      </c>
      <c r="S57" s="58">
        <f t="shared" si="4"/>
        <v>265.50935549999997</v>
      </c>
      <c r="T57" s="58">
        <f t="shared" si="5"/>
        <v>79652.806649999999</v>
      </c>
      <c r="U57" s="14" t="s">
        <v>255</v>
      </c>
      <c r="V57" s="4"/>
      <c r="W57" s="62">
        <v>42297</v>
      </c>
      <c r="X57" s="62">
        <v>42306</v>
      </c>
    </row>
    <row r="58">
      <c r="A58" s="4" t="s">
        <v>271</v>
      </c>
      <c r="B58" s="14" t="s">
        <v>250</v>
      </c>
      <c r="C58" s="4" t="s">
        <v>274</v>
      </c>
      <c r="D58" s="14" t="s">
        <v>275</v>
      </c>
      <c r="E58" s="62">
        <v>42348</v>
      </c>
      <c r="F58" s="14"/>
      <c r="G58" s="58">
        <v>4406098.4100000001</v>
      </c>
      <c r="H58" s="58">
        <v>88121.968200000003</v>
      </c>
      <c r="I58" s="4" t="s">
        <v>266</v>
      </c>
      <c r="J58" s="63">
        <v>0.0015</v>
      </c>
      <c r="K58" s="4">
        <v>0.45000000000000001</v>
      </c>
      <c r="L58" s="58">
        <f t="shared" si="0"/>
        <v>2974.1164267500003</v>
      </c>
      <c r="M58" s="58">
        <f t="shared" si="1"/>
        <v>59.482328535000008</v>
      </c>
      <c r="N58" s="4" t="s">
        <v>254</v>
      </c>
      <c r="O58" s="4" t="s">
        <v>43</v>
      </c>
      <c r="P58" s="4" t="s">
        <v>44</v>
      </c>
      <c r="Q58" s="4">
        <f t="shared" si="2"/>
        <v>0.14000000000000001</v>
      </c>
      <c r="R58" s="58">
        <f t="shared" si="3"/>
        <v>12337.075548000001</v>
      </c>
      <c r="S58" s="58">
        <f t="shared" si="4"/>
        <v>132.18295230000001</v>
      </c>
      <c r="T58" s="58">
        <f t="shared" si="5"/>
        <v>39654.885690000003</v>
      </c>
      <c r="U58" s="14" t="s">
        <v>255</v>
      </c>
      <c r="V58" s="4"/>
      <c r="W58" s="62">
        <v>42297</v>
      </c>
      <c r="X58" s="62">
        <v>42306</v>
      </c>
    </row>
    <row r="59">
      <c r="A59" s="4" t="s">
        <v>271</v>
      </c>
      <c r="B59" s="14" t="s">
        <v>250</v>
      </c>
      <c r="C59" s="4" t="s">
        <v>274</v>
      </c>
      <c r="D59" s="14" t="s">
        <v>275</v>
      </c>
      <c r="E59" s="62">
        <v>42348</v>
      </c>
      <c r="F59" s="14"/>
      <c r="G59" s="58">
        <v>4404019.4000000004</v>
      </c>
      <c r="H59" s="58">
        <v>88080.388000000006</v>
      </c>
      <c r="I59" s="4" t="s">
        <v>266</v>
      </c>
      <c r="J59" s="63">
        <v>0.0015</v>
      </c>
      <c r="K59" s="4">
        <v>0.45000000000000001</v>
      </c>
      <c r="L59" s="58">
        <f t="shared" si="0"/>
        <v>2972.7130950000005</v>
      </c>
      <c r="M59" s="58">
        <f t="shared" si="1"/>
        <v>59.454261900000006</v>
      </c>
      <c r="N59" s="4" t="s">
        <v>254</v>
      </c>
      <c r="O59" s="4" t="s">
        <v>43</v>
      </c>
      <c r="P59" s="4" t="s">
        <v>44</v>
      </c>
      <c r="Q59" s="4">
        <f t="shared" si="2"/>
        <v>0.14000000000000001</v>
      </c>
      <c r="R59" s="58">
        <f t="shared" si="3"/>
        <v>12331.254320000002</v>
      </c>
      <c r="S59" s="58">
        <f t="shared" si="4"/>
        <v>132.12058200000001</v>
      </c>
      <c r="T59" s="58">
        <f t="shared" si="5"/>
        <v>39636.174600000006</v>
      </c>
      <c r="U59" s="14" t="s">
        <v>255</v>
      </c>
      <c r="V59" s="4"/>
      <c r="W59" s="62">
        <v>42297</v>
      </c>
      <c r="X59" s="62">
        <v>42306</v>
      </c>
    </row>
    <row r="60">
      <c r="A60" s="4" t="s">
        <v>271</v>
      </c>
      <c r="B60" s="14" t="s">
        <v>250</v>
      </c>
      <c r="C60" s="4" t="s">
        <v>274</v>
      </c>
      <c r="D60" s="14" t="s">
        <v>275</v>
      </c>
      <c r="E60" s="62">
        <v>42349</v>
      </c>
      <c r="F60" s="14"/>
      <c r="G60" s="58">
        <v>8830214.8300000001</v>
      </c>
      <c r="H60" s="58">
        <v>176604.2966</v>
      </c>
      <c r="I60" s="4" t="s">
        <v>266</v>
      </c>
      <c r="J60" s="63">
        <v>0.0015</v>
      </c>
      <c r="K60" s="4">
        <v>0.45000000000000001</v>
      </c>
      <c r="L60" s="58">
        <f t="shared" si="0"/>
        <v>5960.3950102500003</v>
      </c>
      <c r="M60" s="58">
        <f t="shared" si="1"/>
        <v>119.207900205</v>
      </c>
      <c r="N60" s="4" t="s">
        <v>254</v>
      </c>
      <c r="O60" s="4" t="s">
        <v>43</v>
      </c>
      <c r="P60" s="4" t="s">
        <v>44</v>
      </c>
      <c r="Q60" s="4">
        <f t="shared" si="2"/>
        <v>0.14000000000000001</v>
      </c>
      <c r="R60" s="58">
        <f t="shared" si="3"/>
        <v>24724.601524000002</v>
      </c>
      <c r="S60" s="58">
        <f t="shared" si="4"/>
        <v>264.9064449</v>
      </c>
      <c r="T60" s="58">
        <f t="shared" si="5"/>
        <v>79471.933470000004</v>
      </c>
      <c r="U60" s="14" t="s">
        <v>255</v>
      </c>
      <c r="V60" s="4"/>
      <c r="W60" s="62">
        <v>42297</v>
      </c>
      <c r="X60" s="62">
        <v>42306</v>
      </c>
    </row>
    <row r="61">
      <c r="A61" s="4" t="s">
        <v>271</v>
      </c>
      <c r="B61" s="14" t="s">
        <v>250</v>
      </c>
      <c r="C61" s="4" t="s">
        <v>272</v>
      </c>
      <c r="D61" s="14" t="s">
        <v>273</v>
      </c>
      <c r="E61" s="62">
        <v>42521</v>
      </c>
      <c r="F61" s="14"/>
      <c r="G61" s="58">
        <v>18134442.129999999</v>
      </c>
      <c r="H61" s="58">
        <v>362688.84259999997</v>
      </c>
      <c r="I61" s="4" t="s">
        <v>266</v>
      </c>
      <c r="J61" s="63">
        <v>0.0015</v>
      </c>
      <c r="K61" s="4">
        <v>0.45000000000000001</v>
      </c>
      <c r="L61" s="58">
        <f t="shared" si="0"/>
        <v>12240.748437749999</v>
      </c>
      <c r="M61" s="58">
        <f t="shared" si="1"/>
        <v>244.814968755</v>
      </c>
      <c r="N61" s="4" t="s">
        <v>254</v>
      </c>
      <c r="O61" s="4" t="s">
        <v>43</v>
      </c>
      <c r="P61" s="4" t="s">
        <v>44</v>
      </c>
      <c r="Q61" s="4">
        <f t="shared" si="2"/>
        <v>0.60999999999999999</v>
      </c>
      <c r="R61" s="58">
        <f t="shared" si="3"/>
        <v>221240.19398599997</v>
      </c>
      <c r="S61" s="58">
        <f t="shared" si="4"/>
        <v>544.03326389999995</v>
      </c>
      <c r="T61" s="58">
        <f t="shared" si="5"/>
        <v>163209.97917000001</v>
      </c>
      <c r="U61" s="14" t="s">
        <v>255</v>
      </c>
      <c r="V61" s="4"/>
      <c r="W61" s="62">
        <v>42297</v>
      </c>
      <c r="X61" s="62">
        <v>42306</v>
      </c>
    </row>
    <row r="62">
      <c r="A62" s="4" t="s">
        <v>271</v>
      </c>
      <c r="B62" s="14" t="s">
        <v>250</v>
      </c>
      <c r="C62" s="4" t="s">
        <v>274</v>
      </c>
      <c r="D62" s="14" t="s">
        <v>275</v>
      </c>
      <c r="E62" s="62">
        <v>42328</v>
      </c>
      <c r="F62" s="14"/>
      <c r="G62" s="58">
        <v>4396049.9000000004</v>
      </c>
      <c r="H62" s="58">
        <v>87920.998000000007</v>
      </c>
      <c r="I62" s="4" t="s">
        <v>266</v>
      </c>
      <c r="J62" s="63">
        <v>0.0015</v>
      </c>
      <c r="K62" s="4">
        <v>0.45000000000000001</v>
      </c>
      <c r="L62" s="58">
        <f t="shared" si="0"/>
        <v>2967.3336825000006</v>
      </c>
      <c r="M62" s="58">
        <f t="shared" si="1"/>
        <v>59.346673650000014</v>
      </c>
      <c r="N62" s="4" t="s">
        <v>254</v>
      </c>
      <c r="O62" s="4" t="s">
        <v>43</v>
      </c>
      <c r="P62" s="4" t="s">
        <v>44</v>
      </c>
      <c r="Q62" s="4">
        <f t="shared" si="2"/>
        <v>0.080000000000000002</v>
      </c>
      <c r="R62" s="58">
        <f t="shared" si="3"/>
        <v>7033.6798400000007</v>
      </c>
      <c r="S62" s="58">
        <f t="shared" si="4"/>
        <v>131.88149700000002</v>
      </c>
      <c r="T62" s="58">
        <f t="shared" si="5"/>
        <v>39564.449100000005</v>
      </c>
      <c r="U62" s="14" t="s">
        <v>255</v>
      </c>
      <c r="V62" s="4"/>
      <c r="W62" s="62">
        <v>42297</v>
      </c>
      <c r="X62" s="62">
        <v>42306</v>
      </c>
    </row>
    <row r="63">
      <c r="A63" s="4" t="s">
        <v>271</v>
      </c>
      <c r="B63" s="14" t="s">
        <v>250</v>
      </c>
      <c r="C63" s="4" t="s">
        <v>274</v>
      </c>
      <c r="D63" s="14" t="s">
        <v>275</v>
      </c>
      <c r="E63" s="62">
        <v>42352</v>
      </c>
      <c r="F63" s="14"/>
      <c r="G63" s="58">
        <v>5277338.8799999999</v>
      </c>
      <c r="H63" s="58">
        <v>105546.7776</v>
      </c>
      <c r="I63" s="4" t="s">
        <v>266</v>
      </c>
      <c r="J63" s="63">
        <v>0.0015</v>
      </c>
      <c r="K63" s="4">
        <v>0.45000000000000001</v>
      </c>
      <c r="L63" s="58">
        <f t="shared" si="0"/>
        <v>3562.2037439999999</v>
      </c>
      <c r="M63" s="58">
        <f t="shared" si="1"/>
        <v>71.244074879999999</v>
      </c>
      <c r="N63" s="4" t="s">
        <v>254</v>
      </c>
      <c r="O63" s="4" t="s">
        <v>43</v>
      </c>
      <c r="P63" s="4" t="s">
        <v>44</v>
      </c>
      <c r="Q63" s="4">
        <f t="shared" si="2"/>
        <v>0.14999999999999999</v>
      </c>
      <c r="R63" s="58">
        <f t="shared" si="3"/>
        <v>15832.01664</v>
      </c>
      <c r="S63" s="58">
        <f t="shared" si="4"/>
        <v>158.32016640000001</v>
      </c>
      <c r="T63" s="58">
        <f t="shared" si="5"/>
        <v>47496.049920000005</v>
      </c>
      <c r="U63" s="14" t="s">
        <v>255</v>
      </c>
      <c r="V63" s="4"/>
      <c r="W63" s="62">
        <v>42297</v>
      </c>
      <c r="X63" s="62">
        <v>42306</v>
      </c>
    </row>
    <row r="64">
      <c r="A64" s="4" t="s">
        <v>271</v>
      </c>
      <c r="B64" s="14" t="s">
        <v>250</v>
      </c>
      <c r="C64" s="4" t="s">
        <v>274</v>
      </c>
      <c r="D64" s="14" t="s">
        <v>275</v>
      </c>
      <c r="E64" s="62">
        <v>42347</v>
      </c>
      <c r="F64" s="14"/>
      <c r="G64" s="58">
        <v>5262370.0599999996</v>
      </c>
      <c r="H64" s="58">
        <v>105247.40119999999</v>
      </c>
      <c r="I64" s="4" t="s">
        <v>266</v>
      </c>
      <c r="J64" s="63">
        <v>0.0015</v>
      </c>
      <c r="K64" s="4">
        <v>0.45000000000000001</v>
      </c>
      <c r="L64" s="58">
        <f t="shared" si="0"/>
        <v>3552.0997904999999</v>
      </c>
      <c r="M64" s="58">
        <f t="shared" si="1"/>
        <v>71.041995810000003</v>
      </c>
      <c r="N64" s="4" t="s">
        <v>254</v>
      </c>
      <c r="O64" s="4" t="s">
        <v>43</v>
      </c>
      <c r="P64" s="4" t="s">
        <v>44</v>
      </c>
      <c r="Q64" s="4">
        <f t="shared" si="2"/>
        <v>0.14000000000000001</v>
      </c>
      <c r="R64" s="58">
        <f t="shared" si="3"/>
        <v>14734.636168000001</v>
      </c>
      <c r="S64" s="58">
        <f t="shared" si="4"/>
        <v>157.87110179999999</v>
      </c>
      <c r="T64" s="58">
        <f t="shared" si="5"/>
        <v>47361.330539999995</v>
      </c>
      <c r="U64" s="14" t="s">
        <v>255</v>
      </c>
      <c r="V64" s="4"/>
      <c r="W64" s="62">
        <v>42297</v>
      </c>
      <c r="X64" s="62">
        <v>42306</v>
      </c>
    </row>
    <row r="65">
      <c r="A65" s="4" t="s">
        <v>271</v>
      </c>
      <c r="B65" s="14" t="s">
        <v>250</v>
      </c>
      <c r="C65" s="4" t="s">
        <v>272</v>
      </c>
      <c r="D65" s="14" t="s">
        <v>273</v>
      </c>
      <c r="E65" s="62">
        <v>42305</v>
      </c>
      <c r="F65" s="14"/>
      <c r="G65" s="58">
        <v>1765765.77</v>
      </c>
      <c r="H65" s="58">
        <v>35315.3154</v>
      </c>
      <c r="I65" s="4" t="s">
        <v>266</v>
      </c>
      <c r="J65" s="63">
        <v>0.0015</v>
      </c>
      <c r="K65" s="4">
        <v>0.45000000000000001</v>
      </c>
      <c r="L65" s="58">
        <f t="shared" si="0"/>
        <v>1191.8918947500001</v>
      </c>
      <c r="M65" s="58">
        <f t="shared" si="1"/>
        <v>23.837837895</v>
      </c>
      <c r="N65" s="4" t="s">
        <v>254</v>
      </c>
      <c r="O65" s="4" t="s">
        <v>43</v>
      </c>
      <c r="P65" s="4" t="s">
        <v>44</v>
      </c>
      <c r="Q65" s="4">
        <f t="shared" si="2"/>
        <v>0.02</v>
      </c>
      <c r="R65" s="58">
        <f t="shared" si="3"/>
        <v>706.30630800000006</v>
      </c>
      <c r="S65" s="58">
        <f t="shared" si="4"/>
        <v>52.972973099999997</v>
      </c>
      <c r="T65" s="58">
        <f t="shared" si="5"/>
        <v>15891.89193</v>
      </c>
      <c r="U65" s="14" t="s">
        <v>255</v>
      </c>
      <c r="V65" s="4"/>
      <c r="W65" s="62">
        <v>42297</v>
      </c>
      <c r="X65" s="62">
        <v>42306</v>
      </c>
    </row>
    <row r="66">
      <c r="A66" s="4" t="s">
        <v>271</v>
      </c>
      <c r="B66" s="14" t="s">
        <v>250</v>
      </c>
      <c r="C66" s="4" t="s">
        <v>272</v>
      </c>
      <c r="D66" s="14" t="s">
        <v>273</v>
      </c>
      <c r="E66" s="62">
        <v>42349</v>
      </c>
      <c r="F66" s="14"/>
      <c r="G66" s="58">
        <v>441718.64000000001</v>
      </c>
      <c r="H66" s="58">
        <v>8834.372800000001</v>
      </c>
      <c r="I66" s="4" t="s">
        <v>266</v>
      </c>
      <c r="J66" s="63">
        <v>0.0015</v>
      </c>
      <c r="K66" s="4">
        <v>0.45000000000000001</v>
      </c>
      <c r="L66" s="58">
        <f t="shared" si="0"/>
        <v>298.16008200000005</v>
      </c>
      <c r="M66" s="58">
        <f t="shared" si="1"/>
        <v>5.9632016400000012</v>
      </c>
      <c r="N66" s="4" t="s">
        <v>254</v>
      </c>
      <c r="O66" s="4" t="s">
        <v>43</v>
      </c>
      <c r="P66" s="4" t="s">
        <v>44</v>
      </c>
      <c r="Q66" s="4">
        <f t="shared" si="2"/>
        <v>0.14000000000000001</v>
      </c>
      <c r="R66" s="58">
        <f t="shared" si="3"/>
        <v>1236.8121920000003</v>
      </c>
      <c r="S66" s="58">
        <f t="shared" si="4"/>
        <v>13.251559200000003</v>
      </c>
      <c r="T66" s="58">
        <f t="shared" si="5"/>
        <v>3975.4677600000005</v>
      </c>
      <c r="U66" s="14" t="s">
        <v>255</v>
      </c>
      <c r="V66" s="4"/>
      <c r="W66" s="62">
        <v>42297</v>
      </c>
      <c r="X66" s="62">
        <v>42306</v>
      </c>
    </row>
    <row r="67">
      <c r="A67" s="4" t="s">
        <v>271</v>
      </c>
      <c r="B67" s="14" t="s">
        <v>250</v>
      </c>
      <c r="C67" s="4" t="s">
        <v>272</v>
      </c>
      <c r="D67" s="14" t="s">
        <v>273</v>
      </c>
      <c r="E67" s="62">
        <v>42320</v>
      </c>
      <c r="F67" s="14"/>
      <c r="G67" s="58">
        <v>1741649.3400000001</v>
      </c>
      <c r="H67" s="58">
        <v>87082.467000000004</v>
      </c>
      <c r="I67" s="4" t="s">
        <v>266</v>
      </c>
      <c r="J67" s="63">
        <v>0.0015</v>
      </c>
      <c r="K67" s="4">
        <v>0.45000000000000001</v>
      </c>
      <c r="L67" s="58">
        <f t="shared" si="0"/>
        <v>1175.6133045000001</v>
      </c>
      <c r="M67" s="58">
        <f t="shared" si="1"/>
        <v>58.780665225000007</v>
      </c>
      <c r="N67" s="4" t="s">
        <v>254</v>
      </c>
      <c r="O67" s="4" t="s">
        <v>43</v>
      </c>
      <c r="P67" s="4" t="s">
        <v>44</v>
      </c>
      <c r="Q67" s="4">
        <f t="shared" si="2"/>
        <v>0.059999999999999998</v>
      </c>
      <c r="R67" s="58">
        <f t="shared" si="3"/>
        <v>5224.9480199999998</v>
      </c>
      <c r="S67" s="58">
        <f t="shared" si="4"/>
        <v>130.62370050000001</v>
      </c>
      <c r="T67" s="58">
        <f t="shared" si="5"/>
        <v>39187.11015</v>
      </c>
      <c r="U67" s="14" t="s">
        <v>255</v>
      </c>
      <c r="V67" s="4"/>
      <c r="W67" s="62">
        <v>42297</v>
      </c>
      <c r="X67" s="62">
        <v>42306</v>
      </c>
    </row>
    <row r="68">
      <c r="A68" s="4" t="s">
        <v>271</v>
      </c>
      <c r="B68" s="14" t="s">
        <v>250</v>
      </c>
      <c r="C68" s="4" t="s">
        <v>274</v>
      </c>
      <c r="D68" s="14" t="s">
        <v>275</v>
      </c>
      <c r="E68" s="62">
        <v>42347</v>
      </c>
      <c r="F68" s="14"/>
      <c r="G68" s="58">
        <v>4376299.3799999999</v>
      </c>
      <c r="H68" s="58">
        <v>87525.987599999993</v>
      </c>
      <c r="I68" s="4" t="s">
        <v>266</v>
      </c>
      <c r="J68" s="63">
        <v>0.0015</v>
      </c>
      <c r="K68" s="4">
        <v>0.45000000000000001</v>
      </c>
      <c r="L68" s="58">
        <f t="shared" si="0"/>
        <v>2954.0020814999998</v>
      </c>
      <c r="M68" s="58">
        <f t="shared" si="1"/>
        <v>59.080041629999997</v>
      </c>
      <c r="N68" s="4" t="s">
        <v>254</v>
      </c>
      <c r="O68" s="4" t="s">
        <v>43</v>
      </c>
      <c r="P68" s="4" t="s">
        <v>44</v>
      </c>
      <c r="Q68" s="4">
        <f t="shared" si="2"/>
        <v>0.14000000000000001</v>
      </c>
      <c r="R68" s="58">
        <f t="shared" si="3"/>
        <v>12253.638264000001</v>
      </c>
      <c r="S68" s="58">
        <f t="shared" si="4"/>
        <v>131.28898139999998</v>
      </c>
      <c r="T68" s="58">
        <f t="shared" si="5"/>
        <v>39386.69442</v>
      </c>
      <c r="U68" s="14" t="s">
        <v>255</v>
      </c>
      <c r="V68" s="4"/>
      <c r="W68" s="62">
        <v>42297</v>
      </c>
      <c r="X68" s="62">
        <v>42306</v>
      </c>
    </row>
    <row r="69">
      <c r="A69" s="4" t="s">
        <v>271</v>
      </c>
      <c r="B69" s="14" t="s">
        <v>250</v>
      </c>
      <c r="C69" s="4" t="s">
        <v>272</v>
      </c>
      <c r="D69" s="14" t="s">
        <v>273</v>
      </c>
      <c r="E69" s="62">
        <v>42354</v>
      </c>
      <c r="F69" s="14"/>
      <c r="G69" s="58">
        <v>1148558.5600000001</v>
      </c>
      <c r="H69" s="58">
        <v>22971.171200000001</v>
      </c>
      <c r="I69" s="4" t="s">
        <v>266</v>
      </c>
      <c r="J69" s="63">
        <v>0.0015</v>
      </c>
      <c r="K69" s="4">
        <v>0.45000000000000001</v>
      </c>
      <c r="L69" s="58">
        <f t="shared" si="0"/>
        <v>775.27702800000009</v>
      </c>
      <c r="M69" s="58">
        <f t="shared" si="1"/>
        <v>15.50554056</v>
      </c>
      <c r="N69" s="4" t="s">
        <v>254</v>
      </c>
      <c r="O69" s="4" t="s">
        <v>43</v>
      </c>
      <c r="P69" s="4" t="s">
        <v>44</v>
      </c>
      <c r="Q69" s="4">
        <f t="shared" si="2"/>
        <v>0.16</v>
      </c>
      <c r="R69" s="58">
        <f t="shared" si="3"/>
        <v>3675.3873920000001</v>
      </c>
      <c r="S69" s="58">
        <f t="shared" si="4"/>
        <v>34.456756800000001</v>
      </c>
      <c r="T69" s="58">
        <f t="shared" si="5"/>
        <v>10337.027040000001</v>
      </c>
      <c r="U69" s="14" t="s">
        <v>255</v>
      </c>
      <c r="V69" s="4"/>
      <c r="W69" s="62">
        <v>42297</v>
      </c>
      <c r="X69" s="62">
        <v>42306</v>
      </c>
    </row>
    <row r="70">
      <c r="A70" s="4" t="s">
        <v>271</v>
      </c>
      <c r="B70" s="14" t="s">
        <v>250</v>
      </c>
      <c r="C70" s="4" t="s">
        <v>274</v>
      </c>
      <c r="D70" s="14" t="s">
        <v>275</v>
      </c>
      <c r="E70" s="62">
        <v>42376</v>
      </c>
      <c r="F70" s="14"/>
      <c r="G70" s="58">
        <v>6994494.9500000002</v>
      </c>
      <c r="H70" s="58">
        <v>139889.89900000001</v>
      </c>
      <c r="I70" s="4" t="s">
        <v>266</v>
      </c>
      <c r="J70" s="63">
        <v>0.0015</v>
      </c>
      <c r="K70" s="4">
        <v>0.45000000000000001</v>
      </c>
      <c r="L70" s="58">
        <f t="shared" si="0"/>
        <v>4721.2840912500005</v>
      </c>
      <c r="M70" s="58">
        <f t="shared" si="1"/>
        <v>94.425681825000012</v>
      </c>
      <c r="N70" s="4" t="s">
        <v>254</v>
      </c>
      <c r="O70" s="4" t="s">
        <v>43</v>
      </c>
      <c r="P70" s="4" t="s">
        <v>44</v>
      </c>
      <c r="Q70" s="4">
        <f t="shared" si="2"/>
        <v>0.22</v>
      </c>
      <c r="R70" s="58">
        <f t="shared" si="3"/>
        <v>30775.77778</v>
      </c>
      <c r="S70" s="58">
        <f t="shared" si="4"/>
        <v>209.83484850000002</v>
      </c>
      <c r="T70" s="58">
        <f t="shared" si="5"/>
        <v>62950.454550000002</v>
      </c>
      <c r="U70" s="14" t="s">
        <v>255</v>
      </c>
      <c r="V70" s="4"/>
      <c r="W70" s="62">
        <v>42297</v>
      </c>
      <c r="X70" s="62">
        <v>42306</v>
      </c>
    </row>
    <row r="71">
      <c r="A71" s="4" t="s">
        <v>271</v>
      </c>
      <c r="B71" s="14" t="s">
        <v>250</v>
      </c>
      <c r="C71" s="4" t="s">
        <v>272</v>
      </c>
      <c r="D71" s="14" t="s">
        <v>273</v>
      </c>
      <c r="E71" s="62">
        <v>42527</v>
      </c>
      <c r="F71" s="14"/>
      <c r="G71" s="58">
        <v>8891891.8900000006</v>
      </c>
      <c r="H71" s="58">
        <v>444594.59450000006</v>
      </c>
      <c r="I71" s="4" t="s">
        <v>266</v>
      </c>
      <c r="J71" s="63">
        <v>0.0015</v>
      </c>
      <c r="K71" s="4">
        <v>0.45000000000000001</v>
      </c>
      <c r="L71" s="58">
        <f t="shared" si="0"/>
        <v>6002.0270257500006</v>
      </c>
      <c r="M71" s="58">
        <f t="shared" si="1"/>
        <v>300.10135128750005</v>
      </c>
      <c r="N71" s="4" t="s">
        <v>254</v>
      </c>
      <c r="O71" s="4" t="s">
        <v>43</v>
      </c>
      <c r="P71" s="4" t="s">
        <v>44</v>
      </c>
      <c r="Q71" s="4">
        <f t="shared" si="2"/>
        <v>0.63</v>
      </c>
      <c r="R71" s="58">
        <f t="shared" si="3"/>
        <v>280094.59453500004</v>
      </c>
      <c r="S71" s="58">
        <f t="shared" si="4"/>
        <v>666.89189175000013</v>
      </c>
      <c r="T71" s="58">
        <f t="shared" si="5"/>
        <v>200067.56752500002</v>
      </c>
      <c r="U71" s="14" t="s">
        <v>255</v>
      </c>
      <c r="V71" s="4"/>
      <c r="W71" s="62">
        <v>42297</v>
      </c>
      <c r="X71" s="62">
        <v>42306</v>
      </c>
    </row>
    <row r="72">
      <c r="A72" s="4" t="s">
        <v>271</v>
      </c>
      <c r="B72" s="14" t="s">
        <v>250</v>
      </c>
      <c r="C72" s="4" t="s">
        <v>272</v>
      </c>
      <c r="D72" s="14" t="s">
        <v>273</v>
      </c>
      <c r="E72" s="62">
        <v>42325</v>
      </c>
      <c r="F72" s="14"/>
      <c r="G72" s="58">
        <v>8720443.5199999996</v>
      </c>
      <c r="H72" s="58">
        <v>174408.87039999999</v>
      </c>
      <c r="I72" s="4" t="s">
        <v>266</v>
      </c>
      <c r="J72" s="63">
        <v>0.0015</v>
      </c>
      <c r="K72" s="4">
        <v>0.45000000000000001</v>
      </c>
      <c r="L72" s="58">
        <f t="shared" si="0"/>
        <v>5886.2993759999999</v>
      </c>
      <c r="M72" s="58">
        <f t="shared" si="1"/>
        <v>117.72598752</v>
      </c>
      <c r="N72" s="4" t="s">
        <v>254</v>
      </c>
      <c r="O72" s="4" t="s">
        <v>43</v>
      </c>
      <c r="P72" s="4" t="s">
        <v>44</v>
      </c>
      <c r="Q72" s="4">
        <f t="shared" si="2"/>
        <v>0.080000000000000002</v>
      </c>
      <c r="R72" s="58">
        <f t="shared" si="3"/>
        <v>13952.709631999998</v>
      </c>
      <c r="S72" s="58">
        <f t="shared" si="4"/>
        <v>261.61330559999999</v>
      </c>
      <c r="T72" s="58">
        <f t="shared" si="5"/>
        <v>78483.991679999992</v>
      </c>
      <c r="U72" s="14" t="s">
        <v>255</v>
      </c>
      <c r="V72" s="4"/>
      <c r="W72" s="62">
        <v>42297</v>
      </c>
      <c r="X72" s="62">
        <v>42306</v>
      </c>
    </row>
    <row r="73">
      <c r="A73" s="4" t="s">
        <v>271</v>
      </c>
      <c r="B73" s="14" t="s">
        <v>250</v>
      </c>
      <c r="C73" s="4" t="s">
        <v>272</v>
      </c>
      <c r="D73" s="14" t="s">
        <v>273</v>
      </c>
      <c r="E73" s="62">
        <v>42496</v>
      </c>
      <c r="F73" s="14"/>
      <c r="G73" s="58">
        <v>8870408.8699999992</v>
      </c>
      <c r="H73" s="58">
        <v>443520.44349999999</v>
      </c>
      <c r="I73" s="4" t="s">
        <v>266</v>
      </c>
      <c r="J73" s="63">
        <v>0.0015</v>
      </c>
      <c r="K73" s="4">
        <v>0.45000000000000001</v>
      </c>
      <c r="L73" s="58">
        <f t="shared" si="0"/>
        <v>5987.5259872500001</v>
      </c>
      <c r="M73" s="58">
        <f t="shared" si="1"/>
        <v>299.37629936249999</v>
      </c>
      <c r="N73" s="4" t="s">
        <v>254</v>
      </c>
      <c r="O73" s="4" t="s">
        <v>43</v>
      </c>
      <c r="P73" s="4" t="s">
        <v>44</v>
      </c>
      <c r="Q73" s="4">
        <f t="shared" si="2"/>
        <v>0.54000000000000004</v>
      </c>
      <c r="R73" s="58">
        <f t="shared" si="3"/>
        <v>239501.03949000003</v>
      </c>
      <c r="S73" s="58">
        <f t="shared" si="4"/>
        <v>665.28066524999997</v>
      </c>
      <c r="T73" s="58">
        <f t="shared" si="5"/>
        <v>199584.19957500001</v>
      </c>
      <c r="U73" s="14" t="s">
        <v>255</v>
      </c>
      <c r="V73" s="4"/>
      <c r="W73" s="62">
        <v>42297</v>
      </c>
      <c r="X73" s="62">
        <v>42306</v>
      </c>
    </row>
    <row r="74">
      <c r="A74" s="4" t="s">
        <v>271</v>
      </c>
      <c r="B74" s="14" t="s">
        <v>250</v>
      </c>
      <c r="C74" s="4" t="s">
        <v>272</v>
      </c>
      <c r="D74" s="14" t="s">
        <v>273</v>
      </c>
      <c r="E74" s="62">
        <v>42325</v>
      </c>
      <c r="F74" s="14"/>
      <c r="G74" s="58">
        <v>18224809.59</v>
      </c>
      <c r="H74" s="58">
        <v>364496.19180000003</v>
      </c>
      <c r="I74" s="4" t="s">
        <v>266</v>
      </c>
      <c r="J74" s="63">
        <v>0.0015</v>
      </c>
      <c r="K74" s="4">
        <v>0.45000000000000001</v>
      </c>
      <c r="L74" s="58">
        <f t="shared" si="0"/>
        <v>12301.746473249999</v>
      </c>
      <c r="M74" s="58">
        <f t="shared" si="1"/>
        <v>246.03492946500003</v>
      </c>
      <c r="N74" s="4" t="s">
        <v>254</v>
      </c>
      <c r="O74" s="4" t="s">
        <v>43</v>
      </c>
      <c r="P74" s="4" t="s">
        <v>44</v>
      </c>
      <c r="Q74" s="4">
        <f t="shared" si="2"/>
        <v>0.080000000000000002</v>
      </c>
      <c r="R74" s="58">
        <f t="shared" si="3"/>
        <v>29159.695344000003</v>
      </c>
      <c r="S74" s="58">
        <f t="shared" si="4"/>
        <v>546.74428770000009</v>
      </c>
      <c r="T74" s="58">
        <f t="shared" si="5"/>
        <v>164023.28631000003</v>
      </c>
      <c r="U74" s="14" t="s">
        <v>255</v>
      </c>
      <c r="V74" s="4"/>
      <c r="W74" s="62">
        <v>42297</v>
      </c>
      <c r="X74" s="62">
        <v>42306</v>
      </c>
    </row>
    <row r="75">
      <c r="A75" s="4" t="s">
        <v>271</v>
      </c>
      <c r="B75" s="14" t="s">
        <v>250</v>
      </c>
      <c r="C75" s="4" t="s">
        <v>272</v>
      </c>
      <c r="D75" s="14" t="s">
        <v>273</v>
      </c>
      <c r="E75" s="62">
        <v>42320</v>
      </c>
      <c r="F75" s="14"/>
      <c r="G75" s="58">
        <v>4354123.3499999996</v>
      </c>
      <c r="H75" s="58">
        <v>217706.16749999998</v>
      </c>
      <c r="I75" s="4" t="s">
        <v>266</v>
      </c>
      <c r="J75" s="63">
        <v>0.0015</v>
      </c>
      <c r="K75" s="4">
        <v>0.45000000000000001</v>
      </c>
      <c r="L75" s="58">
        <f t="shared" si="0"/>
        <v>2939.0332612500001</v>
      </c>
      <c r="M75" s="58">
        <f t="shared" si="1"/>
        <v>146.95166306249999</v>
      </c>
      <c r="N75" s="4" t="s">
        <v>254</v>
      </c>
      <c r="O75" s="4" t="s">
        <v>43</v>
      </c>
      <c r="P75" s="4" t="s">
        <v>44</v>
      </c>
      <c r="Q75" s="4">
        <f t="shared" si="2"/>
        <v>0.059999999999999998</v>
      </c>
      <c r="R75" s="58">
        <f t="shared" si="3"/>
        <v>13062.370049999998</v>
      </c>
      <c r="S75" s="58">
        <f t="shared" si="4"/>
        <v>326.55925124999999</v>
      </c>
      <c r="T75" s="58">
        <f t="shared" si="5"/>
        <v>97967.775374999997</v>
      </c>
      <c r="U75" s="14" t="s">
        <v>255</v>
      </c>
      <c r="V75" s="4"/>
      <c r="W75" s="62">
        <v>42297</v>
      </c>
      <c r="X75" s="62">
        <v>42306</v>
      </c>
    </row>
    <row r="76">
      <c r="A76" s="4" t="s">
        <v>271</v>
      </c>
      <c r="B76" s="14" t="s">
        <v>250</v>
      </c>
      <c r="C76" s="4" t="s">
        <v>272</v>
      </c>
      <c r="D76" s="14" t="s">
        <v>273</v>
      </c>
      <c r="E76" s="62">
        <v>42299</v>
      </c>
      <c r="F76" s="14"/>
      <c r="G76" s="58">
        <v>866181.56999999995</v>
      </c>
      <c r="H76" s="58">
        <v>17323.631399999998</v>
      </c>
      <c r="I76" s="4" t="s">
        <v>266</v>
      </c>
      <c r="J76" s="63">
        <v>0.0015</v>
      </c>
      <c r="K76" s="4">
        <v>0.45000000000000001</v>
      </c>
      <c r="L76" s="58">
        <f t="shared" si="0"/>
        <v>584.67255975</v>
      </c>
      <c r="M76" s="58">
        <f t="shared" si="1"/>
        <v>11.693451195</v>
      </c>
      <c r="N76" s="4" t="s">
        <v>254</v>
      </c>
      <c r="O76" s="4" t="s">
        <v>43</v>
      </c>
      <c r="P76" s="4" t="s">
        <v>44</v>
      </c>
      <c r="Q76" s="4">
        <f t="shared" si="2"/>
        <v>0.01</v>
      </c>
      <c r="R76" s="58">
        <f t="shared" si="3"/>
        <v>173.23631399999999</v>
      </c>
      <c r="S76" s="58">
        <f t="shared" si="4"/>
        <v>25.985447099999998</v>
      </c>
      <c r="T76" s="58">
        <f t="shared" si="5"/>
        <v>7795.6341299999995</v>
      </c>
      <c r="U76" s="14" t="s">
        <v>255</v>
      </c>
      <c r="V76" s="4"/>
      <c r="W76" s="62">
        <v>42297</v>
      </c>
      <c r="X76" s="62">
        <v>42306</v>
      </c>
    </row>
    <row r="77">
      <c r="A77" s="4" t="s">
        <v>271</v>
      </c>
      <c r="B77" s="14" t="s">
        <v>250</v>
      </c>
      <c r="C77" s="4" t="s">
        <v>272</v>
      </c>
      <c r="D77" s="14" t="s">
        <v>273</v>
      </c>
      <c r="E77" s="62">
        <v>42307</v>
      </c>
      <c r="F77" s="14"/>
      <c r="G77" s="58">
        <v>878378.38</v>
      </c>
      <c r="H77" s="58">
        <v>17567.567600000002</v>
      </c>
      <c r="I77" s="4" t="s">
        <v>266</v>
      </c>
      <c r="J77" s="63">
        <v>0.0015</v>
      </c>
      <c r="K77" s="4">
        <v>0.45000000000000001</v>
      </c>
      <c r="L77" s="58">
        <f t="shared" si="0"/>
        <v>592.90540650000003</v>
      </c>
      <c r="M77" s="58">
        <f t="shared" si="1"/>
        <v>11.858108130000002</v>
      </c>
      <c r="N77" s="4" t="s">
        <v>254</v>
      </c>
      <c r="O77" s="4" t="s">
        <v>43</v>
      </c>
      <c r="P77" s="4" t="s">
        <v>44</v>
      </c>
      <c r="Q77" s="4">
        <f t="shared" si="2"/>
        <v>0.029999999999999999</v>
      </c>
      <c r="R77" s="58">
        <f t="shared" si="3"/>
        <v>527.02702800000009</v>
      </c>
      <c r="S77" s="58">
        <f t="shared" si="4"/>
        <v>26.351351400000002</v>
      </c>
      <c r="T77" s="58">
        <f t="shared" si="5"/>
        <v>7905.405420000001</v>
      </c>
      <c r="U77" s="14" t="s">
        <v>255</v>
      </c>
      <c r="V77" s="4"/>
      <c r="W77" s="62">
        <v>42297</v>
      </c>
      <c r="X77" s="62">
        <v>42306</v>
      </c>
    </row>
    <row r="78">
      <c r="A78" s="4" t="s">
        <v>271</v>
      </c>
      <c r="B78" s="14" t="s">
        <v>250</v>
      </c>
      <c r="C78" s="4" t="s">
        <v>272</v>
      </c>
      <c r="D78" s="14" t="s">
        <v>273</v>
      </c>
      <c r="E78" s="62">
        <v>42345</v>
      </c>
      <c r="F78" s="14"/>
      <c r="G78" s="58">
        <v>5247401.25</v>
      </c>
      <c r="H78" s="58">
        <v>104948.02500000001</v>
      </c>
      <c r="I78" s="4" t="s">
        <v>266</v>
      </c>
      <c r="J78" s="63">
        <v>0.0015</v>
      </c>
      <c r="K78" s="4">
        <v>0.45000000000000001</v>
      </c>
      <c r="L78" s="58">
        <f t="shared" si="0"/>
        <v>3541.9958437500004</v>
      </c>
      <c r="M78" s="58">
        <f t="shared" si="1"/>
        <v>70.839916875000014</v>
      </c>
      <c r="N78" s="4" t="s">
        <v>254</v>
      </c>
      <c r="O78" s="4" t="s">
        <v>43</v>
      </c>
      <c r="P78" s="4" t="s">
        <v>44</v>
      </c>
      <c r="Q78" s="4">
        <f t="shared" si="2"/>
        <v>0.13</v>
      </c>
      <c r="R78" s="58">
        <f t="shared" si="3"/>
        <v>13643.243250000001</v>
      </c>
      <c r="S78" s="58">
        <f t="shared" si="4"/>
        <v>157.42203750000002</v>
      </c>
      <c r="T78" s="58">
        <f t="shared" si="5"/>
        <v>47226.611250000002</v>
      </c>
      <c r="U78" s="14" t="s">
        <v>255</v>
      </c>
      <c r="V78" s="4"/>
      <c r="W78" s="62">
        <v>42297</v>
      </c>
      <c r="X78" s="62">
        <v>42306</v>
      </c>
    </row>
    <row r="79">
      <c r="A79" s="4" t="s">
        <v>271</v>
      </c>
      <c r="B79" s="14" t="s">
        <v>250</v>
      </c>
      <c r="C79" s="4" t="s">
        <v>274</v>
      </c>
      <c r="D79" s="14" t="s">
        <v>275</v>
      </c>
      <c r="E79" s="62">
        <v>42347</v>
      </c>
      <c r="F79" s="14"/>
      <c r="G79" s="58">
        <v>77417084.540000007</v>
      </c>
      <c r="H79" s="58">
        <v>1548341.6908000002</v>
      </c>
      <c r="I79" s="4" t="s">
        <v>266</v>
      </c>
      <c r="J79" s="63">
        <v>0.0015</v>
      </c>
      <c r="K79" s="4">
        <v>0.45000000000000001</v>
      </c>
      <c r="L79" s="58">
        <f t="shared" si="0"/>
        <v>52256.53206450001</v>
      </c>
      <c r="M79" s="58">
        <f t="shared" si="1"/>
        <v>1045.1306412900001</v>
      </c>
      <c r="N79" s="4" t="s">
        <v>254</v>
      </c>
      <c r="O79" s="4" t="s">
        <v>43</v>
      </c>
      <c r="P79" s="4" t="s">
        <v>44</v>
      </c>
      <c r="Q79" s="4">
        <f t="shared" si="2"/>
        <v>0.14000000000000001</v>
      </c>
      <c r="R79" s="58">
        <f t="shared" si="3"/>
        <v>216767.83671200005</v>
      </c>
      <c r="S79" s="58">
        <f t="shared" si="4"/>
        <v>2322.5125362000003</v>
      </c>
      <c r="T79" s="58">
        <f t="shared" si="5"/>
        <v>696753.76086000015</v>
      </c>
      <c r="U79" s="14" t="s">
        <v>255</v>
      </c>
      <c r="V79" s="4"/>
      <c r="W79" s="62">
        <v>42297</v>
      </c>
      <c r="X79" s="62">
        <v>42306</v>
      </c>
    </row>
    <row r="80">
      <c r="A80" s="4" t="s">
        <v>271</v>
      </c>
      <c r="B80" s="14" t="s">
        <v>250</v>
      </c>
      <c r="C80" s="4" t="s">
        <v>272</v>
      </c>
      <c r="D80" s="14" t="s">
        <v>273</v>
      </c>
      <c r="E80" s="62">
        <v>42345</v>
      </c>
      <c r="F80" s="14"/>
      <c r="G80" s="58">
        <v>4366597.3700000001</v>
      </c>
      <c r="H80" s="58">
        <v>87331.947400000005</v>
      </c>
      <c r="I80" s="4" t="s">
        <v>266</v>
      </c>
      <c r="J80" s="63">
        <v>0.0015</v>
      </c>
      <c r="K80" s="4">
        <v>0.45000000000000001</v>
      </c>
      <c r="L80" s="58">
        <f t="shared" si="0"/>
        <v>2947.4532247500001</v>
      </c>
      <c r="M80" s="58">
        <f t="shared" si="1"/>
        <v>58.949064495000009</v>
      </c>
      <c r="N80" s="4" t="s">
        <v>254</v>
      </c>
      <c r="O80" s="4" t="s">
        <v>43</v>
      </c>
      <c r="P80" s="4" t="s">
        <v>44</v>
      </c>
      <c r="Q80" s="4">
        <f t="shared" si="2"/>
        <v>0.13</v>
      </c>
      <c r="R80" s="58">
        <f t="shared" si="3"/>
        <v>11353.153162000001</v>
      </c>
      <c r="S80" s="58">
        <f t="shared" si="4"/>
        <v>130.99792110000001</v>
      </c>
      <c r="T80" s="58">
        <f t="shared" si="5"/>
        <v>39299.376330000006</v>
      </c>
      <c r="U80" s="14" t="s">
        <v>255</v>
      </c>
      <c r="V80" s="4"/>
      <c r="W80" s="62">
        <v>42297</v>
      </c>
      <c r="X80" s="62">
        <v>42306</v>
      </c>
    </row>
    <row r="81">
      <c r="A81" s="4" t="s">
        <v>271</v>
      </c>
      <c r="B81" s="14" t="s">
        <v>250</v>
      </c>
      <c r="C81" s="4" t="s">
        <v>272</v>
      </c>
      <c r="D81" s="14" t="s">
        <v>273</v>
      </c>
      <c r="E81" s="62">
        <v>42345</v>
      </c>
      <c r="F81" s="14"/>
      <c r="G81" s="58">
        <v>4369369.3700000001</v>
      </c>
      <c r="H81" s="58">
        <v>87387.387400000007</v>
      </c>
      <c r="I81" s="4" t="s">
        <v>266</v>
      </c>
      <c r="J81" s="63">
        <v>0.0015</v>
      </c>
      <c r="K81" s="4">
        <v>0.45000000000000001</v>
      </c>
      <c r="L81" s="58">
        <f t="shared" si="0"/>
        <v>2949.3243247500004</v>
      </c>
      <c r="M81" s="58">
        <f t="shared" si="1"/>
        <v>58.986486495000001</v>
      </c>
      <c r="N81" s="4" t="s">
        <v>254</v>
      </c>
      <c r="O81" s="4" t="s">
        <v>43</v>
      </c>
      <c r="P81" s="4" t="s">
        <v>44</v>
      </c>
      <c r="Q81" s="4">
        <f t="shared" si="2"/>
        <v>0.13</v>
      </c>
      <c r="R81" s="58">
        <f t="shared" si="3"/>
        <v>11360.360362000001</v>
      </c>
      <c r="S81" s="58">
        <f t="shared" si="4"/>
        <v>131.08108110000001</v>
      </c>
      <c r="T81" s="58">
        <f t="shared" si="5"/>
        <v>39324.324330000003</v>
      </c>
      <c r="U81" s="14" t="s">
        <v>255</v>
      </c>
      <c r="V81" s="4"/>
      <c r="W81" s="62">
        <v>42297</v>
      </c>
      <c r="X81" s="62">
        <v>42306</v>
      </c>
    </row>
    <row r="82">
      <c r="A82" s="4" t="s">
        <v>271</v>
      </c>
      <c r="B82" s="14" t="s">
        <v>250</v>
      </c>
      <c r="C82" s="4" t="s">
        <v>272</v>
      </c>
      <c r="D82" s="14" t="s">
        <v>273</v>
      </c>
      <c r="E82" s="62">
        <v>42346</v>
      </c>
      <c r="F82" s="14"/>
      <c r="G82" s="58">
        <v>42055912.539999999</v>
      </c>
      <c r="H82" s="58">
        <v>841118.25080000004</v>
      </c>
      <c r="I82" s="4" t="s">
        <v>266</v>
      </c>
      <c r="J82" s="63">
        <v>0.0015</v>
      </c>
      <c r="K82" s="4">
        <v>0.45000000000000001</v>
      </c>
      <c r="L82" s="58">
        <f t="shared" si="0"/>
        <v>28387.740964500001</v>
      </c>
      <c r="M82" s="58">
        <f t="shared" si="1"/>
        <v>567.75481929</v>
      </c>
      <c r="N82" s="4" t="s">
        <v>254</v>
      </c>
      <c r="O82" s="4" t="s">
        <v>43</v>
      </c>
      <c r="P82" s="4" t="s">
        <v>44</v>
      </c>
      <c r="Q82" s="4">
        <f t="shared" si="2"/>
        <v>0.13</v>
      </c>
      <c r="R82" s="58">
        <f t="shared" si="3"/>
        <v>109345.372604</v>
      </c>
      <c r="S82" s="58">
        <f t="shared" si="4"/>
        <v>1261.6773762</v>
      </c>
      <c r="T82" s="58">
        <f t="shared" si="5"/>
        <v>378503.21286000003</v>
      </c>
      <c r="U82" s="14" t="s">
        <v>255</v>
      </c>
      <c r="V82" s="4"/>
      <c r="W82" s="62">
        <v>42297</v>
      </c>
      <c r="X82" s="62">
        <v>42306</v>
      </c>
    </row>
    <row r="83">
      <c r="A83" s="4" t="s">
        <v>271</v>
      </c>
      <c r="B83" s="14" t="s">
        <v>250</v>
      </c>
      <c r="C83" s="4" t="s">
        <v>272</v>
      </c>
      <c r="D83" s="14" t="s">
        <v>273</v>
      </c>
      <c r="E83" s="62">
        <v>42488</v>
      </c>
      <c r="F83" s="14"/>
      <c r="G83" s="58">
        <v>17749133.75</v>
      </c>
      <c r="H83" s="58">
        <v>887456.6875</v>
      </c>
      <c r="I83" s="4" t="s">
        <v>266</v>
      </c>
      <c r="J83" s="63">
        <v>0.0015</v>
      </c>
      <c r="K83" s="4">
        <v>0.45000000000000001</v>
      </c>
      <c r="L83" s="58">
        <f t="shared" si="0"/>
        <v>11980.665281250002</v>
      </c>
      <c r="M83" s="58">
        <f t="shared" si="1"/>
        <v>599.03326406250005</v>
      </c>
      <c r="N83" s="4" t="s">
        <v>254</v>
      </c>
      <c r="O83" s="4" t="s">
        <v>43</v>
      </c>
      <c r="P83" s="4" t="s">
        <v>44</v>
      </c>
      <c r="Q83" s="4">
        <f t="shared" si="2"/>
        <v>0.52000000000000002</v>
      </c>
      <c r="R83" s="58">
        <f t="shared" si="3"/>
        <v>461477.47750000004</v>
      </c>
      <c r="S83" s="58">
        <f t="shared" si="4"/>
        <v>1331.1850312500001</v>
      </c>
      <c r="T83" s="58">
        <f t="shared" si="5"/>
        <v>399355.50937500002</v>
      </c>
      <c r="U83" s="14" t="s">
        <v>255</v>
      </c>
      <c r="V83" s="4"/>
      <c r="W83" s="62">
        <v>42297</v>
      </c>
      <c r="X83" s="62">
        <v>42306</v>
      </c>
    </row>
    <row r="84">
      <c r="A84" s="4" t="s">
        <v>271</v>
      </c>
      <c r="B84" s="14" t="s">
        <v>250</v>
      </c>
      <c r="C84" s="4" t="s">
        <v>272</v>
      </c>
      <c r="D84" s="14" t="s">
        <v>273</v>
      </c>
      <c r="E84" s="62">
        <v>42550</v>
      </c>
      <c r="F84" s="14"/>
      <c r="G84" s="58">
        <v>8891198.8900000006</v>
      </c>
      <c r="H84" s="58">
        <v>711295.91120000009</v>
      </c>
      <c r="I84" s="4" t="s">
        <v>266</v>
      </c>
      <c r="J84" s="63">
        <v>0.0015</v>
      </c>
      <c r="K84" s="4">
        <v>0.45000000000000001</v>
      </c>
      <c r="L84" s="58">
        <f t="shared" si="0"/>
        <v>6001.5592507500005</v>
      </c>
      <c r="M84" s="58">
        <f t="shared" si="1"/>
        <v>480.12474006000014</v>
      </c>
      <c r="N84" s="4" t="s">
        <v>254</v>
      </c>
      <c r="O84" s="4" t="s">
        <v>43</v>
      </c>
      <c r="P84" s="4" t="s">
        <v>44</v>
      </c>
      <c r="Q84" s="4">
        <f t="shared" si="2"/>
        <v>0.68999999999999995</v>
      </c>
      <c r="R84" s="58">
        <f t="shared" si="3"/>
        <v>490794.17872800003</v>
      </c>
      <c r="S84" s="58">
        <f t="shared" si="4"/>
        <v>1066.9438668000003</v>
      </c>
      <c r="T84" s="58">
        <f t="shared" si="5"/>
        <v>320083.16004000005</v>
      </c>
      <c r="U84" s="14" t="s">
        <v>255</v>
      </c>
      <c r="V84" s="4"/>
      <c r="W84" s="62">
        <v>42297</v>
      </c>
      <c r="X84" s="62">
        <v>42306</v>
      </c>
    </row>
    <row r="85">
      <c r="A85" s="4" t="s">
        <v>271</v>
      </c>
      <c r="B85" s="14" t="s">
        <v>250</v>
      </c>
      <c r="C85" s="4" t="s">
        <v>274</v>
      </c>
      <c r="D85" s="14" t="s">
        <v>275</v>
      </c>
      <c r="E85" s="62">
        <v>42347</v>
      </c>
      <c r="F85" s="14"/>
      <c r="G85" s="58">
        <v>78296824.140000001</v>
      </c>
      <c r="H85" s="58">
        <v>1565936.4828000001</v>
      </c>
      <c r="I85" s="4" t="s">
        <v>266</v>
      </c>
      <c r="J85" s="63">
        <v>0.0015</v>
      </c>
      <c r="K85" s="4">
        <v>0.45000000000000001</v>
      </c>
      <c r="L85" s="58">
        <f t="shared" si="0"/>
        <v>52850.356294500001</v>
      </c>
      <c r="M85" s="58">
        <f t="shared" si="1"/>
        <v>1057.00712589</v>
      </c>
      <c r="N85" s="4" t="s">
        <v>254</v>
      </c>
      <c r="O85" s="4" t="s">
        <v>43</v>
      </c>
      <c r="P85" s="4" t="s">
        <v>44</v>
      </c>
      <c r="Q85" s="4">
        <f t="shared" si="2"/>
        <v>0.14000000000000001</v>
      </c>
      <c r="R85" s="58">
        <f t="shared" si="3"/>
        <v>219231.10759200004</v>
      </c>
      <c r="S85" s="58">
        <f t="shared" si="4"/>
        <v>2348.9047242000001</v>
      </c>
      <c r="T85" s="58">
        <f t="shared" si="5"/>
        <v>704671.41726000002</v>
      </c>
      <c r="U85" s="14" t="s">
        <v>255</v>
      </c>
      <c r="V85" s="4"/>
      <c r="W85" s="62">
        <v>42297</v>
      </c>
      <c r="X85" s="62">
        <v>42306</v>
      </c>
    </row>
    <row r="86">
      <c r="A86" s="4" t="s">
        <v>198</v>
      </c>
      <c r="B86" s="14" t="s">
        <v>261</v>
      </c>
      <c r="C86" s="4" t="s">
        <v>112</v>
      </c>
      <c r="D86" s="14" t="s">
        <v>276</v>
      </c>
      <c r="E86" s="62">
        <v>43362</v>
      </c>
      <c r="F86" s="14">
        <v>3</v>
      </c>
      <c r="G86" s="58">
        <v>1235044.1499999999</v>
      </c>
      <c r="H86" s="58">
        <v>1235044.1499999999</v>
      </c>
      <c r="I86" s="4" t="s">
        <v>253</v>
      </c>
      <c r="J86" s="63">
        <v>0.0060000000000000001</v>
      </c>
      <c r="K86" s="4">
        <v>0.45000000000000001</v>
      </c>
      <c r="L86" s="58">
        <f t="shared" si="0"/>
        <v>3334.6192049999995</v>
      </c>
      <c r="M86" s="58">
        <f t="shared" si="1"/>
        <v>3334.6192049999995</v>
      </c>
      <c r="N86" s="4" t="s">
        <v>263</v>
      </c>
      <c r="O86" s="4" t="s">
        <v>111</v>
      </c>
      <c r="P86" s="4" t="s">
        <v>112</v>
      </c>
      <c r="Q86" s="4">
        <f t="shared" si="2"/>
        <v>2.9199999999999999</v>
      </c>
      <c r="R86" s="58">
        <f t="shared" si="3"/>
        <v>3606328.9179999996</v>
      </c>
      <c r="S86" s="58">
        <f t="shared" si="4"/>
        <v>7410.2648999999992</v>
      </c>
      <c r="T86" s="58">
        <f t="shared" si="5"/>
        <v>555769.86749999993</v>
      </c>
      <c r="U86" s="14" t="s">
        <v>255</v>
      </c>
      <c r="V86" s="4"/>
      <c r="W86" s="62">
        <v>42297</v>
      </c>
      <c r="X86" s="62">
        <v>42306</v>
      </c>
    </row>
    <row r="87">
      <c r="A87" s="4" t="s">
        <v>271</v>
      </c>
      <c r="B87" s="14" t="s">
        <v>268</v>
      </c>
      <c r="C87" s="4" t="s">
        <v>46</v>
      </c>
      <c r="D87" s="14" t="s">
        <v>277</v>
      </c>
      <c r="E87" s="62">
        <v>42347</v>
      </c>
      <c r="F87" s="14"/>
      <c r="G87" s="58">
        <v>69948286.319999993</v>
      </c>
      <c r="H87" s="58">
        <v>1398965.7263999998</v>
      </c>
      <c r="I87" s="4" t="s">
        <v>266</v>
      </c>
      <c r="J87" s="63">
        <v>0.00044999999999999999</v>
      </c>
      <c r="K87" s="4">
        <v>0.45000000000000001</v>
      </c>
      <c r="L87" s="58">
        <f t="shared" si="0"/>
        <v>14164.527979799999</v>
      </c>
      <c r="M87" s="58">
        <f t="shared" si="1"/>
        <v>283.29055959599998</v>
      </c>
      <c r="N87" s="4" t="s">
        <v>254</v>
      </c>
      <c r="O87" s="4" t="s">
        <v>45</v>
      </c>
      <c r="P87" s="4" t="s">
        <v>46</v>
      </c>
      <c r="Q87" s="4">
        <f t="shared" si="2"/>
        <v>0.14000000000000001</v>
      </c>
      <c r="R87" s="58">
        <f t="shared" si="3"/>
        <v>195855.201696</v>
      </c>
      <c r="S87" s="58">
        <f t="shared" si="4"/>
        <v>629.53457687999992</v>
      </c>
      <c r="T87" s="58">
        <f t="shared" si="5"/>
        <v>629534.57687999995</v>
      </c>
      <c r="U87" s="14" t="s">
        <v>255</v>
      </c>
      <c r="V87" s="4"/>
      <c r="W87" s="62">
        <v>42297</v>
      </c>
      <c r="X87" s="62">
        <v>42306</v>
      </c>
    </row>
    <row r="88">
      <c r="A88" s="4" t="s">
        <v>271</v>
      </c>
      <c r="B88" s="14" t="s">
        <v>268</v>
      </c>
      <c r="C88" s="4" t="s">
        <v>46</v>
      </c>
      <c r="D88" s="14" t="s">
        <v>277</v>
      </c>
      <c r="E88" s="62">
        <v>42324</v>
      </c>
      <c r="F88" s="14"/>
      <c r="G88" s="58">
        <v>60273581.420000002</v>
      </c>
      <c r="H88" s="58">
        <v>1205471.6284000001</v>
      </c>
      <c r="I88" s="4" t="s">
        <v>266</v>
      </c>
      <c r="J88" s="63">
        <v>0.00044999999999999999</v>
      </c>
      <c r="K88" s="4">
        <v>0.45000000000000001</v>
      </c>
      <c r="L88" s="58">
        <f t="shared" si="0"/>
        <v>12205.40023755</v>
      </c>
      <c r="M88" s="58">
        <f t="shared" si="1"/>
        <v>244.10800475100001</v>
      </c>
      <c r="N88" s="4" t="s">
        <v>254</v>
      </c>
      <c r="O88" s="4" t="s">
        <v>45</v>
      </c>
      <c r="P88" s="4" t="s">
        <v>46</v>
      </c>
      <c r="Q88" s="4">
        <f t="shared" si="2"/>
        <v>0.070000000000000007</v>
      </c>
      <c r="R88" s="58">
        <f t="shared" si="3"/>
        <v>84383.013988000006</v>
      </c>
      <c r="S88" s="58">
        <f t="shared" si="4"/>
        <v>542.46223278000002</v>
      </c>
      <c r="T88" s="58">
        <f t="shared" si="5"/>
        <v>542462.23278000008</v>
      </c>
      <c r="U88" s="14" t="s">
        <v>255</v>
      </c>
      <c r="V88" s="4"/>
      <c r="W88" s="62">
        <v>42297</v>
      </c>
      <c r="X88" s="62">
        <v>42306</v>
      </c>
    </row>
    <row r="89">
      <c r="A89" s="4" t="s">
        <v>271</v>
      </c>
      <c r="B89" s="14" t="s">
        <v>268</v>
      </c>
      <c r="C89" s="4" t="s">
        <v>46</v>
      </c>
      <c r="D89" s="14" t="s">
        <v>277</v>
      </c>
      <c r="E89" s="62">
        <v>42324</v>
      </c>
      <c r="F89" s="14"/>
      <c r="G89" s="58">
        <v>60273581.420000002</v>
      </c>
      <c r="H89" s="58">
        <v>1205471.6284000001</v>
      </c>
      <c r="I89" s="4" t="s">
        <v>266</v>
      </c>
      <c r="J89" s="63">
        <v>0.00044999999999999999</v>
      </c>
      <c r="K89" s="4">
        <v>0.45000000000000001</v>
      </c>
      <c r="L89" s="58">
        <f t="shared" si="0"/>
        <v>12205.40023755</v>
      </c>
      <c r="M89" s="58">
        <f t="shared" si="1"/>
        <v>244.10800475100001</v>
      </c>
      <c r="N89" s="4" t="s">
        <v>254</v>
      </c>
      <c r="O89" s="4" t="s">
        <v>45</v>
      </c>
      <c r="P89" s="4" t="s">
        <v>46</v>
      </c>
      <c r="Q89" s="4">
        <f t="shared" si="2"/>
        <v>0.070000000000000007</v>
      </c>
      <c r="R89" s="58">
        <f t="shared" si="3"/>
        <v>84383.013988000006</v>
      </c>
      <c r="S89" s="58">
        <f t="shared" si="4"/>
        <v>542.46223278000002</v>
      </c>
      <c r="T89" s="58">
        <f t="shared" si="5"/>
        <v>542462.23278000008</v>
      </c>
      <c r="U89" s="14" t="s">
        <v>255</v>
      </c>
      <c r="V89" s="4"/>
      <c r="W89" s="62">
        <v>42297</v>
      </c>
      <c r="X89" s="62">
        <v>42306</v>
      </c>
    </row>
    <row r="90">
      <c r="A90" s="4" t="s">
        <v>278</v>
      </c>
      <c r="B90" s="14" t="s">
        <v>268</v>
      </c>
      <c r="C90" s="4" t="s">
        <v>48</v>
      </c>
      <c r="D90" s="14" t="s">
        <v>279</v>
      </c>
      <c r="E90" s="62">
        <v>42531</v>
      </c>
      <c r="F90" s="14">
        <v>1</v>
      </c>
      <c r="G90" s="58">
        <v>35471614.5</v>
      </c>
      <c r="H90" s="58">
        <v>35471614.5</v>
      </c>
      <c r="I90" s="4" t="s">
        <v>253</v>
      </c>
      <c r="J90" s="63">
        <v>0.00044999999999999999</v>
      </c>
      <c r="K90" s="4">
        <v>0.45000000000000001</v>
      </c>
      <c r="L90" s="58">
        <f t="shared" si="0"/>
        <v>7183.0019362499997</v>
      </c>
      <c r="M90" s="58">
        <f t="shared" si="1"/>
        <v>7183.0019362499997</v>
      </c>
      <c r="N90" s="4" t="s">
        <v>254</v>
      </c>
      <c r="O90" s="4" t="s">
        <v>47</v>
      </c>
      <c r="P90" s="4" t="s">
        <v>48</v>
      </c>
      <c r="Q90" s="4">
        <f t="shared" si="2"/>
        <v>0.64000000000000001</v>
      </c>
      <c r="R90" s="58">
        <f t="shared" si="3"/>
        <v>22701833.280000001</v>
      </c>
      <c r="S90" s="58">
        <f t="shared" si="4"/>
        <v>15962.226525</v>
      </c>
      <c r="T90" s="58">
        <f t="shared" si="5"/>
        <v>15962226.525</v>
      </c>
      <c r="U90" s="14" t="s">
        <v>255</v>
      </c>
      <c r="V90" s="4"/>
      <c r="W90" s="62">
        <v>42297</v>
      </c>
      <c r="X90" s="62">
        <v>42306</v>
      </c>
    </row>
    <row r="91">
      <c r="A91" s="4" t="s">
        <v>256</v>
      </c>
      <c r="B91" s="14" t="s">
        <v>250</v>
      </c>
      <c r="C91" s="4" t="s">
        <v>280</v>
      </c>
      <c r="D91" s="14" t="s">
        <v>281</v>
      </c>
      <c r="E91" s="62">
        <v>42303</v>
      </c>
      <c r="F91" s="14"/>
      <c r="G91" s="58">
        <v>880498.95999999996</v>
      </c>
      <c r="H91" s="58">
        <v>17609.979199999998</v>
      </c>
      <c r="I91" s="4" t="s">
        <v>266</v>
      </c>
      <c r="J91" s="63">
        <v>0.0015</v>
      </c>
      <c r="K91" s="4">
        <v>0.45000000000000001</v>
      </c>
      <c r="L91" s="58">
        <f t="shared" si="0"/>
        <v>594.33679800000004</v>
      </c>
      <c r="M91" s="58">
        <f t="shared" si="1"/>
        <v>11.886735959999999</v>
      </c>
      <c r="N91" s="4" t="s">
        <v>254</v>
      </c>
      <c r="O91" s="4" t="s">
        <v>49</v>
      </c>
      <c r="P91" s="4" t="s">
        <v>50</v>
      </c>
      <c r="Q91" s="4">
        <f t="shared" si="2"/>
        <v>0.02</v>
      </c>
      <c r="R91" s="58">
        <f t="shared" si="3"/>
        <v>352.19958399999996</v>
      </c>
      <c r="S91" s="58">
        <f t="shared" si="4"/>
        <v>26.414968799999997</v>
      </c>
      <c r="T91" s="58">
        <f t="shared" si="5"/>
        <v>7924.4906399999991</v>
      </c>
      <c r="U91" s="14" t="s">
        <v>255</v>
      </c>
      <c r="V91" s="4"/>
      <c r="W91" s="62">
        <v>42297</v>
      </c>
      <c r="X91" s="62">
        <v>42306</v>
      </c>
    </row>
    <row r="92">
      <c r="A92" s="4" t="s">
        <v>256</v>
      </c>
      <c r="B92" s="14" t="s">
        <v>250</v>
      </c>
      <c r="C92" s="4" t="s">
        <v>280</v>
      </c>
      <c r="D92" s="14" t="s">
        <v>281</v>
      </c>
      <c r="E92" s="62">
        <v>2958465</v>
      </c>
      <c r="F92" s="14">
        <v>1</v>
      </c>
      <c r="G92" s="58">
        <v>22692.549999999999</v>
      </c>
      <c r="H92" s="58">
        <v>22692.549999999999</v>
      </c>
      <c r="I92" s="4" t="s">
        <v>253</v>
      </c>
      <c r="J92" s="63">
        <v>0.0015</v>
      </c>
      <c r="K92" s="4">
        <v>0.45000000000000001</v>
      </c>
      <c r="L92" s="58">
        <f t="shared" si="0"/>
        <v>15.317471250000002</v>
      </c>
      <c r="M92" s="58">
        <f t="shared" si="1"/>
        <v>15.317471250000002</v>
      </c>
      <c r="N92" s="4" t="s">
        <v>254</v>
      </c>
      <c r="O92" s="4" t="s">
        <v>49</v>
      </c>
      <c r="P92" s="4" t="s">
        <v>50</v>
      </c>
      <c r="Q92" s="4">
        <f t="shared" si="2"/>
        <v>0.5</v>
      </c>
      <c r="R92" s="58">
        <f t="shared" si="3"/>
        <v>11346.275</v>
      </c>
      <c r="S92" s="58">
        <f t="shared" si="4"/>
        <v>34.038825000000003</v>
      </c>
      <c r="T92" s="58">
        <f t="shared" si="5"/>
        <v>10211.647499999999</v>
      </c>
      <c r="U92" s="14" t="s">
        <v>255</v>
      </c>
      <c r="V92" s="4"/>
      <c r="W92" s="62">
        <v>42297</v>
      </c>
      <c r="X92" s="62">
        <v>42306</v>
      </c>
    </row>
    <row r="93">
      <c r="A93" s="4" t="s">
        <v>256</v>
      </c>
      <c r="B93" s="14" t="s">
        <v>250</v>
      </c>
      <c r="C93" s="4" t="s">
        <v>282</v>
      </c>
      <c r="D93" s="14" t="s">
        <v>283</v>
      </c>
      <c r="E93" s="62">
        <v>2958465</v>
      </c>
      <c r="F93" s="14">
        <v>1</v>
      </c>
      <c r="G93" s="58">
        <v>2762139.6200000001</v>
      </c>
      <c r="H93" s="58">
        <v>2762139.6200000001</v>
      </c>
      <c r="I93" s="4" t="s">
        <v>253</v>
      </c>
      <c r="J93" s="63">
        <v>0.0015</v>
      </c>
      <c r="K93" s="4">
        <v>0.45000000000000001</v>
      </c>
      <c r="L93" s="58">
        <f t="shared" si="0"/>
        <v>1864.4442435000001</v>
      </c>
      <c r="M93" s="58">
        <f t="shared" si="1"/>
        <v>1864.4442435000001</v>
      </c>
      <c r="N93" s="4" t="s">
        <v>254</v>
      </c>
      <c r="O93" s="4" t="s">
        <v>49</v>
      </c>
      <c r="P93" s="4" t="s">
        <v>50</v>
      </c>
      <c r="Q93" s="4">
        <f t="shared" si="2"/>
        <v>0.5</v>
      </c>
      <c r="R93" s="58">
        <f t="shared" si="3"/>
        <v>1381069.8100000001</v>
      </c>
      <c r="S93" s="58">
        <f t="shared" si="4"/>
        <v>4143.2094299999999</v>
      </c>
      <c r="T93" s="58">
        <f t="shared" si="5"/>
        <v>1242962.8290000001</v>
      </c>
      <c r="U93" s="14" t="s">
        <v>255</v>
      </c>
      <c r="V93" s="4"/>
      <c r="W93" s="62">
        <v>42297</v>
      </c>
      <c r="X93" s="62">
        <v>42306</v>
      </c>
    </row>
    <row r="94">
      <c r="A94" s="4" t="s">
        <v>271</v>
      </c>
      <c r="B94" s="14" t="s">
        <v>268</v>
      </c>
      <c r="C94" s="4" t="s">
        <v>52</v>
      </c>
      <c r="D94" s="14" t="s">
        <v>284</v>
      </c>
      <c r="E94" s="62">
        <v>42548</v>
      </c>
      <c r="F94" s="14"/>
      <c r="G94" s="58">
        <v>8819126.8200000003</v>
      </c>
      <c r="H94" s="58">
        <v>440956.34100000001</v>
      </c>
      <c r="I94" s="4" t="s">
        <v>266</v>
      </c>
      <c r="J94" s="63">
        <v>0.00044999999999999999</v>
      </c>
      <c r="K94" s="4">
        <v>0.45000000000000001</v>
      </c>
      <c r="L94" s="58">
        <f t="shared" si="0"/>
        <v>1785.8731810500001</v>
      </c>
      <c r="M94" s="58">
        <f t="shared" si="1"/>
        <v>89.293659052500004</v>
      </c>
      <c r="N94" s="4" t="s">
        <v>254</v>
      </c>
      <c r="O94" s="4" t="s">
        <v>51</v>
      </c>
      <c r="P94" s="4" t="s">
        <v>52</v>
      </c>
      <c r="Q94" s="4">
        <f t="shared" si="2"/>
        <v>0.68999999999999995</v>
      </c>
      <c r="R94" s="58">
        <f t="shared" si="3"/>
        <v>304259.87529</v>
      </c>
      <c r="S94" s="58">
        <f t="shared" si="4"/>
        <v>198.43035345000001</v>
      </c>
      <c r="T94" s="58">
        <f t="shared" si="5"/>
        <v>198430.35345000002</v>
      </c>
      <c r="U94" s="14" t="s">
        <v>255</v>
      </c>
      <c r="V94" s="4"/>
      <c r="W94" s="62">
        <v>42297</v>
      </c>
      <c r="X94" s="62">
        <v>42306</v>
      </c>
    </row>
    <row r="95">
      <c r="A95" s="4" t="s">
        <v>271</v>
      </c>
      <c r="B95" s="14" t="s">
        <v>268</v>
      </c>
      <c r="C95" s="4" t="s">
        <v>52</v>
      </c>
      <c r="D95" s="14" t="s">
        <v>284</v>
      </c>
      <c r="E95" s="62">
        <v>42299</v>
      </c>
      <c r="F95" s="14"/>
      <c r="G95" s="58">
        <v>872002.77000000002</v>
      </c>
      <c r="H95" s="58">
        <v>43600.138500000001</v>
      </c>
      <c r="I95" s="4" t="s">
        <v>266</v>
      </c>
      <c r="J95" s="63">
        <v>0.00044999999999999999</v>
      </c>
      <c r="K95" s="4">
        <v>0.45000000000000001</v>
      </c>
      <c r="L95" s="58">
        <f t="shared" si="0"/>
        <v>176.58056092500002</v>
      </c>
      <c r="M95" s="58">
        <f t="shared" si="1"/>
        <v>8.8290280462500004</v>
      </c>
      <c r="N95" s="4" t="s">
        <v>254</v>
      </c>
      <c r="O95" s="4" t="s">
        <v>51</v>
      </c>
      <c r="P95" s="4" t="s">
        <v>52</v>
      </c>
      <c r="Q95" s="4">
        <f t="shared" si="2"/>
        <v>0.01</v>
      </c>
      <c r="R95" s="58">
        <f t="shared" si="3"/>
        <v>436.00138500000003</v>
      </c>
      <c r="S95" s="58">
        <f t="shared" si="4"/>
        <v>19.620062324999999</v>
      </c>
      <c r="T95" s="58">
        <f t="shared" si="5"/>
        <v>19620.062325000003</v>
      </c>
      <c r="U95" s="14" t="s">
        <v>255</v>
      </c>
      <c r="V95" s="4"/>
      <c r="W95" s="62">
        <v>42297</v>
      </c>
      <c r="X95" s="62">
        <v>42306</v>
      </c>
    </row>
    <row r="96">
      <c r="A96" s="4" t="s">
        <v>271</v>
      </c>
      <c r="B96" s="14" t="s">
        <v>268</v>
      </c>
      <c r="C96" s="4" t="s">
        <v>52</v>
      </c>
      <c r="D96" s="14" t="s">
        <v>284</v>
      </c>
      <c r="E96" s="62">
        <v>42320</v>
      </c>
      <c r="F96" s="14"/>
      <c r="G96" s="58">
        <v>1742203.74</v>
      </c>
      <c r="H96" s="58">
        <v>87110.187000000005</v>
      </c>
      <c r="I96" s="4" t="s">
        <v>266</v>
      </c>
      <c r="J96" s="63">
        <v>0.00044999999999999999</v>
      </c>
      <c r="K96" s="4">
        <v>0.45000000000000001</v>
      </c>
      <c r="L96" s="58">
        <f t="shared" si="0"/>
        <v>352.79625735000002</v>
      </c>
      <c r="M96" s="58">
        <f t="shared" si="1"/>
        <v>17.639812867500002</v>
      </c>
      <c r="N96" s="4" t="s">
        <v>254</v>
      </c>
      <c r="O96" s="4" t="s">
        <v>51</v>
      </c>
      <c r="P96" s="4" t="s">
        <v>52</v>
      </c>
      <c r="Q96" s="4">
        <f t="shared" si="2"/>
        <v>0.059999999999999998</v>
      </c>
      <c r="R96" s="58">
        <f t="shared" si="3"/>
        <v>5226.6112199999998</v>
      </c>
      <c r="S96" s="58">
        <f t="shared" si="4"/>
        <v>39.19958415</v>
      </c>
      <c r="T96" s="58">
        <f t="shared" si="5"/>
        <v>39199.584150000002</v>
      </c>
      <c r="U96" s="14" t="s">
        <v>255</v>
      </c>
      <c r="V96" s="4"/>
      <c r="W96" s="62">
        <v>42297</v>
      </c>
      <c r="X96" s="62">
        <v>42306</v>
      </c>
    </row>
    <row r="97">
      <c r="A97" s="4" t="s">
        <v>271</v>
      </c>
      <c r="B97" s="14" t="s">
        <v>268</v>
      </c>
      <c r="C97" s="4" t="s">
        <v>52</v>
      </c>
      <c r="D97" s="14" t="s">
        <v>284</v>
      </c>
      <c r="E97" s="62">
        <v>42320</v>
      </c>
      <c r="F97" s="14"/>
      <c r="G97" s="58">
        <v>4355855.8600000003</v>
      </c>
      <c r="H97" s="58">
        <v>217792.79300000003</v>
      </c>
      <c r="I97" s="4" t="s">
        <v>266</v>
      </c>
      <c r="J97" s="63">
        <v>0.00044999999999999999</v>
      </c>
      <c r="K97" s="4">
        <v>0.45000000000000001</v>
      </c>
      <c r="L97" s="58">
        <f t="shared" si="0"/>
        <v>882.06081165000001</v>
      </c>
      <c r="M97" s="58">
        <f t="shared" si="1"/>
        <v>44.103040582500007</v>
      </c>
      <c r="N97" s="4" t="s">
        <v>254</v>
      </c>
      <c r="O97" s="4" t="s">
        <v>51</v>
      </c>
      <c r="P97" s="4" t="s">
        <v>52</v>
      </c>
      <c r="Q97" s="4">
        <f t="shared" si="2"/>
        <v>0.059999999999999998</v>
      </c>
      <c r="R97" s="58">
        <f t="shared" si="3"/>
        <v>13067.567580000001</v>
      </c>
      <c r="S97" s="58">
        <f t="shared" si="4"/>
        <v>98.006756850000016</v>
      </c>
      <c r="T97" s="58">
        <f t="shared" si="5"/>
        <v>98006.75685000002</v>
      </c>
      <c r="U97" s="14" t="s">
        <v>255</v>
      </c>
      <c r="V97" s="4"/>
      <c r="W97" s="62">
        <v>42297</v>
      </c>
      <c r="X97" s="62">
        <v>42306</v>
      </c>
    </row>
    <row r="98">
      <c r="A98" s="4" t="s">
        <v>271</v>
      </c>
      <c r="B98" s="14" t="s">
        <v>268</v>
      </c>
      <c r="C98" s="4" t="s">
        <v>52</v>
      </c>
      <c r="D98" s="14" t="s">
        <v>284</v>
      </c>
      <c r="E98" s="62">
        <v>42320</v>
      </c>
      <c r="F98" s="14"/>
      <c r="G98" s="58">
        <v>1745252.95</v>
      </c>
      <c r="H98" s="58">
        <v>87262.647500000006</v>
      </c>
      <c r="I98" s="4" t="s">
        <v>266</v>
      </c>
      <c r="J98" s="63">
        <v>0.00044999999999999999</v>
      </c>
      <c r="K98" s="4">
        <v>0.45000000000000001</v>
      </c>
      <c r="L98" s="58">
        <f t="shared" si="0"/>
        <v>353.41372237499996</v>
      </c>
      <c r="M98" s="58">
        <f t="shared" si="1"/>
        <v>17.670686118750002</v>
      </c>
      <c r="N98" s="4" t="s">
        <v>254</v>
      </c>
      <c r="O98" s="4" t="s">
        <v>51</v>
      </c>
      <c r="P98" s="4" t="s">
        <v>52</v>
      </c>
      <c r="Q98" s="4">
        <f t="shared" si="2"/>
        <v>0.059999999999999998</v>
      </c>
      <c r="R98" s="58">
        <f t="shared" si="3"/>
        <v>5235.7588500000002</v>
      </c>
      <c r="S98" s="58">
        <f t="shared" si="4"/>
        <v>39.268191375000001</v>
      </c>
      <c r="T98" s="58">
        <f t="shared" si="5"/>
        <v>39268.191375000002</v>
      </c>
      <c r="U98" s="14" t="s">
        <v>255</v>
      </c>
      <c r="V98" s="4"/>
      <c r="W98" s="62">
        <v>42297</v>
      </c>
      <c r="X98" s="62">
        <v>42306</v>
      </c>
    </row>
    <row r="99">
      <c r="A99" s="4" t="s">
        <v>271</v>
      </c>
      <c r="B99" s="14" t="s">
        <v>268</v>
      </c>
      <c r="C99" s="4" t="s">
        <v>52</v>
      </c>
      <c r="D99" s="14" t="s">
        <v>284</v>
      </c>
      <c r="E99" s="62">
        <v>42389</v>
      </c>
      <c r="F99" s="14"/>
      <c r="G99" s="58">
        <v>4416493.4199999999</v>
      </c>
      <c r="H99" s="58">
        <v>220824.671</v>
      </c>
      <c r="I99" s="4" t="s">
        <v>266</v>
      </c>
      <c r="J99" s="63">
        <v>0.00044999999999999999</v>
      </c>
      <c r="K99" s="4">
        <v>0.45000000000000001</v>
      </c>
      <c r="L99" s="58">
        <f t="shared" si="0"/>
        <v>894.33991754999988</v>
      </c>
      <c r="M99" s="58">
        <f t="shared" si="1"/>
        <v>44.716995877499997</v>
      </c>
      <c r="N99" s="4" t="s">
        <v>254</v>
      </c>
      <c r="O99" s="4" t="s">
        <v>51</v>
      </c>
      <c r="P99" s="4" t="s">
        <v>52</v>
      </c>
      <c r="Q99" s="4">
        <f t="shared" si="2"/>
        <v>0.25</v>
      </c>
      <c r="R99" s="58">
        <f t="shared" si="3"/>
        <v>55206.167750000001</v>
      </c>
      <c r="S99" s="58">
        <f t="shared" si="4"/>
        <v>99.371101949999996</v>
      </c>
      <c r="T99" s="58">
        <f t="shared" si="5"/>
        <v>99371.101949999997</v>
      </c>
      <c r="U99" s="14" t="s">
        <v>255</v>
      </c>
      <c r="V99" s="4"/>
      <c r="W99" s="62">
        <v>42297</v>
      </c>
      <c r="X99" s="62">
        <v>42306</v>
      </c>
    </row>
    <row r="100">
      <c r="A100" s="4" t="s">
        <v>271</v>
      </c>
      <c r="B100" s="14" t="s">
        <v>268</v>
      </c>
      <c r="C100" s="4" t="s">
        <v>52</v>
      </c>
      <c r="D100" s="14" t="s">
        <v>284</v>
      </c>
      <c r="E100" s="62">
        <v>42348</v>
      </c>
      <c r="F100" s="14"/>
      <c r="G100" s="58">
        <v>4398683.2999999998</v>
      </c>
      <c r="H100" s="58">
        <v>87973.665999999997</v>
      </c>
      <c r="I100" s="4" t="s">
        <v>266</v>
      </c>
      <c r="J100" s="63">
        <v>0.00044999999999999999</v>
      </c>
      <c r="K100" s="4">
        <v>0.45000000000000001</v>
      </c>
      <c r="L100" s="58">
        <f t="shared" si="0"/>
        <v>890.73336825000001</v>
      </c>
      <c r="M100" s="58">
        <f t="shared" si="1"/>
        <v>17.814667364999998</v>
      </c>
      <c r="N100" s="4" t="s">
        <v>254</v>
      </c>
      <c r="O100" s="4" t="s">
        <v>51</v>
      </c>
      <c r="P100" s="4" t="s">
        <v>52</v>
      </c>
      <c r="Q100" s="4">
        <f t="shared" si="2"/>
        <v>0.14000000000000001</v>
      </c>
      <c r="R100" s="58">
        <f t="shared" si="3"/>
        <v>12316.313240000001</v>
      </c>
      <c r="S100" s="58">
        <f t="shared" si="4"/>
        <v>39.588149699999995</v>
      </c>
      <c r="T100" s="58">
        <f t="shared" si="5"/>
        <v>39588.149700000002</v>
      </c>
      <c r="U100" s="14" t="s">
        <v>255</v>
      </c>
      <c r="V100" s="4"/>
      <c r="W100" s="62">
        <v>42297</v>
      </c>
      <c r="X100" s="62">
        <v>42306</v>
      </c>
    </row>
    <row r="101">
      <c r="A101" s="4" t="s">
        <v>271</v>
      </c>
      <c r="B101" s="14" t="s">
        <v>268</v>
      </c>
      <c r="C101" s="4" t="s">
        <v>52</v>
      </c>
      <c r="D101" s="14" t="s">
        <v>284</v>
      </c>
      <c r="E101" s="62">
        <v>42325</v>
      </c>
      <c r="F101" s="14"/>
      <c r="G101" s="58">
        <v>8722799.7200000007</v>
      </c>
      <c r="H101" s="58">
        <v>174455.99440000003</v>
      </c>
      <c r="I101" s="4" t="s">
        <v>266</v>
      </c>
      <c r="J101" s="63">
        <v>0.00044999999999999999</v>
      </c>
      <c r="K101" s="4">
        <v>0.45000000000000001</v>
      </c>
      <c r="L101" s="58">
        <f t="shared" si="0"/>
        <v>1766.3669433000002</v>
      </c>
      <c r="M101" s="58">
        <f t="shared" si="1"/>
        <v>35.327338866000005</v>
      </c>
      <c r="N101" s="4" t="s">
        <v>254</v>
      </c>
      <c r="O101" s="4" t="s">
        <v>51</v>
      </c>
      <c r="P101" s="4" t="s">
        <v>52</v>
      </c>
      <c r="Q101" s="4">
        <f t="shared" si="2"/>
        <v>0.080000000000000002</v>
      </c>
      <c r="R101" s="58">
        <f t="shared" si="3"/>
        <v>13956.479552000003</v>
      </c>
      <c r="S101" s="58">
        <f t="shared" si="4"/>
        <v>78.505197480000007</v>
      </c>
      <c r="T101" s="58">
        <f t="shared" si="5"/>
        <v>78505.197480000017</v>
      </c>
      <c r="U101" s="14" t="s">
        <v>255</v>
      </c>
      <c r="V101" s="4"/>
      <c r="W101" s="62">
        <v>42297</v>
      </c>
      <c r="X101" s="62">
        <v>42306</v>
      </c>
    </row>
    <row r="102">
      <c r="A102" s="4" t="s">
        <v>198</v>
      </c>
      <c r="B102" s="14" t="s">
        <v>261</v>
      </c>
      <c r="C102" s="4" t="s">
        <v>54</v>
      </c>
      <c r="D102" s="14" t="s">
        <v>285</v>
      </c>
      <c r="E102" s="62">
        <v>43207</v>
      </c>
      <c r="F102" s="14">
        <v>3</v>
      </c>
      <c r="G102" s="58">
        <v>1686791.6499999999</v>
      </c>
      <c r="H102" s="58">
        <v>1686791.6499999999</v>
      </c>
      <c r="I102" s="4" t="s">
        <v>253</v>
      </c>
      <c r="J102" s="63">
        <v>0.0060000000000000001</v>
      </c>
      <c r="K102" s="4">
        <v>0.45000000000000001</v>
      </c>
      <c r="L102" s="58">
        <f t="shared" si="0"/>
        <v>4554.3374549999999</v>
      </c>
      <c r="M102" s="58">
        <f t="shared" si="1"/>
        <v>4554.3374549999999</v>
      </c>
      <c r="N102" s="4" t="s">
        <v>263</v>
      </c>
      <c r="O102" s="4" t="s">
        <v>53</v>
      </c>
      <c r="P102" s="4" t="s">
        <v>54</v>
      </c>
      <c r="Q102" s="4">
        <f t="shared" si="2"/>
        <v>2.4900000000000002</v>
      </c>
      <c r="R102" s="58">
        <f t="shared" si="3"/>
        <v>4200111.2084999997</v>
      </c>
      <c r="S102" s="58">
        <f t="shared" si="4"/>
        <v>10120.749899999999</v>
      </c>
      <c r="T102" s="58">
        <f t="shared" si="5"/>
        <v>759056.24249999993</v>
      </c>
      <c r="U102" s="14" t="s">
        <v>255</v>
      </c>
      <c r="V102" s="4"/>
      <c r="W102" s="62">
        <v>42297</v>
      </c>
      <c r="X102" s="62">
        <v>42306</v>
      </c>
    </row>
    <row r="103">
      <c r="A103" s="4" t="s">
        <v>256</v>
      </c>
      <c r="B103" s="14" t="s">
        <v>250</v>
      </c>
      <c r="C103" s="4" t="s">
        <v>56</v>
      </c>
      <c r="D103" s="14" t="s">
        <v>286</v>
      </c>
      <c r="E103" s="62">
        <v>2958465</v>
      </c>
      <c r="F103" s="14">
        <v>1</v>
      </c>
      <c r="G103" s="58">
        <v>31265.25</v>
      </c>
      <c r="H103" s="58">
        <v>31265.25</v>
      </c>
      <c r="I103" s="4" t="s">
        <v>253</v>
      </c>
      <c r="J103" s="63">
        <v>0.0015</v>
      </c>
      <c r="K103" s="4">
        <v>0.45000000000000001</v>
      </c>
      <c r="L103" s="58">
        <f t="shared" si="0"/>
        <v>21.104043749999999</v>
      </c>
      <c r="M103" s="58">
        <f t="shared" si="1"/>
        <v>21.104043749999999</v>
      </c>
      <c r="N103" s="4" t="s">
        <v>254</v>
      </c>
      <c r="O103" s="4" t="s">
        <v>55</v>
      </c>
      <c r="P103" s="4" t="s">
        <v>56</v>
      </c>
      <c r="Q103" s="4">
        <f t="shared" si="2"/>
        <v>0.5</v>
      </c>
      <c r="R103" s="58">
        <f t="shared" si="3"/>
        <v>15632.625</v>
      </c>
      <c r="S103" s="58">
        <f t="shared" si="4"/>
        <v>46.897874999999999</v>
      </c>
      <c r="T103" s="58">
        <f t="shared" si="5"/>
        <v>14069.362500000001</v>
      </c>
      <c r="U103" s="14" t="s">
        <v>255</v>
      </c>
      <c r="V103" s="4"/>
      <c r="W103" s="62">
        <v>42297</v>
      </c>
      <c r="X103" s="62">
        <v>42306</v>
      </c>
    </row>
    <row r="104">
      <c r="A104" s="4" t="s">
        <v>271</v>
      </c>
      <c r="B104" s="14" t="s">
        <v>250</v>
      </c>
      <c r="C104" s="4" t="s">
        <v>287</v>
      </c>
      <c r="D104" s="14" t="s">
        <v>288</v>
      </c>
      <c r="E104" s="62">
        <v>42426</v>
      </c>
      <c r="F104" s="14"/>
      <c r="G104" s="58">
        <v>17623007.620000001</v>
      </c>
      <c r="H104" s="58">
        <v>881150.38100000005</v>
      </c>
      <c r="I104" s="4" t="s">
        <v>266</v>
      </c>
      <c r="J104" s="63">
        <v>0.0015</v>
      </c>
      <c r="K104" s="4">
        <v>0.45000000000000001</v>
      </c>
      <c r="L104" s="58">
        <f t="shared" si="0"/>
        <v>11895.530143500002</v>
      </c>
      <c r="M104" s="58">
        <f t="shared" si="1"/>
        <v>594.77650717500012</v>
      </c>
      <c r="N104" s="4" t="s">
        <v>254</v>
      </c>
      <c r="O104" s="4" t="s">
        <v>57</v>
      </c>
      <c r="P104" s="4" t="s">
        <v>58</v>
      </c>
      <c r="Q104" s="4">
        <f t="shared" si="2"/>
        <v>0.34999999999999998</v>
      </c>
      <c r="R104" s="58">
        <f t="shared" si="3"/>
        <v>308402.63335000002</v>
      </c>
      <c r="S104" s="58">
        <f t="shared" si="4"/>
        <v>1321.7255715000001</v>
      </c>
      <c r="T104" s="58">
        <f t="shared" si="5"/>
        <v>396517.67145000002</v>
      </c>
      <c r="U104" s="14" t="s">
        <v>255</v>
      </c>
      <c r="V104" s="4"/>
      <c r="W104" s="62">
        <v>42297</v>
      </c>
      <c r="X104" s="62">
        <v>42306</v>
      </c>
    </row>
    <row r="105">
      <c r="A105" s="4" t="s">
        <v>271</v>
      </c>
      <c r="B105" s="14" t="s">
        <v>250</v>
      </c>
      <c r="C105" s="4" t="s">
        <v>287</v>
      </c>
      <c r="D105" s="14" t="s">
        <v>288</v>
      </c>
      <c r="E105" s="62">
        <v>42566</v>
      </c>
      <c r="F105" s="14"/>
      <c r="G105" s="58">
        <v>8841302.8399999999</v>
      </c>
      <c r="H105" s="58">
        <v>442065.14199999999</v>
      </c>
      <c r="I105" s="4" t="s">
        <v>266</v>
      </c>
      <c r="J105" s="63">
        <v>0.0015</v>
      </c>
      <c r="K105" s="4">
        <v>0.45000000000000001</v>
      </c>
      <c r="L105" s="58">
        <f t="shared" si="0"/>
        <v>5967.8794170000001</v>
      </c>
      <c r="M105" s="58">
        <f t="shared" si="1"/>
        <v>298.39397085000002</v>
      </c>
      <c r="N105" s="4" t="s">
        <v>254</v>
      </c>
      <c r="O105" s="4" t="s">
        <v>57</v>
      </c>
      <c r="P105" s="4" t="s">
        <v>58</v>
      </c>
      <c r="Q105" s="4">
        <f t="shared" si="2"/>
        <v>0.73999999999999999</v>
      </c>
      <c r="R105" s="58">
        <f t="shared" si="3"/>
        <v>327128.20507999999</v>
      </c>
      <c r="S105" s="58">
        <f t="shared" si="4"/>
        <v>663.097713</v>
      </c>
      <c r="T105" s="58">
        <f t="shared" si="5"/>
        <v>198929.31390000001</v>
      </c>
      <c r="U105" s="14" t="s">
        <v>255</v>
      </c>
      <c r="V105" s="4"/>
      <c r="W105" s="62">
        <v>42297</v>
      </c>
      <c r="X105" s="62">
        <v>42306</v>
      </c>
    </row>
    <row r="106">
      <c r="A106" s="4" t="s">
        <v>271</v>
      </c>
      <c r="B106" s="14" t="s">
        <v>250</v>
      </c>
      <c r="C106" s="4" t="s">
        <v>287</v>
      </c>
      <c r="D106" s="14" t="s">
        <v>288</v>
      </c>
      <c r="E106" s="62">
        <v>42579</v>
      </c>
      <c r="F106" s="14"/>
      <c r="G106" s="58">
        <v>17689535.690000001</v>
      </c>
      <c r="H106" s="58">
        <v>1415162.8552000001</v>
      </c>
      <c r="I106" s="4" t="s">
        <v>266</v>
      </c>
      <c r="J106" s="63">
        <v>0.0015</v>
      </c>
      <c r="K106" s="4">
        <v>0.45000000000000001</v>
      </c>
      <c r="L106" s="58">
        <f t="shared" si="0"/>
        <v>11940.436590750001</v>
      </c>
      <c r="M106" s="58">
        <f t="shared" si="1"/>
        <v>955.23492726000018</v>
      </c>
      <c r="N106" s="4" t="s">
        <v>254</v>
      </c>
      <c r="O106" s="4" t="s">
        <v>57</v>
      </c>
      <c r="P106" s="4" t="s">
        <v>58</v>
      </c>
      <c r="Q106" s="4">
        <f t="shared" si="2"/>
        <v>0.77000000000000002</v>
      </c>
      <c r="R106" s="58">
        <f t="shared" si="3"/>
        <v>1089675.3985040002</v>
      </c>
      <c r="S106" s="58">
        <f t="shared" si="4"/>
        <v>2122.7442828000003</v>
      </c>
      <c r="T106" s="58">
        <f t="shared" si="5"/>
        <v>636823.28484000009</v>
      </c>
      <c r="U106" s="14" t="s">
        <v>255</v>
      </c>
      <c r="V106" s="4"/>
      <c r="W106" s="62">
        <v>42297</v>
      </c>
      <c r="X106" s="62">
        <v>42306</v>
      </c>
    </row>
    <row r="107">
      <c r="A107" s="4" t="s">
        <v>271</v>
      </c>
      <c r="B107" s="14" t="s">
        <v>250</v>
      </c>
      <c r="C107" s="4" t="s">
        <v>287</v>
      </c>
      <c r="D107" s="14" t="s">
        <v>288</v>
      </c>
      <c r="E107" s="62">
        <v>42488</v>
      </c>
      <c r="F107" s="14"/>
      <c r="G107" s="58">
        <v>8758142.7599999998</v>
      </c>
      <c r="H107" s="58">
        <v>437907.13800000004</v>
      </c>
      <c r="I107" s="4" t="s">
        <v>266</v>
      </c>
      <c r="J107" s="63">
        <v>0.0015</v>
      </c>
      <c r="K107" s="4">
        <v>0.45000000000000001</v>
      </c>
      <c r="L107" s="58">
        <f t="shared" si="0"/>
        <v>5911.7463630000002</v>
      </c>
      <c r="M107" s="58">
        <f t="shared" si="1"/>
        <v>295.58731815000004</v>
      </c>
      <c r="N107" s="4" t="s">
        <v>254</v>
      </c>
      <c r="O107" s="4" t="s">
        <v>57</v>
      </c>
      <c r="P107" s="4" t="s">
        <v>58</v>
      </c>
      <c r="Q107" s="4">
        <f t="shared" si="2"/>
        <v>0.52000000000000002</v>
      </c>
      <c r="R107" s="58">
        <f t="shared" si="3"/>
        <v>227711.71176000004</v>
      </c>
      <c r="S107" s="58">
        <f t="shared" si="4"/>
        <v>656.86070700000005</v>
      </c>
      <c r="T107" s="58">
        <f t="shared" si="5"/>
        <v>197058.21210000003</v>
      </c>
      <c r="U107" s="14" t="s">
        <v>255</v>
      </c>
      <c r="V107" s="4"/>
      <c r="W107" s="62">
        <v>42297</v>
      </c>
      <c r="X107" s="62">
        <v>42306</v>
      </c>
    </row>
    <row r="108">
      <c r="A108" s="4" t="s">
        <v>271</v>
      </c>
      <c r="B108" s="14" t="s">
        <v>250</v>
      </c>
      <c r="C108" s="4" t="s">
        <v>287</v>
      </c>
      <c r="D108" s="14" t="s">
        <v>288</v>
      </c>
      <c r="E108" s="62">
        <v>42642</v>
      </c>
      <c r="F108" s="14"/>
      <c r="G108" s="58">
        <v>8791406.7899999991</v>
      </c>
      <c r="H108" s="58">
        <v>703312.54319999996</v>
      </c>
      <c r="I108" s="4" t="s">
        <v>266</v>
      </c>
      <c r="J108" s="63">
        <v>0.0015</v>
      </c>
      <c r="K108" s="4">
        <v>0.45000000000000001</v>
      </c>
      <c r="L108" s="58">
        <f t="shared" si="0"/>
        <v>5934.1995832499997</v>
      </c>
      <c r="M108" s="58">
        <f t="shared" si="1"/>
        <v>474.73596666000003</v>
      </c>
      <c r="N108" s="4" t="s">
        <v>254</v>
      </c>
      <c r="O108" s="4" t="s">
        <v>57</v>
      </c>
      <c r="P108" s="4" t="s">
        <v>58</v>
      </c>
      <c r="Q108" s="4">
        <f t="shared" si="2"/>
        <v>0.93999999999999995</v>
      </c>
      <c r="R108" s="58">
        <f t="shared" si="3"/>
        <v>661113.79060799989</v>
      </c>
      <c r="S108" s="58">
        <f t="shared" si="4"/>
        <v>1054.9688148</v>
      </c>
      <c r="T108" s="58">
        <f t="shared" si="5"/>
        <v>316490.64444</v>
      </c>
      <c r="U108" s="14" t="s">
        <v>255</v>
      </c>
      <c r="V108" s="4"/>
      <c r="W108" s="62">
        <v>42297</v>
      </c>
      <c r="X108" s="62">
        <v>42306</v>
      </c>
    </row>
    <row r="109">
      <c r="A109" s="4" t="s">
        <v>271</v>
      </c>
      <c r="B109" s="14" t="s">
        <v>250</v>
      </c>
      <c r="C109" s="4" t="s">
        <v>287</v>
      </c>
      <c r="D109" s="14" t="s">
        <v>288</v>
      </c>
      <c r="E109" s="62">
        <v>42328</v>
      </c>
      <c r="F109" s="14"/>
      <c r="G109" s="58">
        <v>17699237.699999999</v>
      </c>
      <c r="H109" s="58">
        <v>353984.75400000002</v>
      </c>
      <c r="I109" s="4" t="s">
        <v>266</v>
      </c>
      <c r="J109" s="63">
        <v>0.0015</v>
      </c>
      <c r="K109" s="4">
        <v>0.45000000000000001</v>
      </c>
      <c r="L109" s="58">
        <f t="shared" si="0"/>
        <v>11946.985447500001</v>
      </c>
      <c r="M109" s="58">
        <f t="shared" si="1"/>
        <v>238.93970895000001</v>
      </c>
      <c r="N109" s="4" t="s">
        <v>254</v>
      </c>
      <c r="O109" s="4" t="s">
        <v>57</v>
      </c>
      <c r="P109" s="4" t="s">
        <v>58</v>
      </c>
      <c r="Q109" s="4">
        <f t="shared" si="2"/>
        <v>0.080000000000000002</v>
      </c>
      <c r="R109" s="58">
        <f t="shared" si="3"/>
        <v>28318.780320000002</v>
      </c>
      <c r="S109" s="58">
        <f t="shared" si="4"/>
        <v>530.97713099999999</v>
      </c>
      <c r="T109" s="58">
        <f t="shared" si="5"/>
        <v>159293.13930000001</v>
      </c>
      <c r="U109" s="14" t="s">
        <v>255</v>
      </c>
      <c r="V109" s="4"/>
      <c r="W109" s="62">
        <v>42297</v>
      </c>
      <c r="X109" s="62">
        <v>42306</v>
      </c>
    </row>
    <row r="110">
      <c r="A110" s="4" t="s">
        <v>271</v>
      </c>
      <c r="B110" s="14" t="s">
        <v>250</v>
      </c>
      <c r="C110" s="4" t="s">
        <v>289</v>
      </c>
      <c r="D110" s="14" t="s">
        <v>288</v>
      </c>
      <c r="E110" s="62">
        <v>42361</v>
      </c>
      <c r="F110" s="14"/>
      <c r="G110" s="58">
        <v>4427927.9299999997</v>
      </c>
      <c r="H110" s="58">
        <v>88558.558599999989</v>
      </c>
      <c r="I110" s="4" t="s">
        <v>266</v>
      </c>
      <c r="J110" s="63">
        <v>0.0015</v>
      </c>
      <c r="K110" s="4">
        <v>0.45000000000000001</v>
      </c>
      <c r="L110" s="58">
        <f t="shared" si="0"/>
        <v>2988.8513527499999</v>
      </c>
      <c r="M110" s="58">
        <f t="shared" si="1"/>
        <v>59.777027054999991</v>
      </c>
      <c r="N110" s="4" t="s">
        <v>254</v>
      </c>
      <c r="O110" s="4" t="s">
        <v>57</v>
      </c>
      <c r="P110" s="4" t="s">
        <v>58</v>
      </c>
      <c r="Q110" s="4">
        <f t="shared" si="2"/>
        <v>0.17999999999999999</v>
      </c>
      <c r="R110" s="58">
        <f t="shared" si="3"/>
        <v>15940.540547999997</v>
      </c>
      <c r="S110" s="58">
        <f t="shared" si="4"/>
        <v>132.83783789999998</v>
      </c>
      <c r="T110" s="58">
        <f t="shared" si="5"/>
        <v>39851.351369999997</v>
      </c>
      <c r="U110" s="14" t="s">
        <v>255</v>
      </c>
      <c r="V110" s="4"/>
      <c r="W110" s="62">
        <v>42297</v>
      </c>
      <c r="X110" s="62">
        <v>42306</v>
      </c>
    </row>
    <row r="111">
      <c r="A111" s="4" t="s">
        <v>271</v>
      </c>
      <c r="B111" s="14" t="s">
        <v>250</v>
      </c>
      <c r="C111" s="4" t="s">
        <v>289</v>
      </c>
      <c r="D111" s="14" t="s">
        <v>288</v>
      </c>
      <c r="E111" s="62">
        <v>42394</v>
      </c>
      <c r="F111" s="14"/>
      <c r="G111" s="58">
        <v>4439501.04</v>
      </c>
      <c r="H111" s="58">
        <v>88790.020799999998</v>
      </c>
      <c r="I111" s="4" t="s">
        <v>266</v>
      </c>
      <c r="J111" s="63">
        <v>0.0015</v>
      </c>
      <c r="K111" s="4">
        <v>0.45000000000000001</v>
      </c>
      <c r="L111" s="58">
        <f t="shared" si="0"/>
        <v>2996.6632020000002</v>
      </c>
      <c r="M111" s="58">
        <f t="shared" si="1"/>
        <v>59.933264039999997</v>
      </c>
      <c r="N111" s="4" t="s">
        <v>254</v>
      </c>
      <c r="O111" s="4" t="s">
        <v>57</v>
      </c>
      <c r="P111" s="4" t="s">
        <v>58</v>
      </c>
      <c r="Q111" s="4">
        <f t="shared" si="2"/>
        <v>0.27000000000000002</v>
      </c>
      <c r="R111" s="58">
        <f t="shared" si="3"/>
        <v>23973.305616000001</v>
      </c>
      <c r="S111" s="58">
        <f t="shared" si="4"/>
        <v>133.1850312</v>
      </c>
      <c r="T111" s="58">
        <f t="shared" si="5"/>
        <v>39955.509360000004</v>
      </c>
      <c r="U111" s="14" t="s">
        <v>255</v>
      </c>
      <c r="V111" s="4"/>
      <c r="W111" s="62">
        <v>42297</v>
      </c>
      <c r="X111" s="62">
        <v>42306</v>
      </c>
    </row>
    <row r="112">
      <c r="A112" s="4" t="s">
        <v>271</v>
      </c>
      <c r="B112" s="14" t="s">
        <v>250</v>
      </c>
      <c r="C112" s="4" t="s">
        <v>287</v>
      </c>
      <c r="D112" s="14" t="s">
        <v>288</v>
      </c>
      <c r="E112" s="62">
        <v>42397</v>
      </c>
      <c r="F112" s="14"/>
      <c r="G112" s="58">
        <v>17808177.41</v>
      </c>
      <c r="H112" s="58">
        <v>890408.87050000008</v>
      </c>
      <c r="I112" s="4" t="s">
        <v>266</v>
      </c>
      <c r="J112" s="63">
        <v>0.0015</v>
      </c>
      <c r="K112" s="4">
        <v>0.45000000000000001</v>
      </c>
      <c r="L112" s="58">
        <f t="shared" si="0"/>
        <v>12020.519751750002</v>
      </c>
      <c r="M112" s="58">
        <f t="shared" si="1"/>
        <v>601.02598758750003</v>
      </c>
      <c r="N112" s="4" t="s">
        <v>254</v>
      </c>
      <c r="O112" s="4" t="s">
        <v>57</v>
      </c>
      <c r="P112" s="4" t="s">
        <v>58</v>
      </c>
      <c r="Q112" s="4">
        <f t="shared" si="2"/>
        <v>0.27000000000000002</v>
      </c>
      <c r="R112" s="58">
        <f t="shared" si="3"/>
        <v>240410.39503500002</v>
      </c>
      <c r="S112" s="58">
        <f t="shared" si="4"/>
        <v>1335.6133057500001</v>
      </c>
      <c r="T112" s="58">
        <f t="shared" si="5"/>
        <v>400683.99172500003</v>
      </c>
      <c r="U112" s="14" t="s">
        <v>255</v>
      </c>
      <c r="V112" s="4"/>
      <c r="W112" s="62">
        <v>42297</v>
      </c>
      <c r="X112" s="62">
        <v>42306</v>
      </c>
    </row>
    <row r="113">
      <c r="A113" s="4" t="s">
        <v>271</v>
      </c>
      <c r="B113" s="14" t="s">
        <v>250</v>
      </c>
      <c r="C113" s="4" t="s">
        <v>287</v>
      </c>
      <c r="D113" s="14" t="s">
        <v>288</v>
      </c>
      <c r="E113" s="62">
        <v>42396</v>
      </c>
      <c r="F113" s="14"/>
      <c r="G113" s="58">
        <v>19585031.190000001</v>
      </c>
      <c r="H113" s="58">
        <v>391700.62380000006</v>
      </c>
      <c r="I113" s="4" t="s">
        <v>266</v>
      </c>
      <c r="J113" s="63">
        <v>0.0015</v>
      </c>
      <c r="K113" s="4">
        <v>0.45000000000000001</v>
      </c>
      <c r="L113" s="58">
        <f t="shared" si="0"/>
        <v>13219.896053250001</v>
      </c>
      <c r="M113" s="58">
        <f t="shared" si="1"/>
        <v>264.39792106500005</v>
      </c>
      <c r="N113" s="4" t="s">
        <v>254</v>
      </c>
      <c r="O113" s="4" t="s">
        <v>57</v>
      </c>
      <c r="P113" s="4" t="s">
        <v>58</v>
      </c>
      <c r="Q113" s="4">
        <f t="shared" si="2"/>
        <v>0.27000000000000002</v>
      </c>
      <c r="R113" s="58">
        <f t="shared" si="3"/>
        <v>105759.16842600002</v>
      </c>
      <c r="S113" s="58">
        <f t="shared" si="4"/>
        <v>587.55093570000008</v>
      </c>
      <c r="T113" s="58">
        <f t="shared" si="5"/>
        <v>176265.28071000002</v>
      </c>
      <c r="U113" s="14" t="s">
        <v>255</v>
      </c>
      <c r="V113" s="4"/>
      <c r="W113" s="62">
        <v>42297</v>
      </c>
      <c r="X113" s="62">
        <v>42306</v>
      </c>
    </row>
    <row r="114">
      <c r="A114" s="4" t="s">
        <v>271</v>
      </c>
      <c r="B114" s="14" t="s">
        <v>250</v>
      </c>
      <c r="C114" s="4" t="s">
        <v>287</v>
      </c>
      <c r="D114" s="14" t="s">
        <v>288</v>
      </c>
      <c r="E114" s="62">
        <v>42395</v>
      </c>
      <c r="F114" s="14"/>
      <c r="G114" s="58">
        <v>20631462.23</v>
      </c>
      <c r="H114" s="58">
        <v>412629.24460000003</v>
      </c>
      <c r="I114" s="4" t="s">
        <v>266</v>
      </c>
      <c r="J114" s="63">
        <v>0.0015</v>
      </c>
      <c r="K114" s="4">
        <v>0.45000000000000001</v>
      </c>
      <c r="L114" s="58">
        <f t="shared" si="0"/>
        <v>13926.237005250001</v>
      </c>
      <c r="M114" s="58">
        <f t="shared" si="1"/>
        <v>278.52474010500003</v>
      </c>
      <c r="N114" s="4" t="s">
        <v>254</v>
      </c>
      <c r="O114" s="4" t="s">
        <v>57</v>
      </c>
      <c r="P114" s="4" t="s">
        <v>58</v>
      </c>
      <c r="Q114" s="4">
        <f t="shared" si="2"/>
        <v>0.27000000000000002</v>
      </c>
      <c r="R114" s="58">
        <f t="shared" si="3"/>
        <v>111409.89604200002</v>
      </c>
      <c r="S114" s="58">
        <f t="shared" si="4"/>
        <v>618.9438669000001</v>
      </c>
      <c r="T114" s="58">
        <f t="shared" si="5"/>
        <v>185683.16007000001</v>
      </c>
      <c r="U114" s="14" t="s">
        <v>255</v>
      </c>
      <c r="V114" s="4"/>
      <c r="W114" s="62">
        <v>42297</v>
      </c>
      <c r="X114" s="62">
        <v>42306</v>
      </c>
    </row>
    <row r="115">
      <c r="A115" s="4" t="s">
        <v>249</v>
      </c>
      <c r="B115" s="14" t="s">
        <v>250</v>
      </c>
      <c r="C115" s="4" t="s">
        <v>290</v>
      </c>
      <c r="D115" s="14" t="s">
        <v>291</v>
      </c>
      <c r="E115" s="62">
        <v>42401</v>
      </c>
      <c r="F115" s="14">
        <v>1</v>
      </c>
      <c r="G115" s="58">
        <v>57201.809999999998</v>
      </c>
      <c r="H115" s="58">
        <v>57201.809999999998</v>
      </c>
      <c r="I115" s="4" t="s">
        <v>253</v>
      </c>
      <c r="J115" s="63">
        <v>0.0015</v>
      </c>
      <c r="K115" s="4">
        <v>0.45000000000000001</v>
      </c>
      <c r="L115" s="58">
        <f t="shared" si="0"/>
        <v>38.611221749999999</v>
      </c>
      <c r="M115" s="58">
        <f t="shared" si="1"/>
        <v>38.611221749999999</v>
      </c>
      <c r="N115" s="4" t="s">
        <v>254</v>
      </c>
      <c r="O115" s="4" t="s">
        <v>57</v>
      </c>
      <c r="P115" s="4" t="s">
        <v>58</v>
      </c>
      <c r="Q115" s="4">
        <f t="shared" si="2"/>
        <v>0.28000000000000003</v>
      </c>
      <c r="R115" s="58">
        <f t="shared" si="3"/>
        <v>16016.506800000001</v>
      </c>
      <c r="S115" s="58">
        <f t="shared" si="4"/>
        <v>85.802714999999992</v>
      </c>
      <c r="T115" s="58">
        <f t="shared" si="5"/>
        <v>25740.8145</v>
      </c>
      <c r="U115" s="14" t="s">
        <v>255</v>
      </c>
      <c r="V115" s="4"/>
      <c r="W115" s="62">
        <v>42297</v>
      </c>
      <c r="X115" s="62">
        <v>42306</v>
      </c>
    </row>
    <row r="116">
      <c r="A116" s="4" t="s">
        <v>292</v>
      </c>
      <c r="B116" s="14" t="s">
        <v>250</v>
      </c>
      <c r="C116" s="4" t="s">
        <v>290</v>
      </c>
      <c r="D116" s="14" t="s">
        <v>291</v>
      </c>
      <c r="E116" s="62">
        <v>42401</v>
      </c>
      <c r="F116" s="14">
        <v>1</v>
      </c>
      <c r="G116" s="58">
        <v>57842.610000000001</v>
      </c>
      <c r="H116" s="58">
        <v>57842.610000000001</v>
      </c>
      <c r="I116" s="4" t="s">
        <v>253</v>
      </c>
      <c r="J116" s="63">
        <v>0.0015</v>
      </c>
      <c r="K116" s="4">
        <v>0.45000000000000001</v>
      </c>
      <c r="L116" s="58">
        <f t="shared" si="0"/>
        <v>39.043761750000002</v>
      </c>
      <c r="M116" s="58">
        <f t="shared" si="1"/>
        <v>39.043761750000002</v>
      </c>
      <c r="N116" s="4" t="s">
        <v>254</v>
      </c>
      <c r="O116" s="4" t="s">
        <v>57</v>
      </c>
      <c r="P116" s="4" t="s">
        <v>58</v>
      </c>
      <c r="Q116" s="4">
        <f t="shared" si="2"/>
        <v>0.28000000000000003</v>
      </c>
      <c r="R116" s="58">
        <f t="shared" si="3"/>
        <v>16195.930800000002</v>
      </c>
      <c r="S116" s="58">
        <f t="shared" si="4"/>
        <v>86.763914999999997</v>
      </c>
      <c r="T116" s="58">
        <f t="shared" si="5"/>
        <v>26029.174500000001</v>
      </c>
      <c r="U116" s="14" t="s">
        <v>255</v>
      </c>
      <c r="V116" s="4"/>
      <c r="W116" s="62">
        <v>42297</v>
      </c>
      <c r="X116" s="62">
        <v>42306</v>
      </c>
    </row>
    <row r="117">
      <c r="A117" s="4" t="s">
        <v>249</v>
      </c>
      <c r="B117" s="14" t="s">
        <v>250</v>
      </c>
      <c r="C117" s="4" t="s">
        <v>290</v>
      </c>
      <c r="D117" s="14" t="s">
        <v>291</v>
      </c>
      <c r="E117" s="62">
        <v>43102</v>
      </c>
      <c r="F117" s="14">
        <v>3</v>
      </c>
      <c r="G117" s="58">
        <v>53312.220000000001</v>
      </c>
      <c r="H117" s="58">
        <v>53312.220000000001</v>
      </c>
      <c r="I117" s="4" t="s">
        <v>253</v>
      </c>
      <c r="J117" s="63">
        <v>0.0015</v>
      </c>
      <c r="K117" s="4">
        <v>0.45000000000000001</v>
      </c>
      <c r="L117" s="58">
        <f t="shared" si="0"/>
        <v>35.985748500000007</v>
      </c>
      <c r="M117" s="58">
        <f t="shared" si="1"/>
        <v>35.985748500000007</v>
      </c>
      <c r="N117" s="4" t="s">
        <v>254</v>
      </c>
      <c r="O117" s="4" t="s">
        <v>57</v>
      </c>
      <c r="P117" s="4" t="s">
        <v>58</v>
      </c>
      <c r="Q117" s="4">
        <f t="shared" si="2"/>
        <v>2.2000000000000002</v>
      </c>
      <c r="R117" s="58">
        <f t="shared" si="3"/>
        <v>117286.88400000001</v>
      </c>
      <c r="S117" s="58">
        <f t="shared" si="4"/>
        <v>79.968330000000009</v>
      </c>
      <c r="T117" s="58">
        <f t="shared" si="5"/>
        <v>23990.499</v>
      </c>
      <c r="U117" s="14" t="s">
        <v>255</v>
      </c>
      <c r="V117" s="4"/>
      <c r="W117" s="62">
        <v>42297</v>
      </c>
      <c r="X117" s="62">
        <v>42306</v>
      </c>
    </row>
    <row r="118">
      <c r="A118" s="4" t="s">
        <v>292</v>
      </c>
      <c r="B118" s="14" t="s">
        <v>250</v>
      </c>
      <c r="C118" s="4" t="s">
        <v>290</v>
      </c>
      <c r="D118" s="14" t="s">
        <v>291</v>
      </c>
      <c r="E118" s="62">
        <v>43102</v>
      </c>
      <c r="F118" s="14">
        <v>3</v>
      </c>
      <c r="G118" s="58">
        <v>96947.300000000003</v>
      </c>
      <c r="H118" s="58">
        <v>96947.300000000003</v>
      </c>
      <c r="I118" s="4" t="s">
        <v>253</v>
      </c>
      <c r="J118" s="63">
        <v>0.0015</v>
      </c>
      <c r="K118" s="4">
        <v>0.45000000000000001</v>
      </c>
      <c r="L118" s="58">
        <f t="shared" si="0"/>
        <v>65.439427500000008</v>
      </c>
      <c r="M118" s="58">
        <f t="shared" si="1"/>
        <v>65.439427500000008</v>
      </c>
      <c r="N118" s="4" t="s">
        <v>254</v>
      </c>
      <c r="O118" s="4" t="s">
        <v>57</v>
      </c>
      <c r="P118" s="4" t="s">
        <v>58</v>
      </c>
      <c r="Q118" s="4">
        <f t="shared" si="2"/>
        <v>2.2000000000000002</v>
      </c>
      <c r="R118" s="58">
        <f t="shared" si="3"/>
        <v>213284.06000000003</v>
      </c>
      <c r="S118" s="58">
        <f t="shared" si="4"/>
        <v>145.42095000000001</v>
      </c>
      <c r="T118" s="58">
        <f t="shared" si="5"/>
        <v>43626.285000000003</v>
      </c>
      <c r="U118" s="14" t="s">
        <v>255</v>
      </c>
      <c r="V118" s="4"/>
      <c r="W118" s="62">
        <v>42297</v>
      </c>
      <c r="X118" s="62">
        <v>42306</v>
      </c>
    </row>
    <row r="119">
      <c r="A119" s="4" t="s">
        <v>271</v>
      </c>
      <c r="B119" s="14" t="s">
        <v>250</v>
      </c>
      <c r="C119" s="4" t="s">
        <v>287</v>
      </c>
      <c r="D119" s="14" t="s">
        <v>288</v>
      </c>
      <c r="E119" s="62">
        <v>42459</v>
      </c>
      <c r="F119" s="14"/>
      <c r="G119" s="58">
        <v>8753291.75</v>
      </c>
      <c r="H119" s="58">
        <v>437664.58750000002</v>
      </c>
      <c r="I119" s="4" t="s">
        <v>266</v>
      </c>
      <c r="J119" s="63">
        <v>0.0015</v>
      </c>
      <c r="K119" s="4">
        <v>0.45000000000000001</v>
      </c>
      <c r="L119" s="58">
        <f t="shared" si="0"/>
        <v>5908.4719312500001</v>
      </c>
      <c r="M119" s="58">
        <f t="shared" si="1"/>
        <v>295.42359656249999</v>
      </c>
      <c r="N119" s="4" t="s">
        <v>254</v>
      </c>
      <c r="O119" s="4" t="s">
        <v>57</v>
      </c>
      <c r="P119" s="4" t="s">
        <v>58</v>
      </c>
      <c r="Q119" s="4">
        <f t="shared" si="2"/>
        <v>0.44</v>
      </c>
      <c r="R119" s="58">
        <f t="shared" si="3"/>
        <v>192572.4185</v>
      </c>
      <c r="S119" s="58">
        <f t="shared" si="4"/>
        <v>656.49688125</v>
      </c>
      <c r="T119" s="58">
        <f t="shared" si="5"/>
        <v>196949.06437500002</v>
      </c>
      <c r="U119" s="14" t="s">
        <v>255</v>
      </c>
      <c r="V119" s="4"/>
      <c r="W119" s="62">
        <v>42297</v>
      </c>
      <c r="X119" s="62">
        <v>42306</v>
      </c>
    </row>
    <row r="120">
      <c r="A120" s="4" t="s">
        <v>271</v>
      </c>
      <c r="B120" s="14" t="s">
        <v>250</v>
      </c>
      <c r="C120" s="4" t="s">
        <v>287</v>
      </c>
      <c r="D120" s="14" t="s">
        <v>288</v>
      </c>
      <c r="E120" s="62">
        <v>42977</v>
      </c>
      <c r="F120" s="14"/>
      <c r="G120" s="58">
        <v>8861677.0600000005</v>
      </c>
      <c r="H120" s="58">
        <v>708934.16480000003</v>
      </c>
      <c r="I120" s="4" t="s">
        <v>266</v>
      </c>
      <c r="J120" s="63">
        <v>0.0015</v>
      </c>
      <c r="K120" s="4">
        <v>0.45000000000000001</v>
      </c>
      <c r="L120" s="58">
        <f t="shared" si="0"/>
        <v>5981.6320155000003</v>
      </c>
      <c r="M120" s="58">
        <f t="shared" si="1"/>
        <v>478.53056124000011</v>
      </c>
      <c r="N120" s="4" t="s">
        <v>254</v>
      </c>
      <c r="O120" s="4" t="s">
        <v>57</v>
      </c>
      <c r="P120" s="4" t="s">
        <v>58</v>
      </c>
      <c r="Q120" s="4">
        <f t="shared" si="2"/>
        <v>1.8600000000000001</v>
      </c>
      <c r="R120" s="58">
        <f t="shared" si="3"/>
        <v>1318617.5465280002</v>
      </c>
      <c r="S120" s="58">
        <f t="shared" si="4"/>
        <v>1063.4012472000002</v>
      </c>
      <c r="T120" s="58">
        <f t="shared" si="5"/>
        <v>319020.37416000001</v>
      </c>
      <c r="U120" s="14" t="s">
        <v>255</v>
      </c>
      <c r="V120" s="4"/>
      <c r="W120" s="62">
        <v>42297</v>
      </c>
      <c r="X120" s="62">
        <v>42306</v>
      </c>
    </row>
    <row r="121">
      <c r="A121" s="4" t="s">
        <v>271</v>
      </c>
      <c r="B121" s="14" t="s">
        <v>250</v>
      </c>
      <c r="C121" s="4" t="s">
        <v>287</v>
      </c>
      <c r="D121" s="14" t="s">
        <v>288</v>
      </c>
      <c r="E121" s="62">
        <v>42671</v>
      </c>
      <c r="F121" s="14"/>
      <c r="G121" s="58">
        <v>8848925.8499999996</v>
      </c>
      <c r="H121" s="58">
        <v>707914.06799999997</v>
      </c>
      <c r="I121" s="4" t="s">
        <v>266</v>
      </c>
      <c r="J121" s="63">
        <v>0.0015</v>
      </c>
      <c r="K121" s="4">
        <v>0.45000000000000001</v>
      </c>
      <c r="L121" s="58">
        <f t="shared" si="0"/>
        <v>5973.0249487499996</v>
      </c>
      <c r="M121" s="58">
        <f t="shared" si="1"/>
        <v>477.84199590000003</v>
      </c>
      <c r="N121" s="4" t="s">
        <v>254</v>
      </c>
      <c r="O121" s="4" t="s">
        <v>57</v>
      </c>
      <c r="P121" s="4" t="s">
        <v>58</v>
      </c>
      <c r="Q121" s="4">
        <f t="shared" si="2"/>
        <v>1.02</v>
      </c>
      <c r="R121" s="58">
        <f t="shared" si="3"/>
        <v>722072.34935999999</v>
      </c>
      <c r="S121" s="58">
        <f t="shared" si="4"/>
        <v>1061.8711020000001</v>
      </c>
      <c r="T121" s="58">
        <f t="shared" si="5"/>
        <v>318561.33059999999</v>
      </c>
      <c r="U121" s="14" t="s">
        <v>255</v>
      </c>
      <c r="V121" s="4"/>
      <c r="W121" s="62">
        <v>42297</v>
      </c>
      <c r="X121" s="62">
        <v>42306</v>
      </c>
    </row>
    <row r="122">
      <c r="A122" s="4" t="s">
        <v>271</v>
      </c>
      <c r="B122" s="14" t="s">
        <v>250</v>
      </c>
      <c r="C122" s="4" t="s">
        <v>287</v>
      </c>
      <c r="D122" s="14" t="s">
        <v>288</v>
      </c>
      <c r="E122" s="62">
        <v>42304</v>
      </c>
      <c r="F122" s="14"/>
      <c r="G122" s="58">
        <v>8699930.6999999993</v>
      </c>
      <c r="H122" s="58">
        <v>173998.614</v>
      </c>
      <c r="I122" s="4" t="s">
        <v>266</v>
      </c>
      <c r="J122" s="63">
        <v>0.0015</v>
      </c>
      <c r="K122" s="4">
        <v>0.45000000000000001</v>
      </c>
      <c r="L122" s="58">
        <f t="shared" si="0"/>
        <v>5872.4532225000003</v>
      </c>
      <c r="M122" s="58">
        <f t="shared" si="1"/>
        <v>117.44906445000001</v>
      </c>
      <c r="N122" s="4" t="s">
        <v>254</v>
      </c>
      <c r="O122" s="4" t="s">
        <v>57</v>
      </c>
      <c r="P122" s="4" t="s">
        <v>58</v>
      </c>
      <c r="Q122" s="4">
        <f t="shared" si="2"/>
        <v>0.02</v>
      </c>
      <c r="R122" s="58">
        <f t="shared" si="3"/>
        <v>3479.97228</v>
      </c>
      <c r="S122" s="58">
        <f t="shared" si="4"/>
        <v>260.99792100000002</v>
      </c>
      <c r="T122" s="58">
        <f t="shared" si="5"/>
        <v>78299.376300000004</v>
      </c>
      <c r="U122" s="14" t="s">
        <v>255</v>
      </c>
      <c r="V122" s="4"/>
      <c r="W122" s="62">
        <v>42297</v>
      </c>
      <c r="X122" s="62">
        <v>42306</v>
      </c>
    </row>
    <row r="123">
      <c r="A123" s="4" t="s">
        <v>249</v>
      </c>
      <c r="B123" s="14" t="s">
        <v>250</v>
      </c>
      <c r="C123" s="4" t="s">
        <v>290</v>
      </c>
      <c r="D123" s="14" t="s">
        <v>291</v>
      </c>
      <c r="E123" s="62">
        <v>42643</v>
      </c>
      <c r="F123" s="14">
        <v>1</v>
      </c>
      <c r="G123" s="58">
        <v>47373.980000000003</v>
      </c>
      <c r="H123" s="58">
        <v>47373.980000000003</v>
      </c>
      <c r="I123" s="4" t="s">
        <v>253</v>
      </c>
      <c r="J123" s="63">
        <v>0.0015</v>
      </c>
      <c r="K123" s="4">
        <v>0.45000000000000001</v>
      </c>
      <c r="L123" s="58">
        <f t="shared" si="0"/>
        <v>31.977436500000007</v>
      </c>
      <c r="M123" s="58">
        <f t="shared" si="1"/>
        <v>31.977436500000007</v>
      </c>
      <c r="N123" s="4" t="s">
        <v>254</v>
      </c>
      <c r="O123" s="4" t="s">
        <v>57</v>
      </c>
      <c r="P123" s="4" t="s">
        <v>58</v>
      </c>
      <c r="Q123" s="4">
        <f t="shared" si="2"/>
        <v>0.94999999999999996</v>
      </c>
      <c r="R123" s="58">
        <f t="shared" si="3"/>
        <v>45005.281000000003</v>
      </c>
      <c r="S123" s="58">
        <f t="shared" si="4"/>
        <v>71.060970000000012</v>
      </c>
      <c r="T123" s="58">
        <f t="shared" si="5"/>
        <v>21318.291000000001</v>
      </c>
      <c r="U123" s="14" t="s">
        <v>255</v>
      </c>
      <c r="V123" s="4"/>
      <c r="W123" s="62">
        <v>42297</v>
      </c>
      <c r="X123" s="62">
        <v>42306</v>
      </c>
    </row>
    <row r="124">
      <c r="A124" s="4" t="s">
        <v>292</v>
      </c>
      <c r="B124" s="14" t="s">
        <v>250</v>
      </c>
      <c r="C124" s="4" t="s">
        <v>290</v>
      </c>
      <c r="D124" s="14" t="s">
        <v>291</v>
      </c>
      <c r="E124" s="62">
        <v>42370</v>
      </c>
      <c r="F124" s="14">
        <v>1</v>
      </c>
      <c r="G124" s="58">
        <v>169063.95999999999</v>
      </c>
      <c r="H124" s="58">
        <v>169063.95999999999</v>
      </c>
      <c r="I124" s="4" t="s">
        <v>253</v>
      </c>
      <c r="J124" s="63">
        <v>0.0015</v>
      </c>
      <c r="K124" s="4">
        <v>0.45000000000000001</v>
      </c>
      <c r="L124" s="58">
        <f t="shared" si="0"/>
        <v>114.118173</v>
      </c>
      <c r="M124" s="58">
        <f t="shared" si="1"/>
        <v>114.118173</v>
      </c>
      <c r="N124" s="4" t="s">
        <v>254</v>
      </c>
      <c r="O124" s="4" t="s">
        <v>57</v>
      </c>
      <c r="P124" s="4" t="s">
        <v>58</v>
      </c>
      <c r="Q124" s="4">
        <f t="shared" si="2"/>
        <v>0.20000000000000001</v>
      </c>
      <c r="R124" s="58">
        <f t="shared" si="3"/>
        <v>33812.792000000001</v>
      </c>
      <c r="S124" s="58">
        <f t="shared" si="4"/>
        <v>253.59593999999999</v>
      </c>
      <c r="T124" s="58">
        <f t="shared" si="5"/>
        <v>76078.781999999992</v>
      </c>
      <c r="U124" s="14" t="s">
        <v>255</v>
      </c>
      <c r="V124" s="4"/>
      <c r="W124" s="62">
        <v>42297</v>
      </c>
      <c r="X124" s="62">
        <v>42306</v>
      </c>
    </row>
    <row r="125">
      <c r="A125" s="4" t="s">
        <v>249</v>
      </c>
      <c r="B125" s="14" t="s">
        <v>250</v>
      </c>
      <c r="C125" s="4" t="s">
        <v>290</v>
      </c>
      <c r="D125" s="14" t="s">
        <v>291</v>
      </c>
      <c r="E125" s="62">
        <v>43283</v>
      </c>
      <c r="F125" s="14">
        <v>3</v>
      </c>
      <c r="G125" s="58">
        <v>45640.889999999999</v>
      </c>
      <c r="H125" s="58">
        <v>45640.889999999999</v>
      </c>
      <c r="I125" s="4" t="s">
        <v>253</v>
      </c>
      <c r="J125" s="63">
        <v>0.0015</v>
      </c>
      <c r="K125" s="4">
        <v>0.45000000000000001</v>
      </c>
      <c r="L125" s="58">
        <f t="shared" si="0"/>
        <v>30.807600750000002</v>
      </c>
      <c r="M125" s="58">
        <f t="shared" si="1"/>
        <v>30.807600750000002</v>
      </c>
      <c r="N125" s="4" t="s">
        <v>254</v>
      </c>
      <c r="O125" s="4" t="s">
        <v>57</v>
      </c>
      <c r="P125" s="4" t="s">
        <v>58</v>
      </c>
      <c r="Q125" s="4">
        <f t="shared" si="2"/>
        <v>2.7000000000000002</v>
      </c>
      <c r="R125" s="58">
        <f t="shared" si="3"/>
        <v>123230.40300000001</v>
      </c>
      <c r="S125" s="58">
        <f t="shared" si="4"/>
        <v>68.461335000000005</v>
      </c>
      <c r="T125" s="58">
        <f t="shared" si="5"/>
        <v>20538.4005</v>
      </c>
      <c r="U125" s="14" t="s">
        <v>255</v>
      </c>
      <c r="V125" s="4"/>
      <c r="W125" s="62">
        <v>42297</v>
      </c>
      <c r="X125" s="62">
        <v>42306</v>
      </c>
    </row>
    <row r="126">
      <c r="A126" s="4" t="s">
        <v>292</v>
      </c>
      <c r="B126" s="14" t="s">
        <v>250</v>
      </c>
      <c r="C126" s="4" t="s">
        <v>290</v>
      </c>
      <c r="D126" s="14" t="s">
        <v>291</v>
      </c>
      <c r="E126" s="62">
        <v>43342</v>
      </c>
      <c r="F126" s="14">
        <v>3</v>
      </c>
      <c r="G126" s="58">
        <v>67625.580000000002</v>
      </c>
      <c r="H126" s="58">
        <v>67625.580000000002</v>
      </c>
      <c r="I126" s="4" t="s">
        <v>253</v>
      </c>
      <c r="J126" s="63">
        <v>0.0015</v>
      </c>
      <c r="K126" s="4">
        <v>0.45000000000000001</v>
      </c>
      <c r="L126" s="58">
        <f t="shared" si="0"/>
        <v>45.647266500000001</v>
      </c>
      <c r="M126" s="58">
        <f t="shared" si="1"/>
        <v>45.647266500000001</v>
      </c>
      <c r="N126" s="4" t="s">
        <v>254</v>
      </c>
      <c r="O126" s="4" t="s">
        <v>57</v>
      </c>
      <c r="P126" s="4" t="s">
        <v>58</v>
      </c>
      <c r="Q126" s="4">
        <f t="shared" si="2"/>
        <v>2.8599999999999999</v>
      </c>
      <c r="R126" s="58">
        <f t="shared" si="3"/>
        <v>193409.15880000001</v>
      </c>
      <c r="S126" s="58">
        <f t="shared" si="4"/>
        <v>101.43837000000001</v>
      </c>
      <c r="T126" s="58">
        <f t="shared" si="5"/>
        <v>30431.511000000002</v>
      </c>
      <c r="U126" s="14" t="s">
        <v>255</v>
      </c>
      <c r="V126" s="4"/>
      <c r="W126" s="62">
        <v>42297</v>
      </c>
      <c r="X126" s="62">
        <v>42306</v>
      </c>
    </row>
    <row r="127">
      <c r="A127" s="4" t="s">
        <v>249</v>
      </c>
      <c r="B127" s="14" t="s">
        <v>250</v>
      </c>
      <c r="C127" s="4" t="s">
        <v>290</v>
      </c>
      <c r="D127" s="14" t="s">
        <v>291</v>
      </c>
      <c r="E127" s="62">
        <v>42886</v>
      </c>
      <c r="F127" s="14">
        <v>2</v>
      </c>
      <c r="G127" s="58">
        <v>61574.910000000003</v>
      </c>
      <c r="H127" s="58">
        <v>61574.910000000003</v>
      </c>
      <c r="I127" s="4" t="s">
        <v>253</v>
      </c>
      <c r="J127" s="63">
        <v>0.0015</v>
      </c>
      <c r="K127" s="4">
        <v>0.45000000000000001</v>
      </c>
      <c r="L127" s="58">
        <f t="shared" si="0"/>
        <v>41.563064250000004</v>
      </c>
      <c r="M127" s="58">
        <f t="shared" si="1"/>
        <v>41.563064250000004</v>
      </c>
      <c r="N127" s="4" t="s">
        <v>254</v>
      </c>
      <c r="O127" s="4" t="s">
        <v>57</v>
      </c>
      <c r="P127" s="4" t="s">
        <v>58</v>
      </c>
      <c r="Q127" s="4">
        <f t="shared" si="2"/>
        <v>1.6100000000000001</v>
      </c>
      <c r="R127" s="58">
        <f t="shared" si="3"/>
        <v>99135.605100000015</v>
      </c>
      <c r="S127" s="58">
        <f t="shared" si="4"/>
        <v>92.362365000000011</v>
      </c>
      <c r="T127" s="58">
        <f t="shared" si="5"/>
        <v>27708.709500000001</v>
      </c>
      <c r="U127" s="14" t="s">
        <v>255</v>
      </c>
      <c r="V127" s="4"/>
      <c r="W127" s="62">
        <v>42297</v>
      </c>
      <c r="X127" s="62">
        <v>42306</v>
      </c>
    </row>
    <row r="128">
      <c r="A128" s="4" t="s">
        <v>292</v>
      </c>
      <c r="B128" s="14" t="s">
        <v>250</v>
      </c>
      <c r="C128" s="4" t="s">
        <v>293</v>
      </c>
      <c r="D128" s="14" t="s">
        <v>294</v>
      </c>
      <c r="E128" s="62">
        <v>42369</v>
      </c>
      <c r="F128" s="14">
        <v>1</v>
      </c>
      <c r="G128" s="58">
        <v>39434.059999999998</v>
      </c>
      <c r="H128" s="58">
        <v>39434.059999999998</v>
      </c>
      <c r="I128" s="4" t="s">
        <v>253</v>
      </c>
      <c r="J128" s="63">
        <v>0.0015</v>
      </c>
      <c r="K128" s="4">
        <v>0.45000000000000001</v>
      </c>
      <c r="L128" s="58">
        <f t="shared" si="0"/>
        <v>26.617990499999998</v>
      </c>
      <c r="M128" s="58">
        <f t="shared" si="1"/>
        <v>26.617990499999998</v>
      </c>
      <c r="N128" s="4" t="s">
        <v>254</v>
      </c>
      <c r="O128" s="4" t="s">
        <v>57</v>
      </c>
      <c r="P128" s="4" t="s">
        <v>58</v>
      </c>
      <c r="Q128" s="4">
        <f t="shared" si="2"/>
        <v>0.20000000000000001</v>
      </c>
      <c r="R128" s="58">
        <f t="shared" si="3"/>
        <v>7886.8119999999999</v>
      </c>
      <c r="S128" s="58">
        <f t="shared" si="4"/>
        <v>59.151089999999996</v>
      </c>
      <c r="T128" s="58">
        <f t="shared" si="5"/>
        <v>17745.327000000001</v>
      </c>
      <c r="U128" s="14" t="s">
        <v>255</v>
      </c>
      <c r="V128" s="4"/>
      <c r="W128" s="62">
        <v>42297</v>
      </c>
      <c r="X128" s="62">
        <v>42306</v>
      </c>
    </row>
    <row r="129">
      <c r="A129" s="4" t="s">
        <v>292</v>
      </c>
      <c r="B129" s="14" t="s">
        <v>250</v>
      </c>
      <c r="C129" s="4" t="s">
        <v>293</v>
      </c>
      <c r="D129" s="14" t="s">
        <v>294</v>
      </c>
      <c r="E129" s="62">
        <v>42737</v>
      </c>
      <c r="F129" s="14">
        <v>2</v>
      </c>
      <c r="G129" s="58">
        <v>43419.550000000003</v>
      </c>
      <c r="H129" s="58">
        <v>43419.550000000003</v>
      </c>
      <c r="I129" s="4" t="s">
        <v>253</v>
      </c>
      <c r="J129" s="63">
        <v>0.0015</v>
      </c>
      <c r="K129" s="4">
        <v>0.45000000000000001</v>
      </c>
      <c r="L129" s="58">
        <f t="shared" si="0"/>
        <v>29.308196250000005</v>
      </c>
      <c r="M129" s="58">
        <f t="shared" si="1"/>
        <v>29.308196250000005</v>
      </c>
      <c r="N129" s="4" t="s">
        <v>254</v>
      </c>
      <c r="O129" s="4" t="s">
        <v>57</v>
      </c>
      <c r="P129" s="4" t="s">
        <v>58</v>
      </c>
      <c r="Q129" s="4">
        <f t="shared" si="2"/>
        <v>1.2</v>
      </c>
      <c r="R129" s="58">
        <f t="shared" si="3"/>
        <v>52103.459999999999</v>
      </c>
      <c r="S129" s="58">
        <f t="shared" si="4"/>
        <v>65.129325000000009</v>
      </c>
      <c r="T129" s="58">
        <f t="shared" si="5"/>
        <v>19538.797500000001</v>
      </c>
      <c r="U129" s="14" t="s">
        <v>255</v>
      </c>
      <c r="V129" s="4"/>
      <c r="W129" s="62">
        <v>42297</v>
      </c>
      <c r="X129" s="62">
        <v>42306</v>
      </c>
    </row>
    <row r="130">
      <c r="A130" s="4" t="s">
        <v>292</v>
      </c>
      <c r="B130" s="14" t="s">
        <v>250</v>
      </c>
      <c r="C130" s="4" t="s">
        <v>293</v>
      </c>
      <c r="D130" s="14" t="s">
        <v>294</v>
      </c>
      <c r="E130" s="62">
        <v>42737</v>
      </c>
      <c r="F130" s="14">
        <v>2</v>
      </c>
      <c r="G130" s="58">
        <v>55370.809999999998</v>
      </c>
      <c r="H130" s="58">
        <v>55370.809999999998</v>
      </c>
      <c r="I130" s="4" t="s">
        <v>253</v>
      </c>
      <c r="J130" s="63">
        <v>0.0015</v>
      </c>
      <c r="K130" s="4">
        <v>0.45000000000000001</v>
      </c>
      <c r="L130" s="58">
        <f t="shared" si="0"/>
        <v>37.375296749999997</v>
      </c>
      <c r="M130" s="58">
        <f t="shared" si="1"/>
        <v>37.375296749999997</v>
      </c>
      <c r="N130" s="4" t="s">
        <v>254</v>
      </c>
      <c r="O130" s="4" t="s">
        <v>57</v>
      </c>
      <c r="P130" s="4" t="s">
        <v>58</v>
      </c>
      <c r="Q130" s="4">
        <f t="shared" si="2"/>
        <v>1.2</v>
      </c>
      <c r="R130" s="58">
        <f t="shared" si="3"/>
        <v>66444.971999999994</v>
      </c>
      <c r="S130" s="58">
        <f t="shared" si="4"/>
        <v>83.056214999999995</v>
      </c>
      <c r="T130" s="58">
        <f t="shared" si="5"/>
        <v>24916.8645</v>
      </c>
      <c r="U130" s="14" t="s">
        <v>255</v>
      </c>
      <c r="V130" s="4"/>
      <c r="W130" s="62">
        <v>42297</v>
      </c>
      <c r="X130" s="62">
        <v>42306</v>
      </c>
    </row>
    <row r="131">
      <c r="A131" s="4" t="s">
        <v>249</v>
      </c>
      <c r="B131" s="14" t="s">
        <v>250</v>
      </c>
      <c r="C131" s="4" t="s">
        <v>290</v>
      </c>
      <c r="D131" s="14" t="s">
        <v>291</v>
      </c>
      <c r="E131" s="62">
        <v>42320</v>
      </c>
      <c r="F131" s="14">
        <v>1</v>
      </c>
      <c r="G131" s="58">
        <v>20016200</v>
      </c>
      <c r="H131" s="58">
        <v>20016200</v>
      </c>
      <c r="I131" s="4" t="s">
        <v>253</v>
      </c>
      <c r="J131" s="63">
        <v>0.0015</v>
      </c>
      <c r="K131" s="4">
        <v>0.45000000000000001</v>
      </c>
      <c r="L131" s="58">
        <f t="shared" si="0"/>
        <v>13510.935</v>
      </c>
      <c r="M131" s="58">
        <f t="shared" si="1"/>
        <v>13510.935</v>
      </c>
      <c r="N131" s="4" t="s">
        <v>254</v>
      </c>
      <c r="O131" s="4" t="s">
        <v>57</v>
      </c>
      <c r="P131" s="4" t="s">
        <v>58</v>
      </c>
      <c r="Q131" s="4">
        <f t="shared" si="2"/>
        <v>0.059999999999999998</v>
      </c>
      <c r="R131" s="58">
        <f t="shared" si="3"/>
        <v>1200972</v>
      </c>
      <c r="S131" s="58">
        <f t="shared" si="4"/>
        <v>30024.299999999999</v>
      </c>
      <c r="T131" s="58">
        <f t="shared" si="5"/>
        <v>9007290</v>
      </c>
      <c r="U131" s="14" t="s">
        <v>255</v>
      </c>
      <c r="V131" s="4"/>
      <c r="W131" s="62">
        <v>42297</v>
      </c>
      <c r="X131" s="62">
        <v>42306</v>
      </c>
    </row>
    <row r="132">
      <c r="A132" s="4" t="s">
        <v>271</v>
      </c>
      <c r="B132" s="14" t="s">
        <v>250</v>
      </c>
      <c r="C132" s="4" t="s">
        <v>287</v>
      </c>
      <c r="D132" s="14" t="s">
        <v>288</v>
      </c>
      <c r="E132" s="62">
        <v>42416</v>
      </c>
      <c r="F132" s="14"/>
      <c r="G132" s="58">
        <v>18776590.440000001</v>
      </c>
      <c r="H132" s="58">
        <v>938829.52200000011</v>
      </c>
      <c r="I132" s="4" t="s">
        <v>266</v>
      </c>
      <c r="J132" s="63">
        <v>0.0015</v>
      </c>
      <c r="K132" s="4">
        <v>0.45000000000000001</v>
      </c>
      <c r="L132" s="58">
        <f t="shared" si="0"/>
        <v>12674.198547000002</v>
      </c>
      <c r="M132" s="58">
        <f t="shared" si="1"/>
        <v>633.70992735000016</v>
      </c>
      <c r="N132" s="4" t="s">
        <v>254</v>
      </c>
      <c r="O132" s="4" t="s">
        <v>57</v>
      </c>
      <c r="P132" s="4" t="s">
        <v>58</v>
      </c>
      <c r="Q132" s="4">
        <f t="shared" si="2"/>
        <v>0.33000000000000002</v>
      </c>
      <c r="R132" s="58">
        <f t="shared" si="3"/>
        <v>309813.74226000003</v>
      </c>
      <c r="S132" s="58">
        <f t="shared" si="4"/>
        <v>1408.2442830000002</v>
      </c>
      <c r="T132" s="58">
        <f t="shared" si="5"/>
        <v>422473.28490000009</v>
      </c>
      <c r="U132" s="14" t="s">
        <v>255</v>
      </c>
      <c r="V132" s="4"/>
      <c r="W132" s="62">
        <v>42297</v>
      </c>
      <c r="X132" s="62">
        <v>42306</v>
      </c>
    </row>
    <row r="133">
      <c r="A133" s="4" t="s">
        <v>271</v>
      </c>
      <c r="B133" s="14" t="s">
        <v>250</v>
      </c>
      <c r="C133" s="4" t="s">
        <v>287</v>
      </c>
      <c r="D133" s="14" t="s">
        <v>288</v>
      </c>
      <c r="E133" s="62">
        <v>42348</v>
      </c>
      <c r="F133" s="14"/>
      <c r="G133" s="58">
        <v>876923.07999999996</v>
      </c>
      <c r="H133" s="58">
        <v>17538.461599999999</v>
      </c>
      <c r="I133" s="4" t="s">
        <v>266</v>
      </c>
      <c r="J133" s="63">
        <v>0.0015</v>
      </c>
      <c r="K133" s="4">
        <v>0.45000000000000001</v>
      </c>
      <c r="L133" s="58">
        <f t="shared" si="0"/>
        <v>591.92307900000003</v>
      </c>
      <c r="M133" s="58">
        <f t="shared" si="1"/>
        <v>11.838461579999999</v>
      </c>
      <c r="N133" s="4" t="s">
        <v>254</v>
      </c>
      <c r="O133" s="4" t="s">
        <v>57</v>
      </c>
      <c r="P133" s="4" t="s">
        <v>58</v>
      </c>
      <c r="Q133" s="4">
        <f t="shared" si="2"/>
        <v>0.14000000000000001</v>
      </c>
      <c r="R133" s="58">
        <f t="shared" si="3"/>
        <v>2455.3846240000003</v>
      </c>
      <c r="S133" s="58">
        <f t="shared" si="4"/>
        <v>26.307692399999997</v>
      </c>
      <c r="T133" s="58">
        <f t="shared" si="5"/>
        <v>7892.3077199999998</v>
      </c>
      <c r="U133" s="14" t="s">
        <v>255</v>
      </c>
      <c r="V133" s="4"/>
      <c r="W133" s="62">
        <v>42297</v>
      </c>
      <c r="X133" s="62">
        <v>42306</v>
      </c>
    </row>
    <row r="134">
      <c r="A134" s="4" t="s">
        <v>271</v>
      </c>
      <c r="B134" s="14" t="s">
        <v>250</v>
      </c>
      <c r="C134" s="4" t="s">
        <v>287</v>
      </c>
      <c r="D134" s="14" t="s">
        <v>288</v>
      </c>
      <c r="E134" s="62">
        <v>42360</v>
      </c>
      <c r="F134" s="14"/>
      <c r="G134" s="58">
        <v>4439362.4400000004</v>
      </c>
      <c r="H134" s="58">
        <v>88787.248800000016</v>
      </c>
      <c r="I134" s="4" t="s">
        <v>266</v>
      </c>
      <c r="J134" s="63">
        <v>0.0015</v>
      </c>
      <c r="K134" s="4">
        <v>0.45000000000000001</v>
      </c>
      <c r="L134" s="58">
        <f t="shared" si="0"/>
        <v>2996.5696470000007</v>
      </c>
      <c r="M134" s="58">
        <f t="shared" si="1"/>
        <v>59.931392940000016</v>
      </c>
      <c r="N134" s="4" t="s">
        <v>254</v>
      </c>
      <c r="O134" s="4" t="s">
        <v>57</v>
      </c>
      <c r="P134" s="4" t="s">
        <v>58</v>
      </c>
      <c r="Q134" s="4">
        <f t="shared" si="2"/>
        <v>0.17000000000000001</v>
      </c>
      <c r="R134" s="58">
        <f t="shared" si="3"/>
        <v>15093.832296000004</v>
      </c>
      <c r="S134" s="58">
        <f t="shared" si="4"/>
        <v>133.18087320000004</v>
      </c>
      <c r="T134" s="58">
        <f t="shared" si="5"/>
        <v>39954.261960000011</v>
      </c>
      <c r="U134" s="14" t="s">
        <v>255</v>
      </c>
      <c r="V134" s="4"/>
      <c r="W134" s="62">
        <v>42297</v>
      </c>
      <c r="X134" s="62">
        <v>42306</v>
      </c>
    </row>
    <row r="135">
      <c r="A135" s="4" t="s">
        <v>271</v>
      </c>
      <c r="B135" s="14" t="s">
        <v>250</v>
      </c>
      <c r="C135" s="4" t="s">
        <v>287</v>
      </c>
      <c r="D135" s="14" t="s">
        <v>288</v>
      </c>
      <c r="E135" s="62">
        <v>42361</v>
      </c>
      <c r="F135" s="14"/>
      <c r="G135" s="58">
        <v>4442827.4400000004</v>
      </c>
      <c r="H135" s="58">
        <v>88856.548800000004</v>
      </c>
      <c r="I135" s="4" t="s">
        <v>266</v>
      </c>
      <c r="J135" s="63">
        <v>0.0015</v>
      </c>
      <c r="K135" s="4">
        <v>0.45000000000000001</v>
      </c>
      <c r="L135" s="58">
        <f t="shared" si="0"/>
        <v>2998.9085220000002</v>
      </c>
      <c r="M135" s="58">
        <f t="shared" si="1"/>
        <v>59.978170440000007</v>
      </c>
      <c r="N135" s="4" t="s">
        <v>254</v>
      </c>
      <c r="O135" s="4" t="s">
        <v>57</v>
      </c>
      <c r="P135" s="4" t="s">
        <v>58</v>
      </c>
      <c r="Q135" s="4">
        <f t="shared" si="2"/>
        <v>0.17999999999999999</v>
      </c>
      <c r="R135" s="58">
        <f t="shared" si="3"/>
        <v>15994.178784</v>
      </c>
      <c r="S135" s="58">
        <f t="shared" si="4"/>
        <v>133.28482320000001</v>
      </c>
      <c r="T135" s="58">
        <f t="shared" si="5"/>
        <v>39985.446960000001</v>
      </c>
      <c r="U135" s="14" t="s">
        <v>255</v>
      </c>
      <c r="V135" s="4"/>
      <c r="W135" s="62">
        <v>42297</v>
      </c>
      <c r="X135" s="62">
        <v>42306</v>
      </c>
    </row>
    <row r="136">
      <c r="A136" s="4" t="s">
        <v>271</v>
      </c>
      <c r="B136" s="14" t="s">
        <v>250</v>
      </c>
      <c r="C136" s="4" t="s">
        <v>287</v>
      </c>
      <c r="D136" s="14" t="s">
        <v>288</v>
      </c>
      <c r="E136" s="62">
        <v>42328</v>
      </c>
      <c r="F136" s="14"/>
      <c r="G136" s="58">
        <v>17731115.73</v>
      </c>
      <c r="H136" s="58">
        <v>354622.31460000004</v>
      </c>
      <c r="I136" s="4" t="s">
        <v>266</v>
      </c>
      <c r="J136" s="63">
        <v>0.0015</v>
      </c>
      <c r="K136" s="4">
        <v>0.45000000000000001</v>
      </c>
      <c r="L136" s="58">
        <f t="shared" si="0"/>
        <v>11968.503117750001</v>
      </c>
      <c r="M136" s="58">
        <f t="shared" si="1"/>
        <v>239.37006235500004</v>
      </c>
      <c r="N136" s="4" t="s">
        <v>254</v>
      </c>
      <c r="O136" s="4" t="s">
        <v>57</v>
      </c>
      <c r="P136" s="4" t="s">
        <v>58</v>
      </c>
      <c r="Q136" s="4">
        <f t="shared" si="2"/>
        <v>0.080000000000000002</v>
      </c>
      <c r="R136" s="58">
        <f t="shared" si="3"/>
        <v>28369.785168000002</v>
      </c>
      <c r="S136" s="58">
        <f t="shared" si="4"/>
        <v>531.93347190000009</v>
      </c>
      <c r="T136" s="58">
        <f t="shared" si="5"/>
        <v>159580.04157000003</v>
      </c>
      <c r="U136" s="14" t="s">
        <v>255</v>
      </c>
      <c r="V136" s="4"/>
      <c r="W136" s="62">
        <v>42297</v>
      </c>
      <c r="X136" s="62">
        <v>42306</v>
      </c>
    </row>
    <row r="137">
      <c r="A137" s="4" t="s">
        <v>271</v>
      </c>
      <c r="B137" s="14" t="s">
        <v>250</v>
      </c>
      <c r="C137" s="4" t="s">
        <v>287</v>
      </c>
      <c r="D137" s="14" t="s">
        <v>288</v>
      </c>
      <c r="E137" s="62">
        <v>42360</v>
      </c>
      <c r="F137" s="14"/>
      <c r="G137" s="58">
        <v>888565.48999999999</v>
      </c>
      <c r="H137" s="58">
        <v>17771.309799999999</v>
      </c>
      <c r="I137" s="4" t="s">
        <v>266</v>
      </c>
      <c r="J137" s="63">
        <v>0.0015</v>
      </c>
      <c r="K137" s="4">
        <v>0.45000000000000001</v>
      </c>
      <c r="L137" s="58">
        <f t="shared" si="0"/>
        <v>599.78170575000001</v>
      </c>
      <c r="M137" s="58">
        <f t="shared" si="1"/>
        <v>11.995634115</v>
      </c>
      <c r="N137" s="4" t="s">
        <v>254</v>
      </c>
      <c r="O137" s="4" t="s">
        <v>57</v>
      </c>
      <c r="P137" s="4" t="s">
        <v>58</v>
      </c>
      <c r="Q137" s="4">
        <f t="shared" si="2"/>
        <v>0.17000000000000001</v>
      </c>
      <c r="R137" s="58">
        <f t="shared" si="3"/>
        <v>3021.1226660000002</v>
      </c>
      <c r="S137" s="58">
        <f t="shared" si="4"/>
        <v>26.6569647</v>
      </c>
      <c r="T137" s="58">
        <f t="shared" si="5"/>
        <v>7997.0894099999996</v>
      </c>
      <c r="U137" s="14" t="s">
        <v>255</v>
      </c>
      <c r="V137" s="4"/>
      <c r="W137" s="62">
        <v>42297</v>
      </c>
      <c r="X137" s="62">
        <v>42306</v>
      </c>
    </row>
    <row r="138">
      <c r="A138" s="4" t="s">
        <v>271</v>
      </c>
      <c r="B138" s="14" t="s">
        <v>250</v>
      </c>
      <c r="C138" s="4" t="s">
        <v>287</v>
      </c>
      <c r="D138" s="14" t="s">
        <v>288</v>
      </c>
      <c r="E138" s="62">
        <v>42328</v>
      </c>
      <c r="F138" s="14"/>
      <c r="G138" s="58">
        <v>17695079.699999999</v>
      </c>
      <c r="H138" s="58">
        <v>353901.59399999998</v>
      </c>
      <c r="I138" s="4" t="s">
        <v>266</v>
      </c>
      <c r="J138" s="63">
        <v>0.0015</v>
      </c>
      <c r="K138" s="4">
        <v>0.45000000000000001</v>
      </c>
      <c r="L138" s="58">
        <f t="shared" si="0"/>
        <v>11944.178797500001</v>
      </c>
      <c r="M138" s="58">
        <f t="shared" si="1"/>
        <v>238.88357595000002</v>
      </c>
      <c r="N138" s="4" t="s">
        <v>254</v>
      </c>
      <c r="O138" s="4" t="s">
        <v>57</v>
      </c>
      <c r="P138" s="4" t="s">
        <v>58</v>
      </c>
      <c r="Q138" s="4">
        <f t="shared" si="2"/>
        <v>0.080000000000000002</v>
      </c>
      <c r="R138" s="58">
        <f t="shared" si="3"/>
        <v>28312.127519999998</v>
      </c>
      <c r="S138" s="58">
        <f t="shared" si="4"/>
        <v>530.85239100000001</v>
      </c>
      <c r="T138" s="58">
        <f t="shared" si="5"/>
        <v>159255.71729999999</v>
      </c>
      <c r="U138" s="14" t="s">
        <v>255</v>
      </c>
      <c r="V138" s="4"/>
      <c r="W138" s="62">
        <v>42297</v>
      </c>
      <c r="X138" s="62">
        <v>42306</v>
      </c>
    </row>
    <row r="139">
      <c r="A139" s="4" t="s">
        <v>292</v>
      </c>
      <c r="B139" s="14" t="s">
        <v>250</v>
      </c>
      <c r="C139" s="4" t="s">
        <v>293</v>
      </c>
      <c r="D139" s="14" t="s">
        <v>294</v>
      </c>
      <c r="E139" s="62">
        <v>42369</v>
      </c>
      <c r="F139" s="14">
        <v>1</v>
      </c>
      <c r="G139" s="58">
        <v>39251.43</v>
      </c>
      <c r="H139" s="58">
        <v>39251.43</v>
      </c>
      <c r="I139" s="4" t="s">
        <v>253</v>
      </c>
      <c r="J139" s="63">
        <v>0.0015</v>
      </c>
      <c r="K139" s="4">
        <v>0.45000000000000001</v>
      </c>
      <c r="L139" s="58">
        <f t="shared" si="0"/>
        <v>26.494715249999999</v>
      </c>
      <c r="M139" s="58">
        <f t="shared" si="1"/>
        <v>26.494715249999999</v>
      </c>
      <c r="N139" s="4" t="s">
        <v>254</v>
      </c>
      <c r="O139" s="4" t="s">
        <v>57</v>
      </c>
      <c r="P139" s="4" t="s">
        <v>58</v>
      </c>
      <c r="Q139" s="4">
        <f t="shared" si="2"/>
        <v>0.20000000000000001</v>
      </c>
      <c r="R139" s="58">
        <f t="shared" si="3"/>
        <v>7850.2860000000001</v>
      </c>
      <c r="S139" s="58">
        <f t="shared" si="4"/>
        <v>58.877144999999999</v>
      </c>
      <c r="T139" s="58">
        <f t="shared" si="5"/>
        <v>17663.143500000002</v>
      </c>
      <c r="U139" s="14" t="s">
        <v>255</v>
      </c>
      <c r="V139" s="4"/>
      <c r="W139" s="62">
        <v>42297</v>
      </c>
      <c r="X139" s="62">
        <v>42306</v>
      </c>
    </row>
    <row r="140">
      <c r="A140" s="4" t="s">
        <v>271</v>
      </c>
      <c r="B140" s="14" t="s">
        <v>250</v>
      </c>
      <c r="C140" s="4" t="s">
        <v>287</v>
      </c>
      <c r="D140" s="14" t="s">
        <v>288</v>
      </c>
      <c r="E140" s="62">
        <v>42299</v>
      </c>
      <c r="F140" s="14"/>
      <c r="G140" s="58">
        <v>65980469.780000001</v>
      </c>
      <c r="H140" s="58">
        <v>1319609.3956000002</v>
      </c>
      <c r="I140" s="4" t="s">
        <v>266</v>
      </c>
      <c r="J140" s="63">
        <v>0.0015</v>
      </c>
      <c r="K140" s="4">
        <v>0.45000000000000001</v>
      </c>
      <c r="L140" s="58">
        <f t="shared" si="0"/>
        <v>44536.817101500004</v>
      </c>
      <c r="M140" s="58">
        <f t="shared" si="1"/>
        <v>890.73634203000006</v>
      </c>
      <c r="N140" s="4" t="s">
        <v>254</v>
      </c>
      <c r="O140" s="4" t="s">
        <v>57</v>
      </c>
      <c r="P140" s="4" t="s">
        <v>58</v>
      </c>
      <c r="Q140" s="4">
        <f t="shared" si="2"/>
        <v>0.01</v>
      </c>
      <c r="R140" s="58">
        <f t="shared" si="3"/>
        <v>13196.093956000002</v>
      </c>
      <c r="S140" s="58">
        <f t="shared" si="4"/>
        <v>1979.4140934000002</v>
      </c>
      <c r="T140" s="58">
        <f t="shared" si="5"/>
        <v>593824.22802000004</v>
      </c>
      <c r="U140" s="14" t="s">
        <v>255</v>
      </c>
      <c r="V140" s="4"/>
      <c r="W140" s="62">
        <v>42297</v>
      </c>
      <c r="X140" s="62">
        <v>42306</v>
      </c>
    </row>
    <row r="141">
      <c r="A141" s="4" t="s">
        <v>271</v>
      </c>
      <c r="B141" s="14" t="s">
        <v>250</v>
      </c>
      <c r="C141" s="4" t="s">
        <v>287</v>
      </c>
      <c r="D141" s="14" t="s">
        <v>288</v>
      </c>
      <c r="E141" s="62">
        <v>42299</v>
      </c>
      <c r="F141" s="14"/>
      <c r="G141" s="58">
        <v>61581771.799999997</v>
      </c>
      <c r="H141" s="58">
        <v>1231635.436</v>
      </c>
      <c r="I141" s="4" t="s">
        <v>266</v>
      </c>
      <c r="J141" s="63">
        <v>0.0015</v>
      </c>
      <c r="K141" s="4">
        <v>0.45000000000000001</v>
      </c>
      <c r="L141" s="58">
        <f t="shared" si="0"/>
        <v>41567.695964999999</v>
      </c>
      <c r="M141" s="58">
        <f t="shared" si="1"/>
        <v>831.35391930000003</v>
      </c>
      <c r="N141" s="4" t="s">
        <v>254</v>
      </c>
      <c r="O141" s="4" t="s">
        <v>57</v>
      </c>
      <c r="P141" s="4" t="s">
        <v>58</v>
      </c>
      <c r="Q141" s="4">
        <f t="shared" si="2"/>
        <v>0.01</v>
      </c>
      <c r="R141" s="58">
        <f t="shared" si="3"/>
        <v>12316.354359999999</v>
      </c>
      <c r="S141" s="58">
        <f t="shared" si="4"/>
        <v>1847.453154</v>
      </c>
      <c r="T141" s="58">
        <f t="shared" si="5"/>
        <v>554235.94620000001</v>
      </c>
      <c r="U141" s="14" t="s">
        <v>255</v>
      </c>
      <c r="V141" s="4"/>
      <c r="W141" s="62">
        <v>42297</v>
      </c>
      <c r="X141" s="62">
        <v>42306</v>
      </c>
    </row>
    <row r="142">
      <c r="A142" s="4" t="s">
        <v>271</v>
      </c>
      <c r="B142" s="14" t="s">
        <v>250</v>
      </c>
      <c r="C142" s="4" t="s">
        <v>287</v>
      </c>
      <c r="D142" s="14" t="s">
        <v>288</v>
      </c>
      <c r="E142" s="62">
        <v>42299</v>
      </c>
      <c r="F142" s="14"/>
      <c r="G142" s="58">
        <v>48385677.840000004</v>
      </c>
      <c r="H142" s="58">
        <v>967713.55680000014</v>
      </c>
      <c r="I142" s="4" t="s">
        <v>266</v>
      </c>
      <c r="J142" s="63">
        <v>0.0015</v>
      </c>
      <c r="K142" s="4">
        <v>0.45000000000000001</v>
      </c>
      <c r="L142" s="58">
        <f t="shared" si="0"/>
        <v>32660.332542000007</v>
      </c>
      <c r="M142" s="58">
        <f t="shared" si="1"/>
        <v>653.20665084000018</v>
      </c>
      <c r="N142" s="4" t="s">
        <v>254</v>
      </c>
      <c r="O142" s="4" t="s">
        <v>57</v>
      </c>
      <c r="P142" s="4" t="s">
        <v>58</v>
      </c>
      <c r="Q142" s="4">
        <f t="shared" si="2"/>
        <v>0.01</v>
      </c>
      <c r="R142" s="58">
        <f t="shared" si="3"/>
        <v>9677.1355680000015</v>
      </c>
      <c r="S142" s="58">
        <f t="shared" si="4"/>
        <v>1451.5703352000003</v>
      </c>
      <c r="T142" s="58">
        <f t="shared" si="5"/>
        <v>435471.10056000005</v>
      </c>
      <c r="U142" s="14" t="s">
        <v>255</v>
      </c>
      <c r="V142" s="4"/>
      <c r="W142" s="62">
        <v>42297</v>
      </c>
      <c r="X142" s="62">
        <v>42306</v>
      </c>
    </row>
    <row r="143">
      <c r="A143" s="4" t="s">
        <v>271</v>
      </c>
      <c r="B143" s="14" t="s">
        <v>250</v>
      </c>
      <c r="C143" s="4" t="s">
        <v>287</v>
      </c>
      <c r="D143" s="14" t="s">
        <v>288</v>
      </c>
      <c r="E143" s="62">
        <v>42489</v>
      </c>
      <c r="F143" s="14"/>
      <c r="G143" s="58">
        <v>1770478.1699999999</v>
      </c>
      <c r="H143" s="58">
        <v>35409.563399999999</v>
      </c>
      <c r="I143" s="4" t="s">
        <v>266</v>
      </c>
      <c r="J143" s="63">
        <v>0.0015</v>
      </c>
      <c r="K143" s="4">
        <v>0.45000000000000001</v>
      </c>
      <c r="L143" s="58">
        <f t="shared" si="0"/>
        <v>1195.07276475</v>
      </c>
      <c r="M143" s="58">
        <f t="shared" si="1"/>
        <v>23.901455295000002</v>
      </c>
      <c r="N143" s="4" t="s">
        <v>254</v>
      </c>
      <c r="O143" s="4" t="s">
        <v>57</v>
      </c>
      <c r="P143" s="4" t="s">
        <v>58</v>
      </c>
      <c r="Q143" s="4">
        <f t="shared" si="2"/>
        <v>0.53000000000000003</v>
      </c>
      <c r="R143" s="58">
        <f t="shared" si="3"/>
        <v>18767.068601999999</v>
      </c>
      <c r="S143" s="58">
        <f t="shared" si="4"/>
        <v>53.114345100000001</v>
      </c>
      <c r="T143" s="58">
        <f t="shared" si="5"/>
        <v>15934.303529999999</v>
      </c>
      <c r="U143" s="14" t="s">
        <v>255</v>
      </c>
      <c r="V143" s="4"/>
      <c r="W143" s="62">
        <v>42297</v>
      </c>
      <c r="X143" s="62">
        <v>42306</v>
      </c>
    </row>
    <row r="144">
      <c r="A144" s="4" t="s">
        <v>292</v>
      </c>
      <c r="B144" s="14" t="s">
        <v>250</v>
      </c>
      <c r="C144" s="4" t="s">
        <v>290</v>
      </c>
      <c r="D144" s="14" t="s">
        <v>291</v>
      </c>
      <c r="E144" s="62">
        <v>42919</v>
      </c>
      <c r="F144" s="14">
        <v>2</v>
      </c>
      <c r="G144" s="58">
        <v>30966.830000000002</v>
      </c>
      <c r="H144" s="58">
        <v>30966.830000000002</v>
      </c>
      <c r="I144" s="4" t="s">
        <v>253</v>
      </c>
      <c r="J144" s="63">
        <v>0.0015</v>
      </c>
      <c r="K144" s="4">
        <v>0.45000000000000001</v>
      </c>
      <c r="L144" s="58">
        <f t="shared" si="0"/>
        <v>20.902610250000002</v>
      </c>
      <c r="M144" s="58">
        <f t="shared" si="1"/>
        <v>20.902610250000002</v>
      </c>
      <c r="N144" s="4" t="s">
        <v>254</v>
      </c>
      <c r="O144" s="4" t="s">
        <v>57</v>
      </c>
      <c r="P144" s="4" t="s">
        <v>58</v>
      </c>
      <c r="Q144" s="4">
        <f t="shared" si="2"/>
        <v>1.7</v>
      </c>
      <c r="R144" s="58">
        <f t="shared" si="3"/>
        <v>52643.611000000004</v>
      </c>
      <c r="S144" s="58">
        <f t="shared" si="4"/>
        <v>46.450245000000002</v>
      </c>
      <c r="T144" s="58">
        <f t="shared" si="5"/>
        <v>13935.0735</v>
      </c>
      <c r="U144" s="14" t="s">
        <v>255</v>
      </c>
      <c r="V144" s="4"/>
      <c r="W144" s="62">
        <v>42297</v>
      </c>
      <c r="X144" s="62">
        <v>42306</v>
      </c>
    </row>
    <row r="145">
      <c r="A145" s="4" t="s">
        <v>271</v>
      </c>
      <c r="B145" s="14" t="s">
        <v>250</v>
      </c>
      <c r="C145" s="4" t="s">
        <v>287</v>
      </c>
      <c r="D145" s="14" t="s">
        <v>288</v>
      </c>
      <c r="E145" s="62">
        <v>42374</v>
      </c>
      <c r="F145" s="14"/>
      <c r="G145" s="58">
        <v>8852390.8499999996</v>
      </c>
      <c r="H145" s="58">
        <v>442619.54249999998</v>
      </c>
      <c r="I145" s="4" t="s">
        <v>266</v>
      </c>
      <c r="J145" s="63">
        <v>0.0015</v>
      </c>
      <c r="K145" s="4">
        <v>0.45000000000000001</v>
      </c>
      <c r="L145" s="58">
        <f t="shared" si="0"/>
        <v>5975.3638237499999</v>
      </c>
      <c r="M145" s="58">
        <f t="shared" si="1"/>
        <v>298.76819118750001</v>
      </c>
      <c r="N145" s="4" t="s">
        <v>254</v>
      </c>
      <c r="O145" s="4" t="s">
        <v>57</v>
      </c>
      <c r="P145" s="4" t="s">
        <v>58</v>
      </c>
      <c r="Q145" s="4">
        <f t="shared" si="2"/>
        <v>0.20999999999999999</v>
      </c>
      <c r="R145" s="58">
        <f t="shared" si="3"/>
        <v>92950.103924999989</v>
      </c>
      <c r="S145" s="58">
        <f t="shared" si="4"/>
        <v>663.92931375000001</v>
      </c>
      <c r="T145" s="58">
        <f t="shared" si="5"/>
        <v>199178.79412499999</v>
      </c>
      <c r="U145" s="14" t="s">
        <v>255</v>
      </c>
      <c r="V145" s="4"/>
      <c r="W145" s="62">
        <v>42297</v>
      </c>
      <c r="X145" s="62">
        <v>42306</v>
      </c>
    </row>
    <row r="146">
      <c r="A146" s="4" t="s">
        <v>271</v>
      </c>
      <c r="B146" s="14" t="s">
        <v>250</v>
      </c>
      <c r="C146" s="4" t="s">
        <v>287</v>
      </c>
      <c r="D146" s="14" t="s">
        <v>288</v>
      </c>
      <c r="E146" s="62">
        <v>42328</v>
      </c>
      <c r="F146" s="14"/>
      <c r="G146" s="58">
        <v>8828828.8300000001</v>
      </c>
      <c r="H146" s="58">
        <v>176576.5766</v>
      </c>
      <c r="I146" s="4" t="s">
        <v>266</v>
      </c>
      <c r="J146" s="63">
        <v>0.0015</v>
      </c>
      <c r="K146" s="4">
        <v>0.45000000000000001</v>
      </c>
      <c r="L146" s="58">
        <f t="shared" si="0"/>
        <v>5959.4594602500001</v>
      </c>
      <c r="M146" s="58">
        <f t="shared" si="1"/>
        <v>119.18918920499999</v>
      </c>
      <c r="N146" s="4" t="s">
        <v>254</v>
      </c>
      <c r="O146" s="4" t="s">
        <v>57</v>
      </c>
      <c r="P146" s="4" t="s">
        <v>58</v>
      </c>
      <c r="Q146" s="4">
        <f t="shared" si="2"/>
        <v>0.080000000000000002</v>
      </c>
      <c r="R146" s="58">
        <f t="shared" si="3"/>
        <v>14126.126128</v>
      </c>
      <c r="S146" s="58">
        <f t="shared" si="4"/>
        <v>264.86486489999999</v>
      </c>
      <c r="T146" s="58">
        <f t="shared" si="5"/>
        <v>79459.459470000002</v>
      </c>
      <c r="U146" s="14" t="s">
        <v>255</v>
      </c>
      <c r="V146" s="4"/>
      <c r="W146" s="62">
        <v>42297</v>
      </c>
      <c r="X146" s="62">
        <v>42306</v>
      </c>
    </row>
    <row r="147">
      <c r="A147" s="4" t="s">
        <v>271</v>
      </c>
      <c r="B147" s="14" t="s">
        <v>250</v>
      </c>
      <c r="C147" s="4" t="s">
        <v>287</v>
      </c>
      <c r="D147" s="14" t="s">
        <v>288</v>
      </c>
      <c r="E147" s="62">
        <v>42324</v>
      </c>
      <c r="F147" s="14"/>
      <c r="G147" s="58">
        <v>4360429.6600000001</v>
      </c>
      <c r="H147" s="58">
        <v>87208.593200000003</v>
      </c>
      <c r="I147" s="4" t="s">
        <v>266</v>
      </c>
      <c r="J147" s="63">
        <v>0.0015</v>
      </c>
      <c r="K147" s="4">
        <v>0.45000000000000001</v>
      </c>
      <c r="L147" s="58">
        <f t="shared" si="0"/>
        <v>2943.2900205000005</v>
      </c>
      <c r="M147" s="58">
        <f t="shared" si="1"/>
        <v>58.865800409999999</v>
      </c>
      <c r="N147" s="4" t="s">
        <v>254</v>
      </c>
      <c r="O147" s="4" t="s">
        <v>57</v>
      </c>
      <c r="P147" s="4" t="s">
        <v>58</v>
      </c>
      <c r="Q147" s="4">
        <f t="shared" si="2"/>
        <v>0.070000000000000007</v>
      </c>
      <c r="R147" s="58">
        <f t="shared" si="3"/>
        <v>6104.6015240000006</v>
      </c>
      <c r="S147" s="58">
        <f t="shared" si="4"/>
        <v>130.81288979999999</v>
      </c>
      <c r="T147" s="58">
        <f t="shared" si="5"/>
        <v>39243.86694</v>
      </c>
      <c r="U147" s="14" t="s">
        <v>255</v>
      </c>
      <c r="V147" s="4"/>
      <c r="W147" s="62">
        <v>42297</v>
      </c>
      <c r="X147" s="62">
        <v>42306</v>
      </c>
    </row>
    <row r="148">
      <c r="A148" s="4" t="s">
        <v>292</v>
      </c>
      <c r="B148" s="14" t="s">
        <v>250</v>
      </c>
      <c r="C148" s="4" t="s">
        <v>290</v>
      </c>
      <c r="D148" s="14" t="s">
        <v>291</v>
      </c>
      <c r="E148" s="62">
        <v>42643</v>
      </c>
      <c r="F148" s="14">
        <v>1</v>
      </c>
      <c r="G148" s="58">
        <v>142121.92999999999</v>
      </c>
      <c r="H148" s="58">
        <v>142121.92999999999</v>
      </c>
      <c r="I148" s="4" t="s">
        <v>253</v>
      </c>
      <c r="J148" s="63">
        <v>0.0015</v>
      </c>
      <c r="K148" s="4">
        <v>0.45000000000000001</v>
      </c>
      <c r="L148" s="58">
        <f t="shared" si="0"/>
        <v>95.932302750000005</v>
      </c>
      <c r="M148" s="58">
        <f t="shared" si="1"/>
        <v>95.932302750000005</v>
      </c>
      <c r="N148" s="4" t="s">
        <v>254</v>
      </c>
      <c r="O148" s="4" t="s">
        <v>57</v>
      </c>
      <c r="P148" s="4" t="s">
        <v>58</v>
      </c>
      <c r="Q148" s="4">
        <f t="shared" si="2"/>
        <v>0.94999999999999996</v>
      </c>
      <c r="R148" s="58">
        <f t="shared" si="3"/>
        <v>135015.83349999998</v>
      </c>
      <c r="S148" s="58">
        <f t="shared" si="4"/>
        <v>213.182895</v>
      </c>
      <c r="T148" s="58">
        <f t="shared" si="5"/>
        <v>63954.868499999997</v>
      </c>
      <c r="U148" s="14" t="s">
        <v>255</v>
      </c>
      <c r="V148" s="4"/>
      <c r="W148" s="62">
        <v>42297</v>
      </c>
      <c r="X148" s="62">
        <v>42306</v>
      </c>
    </row>
    <row r="149">
      <c r="A149" s="4" t="s">
        <v>271</v>
      </c>
      <c r="B149" s="14" t="s">
        <v>250</v>
      </c>
      <c r="C149" s="4" t="s">
        <v>287</v>
      </c>
      <c r="D149" s="14" t="s">
        <v>288</v>
      </c>
      <c r="E149" s="62">
        <v>42347</v>
      </c>
      <c r="F149" s="14"/>
      <c r="G149" s="58">
        <v>75657605.349999994</v>
      </c>
      <c r="H149" s="58">
        <v>1513152.1069999998</v>
      </c>
      <c r="I149" s="4" t="s">
        <v>266</v>
      </c>
      <c r="J149" s="63">
        <v>0.0015</v>
      </c>
      <c r="K149" s="4">
        <v>0.45000000000000001</v>
      </c>
      <c r="L149" s="58">
        <f t="shared" si="0"/>
        <v>51068.883611249999</v>
      </c>
      <c r="M149" s="58">
        <f t="shared" si="1"/>
        <v>1021.377672225</v>
      </c>
      <c r="N149" s="4" t="s">
        <v>254</v>
      </c>
      <c r="O149" s="4" t="s">
        <v>57</v>
      </c>
      <c r="P149" s="4" t="s">
        <v>58</v>
      </c>
      <c r="Q149" s="4">
        <f t="shared" si="2"/>
        <v>0.14000000000000001</v>
      </c>
      <c r="R149" s="58">
        <f t="shared" si="3"/>
        <v>211841.29498000001</v>
      </c>
      <c r="S149" s="58">
        <f t="shared" si="4"/>
        <v>2269.7281604999998</v>
      </c>
      <c r="T149" s="58">
        <f t="shared" si="5"/>
        <v>680918.44814999995</v>
      </c>
      <c r="U149" s="14" t="s">
        <v>255</v>
      </c>
      <c r="V149" s="4"/>
      <c r="W149" s="62">
        <v>42297</v>
      </c>
      <c r="X149" s="62">
        <v>42306</v>
      </c>
    </row>
    <row r="150">
      <c r="A150" s="4" t="s">
        <v>271</v>
      </c>
      <c r="B150" s="14" t="s">
        <v>250</v>
      </c>
      <c r="C150" s="4" t="s">
        <v>287</v>
      </c>
      <c r="D150" s="14" t="s">
        <v>288</v>
      </c>
      <c r="E150" s="62">
        <v>42348</v>
      </c>
      <c r="F150" s="14"/>
      <c r="G150" s="58">
        <v>4385862.79</v>
      </c>
      <c r="H150" s="58">
        <v>87717.255799999999</v>
      </c>
      <c r="I150" s="4" t="s">
        <v>266</v>
      </c>
      <c r="J150" s="63">
        <v>0.0015</v>
      </c>
      <c r="K150" s="4">
        <v>0.45000000000000001</v>
      </c>
      <c r="L150" s="58">
        <f t="shared" si="0"/>
        <v>2960.45738325</v>
      </c>
      <c r="M150" s="58">
        <f t="shared" si="1"/>
        <v>59.209147664999996</v>
      </c>
      <c r="N150" s="4" t="s">
        <v>254</v>
      </c>
      <c r="O150" s="4" t="s">
        <v>57</v>
      </c>
      <c r="P150" s="4" t="s">
        <v>58</v>
      </c>
      <c r="Q150" s="4">
        <f t="shared" si="2"/>
        <v>0.14000000000000001</v>
      </c>
      <c r="R150" s="58">
        <f t="shared" si="3"/>
        <v>12280.415812000001</v>
      </c>
      <c r="S150" s="58">
        <f t="shared" si="4"/>
        <v>131.57588369999999</v>
      </c>
      <c r="T150" s="58">
        <f t="shared" si="5"/>
        <v>39472.76511</v>
      </c>
      <c r="U150" s="14" t="s">
        <v>255</v>
      </c>
      <c r="V150" s="4"/>
      <c r="W150" s="62">
        <v>42297</v>
      </c>
      <c r="X150" s="62">
        <v>42306</v>
      </c>
    </row>
    <row r="151">
      <c r="A151" s="4" t="s">
        <v>271</v>
      </c>
      <c r="B151" s="14" t="s">
        <v>250</v>
      </c>
      <c r="C151" s="4" t="s">
        <v>287</v>
      </c>
      <c r="D151" s="14" t="s">
        <v>288</v>
      </c>
      <c r="E151" s="62">
        <v>42489</v>
      </c>
      <c r="F151" s="14"/>
      <c r="G151" s="58">
        <v>1772418.5700000001</v>
      </c>
      <c r="H151" s="58">
        <v>35448.371400000004</v>
      </c>
      <c r="I151" s="4" t="s">
        <v>266</v>
      </c>
      <c r="J151" s="63">
        <v>0.0015</v>
      </c>
      <c r="K151" s="4">
        <v>0.45000000000000001</v>
      </c>
      <c r="L151" s="58">
        <f t="shared" si="0"/>
        <v>1196.3825347500001</v>
      </c>
      <c r="M151" s="58">
        <f t="shared" si="1"/>
        <v>23.927650695000004</v>
      </c>
      <c r="N151" s="4" t="s">
        <v>254</v>
      </c>
      <c r="O151" s="4" t="s">
        <v>57</v>
      </c>
      <c r="P151" s="4" t="s">
        <v>58</v>
      </c>
      <c r="Q151" s="4">
        <f t="shared" si="2"/>
        <v>0.53000000000000003</v>
      </c>
      <c r="R151" s="58">
        <f t="shared" si="3"/>
        <v>18787.636842000004</v>
      </c>
      <c r="S151" s="58">
        <f t="shared" si="4"/>
        <v>53.172557100000006</v>
      </c>
      <c r="T151" s="58">
        <f t="shared" si="5"/>
        <v>15951.767130000002</v>
      </c>
      <c r="U151" s="14" t="s">
        <v>255</v>
      </c>
      <c r="V151" s="4"/>
      <c r="W151" s="62">
        <v>42297</v>
      </c>
      <c r="X151" s="62">
        <v>42306</v>
      </c>
    </row>
    <row r="152">
      <c r="A152" s="4" t="s">
        <v>271</v>
      </c>
      <c r="B152" s="14" t="s">
        <v>250</v>
      </c>
      <c r="C152" s="4" t="s">
        <v>287</v>
      </c>
      <c r="D152" s="14" t="s">
        <v>288</v>
      </c>
      <c r="E152" s="62">
        <v>42328</v>
      </c>
      <c r="F152" s="14"/>
      <c r="G152" s="58">
        <v>8792099.7899999991</v>
      </c>
      <c r="H152" s="58">
        <v>175841.99579999998</v>
      </c>
      <c r="I152" s="4" t="s">
        <v>266</v>
      </c>
      <c r="J152" s="63">
        <v>0.0015</v>
      </c>
      <c r="K152" s="4">
        <v>0.45000000000000001</v>
      </c>
      <c r="L152" s="58">
        <f t="shared" si="0"/>
        <v>5934.6673582499998</v>
      </c>
      <c r="M152" s="58">
        <f t="shared" si="1"/>
        <v>118.69334716499999</v>
      </c>
      <c r="N152" s="4" t="s">
        <v>254</v>
      </c>
      <c r="O152" s="4" t="s">
        <v>57</v>
      </c>
      <c r="P152" s="4" t="s">
        <v>58</v>
      </c>
      <c r="Q152" s="4">
        <f t="shared" si="2"/>
        <v>0.080000000000000002</v>
      </c>
      <c r="R152" s="58">
        <f t="shared" si="3"/>
        <v>14067.359663999998</v>
      </c>
      <c r="S152" s="58">
        <f t="shared" si="4"/>
        <v>263.76299369999998</v>
      </c>
      <c r="T152" s="58">
        <f t="shared" si="5"/>
        <v>79128.898109999995</v>
      </c>
      <c r="U152" s="14" t="s">
        <v>255</v>
      </c>
      <c r="V152" s="4"/>
      <c r="W152" s="62">
        <v>42297</v>
      </c>
      <c r="X152" s="62">
        <v>42306</v>
      </c>
    </row>
    <row r="153">
      <c r="A153" s="4" t="s">
        <v>271</v>
      </c>
      <c r="B153" s="14" t="s">
        <v>250</v>
      </c>
      <c r="C153" s="4" t="s">
        <v>287</v>
      </c>
      <c r="D153" s="14" t="s">
        <v>288</v>
      </c>
      <c r="E153" s="62">
        <v>42320</v>
      </c>
      <c r="F153" s="14"/>
      <c r="G153" s="58">
        <v>875744.97999999998</v>
      </c>
      <c r="H153" s="58">
        <v>17514.899600000001</v>
      </c>
      <c r="I153" s="4" t="s">
        <v>266</v>
      </c>
      <c r="J153" s="63">
        <v>0.0015</v>
      </c>
      <c r="K153" s="4">
        <v>0.45000000000000001</v>
      </c>
      <c r="L153" s="58">
        <f t="shared" si="0"/>
        <v>591.12786149999999</v>
      </c>
      <c r="M153" s="58">
        <f t="shared" si="1"/>
        <v>11.822557230000001</v>
      </c>
      <c r="N153" s="4" t="s">
        <v>254</v>
      </c>
      <c r="O153" s="4" t="s">
        <v>57</v>
      </c>
      <c r="P153" s="4" t="s">
        <v>58</v>
      </c>
      <c r="Q153" s="4">
        <f t="shared" si="2"/>
        <v>0.059999999999999998</v>
      </c>
      <c r="R153" s="58">
        <f t="shared" si="3"/>
        <v>1050.8939760000001</v>
      </c>
      <c r="S153" s="58">
        <f t="shared" si="4"/>
        <v>26.272349400000003</v>
      </c>
      <c r="T153" s="58">
        <f t="shared" si="5"/>
        <v>7881.7048200000008</v>
      </c>
      <c r="U153" s="14" t="s">
        <v>255</v>
      </c>
      <c r="V153" s="4"/>
      <c r="W153" s="62">
        <v>42297</v>
      </c>
      <c r="X153" s="62">
        <v>42306</v>
      </c>
    </row>
    <row r="154">
      <c r="A154" s="4" t="s">
        <v>295</v>
      </c>
      <c r="B154" s="14" t="s">
        <v>261</v>
      </c>
      <c r="C154" s="4" t="s">
        <v>60</v>
      </c>
      <c r="D154" s="14" t="s">
        <v>296</v>
      </c>
      <c r="E154" s="62">
        <v>42331</v>
      </c>
      <c r="F154" s="14">
        <v>1</v>
      </c>
      <c r="G154" s="58">
        <v>502320</v>
      </c>
      <c r="H154" s="58">
        <v>502320</v>
      </c>
      <c r="I154" s="4" t="s">
        <v>253</v>
      </c>
      <c r="J154" s="63">
        <v>0.0060000000000000001</v>
      </c>
      <c r="K154" s="4">
        <v>0.45000000000000001</v>
      </c>
      <c r="L154" s="58">
        <f t="shared" si="0"/>
        <v>1356.2640000000001</v>
      </c>
      <c r="M154" s="58">
        <f t="shared" si="1"/>
        <v>1356.2640000000001</v>
      </c>
      <c r="N154" s="4" t="s">
        <v>263</v>
      </c>
      <c r="O154" s="4" t="s">
        <v>59</v>
      </c>
      <c r="P154" s="4" t="s">
        <v>60</v>
      </c>
      <c r="Q154" s="4">
        <f t="shared" si="2"/>
        <v>0.089999999999999997</v>
      </c>
      <c r="R154" s="58">
        <f t="shared" si="3"/>
        <v>45208.799999999996</v>
      </c>
      <c r="S154" s="58">
        <f t="shared" si="4"/>
        <v>3013.9200000000001</v>
      </c>
      <c r="T154" s="58">
        <f t="shared" si="5"/>
        <v>226044</v>
      </c>
      <c r="U154" s="14" t="s">
        <v>255</v>
      </c>
      <c r="V154" s="4"/>
      <c r="W154" s="62">
        <v>42297</v>
      </c>
      <c r="X154" s="62">
        <v>42306</v>
      </c>
    </row>
    <row r="155">
      <c r="A155" s="4" t="s">
        <v>295</v>
      </c>
      <c r="B155" s="14" t="s">
        <v>261</v>
      </c>
      <c r="C155" s="4" t="s">
        <v>60</v>
      </c>
      <c r="D155" s="14" t="s">
        <v>296</v>
      </c>
      <c r="E155" s="62">
        <v>42303</v>
      </c>
      <c r="F155" s="14">
        <v>1</v>
      </c>
      <c r="G155" s="58">
        <v>502233.69</v>
      </c>
      <c r="H155" s="58">
        <v>502233.69</v>
      </c>
      <c r="I155" s="4" t="s">
        <v>253</v>
      </c>
      <c r="J155" s="63">
        <v>0.0060000000000000001</v>
      </c>
      <c r="K155" s="4">
        <v>0.45000000000000001</v>
      </c>
      <c r="L155" s="58">
        <f t="shared" si="0"/>
        <v>1356.0309630000002</v>
      </c>
      <c r="M155" s="58">
        <f t="shared" si="1"/>
        <v>1356.0309630000002</v>
      </c>
      <c r="N155" s="4" t="s">
        <v>263</v>
      </c>
      <c r="O155" s="4" t="s">
        <v>59</v>
      </c>
      <c r="P155" s="4" t="s">
        <v>60</v>
      </c>
      <c r="Q155" s="4">
        <f t="shared" si="2"/>
        <v>0.02</v>
      </c>
      <c r="R155" s="58">
        <f t="shared" si="3"/>
        <v>10044.673800000001</v>
      </c>
      <c r="S155" s="58">
        <f t="shared" si="4"/>
        <v>3013.4021400000001</v>
      </c>
      <c r="T155" s="58">
        <f t="shared" si="5"/>
        <v>226005.1605</v>
      </c>
      <c r="U155" s="14" t="s">
        <v>255</v>
      </c>
      <c r="V155" s="4"/>
      <c r="W155" s="62">
        <v>42297</v>
      </c>
      <c r="X155" s="62">
        <v>42306</v>
      </c>
    </row>
    <row r="156">
      <c r="A156" s="4" t="s">
        <v>200</v>
      </c>
      <c r="B156" s="14" t="s">
        <v>250</v>
      </c>
      <c r="C156" s="4" t="s">
        <v>62</v>
      </c>
      <c r="D156" s="14" t="s">
        <v>297</v>
      </c>
      <c r="E156" s="62">
        <v>43237</v>
      </c>
      <c r="F156" s="14">
        <v>3</v>
      </c>
      <c r="G156" s="58">
        <v>5529571.9199999999</v>
      </c>
      <c r="H156" s="58">
        <v>5529571.9199999999</v>
      </c>
      <c r="I156" s="4" t="s">
        <v>253</v>
      </c>
      <c r="J156" s="63">
        <v>0.0015</v>
      </c>
      <c r="K156" s="4">
        <v>0.45000000000000001</v>
      </c>
      <c r="L156" s="58">
        <f t="shared" si="0"/>
        <v>3732.4610459999999</v>
      </c>
      <c r="M156" s="58">
        <f t="shared" si="1"/>
        <v>3732.4610459999999</v>
      </c>
      <c r="N156" s="4" t="s">
        <v>254</v>
      </c>
      <c r="O156" s="4" t="s">
        <v>61</v>
      </c>
      <c r="P156" s="4" t="s">
        <v>62</v>
      </c>
      <c r="Q156" s="4">
        <f t="shared" si="2"/>
        <v>2.5699999999999998</v>
      </c>
      <c r="R156" s="58">
        <f t="shared" si="3"/>
        <v>14210999.834399998</v>
      </c>
      <c r="S156" s="58">
        <f t="shared" si="4"/>
        <v>8294.3578799999996</v>
      </c>
      <c r="T156" s="58">
        <f t="shared" si="5"/>
        <v>2488307.3640000001</v>
      </c>
      <c r="U156" s="14" t="s">
        <v>255</v>
      </c>
      <c r="V156" s="4"/>
      <c r="W156" s="62">
        <v>42297</v>
      </c>
      <c r="X156" s="62">
        <v>42306</v>
      </c>
    </row>
    <row r="157">
      <c r="A157" s="4" t="s">
        <v>298</v>
      </c>
      <c r="B157" s="14" t="s">
        <v>264</v>
      </c>
      <c r="C157" s="4" t="s">
        <v>64</v>
      </c>
      <c r="D157" s="14" t="s">
        <v>299</v>
      </c>
      <c r="E157" s="62">
        <v>42319</v>
      </c>
      <c r="F157" s="14">
        <v>1</v>
      </c>
      <c r="G157" s="58">
        <v>45965.879999999997</v>
      </c>
      <c r="H157" s="58">
        <v>45965.879999999997</v>
      </c>
      <c r="I157" s="4" t="s">
        <v>253</v>
      </c>
      <c r="J157" s="63">
        <v>0.002</v>
      </c>
      <c r="K157" s="4">
        <v>0.45000000000000001</v>
      </c>
      <c r="L157" s="58">
        <f t="shared" si="0"/>
        <v>41.369292000000002</v>
      </c>
      <c r="M157" s="58">
        <f t="shared" si="1"/>
        <v>41.369292000000002</v>
      </c>
      <c r="N157" s="4" t="s">
        <v>267</v>
      </c>
      <c r="O157" s="4" t="s">
        <v>63</v>
      </c>
      <c r="P157" s="4" t="s">
        <v>64</v>
      </c>
      <c r="Q157" s="4">
        <f t="shared" si="2"/>
        <v>0.059999999999999998</v>
      </c>
      <c r="R157" s="58">
        <f t="shared" si="3"/>
        <v>2757.9527999999996</v>
      </c>
      <c r="S157" s="58">
        <f t="shared" si="4"/>
        <v>91.931759999999997</v>
      </c>
      <c r="T157" s="58">
        <f t="shared" si="5"/>
        <v>20684.646000000001</v>
      </c>
      <c r="U157" s="14" t="s">
        <v>255</v>
      </c>
      <c r="V157" s="4"/>
      <c r="W157" s="62">
        <v>42297</v>
      </c>
      <c r="X157" s="62">
        <v>42306</v>
      </c>
    </row>
    <row r="158">
      <c r="A158" s="4" t="s">
        <v>271</v>
      </c>
      <c r="B158" s="14" t="s">
        <v>250</v>
      </c>
      <c r="C158" s="4" t="s">
        <v>300</v>
      </c>
      <c r="D158" s="14" t="s">
        <v>301</v>
      </c>
      <c r="E158" s="62">
        <v>42326</v>
      </c>
      <c r="F158" s="14"/>
      <c r="G158" s="58">
        <v>2807888.6600000001</v>
      </c>
      <c r="H158" s="58">
        <v>56157.773200000003</v>
      </c>
      <c r="I158" s="4" t="s">
        <v>266</v>
      </c>
      <c r="J158" s="63">
        <v>0.0015</v>
      </c>
      <c r="K158" s="4">
        <v>0.45000000000000001</v>
      </c>
      <c r="L158" s="58">
        <f t="shared" si="0"/>
        <v>1895.3248455</v>
      </c>
      <c r="M158" s="58">
        <f t="shared" si="1"/>
        <v>37.906496910000008</v>
      </c>
      <c r="N158" s="4" t="s">
        <v>254</v>
      </c>
      <c r="O158" s="4" t="s">
        <v>65</v>
      </c>
      <c r="P158" s="4" t="s">
        <v>66</v>
      </c>
      <c r="Q158" s="4">
        <f t="shared" si="2"/>
        <v>0.080000000000000002</v>
      </c>
      <c r="R158" s="58">
        <f t="shared" si="3"/>
        <v>4492.6218560000007</v>
      </c>
      <c r="S158" s="58">
        <f t="shared" si="4"/>
        <v>84.236659800000012</v>
      </c>
      <c r="T158" s="58">
        <f t="shared" si="5"/>
        <v>25270.997940000001</v>
      </c>
      <c r="U158" s="14" t="s">
        <v>255</v>
      </c>
      <c r="V158" s="4"/>
      <c r="W158" s="62">
        <v>42297</v>
      </c>
      <c r="X158" s="62">
        <v>42306</v>
      </c>
    </row>
    <row r="159">
      <c r="A159" s="4" t="s">
        <v>271</v>
      </c>
      <c r="B159" s="14" t="s">
        <v>250</v>
      </c>
      <c r="C159" s="4" t="s">
        <v>300</v>
      </c>
      <c r="D159" s="14" t="s">
        <v>301</v>
      </c>
      <c r="E159" s="62">
        <v>42397</v>
      </c>
      <c r="F159" s="14"/>
      <c r="G159" s="58">
        <v>26523908.52</v>
      </c>
      <c r="H159" s="58">
        <v>1326195.426</v>
      </c>
      <c r="I159" s="4" t="s">
        <v>266</v>
      </c>
      <c r="J159" s="63">
        <v>0.0015</v>
      </c>
      <c r="K159" s="4">
        <v>0.45000000000000001</v>
      </c>
      <c r="L159" s="58">
        <f t="shared" si="0"/>
        <v>17903.638251</v>
      </c>
      <c r="M159" s="58">
        <f t="shared" si="1"/>
        <v>895.18191255000011</v>
      </c>
      <c r="N159" s="4" t="s">
        <v>254</v>
      </c>
      <c r="O159" s="4" t="s">
        <v>65</v>
      </c>
      <c r="P159" s="4" t="s">
        <v>66</v>
      </c>
      <c r="Q159" s="4">
        <f t="shared" si="2"/>
        <v>0.27000000000000002</v>
      </c>
      <c r="R159" s="58">
        <f t="shared" si="3"/>
        <v>358072.76501999999</v>
      </c>
      <c r="S159" s="58">
        <f t="shared" si="4"/>
        <v>1989.2931390000001</v>
      </c>
      <c r="T159" s="58">
        <f t="shared" si="5"/>
        <v>596787.94169999997</v>
      </c>
      <c r="U159" s="14" t="s">
        <v>255</v>
      </c>
      <c r="V159" s="4"/>
      <c r="W159" s="62">
        <v>42297</v>
      </c>
      <c r="X159" s="62">
        <v>42306</v>
      </c>
    </row>
    <row r="160">
      <c r="A160" s="4" t="s">
        <v>271</v>
      </c>
      <c r="B160" s="14" t="s">
        <v>250</v>
      </c>
      <c r="C160" s="4" t="s">
        <v>300</v>
      </c>
      <c r="D160" s="14" t="s">
        <v>301</v>
      </c>
      <c r="E160" s="62">
        <v>42521</v>
      </c>
      <c r="F160" s="14"/>
      <c r="G160" s="58">
        <v>4521344.4199999999</v>
      </c>
      <c r="H160" s="58">
        <v>90426.888399999996</v>
      </c>
      <c r="I160" s="4" t="s">
        <v>266</v>
      </c>
      <c r="J160" s="63">
        <v>0.0015</v>
      </c>
      <c r="K160" s="4">
        <v>0.45000000000000001</v>
      </c>
      <c r="L160" s="58">
        <f t="shared" si="0"/>
        <v>3051.9074835000001</v>
      </c>
      <c r="M160" s="58">
        <f t="shared" si="1"/>
        <v>61.038149669999996</v>
      </c>
      <c r="N160" s="4" t="s">
        <v>254</v>
      </c>
      <c r="O160" s="4" t="s">
        <v>65</v>
      </c>
      <c r="P160" s="4" t="s">
        <v>66</v>
      </c>
      <c r="Q160" s="4">
        <f t="shared" si="2"/>
        <v>0.60999999999999999</v>
      </c>
      <c r="R160" s="58">
        <f t="shared" si="3"/>
        <v>55160.401923999998</v>
      </c>
      <c r="S160" s="58">
        <f t="shared" si="4"/>
        <v>135.64033259999999</v>
      </c>
      <c r="T160" s="58">
        <f t="shared" si="5"/>
        <v>40692.099779999997</v>
      </c>
      <c r="U160" s="14" t="s">
        <v>255</v>
      </c>
      <c r="V160" s="4"/>
      <c r="W160" s="62">
        <v>42297</v>
      </c>
      <c r="X160" s="62">
        <v>42306</v>
      </c>
    </row>
    <row r="161">
      <c r="A161" s="4" t="s">
        <v>271</v>
      </c>
      <c r="B161" s="14" t="s">
        <v>250</v>
      </c>
      <c r="C161" s="4" t="s">
        <v>300</v>
      </c>
      <c r="D161" s="14" t="s">
        <v>301</v>
      </c>
      <c r="E161" s="62">
        <v>42521</v>
      </c>
      <c r="F161" s="14"/>
      <c r="G161" s="58">
        <v>4520928.6200000001</v>
      </c>
      <c r="H161" s="58">
        <v>90418.572400000005</v>
      </c>
      <c r="I161" s="4" t="s">
        <v>266</v>
      </c>
      <c r="J161" s="63">
        <v>0.0015</v>
      </c>
      <c r="K161" s="4">
        <v>0.45000000000000001</v>
      </c>
      <c r="L161" s="58">
        <f t="shared" si="0"/>
        <v>3051.6268184999999</v>
      </c>
      <c r="M161" s="58">
        <f t="shared" si="1"/>
        <v>61.032536370000003</v>
      </c>
      <c r="N161" s="4" t="s">
        <v>254</v>
      </c>
      <c r="O161" s="4" t="s">
        <v>65</v>
      </c>
      <c r="P161" s="4" t="s">
        <v>66</v>
      </c>
      <c r="Q161" s="4">
        <f t="shared" si="2"/>
        <v>0.60999999999999999</v>
      </c>
      <c r="R161" s="58">
        <f t="shared" si="3"/>
        <v>55155.329164000002</v>
      </c>
      <c r="S161" s="58">
        <f t="shared" si="4"/>
        <v>135.6278586</v>
      </c>
      <c r="T161" s="58">
        <f t="shared" si="5"/>
        <v>40688.357580000004</v>
      </c>
      <c r="U161" s="14" t="s">
        <v>255</v>
      </c>
      <c r="V161" s="4"/>
      <c r="W161" s="62">
        <v>42297</v>
      </c>
      <c r="X161" s="62">
        <v>42306</v>
      </c>
    </row>
    <row r="162">
      <c r="A162" s="4" t="s">
        <v>271</v>
      </c>
      <c r="B162" s="14" t="s">
        <v>250</v>
      </c>
      <c r="C162" s="4" t="s">
        <v>300</v>
      </c>
      <c r="D162" s="14" t="s">
        <v>301</v>
      </c>
      <c r="E162" s="62">
        <v>42381</v>
      </c>
      <c r="F162" s="14"/>
      <c r="G162" s="58">
        <v>887595.29000000004</v>
      </c>
      <c r="H162" s="58">
        <v>17751.9058</v>
      </c>
      <c r="I162" s="4" t="s">
        <v>266</v>
      </c>
      <c r="J162" s="63">
        <v>0.0015</v>
      </c>
      <c r="K162" s="4">
        <v>0.45000000000000001</v>
      </c>
      <c r="L162" s="58">
        <f t="shared" si="0"/>
        <v>599.12682075000009</v>
      </c>
      <c r="M162" s="58">
        <f t="shared" si="1"/>
        <v>11.982536415</v>
      </c>
      <c r="N162" s="4" t="s">
        <v>254</v>
      </c>
      <c r="O162" s="4" t="s">
        <v>65</v>
      </c>
      <c r="P162" s="4" t="s">
        <v>66</v>
      </c>
      <c r="Q162" s="4">
        <f t="shared" si="2"/>
        <v>0.23000000000000001</v>
      </c>
      <c r="R162" s="58">
        <f t="shared" si="3"/>
        <v>4082.9383340000004</v>
      </c>
      <c r="S162" s="58">
        <f t="shared" si="4"/>
        <v>26.627858700000001</v>
      </c>
      <c r="T162" s="58">
        <f t="shared" si="5"/>
        <v>7988.35761</v>
      </c>
      <c r="U162" s="14" t="s">
        <v>255</v>
      </c>
      <c r="V162" s="4"/>
      <c r="W162" s="62">
        <v>42297</v>
      </c>
      <c r="X162" s="62">
        <v>42306</v>
      </c>
    </row>
    <row r="163">
      <c r="A163" s="4" t="s">
        <v>271</v>
      </c>
      <c r="B163" s="14" t="s">
        <v>250</v>
      </c>
      <c r="C163" s="4" t="s">
        <v>300</v>
      </c>
      <c r="D163" s="14" t="s">
        <v>301</v>
      </c>
      <c r="E163" s="62">
        <v>42404</v>
      </c>
      <c r="F163" s="14"/>
      <c r="G163" s="58">
        <v>16600000</v>
      </c>
      <c r="H163" s="58">
        <v>332000</v>
      </c>
      <c r="I163" s="4" t="s">
        <v>266</v>
      </c>
      <c r="J163" s="63">
        <v>0.0015</v>
      </c>
      <c r="K163" s="4">
        <v>0.45000000000000001</v>
      </c>
      <c r="L163" s="58">
        <f t="shared" si="0"/>
        <v>11205</v>
      </c>
      <c r="M163" s="58">
        <f t="shared" si="1"/>
        <v>224.09999999999999</v>
      </c>
      <c r="N163" s="4" t="s">
        <v>254</v>
      </c>
      <c r="O163" s="4" t="s">
        <v>65</v>
      </c>
      <c r="P163" s="4" t="s">
        <v>66</v>
      </c>
      <c r="Q163" s="4">
        <f t="shared" si="2"/>
        <v>0.28999999999999998</v>
      </c>
      <c r="R163" s="58">
        <f t="shared" si="3"/>
        <v>96280</v>
      </c>
      <c r="S163" s="58">
        <f t="shared" si="4"/>
        <v>498</v>
      </c>
      <c r="T163" s="58">
        <f t="shared" si="5"/>
        <v>149400</v>
      </c>
      <c r="U163" s="14" t="s">
        <v>255</v>
      </c>
      <c r="V163" s="4"/>
      <c r="W163" s="62">
        <v>42297</v>
      </c>
      <c r="X163" s="62">
        <v>42306</v>
      </c>
    </row>
    <row r="164">
      <c r="A164" s="4" t="s">
        <v>271</v>
      </c>
      <c r="B164" s="14" t="s">
        <v>250</v>
      </c>
      <c r="C164" s="4" t="s">
        <v>300</v>
      </c>
      <c r="D164" s="14" t="s">
        <v>301</v>
      </c>
      <c r="E164" s="62">
        <v>42403</v>
      </c>
      <c r="F164" s="14"/>
      <c r="G164" s="58">
        <v>8797395.9700000007</v>
      </c>
      <c r="H164" s="58">
        <v>175947.91940000001</v>
      </c>
      <c r="I164" s="4" t="s">
        <v>266</v>
      </c>
      <c r="J164" s="63">
        <v>0.0015</v>
      </c>
      <c r="K164" s="4">
        <v>0.45000000000000001</v>
      </c>
      <c r="L164" s="58">
        <f t="shared" si="0"/>
        <v>5938.2422797500012</v>
      </c>
      <c r="M164" s="58">
        <f t="shared" si="1"/>
        <v>118.76484559500001</v>
      </c>
      <c r="N164" s="4" t="s">
        <v>254</v>
      </c>
      <c r="O164" s="4" t="s">
        <v>65</v>
      </c>
      <c r="P164" s="4" t="s">
        <v>66</v>
      </c>
      <c r="Q164" s="4">
        <f t="shared" si="2"/>
        <v>0.28999999999999998</v>
      </c>
      <c r="R164" s="58">
        <f t="shared" si="3"/>
        <v>51024.896626000002</v>
      </c>
      <c r="S164" s="58">
        <f t="shared" si="4"/>
        <v>263.92187910000001</v>
      </c>
      <c r="T164" s="58">
        <f t="shared" si="5"/>
        <v>79176.563730000009</v>
      </c>
      <c r="U164" s="14" t="s">
        <v>255</v>
      </c>
      <c r="V164" s="4"/>
      <c r="W164" s="62">
        <v>42297</v>
      </c>
      <c r="X164" s="62">
        <v>42306</v>
      </c>
    </row>
    <row r="165">
      <c r="A165" s="4" t="s">
        <v>271</v>
      </c>
      <c r="B165" s="14" t="s">
        <v>250</v>
      </c>
      <c r="C165" s="4" t="s">
        <v>300</v>
      </c>
      <c r="D165" s="14" t="s">
        <v>301</v>
      </c>
      <c r="E165" s="62">
        <v>42354</v>
      </c>
      <c r="F165" s="14"/>
      <c r="G165" s="58">
        <v>13380457.380000001</v>
      </c>
      <c r="H165" s="58">
        <v>267609.14760000003</v>
      </c>
      <c r="I165" s="4" t="s">
        <v>266</v>
      </c>
      <c r="J165" s="63">
        <v>0.0015</v>
      </c>
      <c r="K165" s="4">
        <v>0.45000000000000001</v>
      </c>
      <c r="L165" s="58">
        <f t="shared" si="0"/>
        <v>9031.8087315000012</v>
      </c>
      <c r="M165" s="58">
        <f t="shared" si="1"/>
        <v>180.63617463000003</v>
      </c>
      <c r="N165" s="4" t="s">
        <v>254</v>
      </c>
      <c r="O165" s="4" t="s">
        <v>65</v>
      </c>
      <c r="P165" s="4" t="s">
        <v>66</v>
      </c>
      <c r="Q165" s="4">
        <f t="shared" si="2"/>
        <v>0.16</v>
      </c>
      <c r="R165" s="58">
        <f t="shared" si="3"/>
        <v>42817.463616000008</v>
      </c>
      <c r="S165" s="58">
        <f t="shared" si="4"/>
        <v>401.41372140000004</v>
      </c>
      <c r="T165" s="58">
        <f t="shared" si="5"/>
        <v>120424.11642000002</v>
      </c>
      <c r="U165" s="14" t="s">
        <v>255</v>
      </c>
      <c r="V165" s="4"/>
      <c r="W165" s="62">
        <v>42297</v>
      </c>
      <c r="X165" s="62">
        <v>42306</v>
      </c>
    </row>
    <row r="166">
      <c r="A166" s="4" t="s">
        <v>271</v>
      </c>
      <c r="B166" s="14" t="s">
        <v>250</v>
      </c>
      <c r="C166" s="4" t="s">
        <v>300</v>
      </c>
      <c r="D166" s="14" t="s">
        <v>301</v>
      </c>
      <c r="E166" s="62">
        <v>42356</v>
      </c>
      <c r="F166" s="14"/>
      <c r="G166" s="58">
        <v>13382952.18</v>
      </c>
      <c r="H166" s="58">
        <v>267659.04359999998</v>
      </c>
      <c r="I166" s="4" t="s">
        <v>266</v>
      </c>
      <c r="J166" s="63">
        <v>0.0015</v>
      </c>
      <c r="K166" s="4">
        <v>0.45000000000000001</v>
      </c>
      <c r="L166" s="58">
        <f t="shared" si="0"/>
        <v>9033.4927215000007</v>
      </c>
      <c r="M166" s="58">
        <f t="shared" si="1"/>
        <v>180.66985442999999</v>
      </c>
      <c r="N166" s="4" t="s">
        <v>254</v>
      </c>
      <c r="O166" s="4" t="s">
        <v>65</v>
      </c>
      <c r="P166" s="4" t="s">
        <v>66</v>
      </c>
      <c r="Q166" s="4">
        <f t="shared" si="2"/>
        <v>0.16</v>
      </c>
      <c r="R166" s="58">
        <f t="shared" si="3"/>
        <v>42825.446975999999</v>
      </c>
      <c r="S166" s="58">
        <f t="shared" si="4"/>
        <v>401.48856539999997</v>
      </c>
      <c r="T166" s="58">
        <f t="shared" si="5"/>
        <v>120446.56962</v>
      </c>
      <c r="U166" s="14" t="s">
        <v>255</v>
      </c>
      <c r="V166" s="4"/>
      <c r="W166" s="62">
        <v>42297</v>
      </c>
      <c r="X166" s="62">
        <v>42306</v>
      </c>
    </row>
    <row r="167">
      <c r="A167" s="4" t="s">
        <v>271</v>
      </c>
      <c r="B167" s="14" t="s">
        <v>250</v>
      </c>
      <c r="C167" s="4" t="s">
        <v>300</v>
      </c>
      <c r="D167" s="14" t="s">
        <v>301</v>
      </c>
      <c r="E167" s="62">
        <v>42303</v>
      </c>
      <c r="F167" s="14"/>
      <c r="G167" s="58">
        <v>8891799.0299999993</v>
      </c>
      <c r="H167" s="58">
        <v>177835.98059999998</v>
      </c>
      <c r="I167" s="4" t="s">
        <v>266</v>
      </c>
      <c r="J167" s="63">
        <v>0.0015</v>
      </c>
      <c r="K167" s="4">
        <v>0.45000000000000001</v>
      </c>
      <c r="L167" s="58">
        <f t="shared" si="0"/>
        <v>6001.9643452499995</v>
      </c>
      <c r="M167" s="58">
        <f t="shared" si="1"/>
        <v>120.03928690499998</v>
      </c>
      <c r="N167" s="4" t="s">
        <v>254</v>
      </c>
      <c r="O167" s="4" t="s">
        <v>65</v>
      </c>
      <c r="P167" s="4" t="s">
        <v>66</v>
      </c>
      <c r="Q167" s="4">
        <f t="shared" si="2"/>
        <v>0.02</v>
      </c>
      <c r="R167" s="58">
        <f t="shared" si="3"/>
        <v>3556.7196119999999</v>
      </c>
      <c r="S167" s="58">
        <f t="shared" si="4"/>
        <v>266.75397089999996</v>
      </c>
      <c r="T167" s="58">
        <f t="shared" si="5"/>
        <v>80026.191269999996</v>
      </c>
      <c r="U167" s="14" t="s">
        <v>255</v>
      </c>
      <c r="V167" s="4"/>
      <c r="W167" s="62">
        <v>42297</v>
      </c>
      <c r="X167" s="62">
        <v>42306</v>
      </c>
    </row>
    <row r="168">
      <c r="A168" s="4" t="s">
        <v>271</v>
      </c>
      <c r="B168" s="14" t="s">
        <v>250</v>
      </c>
      <c r="C168" s="4" t="s">
        <v>300</v>
      </c>
      <c r="D168" s="14" t="s">
        <v>301</v>
      </c>
      <c r="E168" s="62">
        <v>42303</v>
      </c>
      <c r="F168" s="14"/>
      <c r="G168" s="58">
        <v>20000000</v>
      </c>
      <c r="H168" s="58">
        <v>400000</v>
      </c>
      <c r="I168" s="4" t="s">
        <v>266</v>
      </c>
      <c r="J168" s="63">
        <v>0.0015</v>
      </c>
      <c r="K168" s="4">
        <v>0.45000000000000001</v>
      </c>
      <c r="L168" s="58">
        <f t="shared" si="0"/>
        <v>13500</v>
      </c>
      <c r="M168" s="58">
        <f t="shared" si="1"/>
        <v>270</v>
      </c>
      <c r="N168" s="4" t="s">
        <v>254</v>
      </c>
      <c r="O168" s="4" t="s">
        <v>65</v>
      </c>
      <c r="P168" s="4" t="s">
        <v>66</v>
      </c>
      <c r="Q168" s="4">
        <f t="shared" si="2"/>
        <v>0.02</v>
      </c>
      <c r="R168" s="58">
        <f t="shared" si="3"/>
        <v>8000</v>
      </c>
      <c r="S168" s="58">
        <f t="shared" si="4"/>
        <v>600</v>
      </c>
      <c r="T168" s="58">
        <f t="shared" si="5"/>
        <v>180000</v>
      </c>
      <c r="U168" s="14" t="s">
        <v>255</v>
      </c>
      <c r="V168" s="4"/>
      <c r="W168" s="62">
        <v>42297</v>
      </c>
      <c r="X168" s="62">
        <v>42306</v>
      </c>
    </row>
    <row r="169">
      <c r="A169" s="4" t="s">
        <v>271</v>
      </c>
      <c r="B169" s="14" t="s">
        <v>250</v>
      </c>
      <c r="C169" s="4" t="s">
        <v>300</v>
      </c>
      <c r="D169" s="14" t="s">
        <v>301</v>
      </c>
      <c r="E169" s="62">
        <v>42303</v>
      </c>
      <c r="F169" s="14"/>
      <c r="G169" s="58">
        <v>32000000</v>
      </c>
      <c r="H169" s="58">
        <v>640000</v>
      </c>
      <c r="I169" s="4" t="s">
        <v>266</v>
      </c>
      <c r="J169" s="63">
        <v>0.0015</v>
      </c>
      <c r="K169" s="4">
        <v>0.45000000000000001</v>
      </c>
      <c r="L169" s="58">
        <f t="shared" si="0"/>
        <v>21600</v>
      </c>
      <c r="M169" s="58">
        <f t="shared" si="1"/>
        <v>432</v>
      </c>
      <c r="N169" s="4" t="s">
        <v>254</v>
      </c>
      <c r="O169" s="4" t="s">
        <v>65</v>
      </c>
      <c r="P169" s="4" t="s">
        <v>66</v>
      </c>
      <c r="Q169" s="4">
        <f t="shared" si="2"/>
        <v>0.02</v>
      </c>
      <c r="R169" s="58">
        <f t="shared" si="3"/>
        <v>12800</v>
      </c>
      <c r="S169" s="58">
        <f t="shared" si="4"/>
        <v>960</v>
      </c>
      <c r="T169" s="58">
        <f t="shared" si="5"/>
        <v>288000</v>
      </c>
      <c r="U169" s="14" t="s">
        <v>255</v>
      </c>
      <c r="V169" s="4"/>
      <c r="W169" s="62">
        <v>42297</v>
      </c>
      <c r="X169" s="62">
        <v>42306</v>
      </c>
    </row>
    <row r="170">
      <c r="A170" s="4" t="s">
        <v>271</v>
      </c>
      <c r="B170" s="14" t="s">
        <v>250</v>
      </c>
      <c r="C170" s="4" t="s">
        <v>300</v>
      </c>
      <c r="D170" s="14" t="s">
        <v>301</v>
      </c>
      <c r="E170" s="62">
        <v>42353</v>
      </c>
      <c r="F170" s="14"/>
      <c r="G170" s="58">
        <v>17594791.940000001</v>
      </c>
      <c r="H170" s="58">
        <v>351895.83880000003</v>
      </c>
      <c r="I170" s="4" t="s">
        <v>266</v>
      </c>
      <c r="J170" s="63">
        <v>0.0015</v>
      </c>
      <c r="K170" s="4">
        <v>0.45000000000000001</v>
      </c>
      <c r="L170" s="58">
        <f t="shared" si="0"/>
        <v>11876.484559500002</v>
      </c>
      <c r="M170" s="58">
        <f t="shared" si="1"/>
        <v>237.52969119000002</v>
      </c>
      <c r="N170" s="4" t="s">
        <v>254</v>
      </c>
      <c r="O170" s="4" t="s">
        <v>65</v>
      </c>
      <c r="P170" s="4" t="s">
        <v>66</v>
      </c>
      <c r="Q170" s="4">
        <f t="shared" si="2"/>
        <v>0.14999999999999999</v>
      </c>
      <c r="R170" s="58">
        <f t="shared" si="3"/>
        <v>52784.375820000001</v>
      </c>
      <c r="S170" s="58">
        <f t="shared" si="4"/>
        <v>527.84375820000002</v>
      </c>
      <c r="T170" s="58">
        <f t="shared" si="5"/>
        <v>158353.12746000002</v>
      </c>
      <c r="U170" s="14" t="s">
        <v>255</v>
      </c>
      <c r="V170" s="4"/>
      <c r="W170" s="62">
        <v>42297</v>
      </c>
      <c r="X170" s="62">
        <v>42306</v>
      </c>
    </row>
    <row r="171">
      <c r="A171" s="4" t="s">
        <v>271</v>
      </c>
      <c r="B171" s="14" t="s">
        <v>250</v>
      </c>
      <c r="C171" s="4" t="s">
        <v>300</v>
      </c>
      <c r="D171" s="14" t="s">
        <v>301</v>
      </c>
      <c r="E171" s="62">
        <v>42303</v>
      </c>
      <c r="F171" s="14"/>
      <c r="G171" s="58">
        <v>68544822.730000004</v>
      </c>
      <c r="H171" s="58">
        <v>1370896.4546000001</v>
      </c>
      <c r="I171" s="4" t="s">
        <v>266</v>
      </c>
      <c r="J171" s="63">
        <v>0.0015</v>
      </c>
      <c r="K171" s="4">
        <v>0.45000000000000001</v>
      </c>
      <c r="L171" s="58">
        <f t="shared" si="0"/>
        <v>46267.755342750002</v>
      </c>
      <c r="M171" s="58">
        <f t="shared" si="1"/>
        <v>925.35510685500003</v>
      </c>
      <c r="N171" s="4" t="s">
        <v>254</v>
      </c>
      <c r="O171" s="4" t="s">
        <v>65</v>
      </c>
      <c r="P171" s="4" t="s">
        <v>66</v>
      </c>
      <c r="Q171" s="4">
        <f t="shared" si="2"/>
        <v>0.02</v>
      </c>
      <c r="R171" s="58">
        <f t="shared" si="3"/>
        <v>27417.929092000002</v>
      </c>
      <c r="S171" s="58">
        <f t="shared" si="4"/>
        <v>2056.3446819000001</v>
      </c>
      <c r="T171" s="58">
        <f t="shared" si="5"/>
        <v>616903.40457000001</v>
      </c>
      <c r="U171" s="14" t="s">
        <v>255</v>
      </c>
      <c r="V171" s="4"/>
      <c r="W171" s="62">
        <v>42297</v>
      </c>
      <c r="X171" s="62">
        <v>42306</v>
      </c>
    </row>
    <row r="172">
      <c r="A172" s="4" t="s">
        <v>271</v>
      </c>
      <c r="B172" s="14" t="s">
        <v>250</v>
      </c>
      <c r="C172" s="4" t="s">
        <v>300</v>
      </c>
      <c r="D172" s="14" t="s">
        <v>301</v>
      </c>
      <c r="E172" s="62">
        <v>42303</v>
      </c>
      <c r="F172" s="14"/>
      <c r="G172" s="58">
        <v>68544822.730000004</v>
      </c>
      <c r="H172" s="58">
        <v>1370896.4546000001</v>
      </c>
      <c r="I172" s="4" t="s">
        <v>266</v>
      </c>
      <c r="J172" s="63">
        <v>0.0015</v>
      </c>
      <c r="K172" s="4">
        <v>0.45000000000000001</v>
      </c>
      <c r="L172" s="58">
        <f t="shared" si="0"/>
        <v>46267.755342750002</v>
      </c>
      <c r="M172" s="58">
        <f t="shared" si="1"/>
        <v>925.35510685500003</v>
      </c>
      <c r="N172" s="4" t="s">
        <v>254</v>
      </c>
      <c r="O172" s="4" t="s">
        <v>65</v>
      </c>
      <c r="P172" s="4" t="s">
        <v>66</v>
      </c>
      <c r="Q172" s="4">
        <f t="shared" si="2"/>
        <v>0.02</v>
      </c>
      <c r="R172" s="58">
        <f t="shared" si="3"/>
        <v>27417.929092000002</v>
      </c>
      <c r="S172" s="58">
        <f t="shared" si="4"/>
        <v>2056.3446819000001</v>
      </c>
      <c r="T172" s="58">
        <f t="shared" si="5"/>
        <v>616903.40457000001</v>
      </c>
      <c r="U172" s="14" t="s">
        <v>255</v>
      </c>
      <c r="V172" s="4"/>
      <c r="W172" s="62">
        <v>42297</v>
      </c>
      <c r="X172" s="62">
        <v>42306</v>
      </c>
    </row>
    <row r="173">
      <c r="A173" s="4" t="s">
        <v>271</v>
      </c>
      <c r="B173" s="14" t="s">
        <v>250</v>
      </c>
      <c r="C173" s="4" t="s">
        <v>300</v>
      </c>
      <c r="D173" s="14" t="s">
        <v>301</v>
      </c>
      <c r="E173" s="62">
        <v>42674</v>
      </c>
      <c r="F173" s="14"/>
      <c r="G173" s="58">
        <v>15854469.85</v>
      </c>
      <c r="H173" s="58">
        <v>792723.49250000005</v>
      </c>
      <c r="I173" s="4" t="s">
        <v>266</v>
      </c>
      <c r="J173" s="63">
        <v>0.0015</v>
      </c>
      <c r="K173" s="4">
        <v>0.45000000000000001</v>
      </c>
      <c r="L173" s="58">
        <f t="shared" si="0"/>
        <v>10701.767148749999</v>
      </c>
      <c r="M173" s="58">
        <f t="shared" si="1"/>
        <v>535.08835743750012</v>
      </c>
      <c r="N173" s="4" t="s">
        <v>254</v>
      </c>
      <c r="O173" s="4" t="s">
        <v>65</v>
      </c>
      <c r="P173" s="4" t="s">
        <v>66</v>
      </c>
      <c r="Q173" s="4">
        <f t="shared" si="2"/>
        <v>1.03</v>
      </c>
      <c r="R173" s="58">
        <f t="shared" si="3"/>
        <v>816505.19727500004</v>
      </c>
      <c r="S173" s="58">
        <f t="shared" si="4"/>
        <v>1189.0852387500001</v>
      </c>
      <c r="T173" s="58">
        <f t="shared" si="5"/>
        <v>356725.57162500004</v>
      </c>
      <c r="U173" s="14" t="s">
        <v>255</v>
      </c>
      <c r="V173" s="4"/>
      <c r="W173" s="62">
        <v>42297</v>
      </c>
      <c r="X173" s="62">
        <v>42306</v>
      </c>
    </row>
    <row r="174">
      <c r="A174" s="4" t="s">
        <v>271</v>
      </c>
      <c r="B174" s="14" t="s">
        <v>250</v>
      </c>
      <c r="C174" s="4" t="s">
        <v>300</v>
      </c>
      <c r="D174" s="14" t="s">
        <v>301</v>
      </c>
      <c r="E174" s="62">
        <v>42307</v>
      </c>
      <c r="F174" s="14"/>
      <c r="G174" s="58">
        <v>8674982.6699999999</v>
      </c>
      <c r="H174" s="58">
        <v>173499.65340000001</v>
      </c>
      <c r="I174" s="4" t="s">
        <v>266</v>
      </c>
      <c r="J174" s="63">
        <v>0.0015</v>
      </c>
      <c r="K174" s="4">
        <v>0.45000000000000001</v>
      </c>
      <c r="L174" s="58">
        <f t="shared" si="0"/>
        <v>5855.6133022499998</v>
      </c>
      <c r="M174" s="58">
        <f t="shared" si="1"/>
        <v>117.11226604500001</v>
      </c>
      <c r="N174" s="4" t="s">
        <v>254</v>
      </c>
      <c r="O174" s="4" t="s">
        <v>65</v>
      </c>
      <c r="P174" s="4" t="s">
        <v>66</v>
      </c>
      <c r="Q174" s="4">
        <f t="shared" si="2"/>
        <v>0.029999999999999999</v>
      </c>
      <c r="R174" s="58">
        <f t="shared" si="3"/>
        <v>5204.9896020000006</v>
      </c>
      <c r="S174" s="58">
        <f t="shared" si="4"/>
        <v>260.24948010000003</v>
      </c>
      <c r="T174" s="58">
        <f t="shared" si="5"/>
        <v>78074.844030000007</v>
      </c>
      <c r="U174" s="14" t="s">
        <v>255</v>
      </c>
      <c r="V174" s="4"/>
      <c r="W174" s="62">
        <v>42297</v>
      </c>
      <c r="X174" s="62">
        <v>42306</v>
      </c>
    </row>
    <row r="175">
      <c r="A175" s="4" t="s">
        <v>271</v>
      </c>
      <c r="B175" s="14" t="s">
        <v>250</v>
      </c>
      <c r="C175" s="4" t="s">
        <v>300</v>
      </c>
      <c r="D175" s="14" t="s">
        <v>301</v>
      </c>
      <c r="E175" s="62">
        <v>42311</v>
      </c>
      <c r="F175" s="14"/>
      <c r="G175" s="58">
        <v>8687456.6899999995</v>
      </c>
      <c r="H175" s="58">
        <v>173749.13379999998</v>
      </c>
      <c r="I175" s="4" t="s">
        <v>266</v>
      </c>
      <c r="J175" s="63">
        <v>0.0015</v>
      </c>
      <c r="K175" s="4">
        <v>0.45000000000000001</v>
      </c>
      <c r="L175" s="58">
        <f t="shared" si="0"/>
        <v>5864.0332657499994</v>
      </c>
      <c r="M175" s="58">
        <f t="shared" si="1"/>
        <v>117.28066531499999</v>
      </c>
      <c r="N175" s="4" t="s">
        <v>254</v>
      </c>
      <c r="O175" s="4" t="s">
        <v>65</v>
      </c>
      <c r="P175" s="4" t="s">
        <v>66</v>
      </c>
      <c r="Q175" s="4">
        <f t="shared" si="2"/>
        <v>0.040000000000000001</v>
      </c>
      <c r="R175" s="58">
        <f t="shared" si="3"/>
        <v>6949.9653519999993</v>
      </c>
      <c r="S175" s="58">
        <f t="shared" si="4"/>
        <v>260.62370069999997</v>
      </c>
      <c r="T175" s="58">
        <f t="shared" si="5"/>
        <v>78187.110209999999</v>
      </c>
      <c r="U175" s="14" t="s">
        <v>255</v>
      </c>
      <c r="V175" s="4"/>
      <c r="W175" s="62">
        <v>42297</v>
      </c>
      <c r="X175" s="62">
        <v>42306</v>
      </c>
    </row>
    <row r="176">
      <c r="A176" s="4" t="s">
        <v>271</v>
      </c>
      <c r="B176" s="14" t="s">
        <v>250</v>
      </c>
      <c r="C176" s="4" t="s">
        <v>300</v>
      </c>
      <c r="D176" s="14" t="s">
        <v>301</v>
      </c>
      <c r="E176" s="62">
        <v>42373</v>
      </c>
      <c r="F176" s="14"/>
      <c r="G176" s="58">
        <v>17713929.309999999</v>
      </c>
      <c r="H176" s="58">
        <v>354278.58619999996</v>
      </c>
      <c r="I176" s="4" t="s">
        <v>266</v>
      </c>
      <c r="J176" s="63">
        <v>0.0015</v>
      </c>
      <c r="K176" s="4">
        <v>0.45000000000000001</v>
      </c>
      <c r="L176" s="58">
        <f t="shared" si="0"/>
        <v>11956.90228425</v>
      </c>
      <c r="M176" s="58">
        <f t="shared" si="1"/>
        <v>239.13804568500001</v>
      </c>
      <c r="N176" s="4" t="s">
        <v>254</v>
      </c>
      <c r="O176" s="4" t="s">
        <v>65</v>
      </c>
      <c r="P176" s="4" t="s">
        <v>66</v>
      </c>
      <c r="Q176" s="4">
        <f t="shared" si="2"/>
        <v>0.20999999999999999</v>
      </c>
      <c r="R176" s="58">
        <f t="shared" si="3"/>
        <v>74398.503101999988</v>
      </c>
      <c r="S176" s="58">
        <f t="shared" si="4"/>
        <v>531.41787929999998</v>
      </c>
      <c r="T176" s="58">
        <f t="shared" si="5"/>
        <v>159425.36378999997</v>
      </c>
      <c r="U176" s="14" t="s">
        <v>255</v>
      </c>
      <c r="V176" s="4"/>
      <c r="W176" s="62">
        <v>42297</v>
      </c>
      <c r="X176" s="62">
        <v>42306</v>
      </c>
    </row>
    <row r="177">
      <c r="A177" s="4" t="s">
        <v>271</v>
      </c>
      <c r="B177" s="14" t="s">
        <v>250</v>
      </c>
      <c r="C177" s="4" t="s">
        <v>300</v>
      </c>
      <c r="D177" s="14" t="s">
        <v>301</v>
      </c>
      <c r="E177" s="62">
        <v>42416</v>
      </c>
      <c r="F177" s="14"/>
      <c r="G177" s="58">
        <v>18474531.539999999</v>
      </c>
      <c r="H177" s="58">
        <v>369490.63079999998</v>
      </c>
      <c r="I177" s="4" t="s">
        <v>266</v>
      </c>
      <c r="J177" s="63">
        <v>0.0015</v>
      </c>
      <c r="K177" s="4">
        <v>0.45000000000000001</v>
      </c>
      <c r="L177" s="58">
        <f t="shared" si="0"/>
        <v>12470.308789499999</v>
      </c>
      <c r="M177" s="58">
        <f t="shared" si="1"/>
        <v>249.40617578999999</v>
      </c>
      <c r="N177" s="4" t="s">
        <v>254</v>
      </c>
      <c r="O177" s="4" t="s">
        <v>65</v>
      </c>
      <c r="P177" s="4" t="s">
        <v>66</v>
      </c>
      <c r="Q177" s="4">
        <f t="shared" si="2"/>
        <v>0.33000000000000002</v>
      </c>
      <c r="R177" s="58">
        <f t="shared" si="3"/>
        <v>121931.90816400001</v>
      </c>
      <c r="S177" s="58">
        <f t="shared" si="4"/>
        <v>554.23594619999994</v>
      </c>
      <c r="T177" s="58">
        <f t="shared" si="5"/>
        <v>166270.78386</v>
      </c>
      <c r="U177" s="14" t="s">
        <v>255</v>
      </c>
      <c r="V177" s="4"/>
      <c r="W177" s="62">
        <v>42297</v>
      </c>
      <c r="X177" s="62">
        <v>42306</v>
      </c>
    </row>
    <row r="178">
      <c r="A178" s="4" t="s">
        <v>271</v>
      </c>
      <c r="B178" s="14" t="s">
        <v>250</v>
      </c>
      <c r="C178" s="4" t="s">
        <v>300</v>
      </c>
      <c r="D178" s="14" t="s">
        <v>301</v>
      </c>
      <c r="E178" s="62">
        <v>42314</v>
      </c>
      <c r="F178" s="14"/>
      <c r="G178" s="58">
        <v>3518958.3900000001</v>
      </c>
      <c r="H178" s="58">
        <v>70379.16780000001</v>
      </c>
      <c r="I178" s="4" t="s">
        <v>266</v>
      </c>
      <c r="J178" s="63">
        <v>0.0015</v>
      </c>
      <c r="K178" s="4">
        <v>0.45000000000000001</v>
      </c>
      <c r="L178" s="58">
        <f t="shared" si="0"/>
        <v>2375.2969132500002</v>
      </c>
      <c r="M178" s="58">
        <f t="shared" si="1"/>
        <v>47.505938265000012</v>
      </c>
      <c r="N178" s="4" t="s">
        <v>254</v>
      </c>
      <c r="O178" s="4" t="s">
        <v>65</v>
      </c>
      <c r="P178" s="4" t="s">
        <v>66</v>
      </c>
      <c r="Q178" s="4">
        <f t="shared" si="2"/>
        <v>0.050000000000000003</v>
      </c>
      <c r="R178" s="58">
        <f t="shared" si="3"/>
        <v>3518.9583900000007</v>
      </c>
      <c r="S178" s="58">
        <f t="shared" si="4"/>
        <v>105.56875170000002</v>
      </c>
      <c r="T178" s="58">
        <f t="shared" si="5"/>
        <v>31670.625510000005</v>
      </c>
      <c r="U178" s="14" t="s">
        <v>255</v>
      </c>
      <c r="V178" s="4"/>
      <c r="W178" s="62">
        <v>42297</v>
      </c>
      <c r="X178" s="62">
        <v>42306</v>
      </c>
    </row>
    <row r="179">
      <c r="A179" s="4" t="s">
        <v>271</v>
      </c>
      <c r="B179" s="14" t="s">
        <v>250</v>
      </c>
      <c r="C179" s="4" t="s">
        <v>300</v>
      </c>
      <c r="D179" s="14" t="s">
        <v>301</v>
      </c>
      <c r="E179" s="62">
        <v>42318</v>
      </c>
      <c r="F179" s="14"/>
      <c r="G179" s="58">
        <v>21518430.539999999</v>
      </c>
      <c r="H179" s="58">
        <v>430368.61079999997</v>
      </c>
      <c r="I179" s="4" t="s">
        <v>266</v>
      </c>
      <c r="J179" s="63">
        <v>0.0015</v>
      </c>
      <c r="K179" s="4">
        <v>0.45000000000000001</v>
      </c>
      <c r="L179" s="58">
        <f t="shared" si="0"/>
        <v>14524.940614499999</v>
      </c>
      <c r="M179" s="58">
        <f t="shared" si="1"/>
        <v>290.49881228999999</v>
      </c>
      <c r="N179" s="4" t="s">
        <v>254</v>
      </c>
      <c r="O179" s="4" t="s">
        <v>65</v>
      </c>
      <c r="P179" s="4" t="s">
        <v>66</v>
      </c>
      <c r="Q179" s="4">
        <f t="shared" si="2"/>
        <v>0.059999999999999998</v>
      </c>
      <c r="R179" s="58">
        <f t="shared" si="3"/>
        <v>25822.116647999996</v>
      </c>
      <c r="S179" s="58">
        <f t="shared" si="4"/>
        <v>645.55291619999991</v>
      </c>
      <c r="T179" s="58">
        <f t="shared" si="5"/>
        <v>193665.87485999998</v>
      </c>
      <c r="U179" s="14" t="s">
        <v>255</v>
      </c>
      <c r="V179" s="4"/>
      <c r="W179" s="62">
        <v>42297</v>
      </c>
      <c r="X179" s="62">
        <v>42306</v>
      </c>
    </row>
    <row r="180">
      <c r="A180" s="4" t="s">
        <v>271</v>
      </c>
      <c r="B180" s="14" t="s">
        <v>250</v>
      </c>
      <c r="C180" s="4" t="s">
        <v>300</v>
      </c>
      <c r="D180" s="14" t="s">
        <v>301</v>
      </c>
      <c r="E180" s="62">
        <v>42684</v>
      </c>
      <c r="F180" s="14"/>
      <c r="G180" s="58">
        <v>22512353.43</v>
      </c>
      <c r="H180" s="58">
        <v>1125617.6714999999</v>
      </c>
      <c r="I180" s="4" t="s">
        <v>266</v>
      </c>
      <c r="J180" s="63">
        <v>0.0015</v>
      </c>
      <c r="K180" s="4">
        <v>0.45000000000000001</v>
      </c>
      <c r="L180" s="58">
        <f t="shared" si="0"/>
        <v>15195.838565249998</v>
      </c>
      <c r="M180" s="58">
        <f t="shared" si="1"/>
        <v>759.79192826250005</v>
      </c>
      <c r="N180" s="4" t="s">
        <v>254</v>
      </c>
      <c r="O180" s="4" t="s">
        <v>65</v>
      </c>
      <c r="P180" s="4" t="s">
        <v>66</v>
      </c>
      <c r="Q180" s="4">
        <f t="shared" si="2"/>
        <v>1.0600000000000001</v>
      </c>
      <c r="R180" s="58">
        <f t="shared" si="3"/>
        <v>1193154.7317900001</v>
      </c>
      <c r="S180" s="58">
        <f t="shared" si="4"/>
        <v>1688.42650725</v>
      </c>
      <c r="T180" s="58">
        <f t="shared" si="5"/>
        <v>506527.95217499998</v>
      </c>
      <c r="U180" s="14" t="s">
        <v>255</v>
      </c>
      <c r="V180" s="4"/>
      <c r="W180" s="62">
        <v>42297</v>
      </c>
      <c r="X180" s="62">
        <v>42306</v>
      </c>
    </row>
    <row r="181">
      <c r="A181" s="4" t="s">
        <v>271</v>
      </c>
      <c r="B181" s="14" t="s">
        <v>250</v>
      </c>
      <c r="C181" s="4" t="s">
        <v>300</v>
      </c>
      <c r="D181" s="14" t="s">
        <v>301</v>
      </c>
      <c r="E181" s="62">
        <v>42447</v>
      </c>
      <c r="F181" s="14"/>
      <c r="G181" s="58">
        <v>28921968.120000001</v>
      </c>
      <c r="H181" s="58">
        <v>578439.36239999998</v>
      </c>
      <c r="I181" s="4" t="s">
        <v>266</v>
      </c>
      <c r="J181" s="63">
        <v>0.0015</v>
      </c>
      <c r="K181" s="4">
        <v>0.45000000000000001</v>
      </c>
      <c r="L181" s="58">
        <f t="shared" si="0"/>
        <v>19522.328481</v>
      </c>
      <c r="M181" s="58">
        <f t="shared" si="1"/>
        <v>390.44656961999999</v>
      </c>
      <c r="N181" s="4" t="s">
        <v>254</v>
      </c>
      <c r="O181" s="4" t="s">
        <v>65</v>
      </c>
      <c r="P181" s="4" t="s">
        <v>66</v>
      </c>
      <c r="Q181" s="4">
        <f t="shared" si="2"/>
        <v>0.40999999999999998</v>
      </c>
      <c r="R181" s="58">
        <f t="shared" si="3"/>
        <v>237160.13858399997</v>
      </c>
      <c r="S181" s="58">
        <f t="shared" si="4"/>
        <v>867.65904360000002</v>
      </c>
      <c r="T181" s="58">
        <f t="shared" si="5"/>
        <v>260297.71307999999</v>
      </c>
      <c r="U181" s="14" t="s">
        <v>255</v>
      </c>
      <c r="V181" s="4"/>
      <c r="W181" s="62">
        <v>42297</v>
      </c>
      <c r="X181" s="62">
        <v>42306</v>
      </c>
    </row>
    <row r="182">
      <c r="A182" s="4" t="s">
        <v>271</v>
      </c>
      <c r="B182" s="14" t="s">
        <v>250</v>
      </c>
      <c r="C182" s="4" t="s">
        <v>300</v>
      </c>
      <c r="D182" s="14" t="s">
        <v>301</v>
      </c>
      <c r="E182" s="62">
        <v>42354</v>
      </c>
      <c r="F182" s="14"/>
      <c r="G182" s="58">
        <v>17670131.670000002</v>
      </c>
      <c r="H182" s="58">
        <v>353402.63340000005</v>
      </c>
      <c r="I182" s="4" t="s">
        <v>266</v>
      </c>
      <c r="J182" s="63">
        <v>0.0015</v>
      </c>
      <c r="K182" s="4">
        <v>0.45000000000000001</v>
      </c>
      <c r="L182" s="58">
        <f t="shared" si="0"/>
        <v>11927.338877250002</v>
      </c>
      <c r="M182" s="58">
        <f t="shared" si="1"/>
        <v>238.54677754500005</v>
      </c>
      <c r="N182" s="4" t="s">
        <v>254</v>
      </c>
      <c r="O182" s="4" t="s">
        <v>65</v>
      </c>
      <c r="P182" s="4" t="s">
        <v>66</v>
      </c>
      <c r="Q182" s="4">
        <f t="shared" si="2"/>
        <v>0.16</v>
      </c>
      <c r="R182" s="58">
        <f t="shared" si="3"/>
        <v>56544.421344000009</v>
      </c>
      <c r="S182" s="58">
        <f t="shared" si="4"/>
        <v>530.10395010000013</v>
      </c>
      <c r="T182" s="58">
        <f t="shared" si="5"/>
        <v>159031.18503000002</v>
      </c>
      <c r="U182" s="14" t="s">
        <v>255</v>
      </c>
      <c r="V182" s="4"/>
      <c r="W182" s="62">
        <v>42297</v>
      </c>
      <c r="X182" s="62">
        <v>42306</v>
      </c>
    </row>
    <row r="183">
      <c r="A183" s="4" t="s">
        <v>271</v>
      </c>
      <c r="B183" s="14" t="s">
        <v>250</v>
      </c>
      <c r="C183" s="4" t="s">
        <v>300</v>
      </c>
      <c r="D183" s="14" t="s">
        <v>301</v>
      </c>
      <c r="E183" s="62">
        <v>42303</v>
      </c>
      <c r="F183" s="14"/>
      <c r="G183" s="58">
        <v>68544822.730000004</v>
      </c>
      <c r="H183" s="58">
        <v>1370896.4546000001</v>
      </c>
      <c r="I183" s="4" t="s">
        <v>266</v>
      </c>
      <c r="J183" s="63">
        <v>0.0015</v>
      </c>
      <c r="K183" s="4">
        <v>0.45000000000000001</v>
      </c>
      <c r="L183" s="58">
        <f t="shared" si="0"/>
        <v>46267.755342750002</v>
      </c>
      <c r="M183" s="58">
        <f t="shared" si="1"/>
        <v>925.35510685500003</v>
      </c>
      <c r="N183" s="4" t="s">
        <v>254</v>
      </c>
      <c r="O183" s="4" t="s">
        <v>65</v>
      </c>
      <c r="P183" s="4" t="s">
        <v>66</v>
      </c>
      <c r="Q183" s="4">
        <f t="shared" si="2"/>
        <v>0.02</v>
      </c>
      <c r="R183" s="58">
        <f t="shared" si="3"/>
        <v>27417.929092000002</v>
      </c>
      <c r="S183" s="58">
        <f t="shared" si="4"/>
        <v>2056.3446819000001</v>
      </c>
      <c r="T183" s="58">
        <f t="shared" si="5"/>
        <v>616903.40457000001</v>
      </c>
      <c r="U183" s="14" t="s">
        <v>255</v>
      </c>
      <c r="V183" s="4"/>
      <c r="W183" s="62">
        <v>42297</v>
      </c>
      <c r="X183" s="62">
        <v>42306</v>
      </c>
    </row>
    <row r="184">
      <c r="A184" s="4" t="s">
        <v>271</v>
      </c>
      <c r="B184" s="14" t="s">
        <v>250</v>
      </c>
      <c r="C184" s="4" t="s">
        <v>300</v>
      </c>
      <c r="D184" s="14" t="s">
        <v>301</v>
      </c>
      <c r="E184" s="62">
        <v>42303</v>
      </c>
      <c r="F184" s="14"/>
      <c r="G184" s="58">
        <v>63814594.880000003</v>
      </c>
      <c r="H184" s="58">
        <v>1276291.8976</v>
      </c>
      <c r="I184" s="4" t="s">
        <v>266</v>
      </c>
      <c r="J184" s="63">
        <v>0.0015</v>
      </c>
      <c r="K184" s="4">
        <v>0.45000000000000001</v>
      </c>
      <c r="L184" s="58">
        <f t="shared" si="0"/>
        <v>43074.851543999997</v>
      </c>
      <c r="M184" s="58">
        <f t="shared" si="1"/>
        <v>861.49703088000012</v>
      </c>
      <c r="N184" s="4" t="s">
        <v>254</v>
      </c>
      <c r="O184" s="4" t="s">
        <v>65</v>
      </c>
      <c r="P184" s="4" t="s">
        <v>66</v>
      </c>
      <c r="Q184" s="4">
        <f t="shared" si="2"/>
        <v>0.02</v>
      </c>
      <c r="R184" s="58">
        <f t="shared" si="3"/>
        <v>25525.837952000002</v>
      </c>
      <c r="S184" s="58">
        <f t="shared" si="4"/>
        <v>1914.4378464000001</v>
      </c>
      <c r="T184" s="58">
        <f t="shared" si="5"/>
        <v>574331.35392000002</v>
      </c>
      <c r="U184" s="14" t="s">
        <v>255</v>
      </c>
      <c r="V184" s="4"/>
      <c r="W184" s="62">
        <v>42297</v>
      </c>
      <c r="X184" s="62">
        <v>42306</v>
      </c>
    </row>
    <row r="185">
      <c r="A185" s="4" t="s">
        <v>271</v>
      </c>
      <c r="B185" s="14" t="s">
        <v>250</v>
      </c>
      <c r="C185" s="4" t="s">
        <v>300</v>
      </c>
      <c r="D185" s="14" t="s">
        <v>301</v>
      </c>
      <c r="E185" s="62">
        <v>42452</v>
      </c>
      <c r="F185" s="14"/>
      <c r="G185" s="58">
        <v>25044767.84</v>
      </c>
      <c r="H185" s="58">
        <v>500895.35680000001</v>
      </c>
      <c r="I185" s="4" t="s">
        <v>266</v>
      </c>
      <c r="J185" s="63">
        <v>0.0015</v>
      </c>
      <c r="K185" s="4">
        <v>0.45000000000000001</v>
      </c>
      <c r="L185" s="58">
        <f t="shared" si="0"/>
        <v>16905.218292000001</v>
      </c>
      <c r="M185" s="58">
        <f t="shared" si="1"/>
        <v>338.10436584000001</v>
      </c>
      <c r="N185" s="4" t="s">
        <v>254</v>
      </c>
      <c r="O185" s="4" t="s">
        <v>65</v>
      </c>
      <c r="P185" s="4" t="s">
        <v>66</v>
      </c>
      <c r="Q185" s="4">
        <f t="shared" si="2"/>
        <v>0.41999999999999998</v>
      </c>
      <c r="R185" s="58">
        <f t="shared" si="3"/>
        <v>210376.049856</v>
      </c>
      <c r="S185" s="58">
        <f t="shared" si="4"/>
        <v>751.34303520000003</v>
      </c>
      <c r="T185" s="58">
        <f t="shared" si="5"/>
        <v>225402.91056000002</v>
      </c>
      <c r="U185" s="14" t="s">
        <v>255</v>
      </c>
      <c r="V185" s="4"/>
      <c r="W185" s="62">
        <v>42297</v>
      </c>
      <c r="X185" s="62">
        <v>42306</v>
      </c>
    </row>
    <row r="186">
      <c r="A186" s="4" t="s">
        <v>271</v>
      </c>
      <c r="B186" s="14" t="s">
        <v>250</v>
      </c>
      <c r="C186" s="4" t="s">
        <v>300</v>
      </c>
      <c r="D186" s="14" t="s">
        <v>301</v>
      </c>
      <c r="E186" s="62">
        <v>42453</v>
      </c>
      <c r="F186" s="14"/>
      <c r="G186" s="58">
        <v>18963936.239999998</v>
      </c>
      <c r="H186" s="58">
        <v>379278.72479999997</v>
      </c>
      <c r="I186" s="4" t="s">
        <v>266</v>
      </c>
      <c r="J186" s="63">
        <v>0.0015</v>
      </c>
      <c r="K186" s="4">
        <v>0.45000000000000001</v>
      </c>
      <c r="L186" s="58">
        <f t="shared" si="0"/>
        <v>12800.656961999999</v>
      </c>
      <c r="M186" s="58">
        <f t="shared" si="1"/>
        <v>256.01313923999999</v>
      </c>
      <c r="N186" s="4" t="s">
        <v>254</v>
      </c>
      <c r="O186" s="4" t="s">
        <v>65</v>
      </c>
      <c r="P186" s="4" t="s">
        <v>66</v>
      </c>
      <c r="Q186" s="4">
        <f t="shared" si="2"/>
        <v>0.42999999999999999</v>
      </c>
      <c r="R186" s="58">
        <f t="shared" si="3"/>
        <v>163089.85166399999</v>
      </c>
      <c r="S186" s="58">
        <f t="shared" si="4"/>
        <v>568.91808719999995</v>
      </c>
      <c r="T186" s="58">
        <f t="shared" si="5"/>
        <v>170675.42616</v>
      </c>
      <c r="U186" s="14" t="s">
        <v>255</v>
      </c>
      <c r="V186" s="4"/>
      <c r="W186" s="62">
        <v>42297</v>
      </c>
      <c r="X186" s="62">
        <v>42306</v>
      </c>
    </row>
    <row r="187">
      <c r="A187" s="4" t="s">
        <v>271</v>
      </c>
      <c r="B187" s="14" t="s">
        <v>250</v>
      </c>
      <c r="C187" s="4" t="s">
        <v>300</v>
      </c>
      <c r="D187" s="14" t="s">
        <v>301</v>
      </c>
      <c r="E187" s="62">
        <v>42473</v>
      </c>
      <c r="F187" s="14"/>
      <c r="G187" s="58">
        <v>17796257.800000001</v>
      </c>
      <c r="H187" s="58">
        <v>355925.15600000002</v>
      </c>
      <c r="I187" s="4" t="s">
        <v>266</v>
      </c>
      <c r="J187" s="63">
        <v>0.0015</v>
      </c>
      <c r="K187" s="4">
        <v>0.45000000000000001</v>
      </c>
      <c r="L187" s="58">
        <f t="shared" si="0"/>
        <v>12012.474015000002</v>
      </c>
      <c r="M187" s="58">
        <f t="shared" si="1"/>
        <v>240.24948030000002</v>
      </c>
      <c r="N187" s="4" t="s">
        <v>254</v>
      </c>
      <c r="O187" s="4" t="s">
        <v>65</v>
      </c>
      <c r="P187" s="4" t="s">
        <v>66</v>
      </c>
      <c r="Q187" s="4">
        <f t="shared" si="2"/>
        <v>0.47999999999999998</v>
      </c>
      <c r="R187" s="58">
        <f t="shared" si="3"/>
        <v>170844.07488</v>
      </c>
      <c r="S187" s="58">
        <f t="shared" si="4"/>
        <v>533.88773400000002</v>
      </c>
      <c r="T187" s="58">
        <f t="shared" si="5"/>
        <v>160166.32020000002</v>
      </c>
      <c r="U187" s="14" t="s">
        <v>255</v>
      </c>
      <c r="V187" s="4"/>
      <c r="W187" s="62">
        <v>42297</v>
      </c>
      <c r="X187" s="62">
        <v>42306</v>
      </c>
    </row>
    <row r="188">
      <c r="A188" s="4" t="s">
        <v>271</v>
      </c>
      <c r="B188" s="14" t="s">
        <v>250</v>
      </c>
      <c r="C188" s="4" t="s">
        <v>300</v>
      </c>
      <c r="D188" s="14" t="s">
        <v>301</v>
      </c>
      <c r="E188" s="62">
        <v>42318</v>
      </c>
      <c r="F188" s="14"/>
      <c r="G188" s="58">
        <v>21383430.350000001</v>
      </c>
      <c r="H188" s="58">
        <v>427668.60700000002</v>
      </c>
      <c r="I188" s="4" t="s">
        <v>266</v>
      </c>
      <c r="J188" s="63">
        <v>0.0015</v>
      </c>
      <c r="K188" s="4">
        <v>0.45000000000000001</v>
      </c>
      <c r="L188" s="58">
        <f t="shared" si="0"/>
        <v>14433.815486250001</v>
      </c>
      <c r="M188" s="58">
        <f t="shared" si="1"/>
        <v>288.67630972500001</v>
      </c>
      <c r="N188" s="4" t="s">
        <v>254</v>
      </c>
      <c r="O188" s="4" t="s">
        <v>65</v>
      </c>
      <c r="P188" s="4" t="s">
        <v>66</v>
      </c>
      <c r="Q188" s="4">
        <f t="shared" si="2"/>
        <v>0.059999999999999998</v>
      </c>
      <c r="R188" s="58">
        <f t="shared" si="3"/>
        <v>25660.116419999998</v>
      </c>
      <c r="S188" s="58">
        <f t="shared" si="4"/>
        <v>641.50291049999998</v>
      </c>
      <c r="T188" s="58">
        <f t="shared" si="5"/>
        <v>192450.87315</v>
      </c>
      <c r="U188" s="14" t="s">
        <v>255</v>
      </c>
      <c r="V188" s="4"/>
      <c r="W188" s="62">
        <v>42297</v>
      </c>
      <c r="X188" s="62">
        <v>42306</v>
      </c>
    </row>
    <row r="189">
      <c r="A189" s="4" t="s">
        <v>271</v>
      </c>
      <c r="B189" s="14" t="s">
        <v>250</v>
      </c>
      <c r="C189" s="4" t="s">
        <v>300</v>
      </c>
      <c r="D189" s="14" t="s">
        <v>301</v>
      </c>
      <c r="E189" s="62">
        <v>42684</v>
      </c>
      <c r="F189" s="14"/>
      <c r="G189" s="58">
        <v>21518430.539999999</v>
      </c>
      <c r="H189" s="58">
        <v>1075921.527</v>
      </c>
      <c r="I189" s="4" t="s">
        <v>266</v>
      </c>
      <c r="J189" s="63">
        <v>0.0015</v>
      </c>
      <c r="K189" s="4">
        <v>0.45000000000000001</v>
      </c>
      <c r="L189" s="58">
        <f t="shared" si="0"/>
        <v>14524.940614499999</v>
      </c>
      <c r="M189" s="58">
        <f t="shared" si="1"/>
        <v>726.24703072499995</v>
      </c>
      <c r="N189" s="4" t="s">
        <v>254</v>
      </c>
      <c r="O189" s="4" t="s">
        <v>65</v>
      </c>
      <c r="P189" s="4" t="s">
        <v>66</v>
      </c>
      <c r="Q189" s="4">
        <f t="shared" si="2"/>
        <v>1.0600000000000001</v>
      </c>
      <c r="R189" s="58">
        <f t="shared" si="3"/>
        <v>1140476.81862</v>
      </c>
      <c r="S189" s="58">
        <f t="shared" si="4"/>
        <v>1613.8822905</v>
      </c>
      <c r="T189" s="58">
        <f t="shared" si="5"/>
        <v>484164.68715000001</v>
      </c>
      <c r="U189" s="14" t="s">
        <v>255</v>
      </c>
      <c r="V189" s="4"/>
      <c r="W189" s="62">
        <v>42297</v>
      </c>
      <c r="X189" s="62">
        <v>42306</v>
      </c>
    </row>
    <row r="190">
      <c r="A190" s="4" t="s">
        <v>271</v>
      </c>
      <c r="B190" s="14" t="s">
        <v>250</v>
      </c>
      <c r="C190" s="4" t="s">
        <v>300</v>
      </c>
      <c r="D190" s="14" t="s">
        <v>301</v>
      </c>
      <c r="E190" s="62">
        <v>42299</v>
      </c>
      <c r="F190" s="14"/>
      <c r="G190" s="58">
        <v>65495842</v>
      </c>
      <c r="H190" s="58">
        <v>1309916.8400000001</v>
      </c>
      <c r="I190" s="4" t="s">
        <v>266</v>
      </c>
      <c r="J190" s="63">
        <v>0.0015</v>
      </c>
      <c r="K190" s="4">
        <v>0.45000000000000001</v>
      </c>
      <c r="L190" s="58">
        <f t="shared" si="0"/>
        <v>44209.693350000001</v>
      </c>
      <c r="M190" s="58">
        <f t="shared" si="1"/>
        <v>884.19386700000018</v>
      </c>
      <c r="N190" s="4" t="s">
        <v>254</v>
      </c>
      <c r="O190" s="4" t="s">
        <v>65</v>
      </c>
      <c r="P190" s="4" t="s">
        <v>66</v>
      </c>
      <c r="Q190" s="4">
        <f t="shared" si="2"/>
        <v>0.01</v>
      </c>
      <c r="R190" s="58">
        <f t="shared" si="3"/>
        <v>13099.168400000001</v>
      </c>
      <c r="S190" s="58">
        <f t="shared" si="4"/>
        <v>1964.8752600000003</v>
      </c>
      <c r="T190" s="58">
        <f t="shared" si="5"/>
        <v>589462.5780000001</v>
      </c>
      <c r="U190" s="14" t="s">
        <v>255</v>
      </c>
      <c r="V190" s="4"/>
      <c r="W190" s="62">
        <v>42297</v>
      </c>
      <c r="X190" s="62">
        <v>42306</v>
      </c>
    </row>
    <row r="191">
      <c r="A191" s="4" t="s">
        <v>271</v>
      </c>
      <c r="B191" s="14" t="s">
        <v>250</v>
      </c>
      <c r="C191" s="4" t="s">
        <v>300</v>
      </c>
      <c r="D191" s="14" t="s">
        <v>301</v>
      </c>
      <c r="E191" s="62">
        <v>42299</v>
      </c>
      <c r="F191" s="14"/>
      <c r="G191" s="58">
        <v>61129452.530000001</v>
      </c>
      <c r="H191" s="58">
        <v>1222589.0506</v>
      </c>
      <c r="I191" s="4" t="s">
        <v>266</v>
      </c>
      <c r="J191" s="63">
        <v>0.0015</v>
      </c>
      <c r="K191" s="4">
        <v>0.45000000000000001</v>
      </c>
      <c r="L191" s="58">
        <f t="shared" si="0"/>
        <v>41262.380457749998</v>
      </c>
      <c r="M191" s="58">
        <f t="shared" si="1"/>
        <v>825.24760915499996</v>
      </c>
      <c r="N191" s="4" t="s">
        <v>254</v>
      </c>
      <c r="O191" s="4" t="s">
        <v>65</v>
      </c>
      <c r="P191" s="4" t="s">
        <v>66</v>
      </c>
      <c r="Q191" s="4">
        <f t="shared" si="2"/>
        <v>0.01</v>
      </c>
      <c r="R191" s="58">
        <f t="shared" si="3"/>
        <v>12225.890506</v>
      </c>
      <c r="S191" s="58">
        <f t="shared" si="4"/>
        <v>1833.8835758999999</v>
      </c>
      <c r="T191" s="58">
        <f t="shared" si="5"/>
        <v>550165.07276999997</v>
      </c>
      <c r="U191" s="14" t="s">
        <v>255</v>
      </c>
      <c r="V191" s="4"/>
      <c r="W191" s="62">
        <v>42297</v>
      </c>
      <c r="X191" s="62">
        <v>42306</v>
      </c>
    </row>
    <row r="192">
      <c r="A192" s="4" t="s">
        <v>271</v>
      </c>
      <c r="B192" s="14" t="s">
        <v>250</v>
      </c>
      <c r="C192" s="4" t="s">
        <v>300</v>
      </c>
      <c r="D192" s="14" t="s">
        <v>301</v>
      </c>
      <c r="E192" s="62">
        <v>42299</v>
      </c>
      <c r="F192" s="14"/>
      <c r="G192" s="58">
        <v>48030284.130000003</v>
      </c>
      <c r="H192" s="58">
        <v>960605.68260000006</v>
      </c>
      <c r="I192" s="4" t="s">
        <v>266</v>
      </c>
      <c r="J192" s="63">
        <v>0.0015</v>
      </c>
      <c r="K192" s="4">
        <v>0.45000000000000001</v>
      </c>
      <c r="L192" s="58">
        <f t="shared" si="0"/>
        <v>32420.441787750005</v>
      </c>
      <c r="M192" s="58">
        <f t="shared" si="1"/>
        <v>648.40883575500004</v>
      </c>
      <c r="N192" s="4" t="s">
        <v>254</v>
      </c>
      <c r="O192" s="4" t="s">
        <v>65</v>
      </c>
      <c r="P192" s="4" t="s">
        <v>66</v>
      </c>
      <c r="Q192" s="4">
        <f t="shared" si="2"/>
        <v>0.01</v>
      </c>
      <c r="R192" s="58">
        <f t="shared" si="3"/>
        <v>9606.056826</v>
      </c>
      <c r="S192" s="58">
        <f t="shared" si="4"/>
        <v>1440.9085239000001</v>
      </c>
      <c r="T192" s="58">
        <f t="shared" si="5"/>
        <v>432272.55717000004</v>
      </c>
      <c r="U192" s="14" t="s">
        <v>255</v>
      </c>
      <c r="V192" s="4"/>
      <c r="W192" s="62">
        <v>42297</v>
      </c>
      <c r="X192" s="62">
        <v>42306</v>
      </c>
    </row>
    <row r="193">
      <c r="A193" s="4" t="s">
        <v>271</v>
      </c>
      <c r="B193" s="14" t="s">
        <v>250</v>
      </c>
      <c r="C193" s="4" t="s">
        <v>300</v>
      </c>
      <c r="D193" s="14" t="s">
        <v>301</v>
      </c>
      <c r="E193" s="62">
        <v>42324</v>
      </c>
      <c r="F193" s="14"/>
      <c r="G193" s="58">
        <v>881386</v>
      </c>
      <c r="H193" s="58">
        <v>17627.720000000001</v>
      </c>
      <c r="I193" s="4" t="s">
        <v>266</v>
      </c>
      <c r="J193" s="63">
        <v>0.0015</v>
      </c>
      <c r="K193" s="4">
        <v>0.45000000000000001</v>
      </c>
      <c r="L193" s="58">
        <f t="shared" si="0"/>
        <v>594.93555000000003</v>
      </c>
      <c r="M193" s="58">
        <f t="shared" si="1"/>
        <v>11.898711000000001</v>
      </c>
      <c r="N193" s="4" t="s">
        <v>254</v>
      </c>
      <c r="O193" s="4" t="s">
        <v>65</v>
      </c>
      <c r="P193" s="4" t="s">
        <v>66</v>
      </c>
      <c r="Q193" s="4">
        <f t="shared" si="2"/>
        <v>0.070000000000000007</v>
      </c>
      <c r="R193" s="58">
        <f t="shared" si="3"/>
        <v>1233.9404000000002</v>
      </c>
      <c r="S193" s="58">
        <f t="shared" si="4"/>
        <v>26.441580000000002</v>
      </c>
      <c r="T193" s="58">
        <f t="shared" si="5"/>
        <v>7932.4740000000011</v>
      </c>
      <c r="U193" s="14" t="s">
        <v>255</v>
      </c>
      <c r="V193" s="4"/>
      <c r="W193" s="62">
        <v>42297</v>
      </c>
      <c r="X193" s="62">
        <v>42306</v>
      </c>
    </row>
    <row r="194">
      <c r="A194" s="4" t="s">
        <v>271</v>
      </c>
      <c r="B194" s="14" t="s">
        <v>250</v>
      </c>
      <c r="C194" s="4" t="s">
        <v>300</v>
      </c>
      <c r="D194" s="14" t="s">
        <v>301</v>
      </c>
      <c r="E194" s="62">
        <v>42328</v>
      </c>
      <c r="F194" s="14"/>
      <c r="G194" s="58">
        <v>13233056.130000001</v>
      </c>
      <c r="H194" s="58">
        <v>264661.1226</v>
      </c>
      <c r="I194" s="4" t="s">
        <v>266</v>
      </c>
      <c r="J194" s="63">
        <v>0.0015</v>
      </c>
      <c r="K194" s="4">
        <v>0.45000000000000001</v>
      </c>
      <c r="L194" s="58">
        <f t="shared" si="0"/>
        <v>8932.3128877500021</v>
      </c>
      <c r="M194" s="58">
        <f t="shared" si="1"/>
        <v>178.64625775499999</v>
      </c>
      <c r="N194" s="4" t="s">
        <v>254</v>
      </c>
      <c r="O194" s="4" t="s">
        <v>65</v>
      </c>
      <c r="P194" s="4" t="s">
        <v>66</v>
      </c>
      <c r="Q194" s="4">
        <f t="shared" si="2"/>
        <v>0.080000000000000002</v>
      </c>
      <c r="R194" s="58">
        <f t="shared" si="3"/>
        <v>21172.889808</v>
      </c>
      <c r="S194" s="58">
        <f t="shared" si="4"/>
        <v>396.9916839</v>
      </c>
      <c r="T194" s="58">
        <f t="shared" si="5"/>
        <v>119097.50517</v>
      </c>
      <c r="U194" s="14" t="s">
        <v>255</v>
      </c>
      <c r="V194" s="4"/>
      <c r="W194" s="62">
        <v>42297</v>
      </c>
      <c r="X194" s="62">
        <v>42306</v>
      </c>
    </row>
    <row r="195">
      <c r="A195" s="4" t="s">
        <v>271</v>
      </c>
      <c r="B195" s="14" t="s">
        <v>250</v>
      </c>
      <c r="C195" s="4" t="s">
        <v>300</v>
      </c>
      <c r="D195" s="14" t="s">
        <v>301</v>
      </c>
      <c r="E195" s="62">
        <v>42328</v>
      </c>
      <c r="F195" s="14"/>
      <c r="G195" s="58">
        <v>13233471.93</v>
      </c>
      <c r="H195" s="58">
        <v>264669.43859999999</v>
      </c>
      <c r="I195" s="4" t="s">
        <v>266</v>
      </c>
      <c r="J195" s="63">
        <v>0.0015</v>
      </c>
      <c r="K195" s="4">
        <v>0.45000000000000001</v>
      </c>
      <c r="L195" s="58">
        <f t="shared" si="0"/>
        <v>8932.5935527500005</v>
      </c>
      <c r="M195" s="58">
        <f t="shared" si="1"/>
        <v>178.65187105500002</v>
      </c>
      <c r="N195" s="4" t="s">
        <v>254</v>
      </c>
      <c r="O195" s="4" t="s">
        <v>65</v>
      </c>
      <c r="P195" s="4" t="s">
        <v>66</v>
      </c>
      <c r="Q195" s="4">
        <f t="shared" si="2"/>
        <v>0.080000000000000002</v>
      </c>
      <c r="R195" s="58">
        <f t="shared" si="3"/>
        <v>21173.555088000001</v>
      </c>
      <c r="S195" s="58">
        <f t="shared" si="4"/>
        <v>397.0041579</v>
      </c>
      <c r="T195" s="58">
        <f t="shared" si="5"/>
        <v>119101.24737</v>
      </c>
      <c r="U195" s="14" t="s">
        <v>255</v>
      </c>
      <c r="V195" s="4"/>
      <c r="W195" s="62">
        <v>42297</v>
      </c>
      <c r="X195" s="62">
        <v>42306</v>
      </c>
    </row>
    <row r="196">
      <c r="A196" s="4" t="s">
        <v>271</v>
      </c>
      <c r="B196" s="14" t="s">
        <v>250</v>
      </c>
      <c r="C196" s="4" t="s">
        <v>300</v>
      </c>
      <c r="D196" s="14" t="s">
        <v>301</v>
      </c>
      <c r="E196" s="62">
        <v>42417</v>
      </c>
      <c r="F196" s="14"/>
      <c r="G196" s="58">
        <v>2752848.23</v>
      </c>
      <c r="H196" s="58">
        <v>55056.964599999999</v>
      </c>
      <c r="I196" s="4" t="s">
        <v>266</v>
      </c>
      <c r="J196" s="63">
        <v>0.0015</v>
      </c>
      <c r="K196" s="4">
        <v>0.45000000000000001</v>
      </c>
      <c r="L196" s="58">
        <f t="shared" si="0"/>
        <v>1858.1725552500002</v>
      </c>
      <c r="M196" s="58">
        <f t="shared" si="1"/>
        <v>37.163451105</v>
      </c>
      <c r="N196" s="4" t="s">
        <v>254</v>
      </c>
      <c r="O196" s="4" t="s">
        <v>65</v>
      </c>
      <c r="P196" s="4" t="s">
        <v>66</v>
      </c>
      <c r="Q196" s="4">
        <f t="shared" si="2"/>
        <v>0.33000000000000002</v>
      </c>
      <c r="R196" s="58">
        <f t="shared" si="3"/>
        <v>18168.798318000001</v>
      </c>
      <c r="S196" s="58">
        <f t="shared" si="4"/>
        <v>82.585446899999994</v>
      </c>
      <c r="T196" s="58">
        <f t="shared" si="5"/>
        <v>24775.63407</v>
      </c>
      <c r="U196" s="14" t="s">
        <v>255</v>
      </c>
      <c r="V196" s="4"/>
      <c r="W196" s="62">
        <v>42297</v>
      </c>
      <c r="X196" s="62">
        <v>42306</v>
      </c>
    </row>
    <row r="197">
      <c r="A197" s="4" t="s">
        <v>271</v>
      </c>
      <c r="B197" s="14" t="s">
        <v>250</v>
      </c>
      <c r="C197" s="4" t="s">
        <v>300</v>
      </c>
      <c r="D197" s="14" t="s">
        <v>301</v>
      </c>
      <c r="E197" s="62">
        <v>42326</v>
      </c>
      <c r="F197" s="14"/>
      <c r="G197" s="58">
        <v>1847453.1499999999</v>
      </c>
      <c r="H197" s="58">
        <v>36949.063000000002</v>
      </c>
      <c r="I197" s="4" t="s">
        <v>266</v>
      </c>
      <c r="J197" s="63">
        <v>0.0015</v>
      </c>
      <c r="K197" s="4">
        <v>0.45000000000000001</v>
      </c>
      <c r="L197" s="58">
        <f t="shared" si="0"/>
        <v>1247.0308762500001</v>
      </c>
      <c r="M197" s="58">
        <f t="shared" si="1"/>
        <v>24.940617525000004</v>
      </c>
      <c r="N197" s="4" t="s">
        <v>254</v>
      </c>
      <c r="O197" s="4" t="s">
        <v>65</v>
      </c>
      <c r="P197" s="4" t="s">
        <v>66</v>
      </c>
      <c r="Q197" s="4">
        <f t="shared" si="2"/>
        <v>0.080000000000000002</v>
      </c>
      <c r="R197" s="58">
        <f t="shared" si="3"/>
        <v>2955.9250400000001</v>
      </c>
      <c r="S197" s="58">
        <f t="shared" si="4"/>
        <v>55.423594500000007</v>
      </c>
      <c r="T197" s="58">
        <f t="shared" si="5"/>
        <v>16627.07835</v>
      </c>
      <c r="U197" s="14" t="s">
        <v>255</v>
      </c>
      <c r="V197" s="4"/>
      <c r="W197" s="62">
        <v>42297</v>
      </c>
      <c r="X197" s="62">
        <v>42306</v>
      </c>
    </row>
    <row r="198">
      <c r="A198" s="4" t="s">
        <v>271</v>
      </c>
      <c r="B198" s="14" t="s">
        <v>250</v>
      </c>
      <c r="C198" s="4" t="s">
        <v>300</v>
      </c>
      <c r="D198" s="14" t="s">
        <v>301</v>
      </c>
      <c r="E198" s="62">
        <v>42521</v>
      </c>
      <c r="F198" s="14"/>
      <c r="G198" s="58">
        <v>18127512.129999999</v>
      </c>
      <c r="H198" s="58">
        <v>362550.2426</v>
      </c>
      <c r="I198" s="4" t="s">
        <v>266</v>
      </c>
      <c r="J198" s="63">
        <v>0.0015</v>
      </c>
      <c r="K198" s="4">
        <v>0.45000000000000001</v>
      </c>
      <c r="L198" s="58">
        <f t="shared" si="0"/>
        <v>12236.07068775</v>
      </c>
      <c r="M198" s="58">
        <f t="shared" si="1"/>
        <v>244.72141375499999</v>
      </c>
      <c r="N198" s="4" t="s">
        <v>254</v>
      </c>
      <c r="O198" s="4" t="s">
        <v>65</v>
      </c>
      <c r="P198" s="4" t="s">
        <v>66</v>
      </c>
      <c r="Q198" s="4">
        <f t="shared" si="2"/>
        <v>0.60999999999999999</v>
      </c>
      <c r="R198" s="58">
        <f t="shared" si="3"/>
        <v>221155.647986</v>
      </c>
      <c r="S198" s="58">
        <f t="shared" si="4"/>
        <v>543.82536389999996</v>
      </c>
      <c r="T198" s="58">
        <f t="shared" si="5"/>
        <v>163147.60917000001</v>
      </c>
      <c r="U198" s="14" t="s">
        <v>255</v>
      </c>
      <c r="V198" s="4"/>
      <c r="W198" s="62">
        <v>42297</v>
      </c>
      <c r="X198" s="62">
        <v>42306</v>
      </c>
    </row>
    <row r="199">
      <c r="A199" s="4" t="s">
        <v>271</v>
      </c>
      <c r="B199" s="14" t="s">
        <v>250</v>
      </c>
      <c r="C199" s="4" t="s">
        <v>300</v>
      </c>
      <c r="D199" s="14" t="s">
        <v>301</v>
      </c>
      <c r="E199" s="62">
        <v>42328</v>
      </c>
      <c r="F199" s="14"/>
      <c r="G199" s="58">
        <v>13188149.69</v>
      </c>
      <c r="H199" s="58">
        <v>263762.9938</v>
      </c>
      <c r="I199" s="4" t="s">
        <v>266</v>
      </c>
      <c r="J199" s="63">
        <v>0.0015</v>
      </c>
      <c r="K199" s="4">
        <v>0.45000000000000001</v>
      </c>
      <c r="L199" s="58">
        <f t="shared" si="0"/>
        <v>8902.0010407500013</v>
      </c>
      <c r="M199" s="58">
        <f t="shared" si="1"/>
        <v>178.04002081500002</v>
      </c>
      <c r="N199" s="4" t="s">
        <v>254</v>
      </c>
      <c r="O199" s="4" t="s">
        <v>65</v>
      </c>
      <c r="P199" s="4" t="s">
        <v>66</v>
      </c>
      <c r="Q199" s="4">
        <f t="shared" si="2"/>
        <v>0.080000000000000002</v>
      </c>
      <c r="R199" s="58">
        <f t="shared" si="3"/>
        <v>21101.039504</v>
      </c>
      <c r="S199" s="58">
        <f t="shared" si="4"/>
        <v>395.64449070000001</v>
      </c>
      <c r="T199" s="58">
        <f t="shared" si="5"/>
        <v>118693.34721000001</v>
      </c>
      <c r="U199" s="14" t="s">
        <v>255</v>
      </c>
      <c r="V199" s="4"/>
      <c r="W199" s="62">
        <v>42297</v>
      </c>
      <c r="X199" s="62">
        <v>42306</v>
      </c>
    </row>
    <row r="200">
      <c r="A200" s="4" t="s">
        <v>271</v>
      </c>
      <c r="B200" s="14" t="s">
        <v>250</v>
      </c>
      <c r="C200" s="4" t="s">
        <v>300</v>
      </c>
      <c r="D200" s="14" t="s">
        <v>301</v>
      </c>
      <c r="E200" s="62">
        <v>42349</v>
      </c>
      <c r="F200" s="14"/>
      <c r="G200" s="58">
        <v>15835312.75</v>
      </c>
      <c r="H200" s="58">
        <v>316706.255</v>
      </c>
      <c r="I200" s="4" t="s">
        <v>266</v>
      </c>
      <c r="J200" s="63">
        <v>0.0015</v>
      </c>
      <c r="K200" s="4">
        <v>0.45000000000000001</v>
      </c>
      <c r="L200" s="58">
        <f t="shared" si="0"/>
        <v>10688.836106250001</v>
      </c>
      <c r="M200" s="58">
        <f t="shared" si="1"/>
        <v>213.77672212500002</v>
      </c>
      <c r="N200" s="4" t="s">
        <v>254</v>
      </c>
      <c r="O200" s="4" t="s">
        <v>65</v>
      </c>
      <c r="P200" s="4" t="s">
        <v>66</v>
      </c>
      <c r="Q200" s="4">
        <f t="shared" si="2"/>
        <v>0.14000000000000001</v>
      </c>
      <c r="R200" s="58">
        <f t="shared" si="3"/>
        <v>44338.875700000004</v>
      </c>
      <c r="S200" s="58">
        <f t="shared" si="4"/>
        <v>475.05938250000003</v>
      </c>
      <c r="T200" s="58">
        <f t="shared" si="5"/>
        <v>142517.81475000002</v>
      </c>
      <c r="U200" s="14" t="s">
        <v>255</v>
      </c>
      <c r="V200" s="4"/>
      <c r="W200" s="62">
        <v>42297</v>
      </c>
      <c r="X200" s="62">
        <v>42306</v>
      </c>
    </row>
    <row r="201">
      <c r="A201" s="4" t="s">
        <v>271</v>
      </c>
      <c r="B201" s="14" t="s">
        <v>250</v>
      </c>
      <c r="C201" s="4" t="s">
        <v>300</v>
      </c>
      <c r="D201" s="14" t="s">
        <v>301</v>
      </c>
      <c r="E201" s="62">
        <v>42353</v>
      </c>
      <c r="F201" s="14"/>
      <c r="G201" s="58">
        <v>881288.97999999998</v>
      </c>
      <c r="H201" s="58">
        <v>17625.779600000002</v>
      </c>
      <c r="I201" s="4" t="s">
        <v>266</v>
      </c>
      <c r="J201" s="63">
        <v>0.0015</v>
      </c>
      <c r="K201" s="4">
        <v>0.45000000000000001</v>
      </c>
      <c r="L201" s="58">
        <f t="shared" si="0"/>
        <v>594.87006150000002</v>
      </c>
      <c r="M201" s="58">
        <f t="shared" si="1"/>
        <v>11.897401230000002</v>
      </c>
      <c r="N201" s="4" t="s">
        <v>254</v>
      </c>
      <c r="O201" s="4" t="s">
        <v>65</v>
      </c>
      <c r="P201" s="4" t="s">
        <v>66</v>
      </c>
      <c r="Q201" s="4">
        <f t="shared" si="2"/>
        <v>0.14999999999999999</v>
      </c>
      <c r="R201" s="58">
        <f t="shared" si="3"/>
        <v>2643.8669400000003</v>
      </c>
      <c r="S201" s="58">
        <f t="shared" si="4"/>
        <v>26.438669400000002</v>
      </c>
      <c r="T201" s="58">
        <f t="shared" si="5"/>
        <v>7931.6008200000006</v>
      </c>
      <c r="U201" s="14" t="s">
        <v>255</v>
      </c>
      <c r="V201" s="4"/>
      <c r="W201" s="62">
        <v>42297</v>
      </c>
      <c r="X201" s="62">
        <v>42306</v>
      </c>
    </row>
    <row r="202">
      <c r="A202" s="4" t="s">
        <v>271</v>
      </c>
      <c r="B202" s="14" t="s">
        <v>250</v>
      </c>
      <c r="C202" s="4" t="s">
        <v>300</v>
      </c>
      <c r="D202" s="14" t="s">
        <v>301</v>
      </c>
      <c r="E202" s="62">
        <v>42353</v>
      </c>
      <c r="F202" s="14"/>
      <c r="G202" s="58">
        <v>882189.88</v>
      </c>
      <c r="H202" s="58">
        <v>17643.797600000002</v>
      </c>
      <c r="I202" s="4" t="s">
        <v>266</v>
      </c>
      <c r="J202" s="63">
        <v>0.0015</v>
      </c>
      <c r="K202" s="4">
        <v>0.45000000000000001</v>
      </c>
      <c r="L202" s="58">
        <f t="shared" si="0"/>
        <v>595.47816900000009</v>
      </c>
      <c r="M202" s="58">
        <f t="shared" si="1"/>
        <v>11.909563380000002</v>
      </c>
      <c r="N202" s="4" t="s">
        <v>254</v>
      </c>
      <c r="O202" s="4" t="s">
        <v>65</v>
      </c>
      <c r="P202" s="4" t="s">
        <v>66</v>
      </c>
      <c r="Q202" s="4">
        <f t="shared" si="2"/>
        <v>0.14999999999999999</v>
      </c>
      <c r="R202" s="58">
        <f t="shared" si="3"/>
        <v>2646.5696400000002</v>
      </c>
      <c r="S202" s="58">
        <f t="shared" si="4"/>
        <v>26.465696400000002</v>
      </c>
      <c r="T202" s="58">
        <f t="shared" si="5"/>
        <v>7939.7089200000009</v>
      </c>
      <c r="U202" s="14" t="s">
        <v>255</v>
      </c>
      <c r="V202" s="4"/>
      <c r="W202" s="62">
        <v>42297</v>
      </c>
      <c r="X202" s="62">
        <v>42306</v>
      </c>
    </row>
    <row r="203">
      <c r="A203" s="4" t="s">
        <v>271</v>
      </c>
      <c r="B203" s="14" t="s">
        <v>250</v>
      </c>
      <c r="C203" s="4" t="s">
        <v>300</v>
      </c>
      <c r="D203" s="14" t="s">
        <v>301</v>
      </c>
      <c r="E203" s="62">
        <v>42320</v>
      </c>
      <c r="F203" s="14"/>
      <c r="G203" s="58">
        <v>13196093.960000001</v>
      </c>
      <c r="H203" s="58">
        <v>263921.87920000002</v>
      </c>
      <c r="I203" s="4" t="s">
        <v>266</v>
      </c>
      <c r="J203" s="63">
        <v>0.0015</v>
      </c>
      <c r="K203" s="4">
        <v>0.45000000000000001</v>
      </c>
      <c r="L203" s="58">
        <f t="shared" si="0"/>
        <v>8907.3634230000007</v>
      </c>
      <c r="M203" s="58">
        <f t="shared" si="1"/>
        <v>178.14726846000002</v>
      </c>
      <c r="N203" s="4" t="s">
        <v>254</v>
      </c>
      <c r="O203" s="4" t="s">
        <v>65</v>
      </c>
      <c r="P203" s="4" t="s">
        <v>66</v>
      </c>
      <c r="Q203" s="4">
        <f t="shared" si="2"/>
        <v>0.059999999999999998</v>
      </c>
      <c r="R203" s="58">
        <f t="shared" si="3"/>
        <v>15835.312752000002</v>
      </c>
      <c r="S203" s="58">
        <f t="shared" si="4"/>
        <v>395.88281880000005</v>
      </c>
      <c r="T203" s="58">
        <f t="shared" si="5"/>
        <v>118764.84564000001</v>
      </c>
      <c r="U203" s="14" t="s">
        <v>255</v>
      </c>
      <c r="V203" s="4"/>
      <c r="W203" s="62">
        <v>42297</v>
      </c>
      <c r="X203" s="62">
        <v>42306</v>
      </c>
    </row>
    <row r="204">
      <c r="A204" s="4" t="s">
        <v>271</v>
      </c>
      <c r="B204" s="14" t="s">
        <v>250</v>
      </c>
      <c r="C204" s="4" t="s">
        <v>300</v>
      </c>
      <c r="D204" s="14" t="s">
        <v>301</v>
      </c>
      <c r="E204" s="62">
        <v>42396</v>
      </c>
      <c r="F204" s="14"/>
      <c r="G204" s="58">
        <v>4466389.4699999997</v>
      </c>
      <c r="H204" s="58">
        <v>89327.789399999994</v>
      </c>
      <c r="I204" s="4" t="s">
        <v>266</v>
      </c>
      <c r="J204" s="63">
        <v>0.0015</v>
      </c>
      <c r="K204" s="4">
        <v>0.45000000000000001</v>
      </c>
      <c r="L204" s="58">
        <f t="shared" si="0"/>
        <v>3014.81289225</v>
      </c>
      <c r="M204" s="58">
        <f t="shared" si="1"/>
        <v>60.296257844999992</v>
      </c>
      <c r="N204" s="4" t="s">
        <v>254</v>
      </c>
      <c r="O204" s="4" t="s">
        <v>65</v>
      </c>
      <c r="P204" s="4" t="s">
        <v>66</v>
      </c>
      <c r="Q204" s="4">
        <f t="shared" si="2"/>
        <v>0.27000000000000002</v>
      </c>
      <c r="R204" s="58">
        <f t="shared" si="3"/>
        <v>24118.503138</v>
      </c>
      <c r="S204" s="58">
        <f t="shared" si="4"/>
        <v>133.99168409999999</v>
      </c>
      <c r="T204" s="58">
        <f t="shared" si="5"/>
        <v>40197.505229999995</v>
      </c>
      <c r="U204" s="14" t="s">
        <v>255</v>
      </c>
      <c r="V204" s="4"/>
      <c r="W204" s="62">
        <v>42297</v>
      </c>
      <c r="X204" s="62">
        <v>42306</v>
      </c>
    </row>
    <row r="205">
      <c r="A205" s="4" t="s">
        <v>271</v>
      </c>
      <c r="B205" s="14" t="s">
        <v>250</v>
      </c>
      <c r="C205" s="4" t="s">
        <v>300</v>
      </c>
      <c r="D205" s="14" t="s">
        <v>301</v>
      </c>
      <c r="E205" s="62">
        <v>42398</v>
      </c>
      <c r="F205" s="14"/>
      <c r="G205" s="58">
        <v>21104255.02</v>
      </c>
      <c r="H205" s="58">
        <v>422085.1004</v>
      </c>
      <c r="I205" s="4" t="s">
        <v>266</v>
      </c>
      <c r="J205" s="63">
        <v>0.0015</v>
      </c>
      <c r="K205" s="4">
        <v>0.45000000000000001</v>
      </c>
      <c r="L205" s="58">
        <f t="shared" si="0"/>
        <v>14245.372138499999</v>
      </c>
      <c r="M205" s="58">
        <f t="shared" si="1"/>
        <v>284.90744277000005</v>
      </c>
      <c r="N205" s="4" t="s">
        <v>254</v>
      </c>
      <c r="O205" s="4" t="s">
        <v>65</v>
      </c>
      <c r="P205" s="4" t="s">
        <v>66</v>
      </c>
      <c r="Q205" s="4">
        <f t="shared" si="2"/>
        <v>0.28000000000000003</v>
      </c>
      <c r="R205" s="58">
        <f t="shared" si="3"/>
        <v>118183.828112</v>
      </c>
      <c r="S205" s="58">
        <f t="shared" si="4"/>
        <v>633.12765060000004</v>
      </c>
      <c r="T205" s="58">
        <f t="shared" si="5"/>
        <v>189938.29518000002</v>
      </c>
      <c r="U205" s="14" t="s">
        <v>255</v>
      </c>
      <c r="V205" s="4"/>
      <c r="W205" s="62">
        <v>42297</v>
      </c>
      <c r="X205" s="62">
        <v>42306</v>
      </c>
    </row>
    <row r="206">
      <c r="A206" s="4" t="s">
        <v>271</v>
      </c>
      <c r="B206" s="14" t="s">
        <v>250</v>
      </c>
      <c r="C206" s="4" t="s">
        <v>300</v>
      </c>
      <c r="D206" s="14" t="s">
        <v>301</v>
      </c>
      <c r="E206" s="62">
        <v>42366</v>
      </c>
      <c r="F206" s="14"/>
      <c r="G206" s="58">
        <v>697530.15000000002</v>
      </c>
      <c r="H206" s="58">
        <v>13950.603000000001</v>
      </c>
      <c r="I206" s="4" t="s">
        <v>266</v>
      </c>
      <c r="J206" s="63">
        <v>0.0015</v>
      </c>
      <c r="K206" s="4">
        <v>0.45000000000000001</v>
      </c>
      <c r="L206" s="58">
        <f t="shared" si="0"/>
        <v>470.83285125000003</v>
      </c>
      <c r="M206" s="58">
        <f t="shared" si="1"/>
        <v>9.416657025000001</v>
      </c>
      <c r="N206" s="4" t="s">
        <v>254</v>
      </c>
      <c r="O206" s="4" t="s">
        <v>65</v>
      </c>
      <c r="P206" s="4" t="s">
        <v>66</v>
      </c>
      <c r="Q206" s="4">
        <f t="shared" si="2"/>
        <v>0.19</v>
      </c>
      <c r="R206" s="58">
        <f t="shared" si="3"/>
        <v>2650.6145700000002</v>
      </c>
      <c r="S206" s="58">
        <f t="shared" si="4"/>
        <v>20.925904500000001</v>
      </c>
      <c r="T206" s="58">
        <f t="shared" si="5"/>
        <v>6277.7713500000009</v>
      </c>
      <c r="U206" s="14" t="s">
        <v>255</v>
      </c>
      <c r="V206" s="4"/>
      <c r="W206" s="62">
        <v>42297</v>
      </c>
      <c r="X206" s="62">
        <v>42306</v>
      </c>
    </row>
    <row r="207">
      <c r="A207" s="4" t="s">
        <v>271</v>
      </c>
      <c r="B207" s="14" t="s">
        <v>250</v>
      </c>
      <c r="C207" s="4" t="s">
        <v>300</v>
      </c>
      <c r="D207" s="14" t="s">
        <v>301</v>
      </c>
      <c r="E207" s="62">
        <v>42328</v>
      </c>
      <c r="F207" s="14"/>
      <c r="G207" s="58">
        <v>26392187.91</v>
      </c>
      <c r="H207" s="58">
        <v>527843.75820000004</v>
      </c>
      <c r="I207" s="4" t="s">
        <v>266</v>
      </c>
      <c r="J207" s="63">
        <v>0.0015</v>
      </c>
      <c r="K207" s="4">
        <v>0.45000000000000001</v>
      </c>
      <c r="L207" s="58">
        <f t="shared" si="0"/>
        <v>17814.726839250001</v>
      </c>
      <c r="M207" s="58">
        <f t="shared" si="1"/>
        <v>356.29453678500005</v>
      </c>
      <c r="N207" s="4" t="s">
        <v>254</v>
      </c>
      <c r="O207" s="4" t="s">
        <v>65</v>
      </c>
      <c r="P207" s="4" t="s">
        <v>66</v>
      </c>
      <c r="Q207" s="4">
        <f t="shared" si="2"/>
        <v>0.080000000000000002</v>
      </c>
      <c r="R207" s="58">
        <f t="shared" si="3"/>
        <v>42227.500656000004</v>
      </c>
      <c r="S207" s="58">
        <f t="shared" si="4"/>
        <v>791.76563730000009</v>
      </c>
      <c r="T207" s="58">
        <f t="shared" si="5"/>
        <v>237529.69119000001</v>
      </c>
      <c r="U207" s="14" t="s">
        <v>255</v>
      </c>
      <c r="V207" s="4"/>
      <c r="W207" s="62">
        <v>42297</v>
      </c>
      <c r="X207" s="62">
        <v>42306</v>
      </c>
    </row>
    <row r="208">
      <c r="A208" s="4" t="s">
        <v>271</v>
      </c>
      <c r="B208" s="14" t="s">
        <v>250</v>
      </c>
      <c r="C208" s="4" t="s">
        <v>300</v>
      </c>
      <c r="D208" s="14" t="s">
        <v>301</v>
      </c>
      <c r="E208" s="62">
        <v>42396</v>
      </c>
      <c r="F208" s="14"/>
      <c r="G208" s="58">
        <v>4471309.7699999996</v>
      </c>
      <c r="H208" s="58">
        <v>89426.195399999997</v>
      </c>
      <c r="I208" s="4" t="s">
        <v>266</v>
      </c>
      <c r="J208" s="63">
        <v>0.0015</v>
      </c>
      <c r="K208" s="4">
        <v>0.45000000000000001</v>
      </c>
      <c r="L208" s="58">
        <f t="shared" si="0"/>
        <v>3018.1340947499998</v>
      </c>
      <c r="M208" s="58">
        <f t="shared" si="1"/>
        <v>60.362681895000001</v>
      </c>
      <c r="N208" s="4" t="s">
        <v>254</v>
      </c>
      <c r="O208" s="4" t="s">
        <v>65</v>
      </c>
      <c r="P208" s="4" t="s">
        <v>66</v>
      </c>
      <c r="Q208" s="4">
        <f t="shared" si="2"/>
        <v>0.27000000000000002</v>
      </c>
      <c r="R208" s="58">
        <f t="shared" si="3"/>
        <v>24145.072758000002</v>
      </c>
      <c r="S208" s="58">
        <f t="shared" si="4"/>
        <v>134.1392931</v>
      </c>
      <c r="T208" s="58">
        <f t="shared" si="5"/>
        <v>40241.787929999999</v>
      </c>
      <c r="U208" s="14" t="s">
        <v>255</v>
      </c>
      <c r="V208" s="4"/>
      <c r="W208" s="62">
        <v>42297</v>
      </c>
      <c r="X208" s="62">
        <v>42306</v>
      </c>
    </row>
    <row r="209">
      <c r="A209" s="4" t="s">
        <v>271</v>
      </c>
      <c r="B209" s="14" t="s">
        <v>250</v>
      </c>
      <c r="C209" s="4" t="s">
        <v>300</v>
      </c>
      <c r="D209" s="14" t="s">
        <v>301</v>
      </c>
      <c r="E209" s="62">
        <v>42349</v>
      </c>
      <c r="F209" s="14"/>
      <c r="G209" s="58">
        <v>8797395.9700000007</v>
      </c>
      <c r="H209" s="58">
        <v>175947.91940000001</v>
      </c>
      <c r="I209" s="4" t="s">
        <v>266</v>
      </c>
      <c r="J209" s="63">
        <v>0.0015</v>
      </c>
      <c r="K209" s="4">
        <v>0.45000000000000001</v>
      </c>
      <c r="L209" s="58">
        <f t="shared" si="0"/>
        <v>5938.2422797500012</v>
      </c>
      <c r="M209" s="58">
        <f t="shared" si="1"/>
        <v>118.76484559500001</v>
      </c>
      <c r="N209" s="4" t="s">
        <v>254</v>
      </c>
      <c r="O209" s="4" t="s">
        <v>65</v>
      </c>
      <c r="P209" s="4" t="s">
        <v>66</v>
      </c>
      <c r="Q209" s="4">
        <f t="shared" si="2"/>
        <v>0.14000000000000001</v>
      </c>
      <c r="R209" s="58">
        <f t="shared" si="3"/>
        <v>24632.708716000005</v>
      </c>
      <c r="S209" s="58">
        <f t="shared" si="4"/>
        <v>263.92187910000001</v>
      </c>
      <c r="T209" s="58">
        <f t="shared" si="5"/>
        <v>79176.563730000009</v>
      </c>
      <c r="U209" s="14" t="s">
        <v>255</v>
      </c>
      <c r="V209" s="4"/>
      <c r="W209" s="62">
        <v>42297</v>
      </c>
      <c r="X209" s="62">
        <v>42306</v>
      </c>
    </row>
    <row r="210">
      <c r="A210" s="4" t="s">
        <v>271</v>
      </c>
      <c r="B210" s="14" t="s">
        <v>250</v>
      </c>
      <c r="C210" s="4" t="s">
        <v>300</v>
      </c>
      <c r="D210" s="14" t="s">
        <v>301</v>
      </c>
      <c r="E210" s="62">
        <v>42367</v>
      </c>
      <c r="F210" s="14"/>
      <c r="G210" s="58">
        <v>4351836.4500000002</v>
      </c>
      <c r="H210" s="58">
        <v>87036.729000000007</v>
      </c>
      <c r="I210" s="4" t="s">
        <v>266</v>
      </c>
      <c r="J210" s="63">
        <v>0.0015</v>
      </c>
      <c r="K210" s="4">
        <v>0.45000000000000001</v>
      </c>
      <c r="L210" s="58">
        <f t="shared" si="0"/>
        <v>2937.4896037500002</v>
      </c>
      <c r="M210" s="58">
        <f t="shared" si="1"/>
        <v>58.749792075000016</v>
      </c>
      <c r="N210" s="4" t="s">
        <v>254</v>
      </c>
      <c r="O210" s="4" t="s">
        <v>65</v>
      </c>
      <c r="P210" s="4" t="s">
        <v>66</v>
      </c>
      <c r="Q210" s="4">
        <f t="shared" si="2"/>
        <v>0.19</v>
      </c>
      <c r="R210" s="58">
        <f t="shared" si="3"/>
        <v>16536.978510000001</v>
      </c>
      <c r="S210" s="58">
        <f t="shared" si="4"/>
        <v>130.55509350000003</v>
      </c>
      <c r="T210" s="58">
        <f t="shared" si="5"/>
        <v>39166.528050000001</v>
      </c>
      <c r="U210" s="14" t="s">
        <v>255</v>
      </c>
      <c r="V210" s="4"/>
      <c r="W210" s="62">
        <v>42297</v>
      </c>
      <c r="X210" s="62">
        <v>42306</v>
      </c>
    </row>
    <row r="211">
      <c r="A211" s="4" t="s">
        <v>271</v>
      </c>
      <c r="B211" s="14" t="s">
        <v>250</v>
      </c>
      <c r="C211" s="4" t="s">
        <v>300</v>
      </c>
      <c r="D211" s="14" t="s">
        <v>301</v>
      </c>
      <c r="E211" s="62">
        <v>42312</v>
      </c>
      <c r="F211" s="14"/>
      <c r="G211" s="58">
        <v>1726403.3300000001</v>
      </c>
      <c r="H211" s="58">
        <v>34528.066600000006</v>
      </c>
      <c r="I211" s="4" t="s">
        <v>266</v>
      </c>
      <c r="J211" s="63">
        <v>0.0015</v>
      </c>
      <c r="K211" s="4">
        <v>0.45000000000000001</v>
      </c>
      <c r="L211" s="58">
        <f t="shared" si="0"/>
        <v>1165.3222477500001</v>
      </c>
      <c r="M211" s="58">
        <f t="shared" si="1"/>
        <v>23.306444955000007</v>
      </c>
      <c r="N211" s="4" t="s">
        <v>254</v>
      </c>
      <c r="O211" s="4" t="s">
        <v>65</v>
      </c>
      <c r="P211" s="4" t="s">
        <v>66</v>
      </c>
      <c r="Q211" s="4">
        <f t="shared" si="2"/>
        <v>0.040000000000000001</v>
      </c>
      <c r="R211" s="58">
        <f t="shared" si="3"/>
        <v>1381.1226640000002</v>
      </c>
      <c r="S211" s="58">
        <f t="shared" si="4"/>
        <v>51.792099900000011</v>
      </c>
      <c r="T211" s="58">
        <f t="shared" si="5"/>
        <v>15537.629970000004</v>
      </c>
      <c r="U211" s="14" t="s">
        <v>255</v>
      </c>
      <c r="V211" s="4"/>
      <c r="W211" s="62">
        <v>42297</v>
      </c>
      <c r="X211" s="62">
        <v>42306</v>
      </c>
    </row>
    <row r="212">
      <c r="A212" s="4" t="s">
        <v>271</v>
      </c>
      <c r="B212" s="14" t="s">
        <v>250</v>
      </c>
      <c r="C212" s="4" t="s">
        <v>300</v>
      </c>
      <c r="D212" s="14" t="s">
        <v>301</v>
      </c>
      <c r="E212" s="62">
        <v>42342</v>
      </c>
      <c r="F212" s="14"/>
      <c r="G212" s="58">
        <v>1726403.3300000001</v>
      </c>
      <c r="H212" s="58">
        <v>86320.166500000007</v>
      </c>
      <c r="I212" s="4" t="s">
        <v>266</v>
      </c>
      <c r="J212" s="63">
        <v>0.0015</v>
      </c>
      <c r="K212" s="4">
        <v>0.45000000000000001</v>
      </c>
      <c r="L212" s="58">
        <f t="shared" si="0"/>
        <v>1165.3222477500001</v>
      </c>
      <c r="M212" s="58">
        <f t="shared" si="1"/>
        <v>58.266112387500009</v>
      </c>
      <c r="N212" s="4" t="s">
        <v>254</v>
      </c>
      <c r="O212" s="4" t="s">
        <v>65</v>
      </c>
      <c r="P212" s="4" t="s">
        <v>66</v>
      </c>
      <c r="Q212" s="4">
        <f t="shared" si="2"/>
        <v>0.12</v>
      </c>
      <c r="R212" s="58">
        <f t="shared" si="3"/>
        <v>10358.419980000001</v>
      </c>
      <c r="S212" s="58">
        <f t="shared" si="4"/>
        <v>129.48024975000001</v>
      </c>
      <c r="T212" s="58">
        <f t="shared" si="5"/>
        <v>38844.074925000001</v>
      </c>
      <c r="U212" s="14" t="s">
        <v>255</v>
      </c>
      <c r="V212" s="4"/>
      <c r="W212" s="62">
        <v>42297</v>
      </c>
      <c r="X212" s="62">
        <v>42306</v>
      </c>
    </row>
    <row r="213">
      <c r="A213" s="4" t="s">
        <v>271</v>
      </c>
      <c r="B213" s="14" t="s">
        <v>250</v>
      </c>
      <c r="C213" s="4" t="s">
        <v>300</v>
      </c>
      <c r="D213" s="14" t="s">
        <v>301</v>
      </c>
      <c r="E213" s="62">
        <v>42360</v>
      </c>
      <c r="F213" s="14"/>
      <c r="G213" s="58">
        <v>8872487.8699999992</v>
      </c>
      <c r="H213" s="58">
        <v>177449.75739999997</v>
      </c>
      <c r="I213" s="4" t="s">
        <v>266</v>
      </c>
      <c r="J213" s="63">
        <v>0.0015</v>
      </c>
      <c r="K213" s="4">
        <v>0.45000000000000001</v>
      </c>
      <c r="L213" s="58">
        <f t="shared" si="0"/>
        <v>5988.9293122500003</v>
      </c>
      <c r="M213" s="58">
        <f t="shared" si="1"/>
        <v>119.778586245</v>
      </c>
      <c r="N213" s="4" t="s">
        <v>254</v>
      </c>
      <c r="O213" s="4" t="s">
        <v>65</v>
      </c>
      <c r="P213" s="4" t="s">
        <v>66</v>
      </c>
      <c r="Q213" s="4">
        <f t="shared" si="2"/>
        <v>0.17000000000000001</v>
      </c>
      <c r="R213" s="58">
        <f t="shared" si="3"/>
        <v>30166.458757999997</v>
      </c>
      <c r="S213" s="58">
        <f t="shared" si="4"/>
        <v>266.17463609999999</v>
      </c>
      <c r="T213" s="58">
        <f t="shared" si="5"/>
        <v>79852.390829999989</v>
      </c>
      <c r="U213" s="14" t="s">
        <v>255</v>
      </c>
      <c r="V213" s="4"/>
      <c r="W213" s="62">
        <v>42297</v>
      </c>
      <c r="X213" s="62">
        <v>42306</v>
      </c>
    </row>
    <row r="214">
      <c r="A214" s="4" t="s">
        <v>271</v>
      </c>
      <c r="B214" s="14" t="s">
        <v>250</v>
      </c>
      <c r="C214" s="4" t="s">
        <v>300</v>
      </c>
      <c r="D214" s="14" t="s">
        <v>301</v>
      </c>
      <c r="E214" s="62">
        <v>42328</v>
      </c>
      <c r="F214" s="14"/>
      <c r="G214" s="58">
        <v>17696465.699999999</v>
      </c>
      <c r="H214" s="58">
        <v>353929.31400000001</v>
      </c>
      <c r="I214" s="4" t="s">
        <v>266</v>
      </c>
      <c r="J214" s="63">
        <v>0.0015</v>
      </c>
      <c r="K214" s="4">
        <v>0.45000000000000001</v>
      </c>
      <c r="L214" s="58">
        <f t="shared" si="0"/>
        <v>11945.114347500001</v>
      </c>
      <c r="M214" s="58">
        <f t="shared" si="1"/>
        <v>238.90228695000005</v>
      </c>
      <c r="N214" s="4" t="s">
        <v>254</v>
      </c>
      <c r="O214" s="4" t="s">
        <v>65</v>
      </c>
      <c r="P214" s="4" t="s">
        <v>66</v>
      </c>
      <c r="Q214" s="4">
        <f t="shared" si="2"/>
        <v>0.080000000000000002</v>
      </c>
      <c r="R214" s="58">
        <f t="shared" si="3"/>
        <v>28314.345120000002</v>
      </c>
      <c r="S214" s="58">
        <f t="shared" si="4"/>
        <v>530.89397100000008</v>
      </c>
      <c r="T214" s="58">
        <f t="shared" si="5"/>
        <v>159268.19130000001</v>
      </c>
      <c r="U214" s="14" t="s">
        <v>255</v>
      </c>
      <c r="V214" s="4"/>
      <c r="W214" s="62">
        <v>42297</v>
      </c>
      <c r="X214" s="62">
        <v>42306</v>
      </c>
    </row>
    <row r="215">
      <c r="A215" s="4" t="s">
        <v>271</v>
      </c>
      <c r="B215" s="14" t="s">
        <v>250</v>
      </c>
      <c r="C215" s="4" t="s">
        <v>300</v>
      </c>
      <c r="D215" s="14" t="s">
        <v>301</v>
      </c>
      <c r="E215" s="62">
        <v>42369</v>
      </c>
      <c r="F215" s="14"/>
      <c r="G215" s="58">
        <v>15941787.94</v>
      </c>
      <c r="H215" s="58">
        <v>318835.75880000001</v>
      </c>
      <c r="I215" s="4" t="s">
        <v>266</v>
      </c>
      <c r="J215" s="63">
        <v>0.0015</v>
      </c>
      <c r="K215" s="4">
        <v>0.45000000000000001</v>
      </c>
      <c r="L215" s="58">
        <f t="shared" si="0"/>
        <v>10760.7068595</v>
      </c>
      <c r="M215" s="58">
        <f t="shared" si="1"/>
        <v>215.21413719</v>
      </c>
      <c r="N215" s="4" t="s">
        <v>254</v>
      </c>
      <c r="O215" s="4" t="s">
        <v>65</v>
      </c>
      <c r="P215" s="4" t="s">
        <v>66</v>
      </c>
      <c r="Q215" s="4">
        <f t="shared" si="2"/>
        <v>0.20000000000000001</v>
      </c>
      <c r="R215" s="58">
        <f t="shared" si="3"/>
        <v>63767.151760000008</v>
      </c>
      <c r="S215" s="58">
        <f t="shared" si="4"/>
        <v>478.25363820000001</v>
      </c>
      <c r="T215" s="58">
        <f t="shared" si="5"/>
        <v>143476.09146</v>
      </c>
      <c r="U215" s="14" t="s">
        <v>255</v>
      </c>
      <c r="V215" s="4"/>
      <c r="W215" s="62">
        <v>42297</v>
      </c>
      <c r="X215" s="62">
        <v>42306</v>
      </c>
    </row>
    <row r="216">
      <c r="A216" s="4" t="s">
        <v>271</v>
      </c>
      <c r="B216" s="14" t="s">
        <v>250</v>
      </c>
      <c r="C216" s="4" t="s">
        <v>300</v>
      </c>
      <c r="D216" s="14" t="s">
        <v>301</v>
      </c>
      <c r="E216" s="62">
        <v>42445</v>
      </c>
      <c r="F216" s="14"/>
      <c r="G216" s="58">
        <v>875301.45999999996</v>
      </c>
      <c r="H216" s="58">
        <v>17506.029200000001</v>
      </c>
      <c r="I216" s="4" t="s">
        <v>266</v>
      </c>
      <c r="J216" s="63">
        <v>0.0015</v>
      </c>
      <c r="K216" s="4">
        <v>0.45000000000000001</v>
      </c>
      <c r="L216" s="58">
        <f t="shared" si="0"/>
        <v>590.82848550000006</v>
      </c>
      <c r="M216" s="58">
        <f t="shared" si="1"/>
        <v>11.816569710000001</v>
      </c>
      <c r="N216" s="4" t="s">
        <v>254</v>
      </c>
      <c r="O216" s="4" t="s">
        <v>65</v>
      </c>
      <c r="P216" s="4" t="s">
        <v>66</v>
      </c>
      <c r="Q216" s="4">
        <f t="shared" si="2"/>
        <v>0.40999999999999998</v>
      </c>
      <c r="R216" s="58">
        <f t="shared" si="3"/>
        <v>7177.4719720000003</v>
      </c>
      <c r="S216" s="58">
        <f t="shared" si="4"/>
        <v>26.259043800000001</v>
      </c>
      <c r="T216" s="58">
        <f t="shared" si="5"/>
        <v>7877.7131400000007</v>
      </c>
      <c r="U216" s="14" t="s">
        <v>255</v>
      </c>
      <c r="V216" s="4"/>
      <c r="W216" s="62">
        <v>42297</v>
      </c>
      <c r="X216" s="62">
        <v>42306</v>
      </c>
    </row>
    <row r="217">
      <c r="A217" s="4" t="s">
        <v>271</v>
      </c>
      <c r="B217" s="14" t="s">
        <v>250</v>
      </c>
      <c r="C217" s="4" t="s">
        <v>300</v>
      </c>
      <c r="D217" s="14" t="s">
        <v>301</v>
      </c>
      <c r="E217" s="62">
        <v>42325</v>
      </c>
      <c r="F217" s="14"/>
      <c r="G217" s="58">
        <v>8719750.5199999996</v>
      </c>
      <c r="H217" s="58">
        <v>174395.0104</v>
      </c>
      <c r="I217" s="4" t="s">
        <v>266</v>
      </c>
      <c r="J217" s="63">
        <v>0.0015</v>
      </c>
      <c r="K217" s="4">
        <v>0.45000000000000001</v>
      </c>
      <c r="L217" s="58">
        <f t="shared" si="0"/>
        <v>5885.8316009999999</v>
      </c>
      <c r="M217" s="58">
        <f t="shared" si="1"/>
        <v>117.71663202000001</v>
      </c>
      <c r="N217" s="4" t="s">
        <v>254</v>
      </c>
      <c r="O217" s="4" t="s">
        <v>65</v>
      </c>
      <c r="P217" s="4" t="s">
        <v>66</v>
      </c>
      <c r="Q217" s="4">
        <f t="shared" si="2"/>
        <v>0.080000000000000002</v>
      </c>
      <c r="R217" s="58">
        <f t="shared" si="3"/>
        <v>13951.600832</v>
      </c>
      <c r="S217" s="58">
        <f t="shared" si="4"/>
        <v>261.59251560000001</v>
      </c>
      <c r="T217" s="58">
        <f t="shared" si="5"/>
        <v>78477.754679999998</v>
      </c>
      <c r="U217" s="14" t="s">
        <v>255</v>
      </c>
      <c r="V217" s="4"/>
      <c r="W217" s="62">
        <v>42297</v>
      </c>
      <c r="X217" s="62">
        <v>42306</v>
      </c>
    </row>
    <row r="218">
      <c r="A218" s="4" t="s">
        <v>271</v>
      </c>
      <c r="B218" s="14" t="s">
        <v>250</v>
      </c>
      <c r="C218" s="4" t="s">
        <v>300</v>
      </c>
      <c r="D218" s="14" t="s">
        <v>301</v>
      </c>
      <c r="E218" s="62">
        <v>42347</v>
      </c>
      <c r="F218" s="14"/>
      <c r="G218" s="58">
        <v>4379764.3799999999</v>
      </c>
      <c r="H218" s="58">
        <v>87595.287599999996</v>
      </c>
      <c r="I218" s="4" t="s">
        <v>266</v>
      </c>
      <c r="J218" s="63">
        <v>0.0015</v>
      </c>
      <c r="K218" s="4">
        <v>0.45000000000000001</v>
      </c>
      <c r="L218" s="58">
        <f t="shared" si="0"/>
        <v>2956.3409565000002</v>
      </c>
      <c r="M218" s="58">
        <f t="shared" si="1"/>
        <v>59.126819130000008</v>
      </c>
      <c r="N218" s="4" t="s">
        <v>254</v>
      </c>
      <c r="O218" s="4" t="s">
        <v>65</v>
      </c>
      <c r="P218" s="4" t="s">
        <v>66</v>
      </c>
      <c r="Q218" s="4">
        <f t="shared" si="2"/>
        <v>0.14000000000000001</v>
      </c>
      <c r="R218" s="58">
        <f t="shared" si="3"/>
        <v>12263.340264</v>
      </c>
      <c r="S218" s="58">
        <f t="shared" si="4"/>
        <v>131.39293140000001</v>
      </c>
      <c r="T218" s="58">
        <f t="shared" si="5"/>
        <v>39417.879419999997</v>
      </c>
      <c r="U218" s="14" t="s">
        <v>255</v>
      </c>
      <c r="V218" s="4"/>
      <c r="W218" s="62">
        <v>42297</v>
      </c>
      <c r="X218" s="62">
        <v>42306</v>
      </c>
    </row>
    <row r="219">
      <c r="A219" s="4" t="s">
        <v>271</v>
      </c>
      <c r="B219" s="14" t="s">
        <v>250</v>
      </c>
      <c r="C219" s="4" t="s">
        <v>300</v>
      </c>
      <c r="D219" s="14" t="s">
        <v>301</v>
      </c>
      <c r="E219" s="62">
        <v>42865</v>
      </c>
      <c r="F219" s="14"/>
      <c r="G219" s="58">
        <v>21866528.07</v>
      </c>
      <c r="H219" s="58">
        <v>1093326.4035</v>
      </c>
      <c r="I219" s="4" t="s">
        <v>266</v>
      </c>
      <c r="J219" s="63">
        <v>0.0015</v>
      </c>
      <c r="K219" s="4">
        <v>0.45000000000000001</v>
      </c>
      <c r="L219" s="58">
        <f t="shared" si="0"/>
        <v>14759.906447250001</v>
      </c>
      <c r="M219" s="58">
        <f t="shared" si="1"/>
        <v>737.99532236250002</v>
      </c>
      <c r="N219" s="4" t="s">
        <v>254</v>
      </c>
      <c r="O219" s="4" t="s">
        <v>65</v>
      </c>
      <c r="P219" s="4" t="s">
        <v>66</v>
      </c>
      <c r="Q219" s="4">
        <f t="shared" si="2"/>
        <v>1.5600000000000001</v>
      </c>
      <c r="R219" s="58">
        <f t="shared" si="3"/>
        <v>1705589.18946</v>
      </c>
      <c r="S219" s="58">
        <f t="shared" si="4"/>
        <v>1639.9896052500001</v>
      </c>
      <c r="T219" s="58">
        <f t="shared" si="5"/>
        <v>491996.88157500001</v>
      </c>
      <c r="U219" s="14" t="s">
        <v>255</v>
      </c>
      <c r="V219" s="4"/>
      <c r="W219" s="62">
        <v>42297</v>
      </c>
      <c r="X219" s="62">
        <v>42306</v>
      </c>
    </row>
    <row r="220">
      <c r="A220" s="4" t="s">
        <v>271</v>
      </c>
      <c r="B220" s="14" t="s">
        <v>250</v>
      </c>
      <c r="C220" s="4" t="s">
        <v>300</v>
      </c>
      <c r="D220" s="14" t="s">
        <v>301</v>
      </c>
      <c r="E220" s="62">
        <v>42318</v>
      </c>
      <c r="F220" s="14"/>
      <c r="G220" s="58">
        <v>21518430.539999999</v>
      </c>
      <c r="H220" s="58">
        <v>430368.61079999997</v>
      </c>
      <c r="I220" s="4" t="s">
        <v>266</v>
      </c>
      <c r="J220" s="63">
        <v>0.0015</v>
      </c>
      <c r="K220" s="4">
        <v>0.45000000000000001</v>
      </c>
      <c r="L220" s="58">
        <f t="shared" si="0"/>
        <v>14524.940614499999</v>
      </c>
      <c r="M220" s="58">
        <f t="shared" si="1"/>
        <v>290.49881228999999</v>
      </c>
      <c r="N220" s="4" t="s">
        <v>254</v>
      </c>
      <c r="O220" s="4" t="s">
        <v>65</v>
      </c>
      <c r="P220" s="4" t="s">
        <v>66</v>
      </c>
      <c r="Q220" s="4">
        <f t="shared" si="2"/>
        <v>0.059999999999999998</v>
      </c>
      <c r="R220" s="58">
        <f t="shared" si="3"/>
        <v>25822.116647999996</v>
      </c>
      <c r="S220" s="58">
        <f t="shared" si="4"/>
        <v>645.55291619999991</v>
      </c>
      <c r="T220" s="58">
        <f t="shared" si="5"/>
        <v>193665.87485999998</v>
      </c>
      <c r="U220" s="14" t="s">
        <v>255</v>
      </c>
      <c r="V220" s="4"/>
      <c r="W220" s="62">
        <v>42297</v>
      </c>
      <c r="X220" s="62">
        <v>42306</v>
      </c>
    </row>
    <row r="221">
      <c r="A221" s="4" t="s">
        <v>271</v>
      </c>
      <c r="B221" s="14" t="s">
        <v>250</v>
      </c>
      <c r="C221" s="4" t="s">
        <v>300</v>
      </c>
      <c r="D221" s="14" t="s">
        <v>301</v>
      </c>
      <c r="E221" s="62">
        <v>42473</v>
      </c>
      <c r="F221" s="14"/>
      <c r="G221" s="58">
        <v>17594791.940000001</v>
      </c>
      <c r="H221" s="58">
        <v>351895.83880000003</v>
      </c>
      <c r="I221" s="4" t="s">
        <v>266</v>
      </c>
      <c r="J221" s="63">
        <v>0.0015</v>
      </c>
      <c r="K221" s="4">
        <v>0.45000000000000001</v>
      </c>
      <c r="L221" s="58">
        <f t="shared" si="0"/>
        <v>11876.484559500002</v>
      </c>
      <c r="M221" s="58">
        <f t="shared" si="1"/>
        <v>237.52969119000002</v>
      </c>
      <c r="N221" s="4" t="s">
        <v>254</v>
      </c>
      <c r="O221" s="4" t="s">
        <v>65</v>
      </c>
      <c r="P221" s="4" t="s">
        <v>66</v>
      </c>
      <c r="Q221" s="4">
        <f t="shared" si="2"/>
        <v>0.47999999999999998</v>
      </c>
      <c r="R221" s="58">
        <f t="shared" si="3"/>
        <v>168910.00262400002</v>
      </c>
      <c r="S221" s="58">
        <f t="shared" si="4"/>
        <v>527.84375820000002</v>
      </c>
      <c r="T221" s="58">
        <f t="shared" si="5"/>
        <v>158353.12746000002</v>
      </c>
      <c r="U221" s="14" t="s">
        <v>255</v>
      </c>
      <c r="V221" s="4"/>
      <c r="W221" s="62">
        <v>42297</v>
      </c>
      <c r="X221" s="62">
        <v>42306</v>
      </c>
    </row>
    <row r="222">
      <c r="A222" s="4" t="s">
        <v>271</v>
      </c>
      <c r="B222" s="14" t="s">
        <v>250</v>
      </c>
      <c r="C222" s="4" t="s">
        <v>300</v>
      </c>
      <c r="D222" s="14" t="s">
        <v>301</v>
      </c>
      <c r="E222" s="62">
        <v>42320</v>
      </c>
      <c r="F222" s="14"/>
      <c r="G222" s="58">
        <v>4365904.3700000001</v>
      </c>
      <c r="H222" s="58">
        <v>218295.21850000002</v>
      </c>
      <c r="I222" s="4" t="s">
        <v>266</v>
      </c>
      <c r="J222" s="63">
        <v>0.0015</v>
      </c>
      <c r="K222" s="4">
        <v>0.45000000000000001</v>
      </c>
      <c r="L222" s="58">
        <f t="shared" si="0"/>
        <v>2946.98544975</v>
      </c>
      <c r="M222" s="58">
        <f t="shared" si="1"/>
        <v>147.34927248750003</v>
      </c>
      <c r="N222" s="4" t="s">
        <v>254</v>
      </c>
      <c r="O222" s="4" t="s">
        <v>65</v>
      </c>
      <c r="P222" s="4" t="s">
        <v>66</v>
      </c>
      <c r="Q222" s="4">
        <f t="shared" si="2"/>
        <v>0.059999999999999998</v>
      </c>
      <c r="R222" s="58">
        <f t="shared" si="3"/>
        <v>13097.713110000001</v>
      </c>
      <c r="S222" s="58">
        <f t="shared" si="4"/>
        <v>327.44282775000005</v>
      </c>
      <c r="T222" s="58">
        <f t="shared" si="5"/>
        <v>98232.848325000014</v>
      </c>
      <c r="U222" s="14" t="s">
        <v>255</v>
      </c>
      <c r="V222" s="4"/>
      <c r="W222" s="62">
        <v>42297</v>
      </c>
      <c r="X222" s="62">
        <v>42306</v>
      </c>
    </row>
    <row r="223">
      <c r="A223" s="4" t="s">
        <v>271</v>
      </c>
      <c r="B223" s="14" t="s">
        <v>250</v>
      </c>
      <c r="C223" s="4" t="s">
        <v>300</v>
      </c>
      <c r="D223" s="14" t="s">
        <v>301</v>
      </c>
      <c r="E223" s="62">
        <v>42320</v>
      </c>
      <c r="F223" s="14"/>
      <c r="G223" s="58">
        <v>13066528.07</v>
      </c>
      <c r="H223" s="58">
        <v>261330.56140000001</v>
      </c>
      <c r="I223" s="4" t="s">
        <v>266</v>
      </c>
      <c r="J223" s="63">
        <v>0.0015</v>
      </c>
      <c r="K223" s="4">
        <v>0.45000000000000001</v>
      </c>
      <c r="L223" s="58">
        <f t="shared" si="0"/>
        <v>8819.9064472500013</v>
      </c>
      <c r="M223" s="58">
        <f t="shared" si="1"/>
        <v>176.398128945</v>
      </c>
      <c r="N223" s="4" t="s">
        <v>254</v>
      </c>
      <c r="O223" s="4" t="s">
        <v>65</v>
      </c>
      <c r="P223" s="4" t="s">
        <v>66</v>
      </c>
      <c r="Q223" s="4">
        <f t="shared" si="2"/>
        <v>0.059999999999999998</v>
      </c>
      <c r="R223" s="58">
        <f t="shared" si="3"/>
        <v>15679.833683999999</v>
      </c>
      <c r="S223" s="58">
        <f t="shared" si="4"/>
        <v>391.9958421</v>
      </c>
      <c r="T223" s="58">
        <f t="shared" si="5"/>
        <v>117598.75263</v>
      </c>
      <c r="U223" s="14" t="s">
        <v>255</v>
      </c>
      <c r="V223" s="4"/>
      <c r="W223" s="62">
        <v>42297</v>
      </c>
      <c r="X223" s="62">
        <v>42306</v>
      </c>
    </row>
    <row r="224">
      <c r="A224" s="4" t="s">
        <v>271</v>
      </c>
      <c r="B224" s="14" t="s">
        <v>250</v>
      </c>
      <c r="C224" s="4" t="s">
        <v>300</v>
      </c>
      <c r="D224" s="14" t="s">
        <v>301</v>
      </c>
      <c r="E224" s="62">
        <v>42347</v>
      </c>
      <c r="F224" s="14"/>
      <c r="G224" s="58">
        <v>76537344.950000003</v>
      </c>
      <c r="H224" s="58">
        <v>1530746.899</v>
      </c>
      <c r="I224" s="4" t="s">
        <v>266</v>
      </c>
      <c r="J224" s="63">
        <v>0.0015</v>
      </c>
      <c r="K224" s="4">
        <v>0.45000000000000001</v>
      </c>
      <c r="L224" s="58">
        <f t="shared" si="0"/>
        <v>51662.707841250005</v>
      </c>
      <c r="M224" s="58">
        <f t="shared" si="1"/>
        <v>1033.2541568250001</v>
      </c>
      <c r="N224" s="4" t="s">
        <v>254</v>
      </c>
      <c r="O224" s="4" t="s">
        <v>65</v>
      </c>
      <c r="P224" s="4" t="s">
        <v>66</v>
      </c>
      <c r="Q224" s="4">
        <f t="shared" si="2"/>
        <v>0.14000000000000001</v>
      </c>
      <c r="R224" s="58">
        <f t="shared" si="3"/>
        <v>214304.56586000003</v>
      </c>
      <c r="S224" s="58">
        <f t="shared" si="4"/>
        <v>2296.1203485000001</v>
      </c>
      <c r="T224" s="58">
        <f t="shared" si="5"/>
        <v>688836.10455000005</v>
      </c>
      <c r="U224" s="14" t="s">
        <v>255</v>
      </c>
      <c r="V224" s="4"/>
      <c r="W224" s="62">
        <v>42297</v>
      </c>
      <c r="X224" s="62">
        <v>42306</v>
      </c>
    </row>
    <row r="225">
      <c r="A225" s="4" t="s">
        <v>271</v>
      </c>
      <c r="B225" s="14" t="s">
        <v>250</v>
      </c>
      <c r="C225" s="4" t="s">
        <v>300</v>
      </c>
      <c r="D225" s="14" t="s">
        <v>301</v>
      </c>
      <c r="E225" s="62">
        <v>42327</v>
      </c>
      <c r="F225" s="14"/>
      <c r="G225" s="58">
        <v>71489355.409999996</v>
      </c>
      <c r="H225" s="58">
        <v>1429787.1081999999</v>
      </c>
      <c r="I225" s="4" t="s">
        <v>266</v>
      </c>
      <c r="J225" s="63">
        <v>0.0015</v>
      </c>
      <c r="K225" s="4">
        <v>0.45000000000000001</v>
      </c>
      <c r="L225" s="58">
        <f t="shared" si="0"/>
        <v>48255.314901750004</v>
      </c>
      <c r="M225" s="58">
        <f t="shared" si="1"/>
        <v>965.1062980349999</v>
      </c>
      <c r="N225" s="4" t="s">
        <v>254</v>
      </c>
      <c r="O225" s="4" t="s">
        <v>65</v>
      </c>
      <c r="P225" s="4" t="s">
        <v>66</v>
      </c>
      <c r="Q225" s="4">
        <f t="shared" si="2"/>
        <v>0.080000000000000002</v>
      </c>
      <c r="R225" s="58">
        <f t="shared" si="3"/>
        <v>114382.968656</v>
      </c>
      <c r="S225" s="58">
        <f t="shared" si="4"/>
        <v>2144.6806622999998</v>
      </c>
      <c r="T225" s="58">
        <f t="shared" si="5"/>
        <v>643404.19868999999</v>
      </c>
      <c r="U225" s="14" t="s">
        <v>255</v>
      </c>
      <c r="V225" s="4"/>
      <c r="W225" s="62">
        <v>42297</v>
      </c>
      <c r="X225" s="62">
        <v>42306</v>
      </c>
    </row>
    <row r="226">
      <c r="A226" s="4" t="s">
        <v>271</v>
      </c>
      <c r="B226" s="14" t="s">
        <v>250</v>
      </c>
      <c r="C226" s="4" t="s">
        <v>300</v>
      </c>
      <c r="D226" s="14" t="s">
        <v>301</v>
      </c>
      <c r="E226" s="62">
        <v>42327</v>
      </c>
      <c r="F226" s="14"/>
      <c r="G226" s="58">
        <v>1143661.48</v>
      </c>
      <c r="H226" s="58">
        <v>22873.229599999999</v>
      </c>
      <c r="I226" s="4" t="s">
        <v>266</v>
      </c>
      <c r="J226" s="63">
        <v>0.0015</v>
      </c>
      <c r="K226" s="4">
        <v>0.45000000000000001</v>
      </c>
      <c r="L226" s="58">
        <f t="shared" si="0"/>
        <v>771.97149900000011</v>
      </c>
      <c r="M226" s="58">
        <f t="shared" si="1"/>
        <v>15.439429979999998</v>
      </c>
      <c r="N226" s="4" t="s">
        <v>254</v>
      </c>
      <c r="O226" s="4" t="s">
        <v>65</v>
      </c>
      <c r="P226" s="4" t="s">
        <v>66</v>
      </c>
      <c r="Q226" s="4">
        <f t="shared" si="2"/>
        <v>0.080000000000000002</v>
      </c>
      <c r="R226" s="58">
        <f t="shared" si="3"/>
        <v>1829.8583679999999</v>
      </c>
      <c r="S226" s="58">
        <f t="shared" si="4"/>
        <v>34.309844399999996</v>
      </c>
      <c r="T226" s="58">
        <f t="shared" si="5"/>
        <v>10292.953320000001</v>
      </c>
      <c r="U226" s="14" t="s">
        <v>255</v>
      </c>
      <c r="V226" s="4"/>
      <c r="W226" s="62">
        <v>42297</v>
      </c>
      <c r="X226" s="62">
        <v>42306</v>
      </c>
    </row>
    <row r="227">
      <c r="A227" s="4" t="s">
        <v>271</v>
      </c>
      <c r="B227" s="14" t="s">
        <v>250</v>
      </c>
      <c r="C227" s="4" t="s">
        <v>300</v>
      </c>
      <c r="D227" s="14" t="s">
        <v>301</v>
      </c>
      <c r="E227" s="62">
        <v>42317</v>
      </c>
      <c r="F227" s="14"/>
      <c r="G227" s="58">
        <v>4346638.9500000002</v>
      </c>
      <c r="H227" s="58">
        <v>86932.77900000001</v>
      </c>
      <c r="I227" s="4" t="s">
        <v>266</v>
      </c>
      <c r="J227" s="63">
        <v>0.0015</v>
      </c>
      <c r="K227" s="4">
        <v>0.45000000000000001</v>
      </c>
      <c r="L227" s="58">
        <f t="shared" si="0"/>
        <v>2933.9812912500006</v>
      </c>
      <c r="M227" s="58">
        <f t="shared" si="1"/>
        <v>58.679625825000016</v>
      </c>
      <c r="N227" s="4" t="s">
        <v>254</v>
      </c>
      <c r="O227" s="4" t="s">
        <v>65</v>
      </c>
      <c r="P227" s="4" t="s">
        <v>66</v>
      </c>
      <c r="Q227" s="4">
        <f t="shared" si="2"/>
        <v>0.050000000000000003</v>
      </c>
      <c r="R227" s="58">
        <f t="shared" si="3"/>
        <v>4346.6389500000005</v>
      </c>
      <c r="S227" s="58">
        <f t="shared" si="4"/>
        <v>130.39916850000003</v>
      </c>
      <c r="T227" s="58">
        <f t="shared" si="5"/>
        <v>39119.750550000004</v>
      </c>
      <c r="U227" s="14" t="s">
        <v>255</v>
      </c>
      <c r="V227" s="4"/>
      <c r="W227" s="62">
        <v>42297</v>
      </c>
      <c r="X227" s="62">
        <v>42306</v>
      </c>
    </row>
    <row r="228">
      <c r="A228" s="4" t="s">
        <v>271</v>
      </c>
      <c r="B228" s="14" t="s">
        <v>250</v>
      </c>
      <c r="C228" s="4" t="s">
        <v>300</v>
      </c>
      <c r="D228" s="14" t="s">
        <v>301</v>
      </c>
      <c r="E228" s="62">
        <v>42306</v>
      </c>
      <c r="F228" s="14"/>
      <c r="G228" s="58">
        <v>8676368.6799999997</v>
      </c>
      <c r="H228" s="58">
        <v>173527.37359999999</v>
      </c>
      <c r="I228" s="4" t="s">
        <v>266</v>
      </c>
      <c r="J228" s="63">
        <v>0.0015</v>
      </c>
      <c r="K228" s="4">
        <v>0.45000000000000001</v>
      </c>
      <c r="L228" s="58">
        <f t="shared" si="0"/>
        <v>5856.5488589999995</v>
      </c>
      <c r="M228" s="58">
        <f t="shared" si="1"/>
        <v>117.13097718</v>
      </c>
      <c r="N228" s="4" t="s">
        <v>254</v>
      </c>
      <c r="O228" s="4" t="s">
        <v>65</v>
      </c>
      <c r="P228" s="4" t="s">
        <v>66</v>
      </c>
      <c r="Q228" s="4">
        <f t="shared" si="2"/>
        <v>0.02</v>
      </c>
      <c r="R228" s="58">
        <f t="shared" si="3"/>
        <v>3470.5474719999997</v>
      </c>
      <c r="S228" s="58">
        <f t="shared" si="4"/>
        <v>260.29106039999999</v>
      </c>
      <c r="T228" s="58">
        <f t="shared" si="5"/>
        <v>78087.318119999996</v>
      </c>
      <c r="U228" s="14" t="s">
        <v>255</v>
      </c>
      <c r="V228" s="4"/>
      <c r="W228" s="62">
        <v>42297</v>
      </c>
      <c r="X228" s="62">
        <v>42306</v>
      </c>
    </row>
    <row r="229">
      <c r="A229" s="4" t="s">
        <v>249</v>
      </c>
      <c r="B229" s="14" t="s">
        <v>250</v>
      </c>
      <c r="C229" s="4" t="s">
        <v>68</v>
      </c>
      <c r="D229" s="14" t="s">
        <v>302</v>
      </c>
      <c r="E229" s="62">
        <v>42298</v>
      </c>
      <c r="F229" s="14">
        <v>1</v>
      </c>
      <c r="G229" s="58">
        <v>17648456.059999999</v>
      </c>
      <c r="H229" s="58">
        <v>17648456.059999999</v>
      </c>
      <c r="I229" s="4" t="s">
        <v>253</v>
      </c>
      <c r="J229" s="63">
        <v>0.0015</v>
      </c>
      <c r="K229" s="4">
        <v>0.45000000000000001</v>
      </c>
      <c r="L229" s="58">
        <f t="shared" si="0"/>
        <v>11912.707840499999</v>
      </c>
      <c r="M229" s="58">
        <f t="shared" si="1"/>
        <v>11912.707840499999</v>
      </c>
      <c r="N229" s="4" t="s">
        <v>254</v>
      </c>
      <c r="O229" s="4" t="s">
        <v>67</v>
      </c>
      <c r="P229" s="4" t="s">
        <v>68</v>
      </c>
      <c r="Q229" s="4">
        <f t="shared" si="2"/>
        <v>0</v>
      </c>
      <c r="R229" s="58">
        <f t="shared" si="3"/>
        <v>0</v>
      </c>
      <c r="S229" s="58">
        <f t="shared" si="4"/>
        <v>26472.684089999999</v>
      </c>
      <c r="T229" s="58">
        <f t="shared" si="5"/>
        <v>7941805.227</v>
      </c>
      <c r="U229" s="14" t="s">
        <v>255</v>
      </c>
      <c r="V229" s="4"/>
      <c r="W229" s="62">
        <v>42297</v>
      </c>
      <c r="X229" s="62">
        <v>42306</v>
      </c>
    </row>
    <row r="230">
      <c r="A230" s="4" t="s">
        <v>292</v>
      </c>
      <c r="B230" s="14" t="s">
        <v>303</v>
      </c>
      <c r="C230" s="4" t="s">
        <v>70</v>
      </c>
      <c r="D230" s="14" t="s">
        <v>304</v>
      </c>
      <c r="E230" s="62">
        <v>42370</v>
      </c>
      <c r="F230" s="14">
        <v>1</v>
      </c>
      <c r="G230" s="58">
        <v>67930</v>
      </c>
      <c r="H230" s="58">
        <v>67930</v>
      </c>
      <c r="I230" s="4" t="s">
        <v>253</v>
      </c>
      <c r="J230" s="63">
        <v>0.0080000000000000002</v>
      </c>
      <c r="K230" s="4">
        <v>0.45000000000000001</v>
      </c>
      <c r="L230" s="58">
        <f t="shared" si="0"/>
        <v>244.54800000000003</v>
      </c>
      <c r="M230" s="58">
        <f t="shared" si="1"/>
        <v>244.54800000000003</v>
      </c>
      <c r="N230" s="4" t="s">
        <v>263</v>
      </c>
      <c r="O230" s="4" t="s">
        <v>69</v>
      </c>
      <c r="P230" s="4" t="s">
        <v>70</v>
      </c>
      <c r="Q230" s="4">
        <f t="shared" si="2"/>
        <v>0.20000000000000001</v>
      </c>
      <c r="R230" s="58">
        <f t="shared" si="3"/>
        <v>13586</v>
      </c>
      <c r="S230" s="58">
        <f t="shared" si="4"/>
        <v>543.44000000000005</v>
      </c>
      <c r="T230" s="58">
        <f t="shared" si="5"/>
        <v>30568.5</v>
      </c>
      <c r="U230" s="14" t="s">
        <v>255</v>
      </c>
      <c r="V230" s="4"/>
      <c r="W230" s="62">
        <v>42297</v>
      </c>
      <c r="X230" s="62">
        <v>42306</v>
      </c>
    </row>
    <row r="231">
      <c r="A231" s="4" t="s">
        <v>292</v>
      </c>
      <c r="B231" s="14" t="s">
        <v>303</v>
      </c>
      <c r="C231" s="4" t="s">
        <v>70</v>
      </c>
      <c r="D231" s="14" t="s">
        <v>304</v>
      </c>
      <c r="E231" s="62">
        <v>42373</v>
      </c>
      <c r="F231" s="14">
        <v>1</v>
      </c>
      <c r="G231" s="58">
        <v>21275</v>
      </c>
      <c r="H231" s="58">
        <v>21275</v>
      </c>
      <c r="I231" s="4" t="s">
        <v>253</v>
      </c>
      <c r="J231" s="63">
        <v>0.0080000000000000002</v>
      </c>
      <c r="K231" s="4">
        <v>0.45000000000000001</v>
      </c>
      <c r="L231" s="58">
        <f t="shared" si="0"/>
        <v>76.590000000000003</v>
      </c>
      <c r="M231" s="58">
        <f t="shared" si="1"/>
        <v>76.590000000000003</v>
      </c>
      <c r="N231" s="4" t="s">
        <v>263</v>
      </c>
      <c r="O231" s="4" t="s">
        <v>69</v>
      </c>
      <c r="P231" s="4" t="s">
        <v>70</v>
      </c>
      <c r="Q231" s="4">
        <f t="shared" si="2"/>
        <v>0.20999999999999999</v>
      </c>
      <c r="R231" s="58">
        <f t="shared" si="3"/>
        <v>4467.75</v>
      </c>
      <c r="S231" s="58">
        <f t="shared" si="4"/>
        <v>170.20000000000002</v>
      </c>
      <c r="T231" s="58">
        <f t="shared" si="5"/>
        <v>9573.75</v>
      </c>
      <c r="U231" s="14" t="s">
        <v>255</v>
      </c>
      <c r="V231" s="4"/>
      <c r="W231" s="62">
        <v>42297</v>
      </c>
      <c r="X231" s="62">
        <v>42306</v>
      </c>
    </row>
    <row r="232">
      <c r="A232" s="4" t="s">
        <v>292</v>
      </c>
      <c r="B232" s="14" t="s">
        <v>264</v>
      </c>
      <c r="C232" s="4" t="s">
        <v>72</v>
      </c>
      <c r="D232" s="14" t="s">
        <v>305</v>
      </c>
      <c r="E232" s="62">
        <v>42329</v>
      </c>
      <c r="F232" s="14">
        <v>1</v>
      </c>
      <c r="G232" s="58">
        <v>31500</v>
      </c>
      <c r="H232" s="58">
        <v>31500</v>
      </c>
      <c r="I232" s="4" t="s">
        <v>253</v>
      </c>
      <c r="J232" s="63">
        <v>0.002</v>
      </c>
      <c r="K232" s="4">
        <v>0.45000000000000001</v>
      </c>
      <c r="L232" s="58">
        <f t="shared" si="0"/>
        <v>28.350000000000001</v>
      </c>
      <c r="M232" s="58">
        <f t="shared" si="1"/>
        <v>28.350000000000001</v>
      </c>
      <c r="N232" s="4" t="s">
        <v>267</v>
      </c>
      <c r="O232" s="4" t="s">
        <v>71</v>
      </c>
      <c r="P232" s="4" t="s">
        <v>72</v>
      </c>
      <c r="Q232" s="4">
        <f t="shared" si="2"/>
        <v>0.089999999999999997</v>
      </c>
      <c r="R232" s="58">
        <f t="shared" si="3"/>
        <v>2835</v>
      </c>
      <c r="S232" s="58">
        <f t="shared" si="4"/>
        <v>63</v>
      </c>
      <c r="T232" s="58">
        <f t="shared" si="5"/>
        <v>14175</v>
      </c>
      <c r="U232" s="14" t="s">
        <v>255</v>
      </c>
      <c r="V232" s="4"/>
      <c r="W232" s="62">
        <v>42297</v>
      </c>
      <c r="X232" s="62">
        <v>42306</v>
      </c>
    </row>
    <row r="233">
      <c r="A233" s="4" t="s">
        <v>200</v>
      </c>
      <c r="B233" s="14" t="s">
        <v>264</v>
      </c>
      <c r="C233" s="4" t="s">
        <v>306</v>
      </c>
      <c r="D233" s="14" t="s">
        <v>307</v>
      </c>
      <c r="E233" s="62">
        <v>42484</v>
      </c>
      <c r="F233" s="14">
        <v>1</v>
      </c>
      <c r="G233" s="58">
        <v>503420</v>
      </c>
      <c r="H233" s="58">
        <v>503420</v>
      </c>
      <c r="I233" s="4" t="s">
        <v>253</v>
      </c>
      <c r="J233" s="63">
        <v>0.002</v>
      </c>
      <c r="K233" s="4">
        <v>0.45000000000000001</v>
      </c>
      <c r="L233" s="58">
        <f t="shared" si="0"/>
        <v>453.07800000000003</v>
      </c>
      <c r="M233" s="58">
        <f t="shared" si="1"/>
        <v>453.07800000000003</v>
      </c>
      <c r="N233" s="4" t="s">
        <v>267</v>
      </c>
      <c r="O233" s="4" t="s">
        <v>73</v>
      </c>
      <c r="P233" s="4" t="s">
        <v>74</v>
      </c>
      <c r="Q233" s="4">
        <f t="shared" si="2"/>
        <v>0.51000000000000001</v>
      </c>
      <c r="R233" s="58">
        <f t="shared" si="3"/>
        <v>256744.20000000001</v>
      </c>
      <c r="S233" s="58">
        <f t="shared" si="4"/>
        <v>1006.84</v>
      </c>
      <c r="T233" s="58">
        <f t="shared" si="5"/>
        <v>226539</v>
      </c>
      <c r="U233" s="14" t="s">
        <v>255</v>
      </c>
      <c r="V233" s="4"/>
      <c r="W233" s="62">
        <v>42297</v>
      </c>
      <c r="X233" s="62">
        <v>42306</v>
      </c>
    </row>
    <row r="234">
      <c r="A234" s="4" t="s">
        <v>200</v>
      </c>
      <c r="B234" s="14" t="s">
        <v>264</v>
      </c>
      <c r="C234" s="4" t="s">
        <v>76</v>
      </c>
      <c r="D234" s="14" t="s">
        <v>308</v>
      </c>
      <c r="E234" s="62">
        <v>44071</v>
      </c>
      <c r="F234" s="14">
        <v>5</v>
      </c>
      <c r="G234" s="58">
        <v>5504446.75</v>
      </c>
      <c r="H234" s="58">
        <v>5504446.75</v>
      </c>
      <c r="I234" s="4" t="s">
        <v>253</v>
      </c>
      <c r="J234" s="63">
        <v>0.002</v>
      </c>
      <c r="K234" s="4">
        <v>0.45000000000000001</v>
      </c>
      <c r="L234" s="58">
        <f t="shared" si="0"/>
        <v>4954.0020750000003</v>
      </c>
      <c r="M234" s="58">
        <f t="shared" si="1"/>
        <v>4954.0020750000003</v>
      </c>
      <c r="N234" s="4" t="s">
        <v>267</v>
      </c>
      <c r="O234" s="4" t="s">
        <v>75</v>
      </c>
      <c r="P234" s="4" t="s">
        <v>76</v>
      </c>
      <c r="Q234" s="4">
        <f t="shared" si="2"/>
        <v>4.8600000000000003</v>
      </c>
      <c r="R234" s="58">
        <f t="shared" si="3"/>
        <v>26751611.205000002</v>
      </c>
      <c r="S234" s="58">
        <f t="shared" si="4"/>
        <v>11008.8935</v>
      </c>
      <c r="T234" s="58">
        <f t="shared" si="5"/>
        <v>2477001.0375000001</v>
      </c>
      <c r="U234" s="14" t="s">
        <v>255</v>
      </c>
      <c r="V234" s="4"/>
      <c r="W234" s="62">
        <v>42297</v>
      </c>
      <c r="X234" s="62">
        <v>42306</v>
      </c>
    </row>
    <row r="235">
      <c r="A235" s="4" t="s">
        <v>200</v>
      </c>
      <c r="B235" s="14" t="s">
        <v>264</v>
      </c>
      <c r="C235" s="4" t="s">
        <v>78</v>
      </c>
      <c r="D235" s="14" t="s">
        <v>309</v>
      </c>
      <c r="E235" s="62">
        <v>43908</v>
      </c>
      <c r="F235" s="14">
        <v>5</v>
      </c>
      <c r="G235" s="58">
        <v>15012182.5</v>
      </c>
      <c r="H235" s="58">
        <v>15012182.5</v>
      </c>
      <c r="I235" s="4" t="s">
        <v>253</v>
      </c>
      <c r="J235" s="63">
        <v>0.002</v>
      </c>
      <c r="K235" s="4">
        <v>0.45000000000000001</v>
      </c>
      <c r="L235" s="58">
        <f t="shared" si="0"/>
        <v>13510.964250000001</v>
      </c>
      <c r="M235" s="58">
        <f t="shared" si="1"/>
        <v>13510.964250000001</v>
      </c>
      <c r="N235" s="4" t="s">
        <v>267</v>
      </c>
      <c r="O235" s="4" t="s">
        <v>77</v>
      </c>
      <c r="P235" s="4" t="s">
        <v>78</v>
      </c>
      <c r="Q235" s="4">
        <f t="shared" si="2"/>
        <v>4.4100000000000001</v>
      </c>
      <c r="R235" s="58">
        <f t="shared" si="3"/>
        <v>66203724.825000003</v>
      </c>
      <c r="S235" s="58">
        <f t="shared" si="4"/>
        <v>30024.365000000002</v>
      </c>
      <c r="T235" s="58">
        <f t="shared" si="5"/>
        <v>6755482.125</v>
      </c>
      <c r="U235" s="14" t="s">
        <v>255</v>
      </c>
      <c r="V235" s="4"/>
      <c r="W235" s="62">
        <v>42297</v>
      </c>
      <c r="X235" s="62">
        <v>42306</v>
      </c>
    </row>
    <row r="236">
      <c r="A236" s="4" t="s">
        <v>200</v>
      </c>
      <c r="B236" s="14" t="s">
        <v>264</v>
      </c>
      <c r="C236" s="4" t="s">
        <v>80</v>
      </c>
      <c r="D236" s="14" t="s">
        <v>310</v>
      </c>
      <c r="E236" s="62">
        <v>44106</v>
      </c>
      <c r="F236" s="14">
        <v>5</v>
      </c>
      <c r="G236" s="58">
        <v>3001233.4199999999</v>
      </c>
      <c r="H236" s="58">
        <v>3001233.4199999999</v>
      </c>
      <c r="I236" s="4" t="s">
        <v>253</v>
      </c>
      <c r="J236" s="63">
        <v>0.002</v>
      </c>
      <c r="K236" s="4">
        <v>0.45000000000000001</v>
      </c>
      <c r="L236" s="58">
        <f t="shared" si="0"/>
        <v>2701.1100780000002</v>
      </c>
      <c r="M236" s="58">
        <f t="shared" si="1"/>
        <v>2701.1100780000002</v>
      </c>
      <c r="N236" s="4" t="s">
        <v>267</v>
      </c>
      <c r="O236" s="4" t="s">
        <v>79</v>
      </c>
      <c r="P236" s="4" t="s">
        <v>80</v>
      </c>
      <c r="Q236" s="4">
        <f t="shared" si="2"/>
        <v>4.9500000000000002</v>
      </c>
      <c r="R236" s="58">
        <f t="shared" si="3"/>
        <v>14856105.429</v>
      </c>
      <c r="S236" s="58">
        <f t="shared" si="4"/>
        <v>6002.46684</v>
      </c>
      <c r="T236" s="58">
        <f t="shared" si="5"/>
        <v>1350555.0390000001</v>
      </c>
      <c r="U236" s="14" t="s">
        <v>255</v>
      </c>
      <c r="V236" s="4"/>
      <c r="W236" s="62">
        <v>42297</v>
      </c>
      <c r="X236" s="62">
        <v>42306</v>
      </c>
    </row>
    <row r="237">
      <c r="A237" s="4" t="s">
        <v>200</v>
      </c>
      <c r="B237" s="14" t="s">
        <v>303</v>
      </c>
      <c r="C237" s="4" t="s">
        <v>82</v>
      </c>
      <c r="D237" s="14" t="s">
        <v>311</v>
      </c>
      <c r="E237" s="62">
        <v>43122</v>
      </c>
      <c r="F237" s="14">
        <v>3</v>
      </c>
      <c r="G237" s="58">
        <v>14070488.83</v>
      </c>
      <c r="H237" s="58">
        <v>14070488.83</v>
      </c>
      <c r="I237" s="4" t="s">
        <v>253</v>
      </c>
      <c r="J237" s="63">
        <v>0.0080000000000000002</v>
      </c>
      <c r="K237" s="4">
        <v>0.45000000000000001</v>
      </c>
      <c r="L237" s="58">
        <f t="shared" si="0"/>
        <v>50653.759788000003</v>
      </c>
      <c r="M237" s="58">
        <f t="shared" si="1"/>
        <v>50653.759788000003</v>
      </c>
      <c r="N237" s="4" t="s">
        <v>263</v>
      </c>
      <c r="O237" s="4" t="s">
        <v>81</v>
      </c>
      <c r="P237" s="4" t="s">
        <v>82</v>
      </c>
      <c r="Q237" s="4">
        <f t="shared" si="2"/>
        <v>2.2599999999999998</v>
      </c>
      <c r="R237" s="58">
        <f t="shared" si="3"/>
        <v>31799304.755799998</v>
      </c>
      <c r="S237" s="58">
        <f t="shared" si="4"/>
        <v>112563.91064</v>
      </c>
      <c r="T237" s="58">
        <f t="shared" si="5"/>
        <v>6331719.9735000003</v>
      </c>
      <c r="U237" s="14" t="s">
        <v>255</v>
      </c>
      <c r="V237" s="4"/>
      <c r="W237" s="62">
        <v>42297</v>
      </c>
      <c r="X237" s="62">
        <v>42306</v>
      </c>
    </row>
    <row r="238">
      <c r="A238" s="4" t="s">
        <v>200</v>
      </c>
      <c r="B238" s="14" t="s">
        <v>264</v>
      </c>
      <c r="C238" s="4" t="s">
        <v>312</v>
      </c>
      <c r="D238" s="14" t="s">
        <v>313</v>
      </c>
      <c r="E238" s="62">
        <v>42355</v>
      </c>
      <c r="F238" s="14">
        <v>1</v>
      </c>
      <c r="G238" s="58">
        <v>4055288.1099999999</v>
      </c>
      <c r="H238" s="58">
        <v>4055288.1099999999</v>
      </c>
      <c r="I238" s="4" t="s">
        <v>253</v>
      </c>
      <c r="J238" s="63">
        <v>0.002</v>
      </c>
      <c r="K238" s="4">
        <v>0.45000000000000001</v>
      </c>
      <c r="L238" s="58">
        <f t="shared" si="0"/>
        <v>3649.7592989999998</v>
      </c>
      <c r="M238" s="58">
        <f t="shared" si="1"/>
        <v>3649.7592989999998</v>
      </c>
      <c r="N238" s="4" t="s">
        <v>267</v>
      </c>
      <c r="O238" s="4" t="s">
        <v>81</v>
      </c>
      <c r="P238" s="4" t="s">
        <v>314</v>
      </c>
      <c r="Q238" s="4">
        <f t="shared" si="2"/>
        <v>0.16</v>
      </c>
      <c r="R238" s="58">
        <f t="shared" si="3"/>
        <v>648846.09759999998</v>
      </c>
      <c r="S238" s="58">
        <f t="shared" si="4"/>
        <v>8110.5762199999999</v>
      </c>
      <c r="T238" s="58">
        <f t="shared" si="5"/>
        <v>1824879.6495000001</v>
      </c>
      <c r="U238" s="14" t="s">
        <v>255</v>
      </c>
      <c r="V238" s="4"/>
      <c r="W238" s="62">
        <v>42297</v>
      </c>
      <c r="X238" s="62">
        <v>42306</v>
      </c>
    </row>
    <row r="239">
      <c r="A239" s="4" t="s">
        <v>200</v>
      </c>
      <c r="B239" s="14" t="s">
        <v>264</v>
      </c>
      <c r="C239" s="4" t="s">
        <v>84</v>
      </c>
      <c r="D239" s="14" t="s">
        <v>315</v>
      </c>
      <c r="E239" s="62">
        <v>42356</v>
      </c>
      <c r="F239" s="14">
        <v>1</v>
      </c>
      <c r="G239" s="58">
        <v>5018246.5300000003</v>
      </c>
      <c r="H239" s="58">
        <v>5018246.5300000003</v>
      </c>
      <c r="I239" s="4" t="s">
        <v>253</v>
      </c>
      <c r="J239" s="63">
        <v>0.002</v>
      </c>
      <c r="K239" s="4">
        <v>0.45000000000000001</v>
      </c>
      <c r="L239" s="58">
        <f t="shared" si="0"/>
        <v>4516.4218770000007</v>
      </c>
      <c r="M239" s="58">
        <f t="shared" si="1"/>
        <v>4516.4218770000007</v>
      </c>
      <c r="N239" s="4" t="s">
        <v>267</v>
      </c>
      <c r="O239" s="4" t="s">
        <v>83</v>
      </c>
      <c r="P239" s="4" t="s">
        <v>84</v>
      </c>
      <c r="Q239" s="4">
        <f t="shared" si="2"/>
        <v>0.16</v>
      </c>
      <c r="R239" s="58">
        <f t="shared" si="3"/>
        <v>802919.44480000006</v>
      </c>
      <c r="S239" s="58">
        <f t="shared" si="4"/>
        <v>10036.493060000001</v>
      </c>
      <c r="T239" s="58">
        <f t="shared" si="5"/>
        <v>2258210.9385000002</v>
      </c>
      <c r="U239" s="14" t="s">
        <v>255</v>
      </c>
      <c r="V239" s="4"/>
      <c r="W239" s="62">
        <v>42297</v>
      </c>
      <c r="X239" s="62">
        <v>42306</v>
      </c>
    </row>
    <row r="240">
      <c r="A240" s="4" t="s">
        <v>209</v>
      </c>
      <c r="B240" s="14" t="s">
        <v>303</v>
      </c>
      <c r="C240" s="4" t="s">
        <v>316</v>
      </c>
      <c r="D240" s="14" t="s">
        <v>317</v>
      </c>
      <c r="E240" s="62">
        <v>42360</v>
      </c>
      <c r="F240" s="14">
        <v>1</v>
      </c>
      <c r="G240" s="58">
        <v>4419381.0999999996</v>
      </c>
      <c r="H240" s="58">
        <v>4419381.0999999996</v>
      </c>
      <c r="I240" s="4" t="s">
        <v>253</v>
      </c>
      <c r="J240" s="63">
        <v>0.0080000000000000002</v>
      </c>
      <c r="K240" s="4">
        <v>0.45000000000000001</v>
      </c>
      <c r="L240" s="58">
        <f t="shared" si="0"/>
        <v>15909.771959999998</v>
      </c>
      <c r="M240" s="58">
        <f t="shared" si="1"/>
        <v>15909.771959999998</v>
      </c>
      <c r="N240" s="4" t="s">
        <v>263</v>
      </c>
      <c r="O240" s="4" t="s">
        <v>85</v>
      </c>
      <c r="P240" s="4" t="s">
        <v>86</v>
      </c>
      <c r="Q240" s="4">
        <f t="shared" si="2"/>
        <v>0.17000000000000001</v>
      </c>
      <c r="R240" s="58">
        <f t="shared" si="3"/>
        <v>751294.78700000001</v>
      </c>
      <c r="S240" s="58">
        <f t="shared" si="4"/>
        <v>35355.048799999997</v>
      </c>
      <c r="T240" s="58">
        <f t="shared" si="5"/>
        <v>1988721.4949999999</v>
      </c>
      <c r="U240" s="14" t="s">
        <v>255</v>
      </c>
      <c r="V240" s="4"/>
      <c r="W240" s="62">
        <v>42297</v>
      </c>
      <c r="X240" s="62">
        <v>42306</v>
      </c>
    </row>
    <row r="241">
      <c r="A241" s="4" t="s">
        <v>209</v>
      </c>
      <c r="B241" s="14" t="s">
        <v>303</v>
      </c>
      <c r="C241" s="4" t="s">
        <v>316</v>
      </c>
      <c r="D241" s="14" t="s">
        <v>317</v>
      </c>
      <c r="E241" s="62">
        <v>42450</v>
      </c>
      <c r="F241" s="14">
        <v>1</v>
      </c>
      <c r="G241" s="58">
        <v>4380845.46</v>
      </c>
      <c r="H241" s="58">
        <v>4380845.46</v>
      </c>
      <c r="I241" s="4" t="s">
        <v>253</v>
      </c>
      <c r="J241" s="63">
        <v>0.0080000000000000002</v>
      </c>
      <c r="K241" s="4">
        <v>0.45000000000000001</v>
      </c>
      <c r="L241" s="58">
        <f t="shared" si="0"/>
        <v>15771.043656000002</v>
      </c>
      <c r="M241" s="58">
        <f t="shared" si="1"/>
        <v>15771.043656000002</v>
      </c>
      <c r="N241" s="4" t="s">
        <v>263</v>
      </c>
      <c r="O241" s="4" t="s">
        <v>85</v>
      </c>
      <c r="P241" s="4" t="s">
        <v>86</v>
      </c>
      <c r="Q241" s="4">
        <f t="shared" si="2"/>
        <v>0.41999999999999998</v>
      </c>
      <c r="R241" s="58">
        <f t="shared" si="3"/>
        <v>1839955.0932</v>
      </c>
      <c r="S241" s="58">
        <f t="shared" si="4"/>
        <v>35046.763680000004</v>
      </c>
      <c r="T241" s="58">
        <f t="shared" si="5"/>
        <v>1971380.4569999999</v>
      </c>
      <c r="U241" s="14" t="s">
        <v>255</v>
      </c>
      <c r="V241" s="4"/>
      <c r="W241" s="62">
        <v>42297</v>
      </c>
      <c r="X241" s="62">
        <v>42306</v>
      </c>
    </row>
    <row r="242">
      <c r="A242" s="4" t="s">
        <v>209</v>
      </c>
      <c r="B242" s="14" t="s">
        <v>303</v>
      </c>
      <c r="C242" s="4" t="s">
        <v>316</v>
      </c>
      <c r="D242" s="14" t="s">
        <v>317</v>
      </c>
      <c r="E242" s="62">
        <v>42328</v>
      </c>
      <c r="F242" s="14">
        <v>1</v>
      </c>
      <c r="G242" s="58">
        <v>2155319.9300000002</v>
      </c>
      <c r="H242" s="58">
        <v>2155319.9300000002</v>
      </c>
      <c r="I242" s="4" t="s">
        <v>253</v>
      </c>
      <c r="J242" s="63">
        <v>0.0080000000000000002</v>
      </c>
      <c r="K242" s="4">
        <v>0.45000000000000001</v>
      </c>
      <c r="L242" s="58">
        <f t="shared" si="0"/>
        <v>7759.1517480000002</v>
      </c>
      <c r="M242" s="58">
        <f t="shared" si="1"/>
        <v>7759.1517480000002</v>
      </c>
      <c r="N242" s="4" t="s">
        <v>263</v>
      </c>
      <c r="O242" s="4" t="s">
        <v>85</v>
      </c>
      <c r="P242" s="4" t="s">
        <v>86</v>
      </c>
      <c r="Q242" s="4">
        <f t="shared" si="2"/>
        <v>0.080000000000000002</v>
      </c>
      <c r="R242" s="58">
        <f t="shared" si="3"/>
        <v>172425.59440000003</v>
      </c>
      <c r="S242" s="58">
        <f t="shared" si="4"/>
        <v>17242.559440000001</v>
      </c>
      <c r="T242" s="58">
        <f t="shared" si="5"/>
        <v>969893.96850000008</v>
      </c>
      <c r="U242" s="14" t="s">
        <v>255</v>
      </c>
      <c r="V242" s="4"/>
      <c r="W242" s="62">
        <v>42297</v>
      </c>
      <c r="X242" s="62">
        <v>42306</v>
      </c>
    </row>
    <row r="243">
      <c r="A243" s="4" t="s">
        <v>200</v>
      </c>
      <c r="B243" s="14" t="s">
        <v>264</v>
      </c>
      <c r="C243" s="4" t="s">
        <v>88</v>
      </c>
      <c r="D243" s="14" t="s">
        <v>318</v>
      </c>
      <c r="E243" s="62">
        <v>42451</v>
      </c>
      <c r="F243" s="14">
        <v>1</v>
      </c>
      <c r="G243" s="58">
        <v>5006589.4400000004</v>
      </c>
      <c r="H243" s="58">
        <v>5006589.4400000004</v>
      </c>
      <c r="I243" s="4" t="s">
        <v>253</v>
      </c>
      <c r="J243" s="63">
        <v>0.002</v>
      </c>
      <c r="K243" s="4">
        <v>0.45000000000000001</v>
      </c>
      <c r="L243" s="58">
        <f t="shared" si="0"/>
        <v>4505.9304960000009</v>
      </c>
      <c r="M243" s="58">
        <f t="shared" si="1"/>
        <v>4505.9304960000009</v>
      </c>
      <c r="N243" s="4" t="s">
        <v>267</v>
      </c>
      <c r="O243" s="4" t="s">
        <v>87</v>
      </c>
      <c r="P243" s="4" t="s">
        <v>88</v>
      </c>
      <c r="Q243" s="4">
        <f t="shared" si="2"/>
        <v>0.41999999999999998</v>
      </c>
      <c r="R243" s="58">
        <f t="shared" si="3"/>
        <v>2102767.5648000003</v>
      </c>
      <c r="S243" s="58">
        <f t="shared" si="4"/>
        <v>10013.178880000001</v>
      </c>
      <c r="T243" s="58">
        <f t="shared" si="5"/>
        <v>2252965.2480000001</v>
      </c>
      <c r="U243" s="14" t="s">
        <v>255</v>
      </c>
      <c r="V243" s="4"/>
      <c r="W243" s="62">
        <v>42297</v>
      </c>
      <c r="X243" s="62">
        <v>42306</v>
      </c>
    </row>
    <row r="244">
      <c r="A244" s="4" t="s">
        <v>211</v>
      </c>
      <c r="B244" s="14" t="s">
        <v>319</v>
      </c>
      <c r="C244" s="4" t="s">
        <v>320</v>
      </c>
      <c r="D244" s="14" t="s">
        <v>321</v>
      </c>
      <c r="E244" s="62">
        <v>42403</v>
      </c>
      <c r="F244" s="14">
        <v>1</v>
      </c>
      <c r="G244" s="58">
        <v>2145876.21</v>
      </c>
      <c r="H244" s="58">
        <v>2145876.21</v>
      </c>
      <c r="I244" s="4" t="s">
        <v>253</v>
      </c>
      <c r="J244" s="63">
        <v>0.014</v>
      </c>
      <c r="K244" s="4">
        <v>0.45000000000000001</v>
      </c>
      <c r="L244" s="58">
        <f t="shared" si="0"/>
        <v>13519.020123</v>
      </c>
      <c r="M244" s="58">
        <f t="shared" si="1"/>
        <v>13519.020123</v>
      </c>
      <c r="N244" s="4" t="s">
        <v>322</v>
      </c>
      <c r="O244" s="4" t="s">
        <v>89</v>
      </c>
      <c r="P244" s="4" t="s">
        <v>90</v>
      </c>
      <c r="Q244" s="4">
        <f t="shared" si="2"/>
        <v>0.28999999999999998</v>
      </c>
      <c r="R244" s="58">
        <f t="shared" si="3"/>
        <v>622304.10089999996</v>
      </c>
      <c r="S244" s="58">
        <f t="shared" si="4"/>
        <v>30042.266940000001</v>
      </c>
      <c r="T244" s="58">
        <f t="shared" si="5"/>
        <v>965644.29449999996</v>
      </c>
      <c r="U244" s="14" t="s">
        <v>255</v>
      </c>
      <c r="V244" s="4"/>
      <c r="W244" s="62">
        <v>42297</v>
      </c>
      <c r="X244" s="62">
        <v>42306</v>
      </c>
    </row>
    <row r="245">
      <c r="A245" s="4" t="s">
        <v>211</v>
      </c>
      <c r="B245" s="14" t="s">
        <v>319</v>
      </c>
      <c r="C245" s="4" t="s">
        <v>320</v>
      </c>
      <c r="D245" s="14" t="s">
        <v>321</v>
      </c>
      <c r="E245" s="62">
        <v>42405</v>
      </c>
      <c r="F245" s="14">
        <v>1</v>
      </c>
      <c r="G245" s="58">
        <v>1583115.4399999999</v>
      </c>
      <c r="H245" s="58">
        <v>1583115.4399999999</v>
      </c>
      <c r="I245" s="4" t="s">
        <v>253</v>
      </c>
      <c r="J245" s="63">
        <v>0.014</v>
      </c>
      <c r="K245" s="4">
        <v>0.45000000000000001</v>
      </c>
      <c r="L245" s="58">
        <f t="shared" si="0"/>
        <v>9973.6272720000015</v>
      </c>
      <c r="M245" s="58">
        <f t="shared" si="1"/>
        <v>9973.6272720000015</v>
      </c>
      <c r="N245" s="4" t="s">
        <v>322</v>
      </c>
      <c r="O245" s="4" t="s">
        <v>89</v>
      </c>
      <c r="P245" s="4" t="s">
        <v>90</v>
      </c>
      <c r="Q245" s="4">
        <f t="shared" si="2"/>
        <v>0.29999999999999999</v>
      </c>
      <c r="R245" s="58">
        <f t="shared" si="3"/>
        <v>474934.63199999998</v>
      </c>
      <c r="S245" s="58">
        <f t="shared" si="4"/>
        <v>22163.616160000001</v>
      </c>
      <c r="T245" s="58">
        <f t="shared" si="5"/>
        <v>712401.94799999997</v>
      </c>
      <c r="U245" s="14" t="s">
        <v>255</v>
      </c>
      <c r="V245" s="4"/>
      <c r="W245" s="62">
        <v>42297</v>
      </c>
      <c r="X245" s="62">
        <v>42306</v>
      </c>
    </row>
    <row r="246">
      <c r="A246" s="4" t="s">
        <v>211</v>
      </c>
      <c r="B246" s="14" t="s">
        <v>303</v>
      </c>
      <c r="C246" s="4" t="s">
        <v>323</v>
      </c>
      <c r="D246" s="14" t="s">
        <v>324</v>
      </c>
      <c r="E246" s="62">
        <v>42352</v>
      </c>
      <c r="F246" s="14">
        <v>1</v>
      </c>
      <c r="G246" s="58">
        <v>1149865.24</v>
      </c>
      <c r="H246" s="58">
        <v>1149865.24</v>
      </c>
      <c r="I246" s="4" t="s">
        <v>253</v>
      </c>
      <c r="J246" s="63">
        <v>0.0080000000000000002</v>
      </c>
      <c r="K246" s="4">
        <v>0.45000000000000001</v>
      </c>
      <c r="L246" s="58">
        <f t="shared" si="0"/>
        <v>4139.5148640000007</v>
      </c>
      <c r="M246" s="58">
        <f t="shared" si="1"/>
        <v>4139.5148640000007</v>
      </c>
      <c r="N246" s="4" t="s">
        <v>263</v>
      </c>
      <c r="O246" s="4" t="s">
        <v>91</v>
      </c>
      <c r="P246" s="4" t="s">
        <v>92</v>
      </c>
      <c r="Q246" s="4">
        <f t="shared" si="2"/>
        <v>0.14999999999999999</v>
      </c>
      <c r="R246" s="58">
        <f t="shared" si="3"/>
        <v>172479.78599999999</v>
      </c>
      <c r="S246" s="58">
        <f t="shared" si="4"/>
        <v>9198.9219200000007</v>
      </c>
      <c r="T246" s="58">
        <f t="shared" si="5"/>
        <v>517439.35800000001</v>
      </c>
      <c r="U246" s="14" t="s">
        <v>255</v>
      </c>
      <c r="V246" s="4"/>
      <c r="W246" s="62">
        <v>42297</v>
      </c>
      <c r="X246" s="62">
        <v>42306</v>
      </c>
    </row>
    <row r="247">
      <c r="A247" s="4" t="s">
        <v>209</v>
      </c>
      <c r="B247" s="14" t="s">
        <v>303</v>
      </c>
      <c r="C247" s="4" t="s">
        <v>325</v>
      </c>
      <c r="D247" s="14" t="s">
        <v>326</v>
      </c>
      <c r="E247" s="62">
        <v>42307</v>
      </c>
      <c r="F247" s="14">
        <v>1</v>
      </c>
      <c r="G247" s="58">
        <v>2527789.3300000001</v>
      </c>
      <c r="H247" s="58">
        <v>2527789.3300000001</v>
      </c>
      <c r="I247" s="4" t="s">
        <v>253</v>
      </c>
      <c r="J247" s="63">
        <v>0.0080000000000000002</v>
      </c>
      <c r="K247" s="4">
        <v>0.45000000000000001</v>
      </c>
      <c r="L247" s="58">
        <f t="shared" si="0"/>
        <v>9100.041588</v>
      </c>
      <c r="M247" s="58">
        <f t="shared" si="1"/>
        <v>9100.041588</v>
      </c>
      <c r="N247" s="4" t="s">
        <v>263</v>
      </c>
      <c r="O247" s="4" t="s">
        <v>91</v>
      </c>
      <c r="P247" s="4" t="s">
        <v>327</v>
      </c>
      <c r="Q247" s="4">
        <f t="shared" si="2"/>
        <v>0.029999999999999999</v>
      </c>
      <c r="R247" s="58">
        <f t="shared" si="3"/>
        <v>75833.679900000003</v>
      </c>
      <c r="S247" s="58">
        <f t="shared" si="4"/>
        <v>20222.314640000001</v>
      </c>
      <c r="T247" s="58">
        <f t="shared" si="5"/>
        <v>1137505.1985000002</v>
      </c>
      <c r="U247" s="14" t="s">
        <v>255</v>
      </c>
      <c r="V247" s="4"/>
      <c r="W247" s="62">
        <v>42297</v>
      </c>
      <c r="X247" s="62">
        <v>42306</v>
      </c>
    </row>
    <row r="248">
      <c r="A248" s="4" t="s">
        <v>298</v>
      </c>
      <c r="B248" s="14" t="s">
        <v>261</v>
      </c>
      <c r="C248" s="4" t="s">
        <v>94</v>
      </c>
      <c r="D248" s="14" t="s">
        <v>328</v>
      </c>
      <c r="E248" s="62">
        <v>42320</v>
      </c>
      <c r="F248" s="14">
        <v>1</v>
      </c>
      <c r="G248" s="58">
        <v>1660208.4299999999</v>
      </c>
      <c r="H248" s="58">
        <v>1660208.4299999999</v>
      </c>
      <c r="I248" s="4" t="s">
        <v>253</v>
      </c>
      <c r="J248" s="63">
        <v>0.0060000000000000001</v>
      </c>
      <c r="K248" s="4">
        <v>0.45000000000000001</v>
      </c>
      <c r="L248" s="58">
        <f t="shared" si="0"/>
        <v>4482.5627610000001</v>
      </c>
      <c r="M248" s="58">
        <f t="shared" si="1"/>
        <v>4482.5627610000001</v>
      </c>
      <c r="N248" s="4" t="s">
        <v>263</v>
      </c>
      <c r="O248" s="4" t="s">
        <v>93</v>
      </c>
      <c r="P248" s="4" t="s">
        <v>94</v>
      </c>
      <c r="Q248" s="4">
        <f t="shared" si="2"/>
        <v>0.059999999999999998</v>
      </c>
      <c r="R248" s="58">
        <f t="shared" si="3"/>
        <v>99612.505799999999</v>
      </c>
      <c r="S248" s="58">
        <f t="shared" si="4"/>
        <v>9961.2505799999999</v>
      </c>
      <c r="T248" s="58">
        <f t="shared" si="5"/>
        <v>747093.79350000003</v>
      </c>
      <c r="U248" s="14" t="s">
        <v>255</v>
      </c>
      <c r="V248" s="4"/>
      <c r="W248" s="62">
        <v>42297</v>
      </c>
      <c r="X248" s="62">
        <v>42306</v>
      </c>
    </row>
    <row r="249">
      <c r="A249" s="4" t="s">
        <v>298</v>
      </c>
      <c r="B249" s="14" t="s">
        <v>261</v>
      </c>
      <c r="C249" s="4" t="s">
        <v>94</v>
      </c>
      <c r="D249" s="14" t="s">
        <v>328</v>
      </c>
      <c r="E249" s="62">
        <v>42341</v>
      </c>
      <c r="F249" s="14">
        <v>1</v>
      </c>
      <c r="G249" s="58">
        <v>1793499.3999999999</v>
      </c>
      <c r="H249" s="58">
        <v>1793499.3999999999</v>
      </c>
      <c r="I249" s="4" t="s">
        <v>253</v>
      </c>
      <c r="J249" s="63">
        <v>0.0060000000000000001</v>
      </c>
      <c r="K249" s="4">
        <v>0.45000000000000001</v>
      </c>
      <c r="L249" s="58">
        <f t="shared" si="0"/>
        <v>4842.4483799999998</v>
      </c>
      <c r="M249" s="58">
        <f t="shared" si="1"/>
        <v>4842.4483799999998</v>
      </c>
      <c r="N249" s="4" t="s">
        <v>263</v>
      </c>
      <c r="O249" s="4" t="s">
        <v>93</v>
      </c>
      <c r="P249" s="4" t="s">
        <v>94</v>
      </c>
      <c r="Q249" s="4">
        <f t="shared" si="2"/>
        <v>0.12</v>
      </c>
      <c r="R249" s="58">
        <f t="shared" si="3"/>
        <v>215219.92799999999</v>
      </c>
      <c r="S249" s="58">
        <f t="shared" si="4"/>
        <v>10760.9964</v>
      </c>
      <c r="T249" s="58">
        <f t="shared" si="5"/>
        <v>807074.72999999998</v>
      </c>
      <c r="U249" s="14" t="s">
        <v>255</v>
      </c>
      <c r="V249" s="4"/>
      <c r="W249" s="62">
        <v>42297</v>
      </c>
      <c r="X249" s="62">
        <v>42306</v>
      </c>
    </row>
    <row r="250">
      <c r="A250" s="4" t="s">
        <v>298</v>
      </c>
      <c r="B250" s="14" t="s">
        <v>261</v>
      </c>
      <c r="C250" s="4" t="s">
        <v>94</v>
      </c>
      <c r="D250" s="14" t="s">
        <v>328</v>
      </c>
      <c r="E250" s="62">
        <v>42377</v>
      </c>
      <c r="F250" s="14">
        <v>1</v>
      </c>
      <c r="G250" s="58">
        <v>1769476.97</v>
      </c>
      <c r="H250" s="58">
        <v>1769476.97</v>
      </c>
      <c r="I250" s="4" t="s">
        <v>253</v>
      </c>
      <c r="J250" s="63">
        <v>0.0060000000000000001</v>
      </c>
      <c r="K250" s="4">
        <v>0.45000000000000001</v>
      </c>
      <c r="L250" s="58">
        <f t="shared" si="0"/>
        <v>4777.5878190000003</v>
      </c>
      <c r="M250" s="58">
        <f t="shared" si="1"/>
        <v>4777.5878190000003</v>
      </c>
      <c r="N250" s="4" t="s">
        <v>263</v>
      </c>
      <c r="O250" s="4" t="s">
        <v>93</v>
      </c>
      <c r="P250" s="4" t="s">
        <v>94</v>
      </c>
      <c r="Q250" s="4">
        <f t="shared" si="2"/>
        <v>0.22</v>
      </c>
      <c r="R250" s="58">
        <f t="shared" si="3"/>
        <v>389284.93339999998</v>
      </c>
      <c r="S250" s="58">
        <f t="shared" si="4"/>
        <v>10616.86182</v>
      </c>
      <c r="T250" s="58">
        <f t="shared" si="5"/>
        <v>796264.63650000002</v>
      </c>
      <c r="U250" s="14" t="s">
        <v>255</v>
      </c>
      <c r="V250" s="4"/>
      <c r="W250" s="62">
        <v>42297</v>
      </c>
      <c r="X250" s="62">
        <v>42306</v>
      </c>
    </row>
    <row r="251">
      <c r="A251" s="4" t="s">
        <v>298</v>
      </c>
      <c r="B251" s="14" t="s">
        <v>261</v>
      </c>
      <c r="C251" s="4" t="s">
        <v>94</v>
      </c>
      <c r="D251" s="14" t="s">
        <v>328</v>
      </c>
      <c r="E251" s="62">
        <v>42397</v>
      </c>
      <c r="F251" s="14">
        <v>1</v>
      </c>
      <c r="G251" s="58">
        <v>1822491.6299999999</v>
      </c>
      <c r="H251" s="58">
        <v>1822491.6299999999</v>
      </c>
      <c r="I251" s="4" t="s">
        <v>253</v>
      </c>
      <c r="J251" s="63">
        <v>0.0060000000000000001</v>
      </c>
      <c r="K251" s="4">
        <v>0.45000000000000001</v>
      </c>
      <c r="L251" s="58">
        <f t="shared" si="0"/>
        <v>4920.7274010000001</v>
      </c>
      <c r="M251" s="58">
        <f t="shared" si="1"/>
        <v>4920.7274010000001</v>
      </c>
      <c r="N251" s="4" t="s">
        <v>263</v>
      </c>
      <c r="O251" s="4" t="s">
        <v>93</v>
      </c>
      <c r="P251" s="4" t="s">
        <v>94</v>
      </c>
      <c r="Q251" s="4">
        <f t="shared" si="2"/>
        <v>0.27000000000000002</v>
      </c>
      <c r="R251" s="58">
        <f t="shared" si="3"/>
        <v>492072.7401</v>
      </c>
      <c r="S251" s="58">
        <f t="shared" si="4"/>
        <v>10934.949779999999</v>
      </c>
      <c r="T251" s="58">
        <f t="shared" si="5"/>
        <v>820121.23349999997</v>
      </c>
      <c r="U251" s="14" t="s">
        <v>255</v>
      </c>
      <c r="V251" s="4"/>
      <c r="W251" s="62">
        <v>42297</v>
      </c>
      <c r="X251" s="62">
        <v>42306</v>
      </c>
    </row>
    <row r="252">
      <c r="A252" s="4" t="s">
        <v>298</v>
      </c>
      <c r="B252" s="14" t="s">
        <v>261</v>
      </c>
      <c r="C252" s="4" t="s">
        <v>94</v>
      </c>
      <c r="D252" s="14" t="s">
        <v>328</v>
      </c>
      <c r="E252" s="62">
        <v>42411</v>
      </c>
      <c r="F252" s="14">
        <v>1</v>
      </c>
      <c r="G252" s="58">
        <v>1499110.8500000001</v>
      </c>
      <c r="H252" s="58">
        <v>1499110.8500000001</v>
      </c>
      <c r="I252" s="4" t="s">
        <v>253</v>
      </c>
      <c r="J252" s="63">
        <v>0.0060000000000000001</v>
      </c>
      <c r="K252" s="4">
        <v>0.45000000000000001</v>
      </c>
      <c r="L252" s="58">
        <f t="shared" si="0"/>
        <v>4047.599295</v>
      </c>
      <c r="M252" s="58">
        <f t="shared" si="1"/>
        <v>4047.599295</v>
      </c>
      <c r="N252" s="4" t="s">
        <v>263</v>
      </c>
      <c r="O252" s="4" t="s">
        <v>93</v>
      </c>
      <c r="P252" s="4" t="s">
        <v>94</v>
      </c>
      <c r="Q252" s="4">
        <f t="shared" si="2"/>
        <v>0.31</v>
      </c>
      <c r="R252" s="58">
        <f t="shared" si="3"/>
        <v>464724.36350000004</v>
      </c>
      <c r="S252" s="58">
        <f t="shared" si="4"/>
        <v>8994.6651000000002</v>
      </c>
      <c r="T252" s="58">
        <f t="shared" si="5"/>
        <v>674599.88250000007</v>
      </c>
      <c r="U252" s="14" t="s">
        <v>255</v>
      </c>
      <c r="V252" s="4"/>
      <c r="W252" s="62">
        <v>42297</v>
      </c>
      <c r="X252" s="62">
        <v>42306</v>
      </c>
    </row>
    <row r="253">
      <c r="A253" s="4" t="s">
        <v>298</v>
      </c>
      <c r="B253" s="14" t="s">
        <v>261</v>
      </c>
      <c r="C253" s="4" t="s">
        <v>94</v>
      </c>
      <c r="D253" s="14" t="s">
        <v>328</v>
      </c>
      <c r="E253" s="62">
        <v>42425</v>
      </c>
      <c r="F253" s="14">
        <v>1</v>
      </c>
      <c r="G253" s="58">
        <v>1742291.8600000001</v>
      </c>
      <c r="H253" s="58">
        <v>1742291.8600000001</v>
      </c>
      <c r="I253" s="4" t="s">
        <v>253</v>
      </c>
      <c r="J253" s="63">
        <v>0.0060000000000000001</v>
      </c>
      <c r="K253" s="4">
        <v>0.45000000000000001</v>
      </c>
      <c r="L253" s="58">
        <f t="shared" si="0"/>
        <v>4704.1880220000012</v>
      </c>
      <c r="M253" s="58">
        <f t="shared" si="1"/>
        <v>4704.1880220000012</v>
      </c>
      <c r="N253" s="4" t="s">
        <v>263</v>
      </c>
      <c r="O253" s="4" t="s">
        <v>93</v>
      </c>
      <c r="P253" s="4" t="s">
        <v>94</v>
      </c>
      <c r="Q253" s="4">
        <f t="shared" si="2"/>
        <v>0.34999999999999998</v>
      </c>
      <c r="R253" s="58">
        <f t="shared" si="3"/>
        <v>609802.15099999995</v>
      </c>
      <c r="S253" s="58">
        <f t="shared" si="4"/>
        <v>10453.751160000002</v>
      </c>
      <c r="T253" s="58">
        <f t="shared" si="5"/>
        <v>784031.33700000006</v>
      </c>
      <c r="U253" s="14" t="s">
        <v>255</v>
      </c>
      <c r="V253" s="4"/>
      <c r="W253" s="62">
        <v>42297</v>
      </c>
      <c r="X253" s="62">
        <v>42306</v>
      </c>
    </row>
    <row r="254">
      <c r="A254" s="4" t="s">
        <v>298</v>
      </c>
      <c r="B254" s="14" t="s">
        <v>261</v>
      </c>
      <c r="C254" s="4" t="s">
        <v>94</v>
      </c>
      <c r="D254" s="14" t="s">
        <v>328</v>
      </c>
      <c r="E254" s="62">
        <v>42438</v>
      </c>
      <c r="F254" s="14">
        <v>1</v>
      </c>
      <c r="G254" s="58">
        <v>1809683.0700000001</v>
      </c>
      <c r="H254" s="58">
        <v>1809683.0700000001</v>
      </c>
      <c r="I254" s="4" t="s">
        <v>253</v>
      </c>
      <c r="J254" s="63">
        <v>0.0060000000000000001</v>
      </c>
      <c r="K254" s="4">
        <v>0.45000000000000001</v>
      </c>
      <c r="L254" s="58">
        <f t="shared" si="0"/>
        <v>4886.1442889999998</v>
      </c>
      <c r="M254" s="58">
        <f t="shared" si="1"/>
        <v>4886.1442889999998</v>
      </c>
      <c r="N254" s="4" t="s">
        <v>263</v>
      </c>
      <c r="O254" s="4" t="s">
        <v>93</v>
      </c>
      <c r="P254" s="4" t="s">
        <v>94</v>
      </c>
      <c r="Q254" s="4">
        <f t="shared" si="2"/>
        <v>0.39000000000000001</v>
      </c>
      <c r="R254" s="58">
        <f t="shared" si="3"/>
        <v>705776.39730000007</v>
      </c>
      <c r="S254" s="58">
        <f t="shared" si="4"/>
        <v>10858.09842</v>
      </c>
      <c r="T254" s="58">
        <f t="shared" si="5"/>
        <v>814357.38150000002</v>
      </c>
      <c r="U254" s="14" t="s">
        <v>255</v>
      </c>
      <c r="V254" s="4"/>
      <c r="W254" s="62">
        <v>42297</v>
      </c>
      <c r="X254" s="62">
        <v>42306</v>
      </c>
    </row>
    <row r="255">
      <c r="A255" s="4" t="s">
        <v>298</v>
      </c>
      <c r="B255" s="14" t="s">
        <v>261</v>
      </c>
      <c r="C255" s="4" t="s">
        <v>94</v>
      </c>
      <c r="D255" s="14" t="s">
        <v>328</v>
      </c>
      <c r="E255" s="62">
        <v>42446</v>
      </c>
      <c r="F255" s="14">
        <v>1</v>
      </c>
      <c r="G255" s="58">
        <v>1498999.1899999999</v>
      </c>
      <c r="H255" s="58">
        <v>1498999.1899999999</v>
      </c>
      <c r="I255" s="4" t="s">
        <v>253</v>
      </c>
      <c r="J255" s="63">
        <v>0.0060000000000000001</v>
      </c>
      <c r="K255" s="4">
        <v>0.45000000000000001</v>
      </c>
      <c r="L255" s="58">
        <f t="shared" si="0"/>
        <v>4047.2978129999997</v>
      </c>
      <c r="M255" s="58">
        <f t="shared" si="1"/>
        <v>4047.2978129999997</v>
      </c>
      <c r="N255" s="4" t="s">
        <v>263</v>
      </c>
      <c r="O255" s="4" t="s">
        <v>93</v>
      </c>
      <c r="P255" s="4" t="s">
        <v>94</v>
      </c>
      <c r="Q255" s="4">
        <f t="shared" si="2"/>
        <v>0.40999999999999998</v>
      </c>
      <c r="R255" s="58">
        <f t="shared" si="3"/>
        <v>614589.66789999988</v>
      </c>
      <c r="S255" s="58">
        <f t="shared" si="4"/>
        <v>8993.9951399999991</v>
      </c>
      <c r="T255" s="58">
        <f t="shared" si="5"/>
        <v>674549.63549999997</v>
      </c>
      <c r="U255" s="14" t="s">
        <v>255</v>
      </c>
      <c r="V255" s="4"/>
      <c r="W255" s="62">
        <v>42297</v>
      </c>
      <c r="X255" s="62">
        <v>42306</v>
      </c>
    </row>
    <row r="256">
      <c r="A256" s="4" t="s">
        <v>200</v>
      </c>
      <c r="B256" s="14" t="s">
        <v>264</v>
      </c>
      <c r="C256" s="4" t="s">
        <v>96</v>
      </c>
      <c r="D256" s="14" t="s">
        <v>329</v>
      </c>
      <c r="E256" s="62">
        <v>43070</v>
      </c>
      <c r="F256" s="14">
        <v>3</v>
      </c>
      <c r="G256" s="58">
        <v>10033488.33</v>
      </c>
      <c r="H256" s="58">
        <v>10033488.33</v>
      </c>
      <c r="I256" s="4" t="s">
        <v>253</v>
      </c>
      <c r="J256" s="63">
        <v>0.002</v>
      </c>
      <c r="K256" s="4">
        <v>0.45000000000000001</v>
      </c>
      <c r="L256" s="58">
        <f t="shared" si="0"/>
        <v>9030.1394970000001</v>
      </c>
      <c r="M256" s="58">
        <f t="shared" si="1"/>
        <v>9030.1394970000001</v>
      </c>
      <c r="N256" s="4" t="s">
        <v>267</v>
      </c>
      <c r="O256" s="4" t="s">
        <v>95</v>
      </c>
      <c r="P256" s="4" t="s">
        <v>96</v>
      </c>
      <c r="Q256" s="4">
        <f t="shared" si="2"/>
        <v>2.1200000000000001</v>
      </c>
      <c r="R256" s="58">
        <f t="shared" si="3"/>
        <v>21270995.259600002</v>
      </c>
      <c r="S256" s="58">
        <f t="shared" si="4"/>
        <v>20066.97666</v>
      </c>
      <c r="T256" s="58">
        <f t="shared" si="5"/>
        <v>4515069.7484999998</v>
      </c>
      <c r="U256" s="14" t="s">
        <v>255</v>
      </c>
      <c r="V256" s="4"/>
      <c r="W256" s="62">
        <v>42297</v>
      </c>
      <c r="X256" s="62">
        <v>42306</v>
      </c>
    </row>
    <row r="257">
      <c r="A257" s="4" t="s">
        <v>298</v>
      </c>
      <c r="B257" s="14" t="s">
        <v>250</v>
      </c>
      <c r="C257" s="4" t="s">
        <v>330</v>
      </c>
      <c r="D257" s="14" t="s">
        <v>331</v>
      </c>
      <c r="E257" s="62">
        <v>42313</v>
      </c>
      <c r="F257" s="14">
        <v>1</v>
      </c>
      <c r="G257" s="58">
        <v>809241.43000000005</v>
      </c>
      <c r="H257" s="58">
        <v>809241.43000000005</v>
      </c>
      <c r="I257" s="4" t="s">
        <v>253</v>
      </c>
      <c r="J257" s="63">
        <v>0.0015</v>
      </c>
      <c r="K257" s="4">
        <v>0.45000000000000001</v>
      </c>
      <c r="L257" s="58">
        <f t="shared" si="0"/>
        <v>546.23796525</v>
      </c>
      <c r="M257" s="58">
        <f t="shared" si="1"/>
        <v>546.23796525</v>
      </c>
      <c r="N257" s="4" t="s">
        <v>254</v>
      </c>
      <c r="O257" s="4" t="s">
        <v>99</v>
      </c>
      <c r="P257" s="4" t="s">
        <v>100</v>
      </c>
      <c r="Q257" s="4">
        <f t="shared" si="2"/>
        <v>0.040000000000000001</v>
      </c>
      <c r="R257" s="58">
        <f t="shared" si="3"/>
        <v>32369.657200000001</v>
      </c>
      <c r="S257" s="58">
        <f t="shared" si="4"/>
        <v>1213.8621450000001</v>
      </c>
      <c r="T257" s="58">
        <f t="shared" si="5"/>
        <v>364158.64350000001</v>
      </c>
      <c r="U257" s="14" t="s">
        <v>255</v>
      </c>
      <c r="V257" s="4"/>
      <c r="W257" s="62">
        <v>42297</v>
      </c>
      <c r="X257" s="62">
        <v>42306</v>
      </c>
    </row>
    <row r="258">
      <c r="A258" s="4" t="s">
        <v>298</v>
      </c>
      <c r="B258" s="14" t="s">
        <v>250</v>
      </c>
      <c r="C258" s="4" t="s">
        <v>330</v>
      </c>
      <c r="D258" s="14" t="s">
        <v>331</v>
      </c>
      <c r="E258" s="62">
        <v>42327</v>
      </c>
      <c r="F258" s="14">
        <v>1</v>
      </c>
      <c r="G258" s="58">
        <v>169833.20000000001</v>
      </c>
      <c r="H258" s="58">
        <v>169833.20000000001</v>
      </c>
      <c r="I258" s="4" t="s">
        <v>253</v>
      </c>
      <c r="J258" s="63">
        <v>0.0015</v>
      </c>
      <c r="K258" s="4">
        <v>0.45000000000000001</v>
      </c>
      <c r="L258" s="58">
        <f t="shared" si="0"/>
        <v>114.63741000000002</v>
      </c>
      <c r="M258" s="58">
        <f t="shared" si="1"/>
        <v>114.63741000000002</v>
      </c>
      <c r="N258" s="4" t="s">
        <v>254</v>
      </c>
      <c r="O258" s="4" t="s">
        <v>99</v>
      </c>
      <c r="P258" s="4" t="s">
        <v>100</v>
      </c>
      <c r="Q258" s="4">
        <f t="shared" si="2"/>
        <v>0.080000000000000002</v>
      </c>
      <c r="R258" s="58">
        <f t="shared" si="3"/>
        <v>13586.656000000001</v>
      </c>
      <c r="S258" s="58">
        <f t="shared" si="4"/>
        <v>254.74980000000002</v>
      </c>
      <c r="T258" s="58">
        <f t="shared" si="5"/>
        <v>76424.940000000002</v>
      </c>
      <c r="U258" s="14" t="s">
        <v>255</v>
      </c>
      <c r="V258" s="4"/>
      <c r="W258" s="62">
        <v>42297</v>
      </c>
      <c r="X258" s="62">
        <v>42306</v>
      </c>
    </row>
    <row r="259">
      <c r="A259" s="4" t="s">
        <v>298</v>
      </c>
      <c r="B259" s="14" t="s">
        <v>250</v>
      </c>
      <c r="C259" s="4" t="s">
        <v>330</v>
      </c>
      <c r="D259" s="14" t="s">
        <v>331</v>
      </c>
      <c r="E259" s="62">
        <v>42334</v>
      </c>
      <c r="F259" s="14">
        <v>1</v>
      </c>
      <c r="G259" s="58">
        <v>149983.04000000001</v>
      </c>
      <c r="H259" s="58">
        <v>149983.04000000001</v>
      </c>
      <c r="I259" s="4" t="s">
        <v>253</v>
      </c>
      <c r="J259" s="63">
        <v>0.0015</v>
      </c>
      <c r="K259" s="4">
        <v>0.45000000000000001</v>
      </c>
      <c r="L259" s="58">
        <f t="shared" si="0"/>
        <v>101.23855200000001</v>
      </c>
      <c r="M259" s="58">
        <f t="shared" si="1"/>
        <v>101.23855200000001</v>
      </c>
      <c r="N259" s="4" t="s">
        <v>254</v>
      </c>
      <c r="O259" s="4" t="s">
        <v>99</v>
      </c>
      <c r="P259" s="4" t="s">
        <v>100</v>
      </c>
      <c r="Q259" s="4">
        <f t="shared" si="2"/>
        <v>0.10000000000000001</v>
      </c>
      <c r="R259" s="58">
        <f t="shared" si="3"/>
        <v>14998.304000000002</v>
      </c>
      <c r="S259" s="58">
        <f t="shared" si="4"/>
        <v>224.97456000000003</v>
      </c>
      <c r="T259" s="58">
        <f t="shared" si="5"/>
        <v>67492.368000000002</v>
      </c>
      <c r="U259" s="14" t="s">
        <v>255</v>
      </c>
      <c r="V259" s="4"/>
      <c r="W259" s="62">
        <v>42297</v>
      </c>
      <c r="X259" s="62">
        <v>42306</v>
      </c>
    </row>
    <row r="260">
      <c r="A260" s="4" t="s">
        <v>256</v>
      </c>
      <c r="B260" s="14" t="s">
        <v>250</v>
      </c>
      <c r="C260" s="4" t="s">
        <v>332</v>
      </c>
      <c r="D260" s="14" t="s">
        <v>333</v>
      </c>
      <c r="E260" s="62">
        <v>2958465</v>
      </c>
      <c r="F260" s="14">
        <v>1</v>
      </c>
      <c r="G260" s="58">
        <v>68369.149999999994</v>
      </c>
      <c r="H260" s="58">
        <v>68369.149999999994</v>
      </c>
      <c r="I260" s="4" t="s">
        <v>253</v>
      </c>
      <c r="J260" s="63">
        <v>0.0015</v>
      </c>
      <c r="K260" s="4">
        <v>0.45000000000000001</v>
      </c>
      <c r="L260" s="58">
        <f t="shared" si="0"/>
        <v>46.149176250000004</v>
      </c>
      <c r="M260" s="58">
        <f t="shared" si="1"/>
        <v>46.149176250000004</v>
      </c>
      <c r="N260" s="4" t="s">
        <v>254</v>
      </c>
      <c r="O260" s="4" t="s">
        <v>99</v>
      </c>
      <c r="P260" s="4" t="s">
        <v>100</v>
      </c>
      <c r="Q260" s="4">
        <f t="shared" si="2"/>
        <v>0.5</v>
      </c>
      <c r="R260" s="58">
        <f t="shared" si="3"/>
        <v>34184.574999999997</v>
      </c>
      <c r="S260" s="58">
        <f t="shared" si="4"/>
        <v>102.553725</v>
      </c>
      <c r="T260" s="58">
        <f t="shared" si="5"/>
        <v>30766.117499999997</v>
      </c>
      <c r="U260" s="14" t="s">
        <v>255</v>
      </c>
      <c r="V260" s="4"/>
      <c r="W260" s="62">
        <v>42297</v>
      </c>
      <c r="X260" s="62">
        <v>42306</v>
      </c>
    </row>
    <row r="261">
      <c r="A261" s="4" t="s">
        <v>298</v>
      </c>
      <c r="B261" s="14" t="s">
        <v>250</v>
      </c>
      <c r="C261" s="4" t="s">
        <v>334</v>
      </c>
      <c r="D261" s="14" t="s">
        <v>335</v>
      </c>
      <c r="E261" s="62">
        <v>42334</v>
      </c>
      <c r="F261" s="14">
        <v>1</v>
      </c>
      <c r="G261" s="58">
        <v>675659.57999999996</v>
      </c>
      <c r="H261" s="58">
        <v>675659.57999999996</v>
      </c>
      <c r="I261" s="4" t="s">
        <v>253</v>
      </c>
      <c r="J261" s="63">
        <v>0.0015</v>
      </c>
      <c r="K261" s="4">
        <v>0.45000000000000001</v>
      </c>
      <c r="L261" s="58">
        <f t="shared" si="0"/>
        <v>456.07021650000002</v>
      </c>
      <c r="M261" s="58">
        <f t="shared" si="1"/>
        <v>456.07021650000002</v>
      </c>
      <c r="N261" s="4" t="s">
        <v>254</v>
      </c>
      <c r="O261" s="4" t="s">
        <v>101</v>
      </c>
      <c r="P261" s="4" t="s">
        <v>102</v>
      </c>
      <c r="Q261" s="4">
        <f t="shared" si="2"/>
        <v>0.10000000000000001</v>
      </c>
      <c r="R261" s="58">
        <f t="shared" si="3"/>
        <v>67565.957999999999</v>
      </c>
      <c r="S261" s="58">
        <f t="shared" si="4"/>
        <v>1013.48937</v>
      </c>
      <c r="T261" s="58">
        <f t="shared" si="5"/>
        <v>304046.81099999999</v>
      </c>
      <c r="U261" s="14" t="s">
        <v>255</v>
      </c>
      <c r="V261" s="4"/>
      <c r="W261" s="62">
        <v>42297</v>
      </c>
      <c r="X261" s="62">
        <v>42306</v>
      </c>
    </row>
    <row r="262">
      <c r="A262" s="4" t="s">
        <v>249</v>
      </c>
      <c r="B262" s="14" t="s">
        <v>250</v>
      </c>
      <c r="C262" s="4" t="s">
        <v>336</v>
      </c>
      <c r="D262" s="14" t="s">
        <v>337</v>
      </c>
      <c r="E262" s="62">
        <v>42359</v>
      </c>
      <c r="F262" s="14">
        <v>1</v>
      </c>
      <c r="G262" s="58">
        <v>26471276.5</v>
      </c>
      <c r="H262" s="58">
        <v>26471276.5</v>
      </c>
      <c r="I262" s="4" t="s">
        <v>253</v>
      </c>
      <c r="J262" s="63">
        <v>0.0015</v>
      </c>
      <c r="K262" s="4">
        <v>0.45000000000000001</v>
      </c>
      <c r="L262" s="58">
        <f t="shared" si="0"/>
        <v>17868.111637500002</v>
      </c>
      <c r="M262" s="58">
        <f t="shared" si="1"/>
        <v>17868.111637500002</v>
      </c>
      <c r="N262" s="4" t="s">
        <v>254</v>
      </c>
      <c r="O262" s="4" t="s">
        <v>101</v>
      </c>
      <c r="P262" s="4" t="s">
        <v>102</v>
      </c>
      <c r="Q262" s="4">
        <f t="shared" si="2"/>
        <v>0.17000000000000001</v>
      </c>
      <c r="R262" s="58">
        <f t="shared" si="3"/>
        <v>4500117.0049999999</v>
      </c>
      <c r="S262" s="58">
        <f t="shared" si="4"/>
        <v>39706.914750000004</v>
      </c>
      <c r="T262" s="58">
        <f t="shared" si="5"/>
        <v>11912074.425000001</v>
      </c>
      <c r="U262" s="14" t="s">
        <v>255</v>
      </c>
      <c r="V262" s="4"/>
      <c r="W262" s="62">
        <v>42297</v>
      </c>
      <c r="X262" s="62">
        <v>42306</v>
      </c>
    </row>
    <row r="263">
      <c r="A263" s="4" t="s">
        <v>249</v>
      </c>
      <c r="B263" s="14" t="s">
        <v>250</v>
      </c>
      <c r="C263" s="4" t="s">
        <v>338</v>
      </c>
      <c r="D263" s="14" t="s">
        <v>339</v>
      </c>
      <c r="E263" s="62">
        <v>42306</v>
      </c>
      <c r="F263" s="14">
        <v>1</v>
      </c>
      <c r="G263" s="58">
        <v>5004375</v>
      </c>
      <c r="H263" s="58">
        <v>5004375</v>
      </c>
      <c r="I263" s="4" t="s">
        <v>253</v>
      </c>
      <c r="J263" s="63">
        <v>0.0015</v>
      </c>
      <c r="K263" s="4">
        <v>0.45000000000000001</v>
      </c>
      <c r="L263" s="58">
        <f t="shared" si="0"/>
        <v>3377.953125</v>
      </c>
      <c r="M263" s="58">
        <f t="shared" si="1"/>
        <v>3377.953125</v>
      </c>
      <c r="N263" s="4" t="s">
        <v>254</v>
      </c>
      <c r="O263" s="4" t="s">
        <v>101</v>
      </c>
      <c r="P263" s="4" t="s">
        <v>102</v>
      </c>
      <c r="Q263" s="4">
        <f t="shared" si="2"/>
        <v>0.02</v>
      </c>
      <c r="R263" s="58">
        <f t="shared" si="3"/>
        <v>100087.5</v>
      </c>
      <c r="S263" s="58">
        <f t="shared" si="4"/>
        <v>7506.5625</v>
      </c>
      <c r="T263" s="58">
        <f t="shared" si="5"/>
        <v>2251968.75</v>
      </c>
      <c r="U263" s="14" t="s">
        <v>255</v>
      </c>
      <c r="V263" s="4"/>
      <c r="W263" s="62">
        <v>42297</v>
      </c>
      <c r="X263" s="62">
        <v>42306</v>
      </c>
    </row>
    <row r="264">
      <c r="A264" s="4" t="s">
        <v>298</v>
      </c>
      <c r="B264" s="14" t="s">
        <v>250</v>
      </c>
      <c r="C264" s="4" t="s">
        <v>340</v>
      </c>
      <c r="D264" s="14" t="s">
        <v>341</v>
      </c>
      <c r="E264" s="62">
        <v>42327</v>
      </c>
      <c r="F264" s="14">
        <v>1</v>
      </c>
      <c r="G264" s="58">
        <v>375047.02000000002</v>
      </c>
      <c r="H264" s="58">
        <v>375047.02000000002</v>
      </c>
      <c r="I264" s="4" t="s">
        <v>253</v>
      </c>
      <c r="J264" s="63">
        <v>0.0015</v>
      </c>
      <c r="K264" s="4">
        <v>0.45000000000000001</v>
      </c>
      <c r="L264" s="58">
        <f t="shared" si="0"/>
        <v>253.15673850000005</v>
      </c>
      <c r="M264" s="58">
        <f t="shared" si="1"/>
        <v>253.15673850000005</v>
      </c>
      <c r="N264" s="4" t="s">
        <v>254</v>
      </c>
      <c r="O264" s="4" t="s">
        <v>103</v>
      </c>
      <c r="P264" s="4" t="s">
        <v>104</v>
      </c>
      <c r="Q264" s="4">
        <f t="shared" si="2"/>
        <v>0.080000000000000002</v>
      </c>
      <c r="R264" s="58">
        <f t="shared" si="3"/>
        <v>30003.761600000002</v>
      </c>
      <c r="S264" s="58">
        <f t="shared" si="4"/>
        <v>562.57053000000008</v>
      </c>
      <c r="T264" s="58">
        <f t="shared" si="5"/>
        <v>168771.15900000001</v>
      </c>
      <c r="U264" s="14" t="s">
        <v>255</v>
      </c>
      <c r="V264" s="4"/>
      <c r="W264" s="62">
        <v>42297</v>
      </c>
      <c r="X264" s="62">
        <v>42306</v>
      </c>
    </row>
    <row r="265">
      <c r="A265" s="4" t="s">
        <v>249</v>
      </c>
      <c r="B265" s="14" t="s">
        <v>250</v>
      </c>
      <c r="C265" s="4" t="s">
        <v>342</v>
      </c>
      <c r="D265" s="14" t="s">
        <v>343</v>
      </c>
      <c r="E265" s="62">
        <v>42304</v>
      </c>
      <c r="F265" s="14">
        <v>1</v>
      </c>
      <c r="G265" s="58">
        <v>8824213.3699999992</v>
      </c>
      <c r="H265" s="58">
        <v>8824213.3699999992</v>
      </c>
      <c r="I265" s="4" t="s">
        <v>253</v>
      </c>
      <c r="J265" s="63">
        <v>0.0015</v>
      </c>
      <c r="K265" s="4">
        <v>0.45000000000000001</v>
      </c>
      <c r="L265" s="58">
        <f t="shared" si="0"/>
        <v>5956.3440247499993</v>
      </c>
      <c r="M265" s="58">
        <f t="shared" si="1"/>
        <v>5956.3440247499993</v>
      </c>
      <c r="N265" s="4" t="s">
        <v>254</v>
      </c>
      <c r="O265" s="4" t="s">
        <v>103</v>
      </c>
      <c r="P265" s="4" t="s">
        <v>104</v>
      </c>
      <c r="Q265" s="4">
        <f t="shared" si="2"/>
        <v>0.02</v>
      </c>
      <c r="R265" s="58">
        <f t="shared" si="3"/>
        <v>176484.26739999998</v>
      </c>
      <c r="S265" s="58">
        <f t="shared" si="4"/>
        <v>13236.320054999998</v>
      </c>
      <c r="T265" s="58">
        <f t="shared" si="5"/>
        <v>3970896.0164999999</v>
      </c>
      <c r="U265" s="14" t="s">
        <v>255</v>
      </c>
      <c r="V265" s="4"/>
      <c r="W265" s="62">
        <v>42297</v>
      </c>
      <c r="X265" s="62">
        <v>42306</v>
      </c>
    </row>
    <row r="266">
      <c r="A266" s="4" t="s">
        <v>249</v>
      </c>
      <c r="B266" s="14" t="s">
        <v>250</v>
      </c>
      <c r="C266" s="4" t="s">
        <v>342</v>
      </c>
      <c r="D266" s="14" t="s">
        <v>343</v>
      </c>
      <c r="E266" s="62">
        <v>42320</v>
      </c>
      <c r="F266" s="14">
        <v>1</v>
      </c>
      <c r="G266" s="58">
        <v>61738634.259999998</v>
      </c>
      <c r="H266" s="58">
        <v>61738634.259999998</v>
      </c>
      <c r="I266" s="4" t="s">
        <v>253</v>
      </c>
      <c r="J266" s="63">
        <v>0.0015</v>
      </c>
      <c r="K266" s="4">
        <v>0.45000000000000001</v>
      </c>
      <c r="L266" s="58">
        <f t="shared" si="0"/>
        <v>41673.578125500004</v>
      </c>
      <c r="M266" s="58">
        <f t="shared" si="1"/>
        <v>41673.578125500004</v>
      </c>
      <c r="N266" s="4" t="s">
        <v>254</v>
      </c>
      <c r="O266" s="4" t="s">
        <v>103</v>
      </c>
      <c r="P266" s="4" t="s">
        <v>104</v>
      </c>
      <c r="Q266" s="4">
        <f t="shared" si="2"/>
        <v>0.059999999999999998</v>
      </c>
      <c r="R266" s="58">
        <f t="shared" si="3"/>
        <v>3704318.0555999996</v>
      </c>
      <c r="S266" s="58">
        <f t="shared" si="4"/>
        <v>92607.951390000002</v>
      </c>
      <c r="T266" s="58">
        <f t="shared" si="5"/>
        <v>27782385.416999999</v>
      </c>
      <c r="U266" s="14" t="s">
        <v>255</v>
      </c>
      <c r="V266" s="4"/>
      <c r="W266" s="62">
        <v>42297</v>
      </c>
      <c r="X266" s="62">
        <v>42306</v>
      </c>
    </row>
    <row r="267">
      <c r="A267" s="4" t="s">
        <v>298</v>
      </c>
      <c r="B267" s="14" t="s">
        <v>344</v>
      </c>
      <c r="C267" s="4" t="s">
        <v>345</v>
      </c>
      <c r="D267" s="14" t="s">
        <v>346</v>
      </c>
      <c r="E267" s="62">
        <v>42332</v>
      </c>
      <c r="F267" s="14">
        <v>1</v>
      </c>
      <c r="G267" s="58">
        <v>117986.19</v>
      </c>
      <c r="H267" s="58">
        <v>117986.19</v>
      </c>
      <c r="I267" s="4" t="s">
        <v>253</v>
      </c>
      <c r="J267" s="63">
        <v>0.0025999999999999999</v>
      </c>
      <c r="K267" s="4">
        <v>0.45000000000000001</v>
      </c>
      <c r="L267" s="58">
        <f t="shared" si="0"/>
        <v>138.04384229999999</v>
      </c>
      <c r="M267" s="58">
        <f t="shared" si="1"/>
        <v>138.04384229999999</v>
      </c>
      <c r="N267" s="4" t="s">
        <v>267</v>
      </c>
      <c r="O267" s="4" t="s">
        <v>105</v>
      </c>
      <c r="P267" s="4" t="s">
        <v>106</v>
      </c>
      <c r="Q267" s="4">
        <f t="shared" si="2"/>
        <v>0.10000000000000001</v>
      </c>
      <c r="R267" s="58">
        <f t="shared" si="3"/>
        <v>11798.619000000001</v>
      </c>
      <c r="S267" s="58">
        <f t="shared" si="4"/>
        <v>306.764094</v>
      </c>
      <c r="T267" s="58">
        <f t="shared" si="5"/>
        <v>53093.785500000005</v>
      </c>
      <c r="U267" s="14" t="s">
        <v>255</v>
      </c>
      <c r="V267" s="4"/>
      <c r="W267" s="62">
        <v>42297</v>
      </c>
      <c r="X267" s="62">
        <v>42306</v>
      </c>
    </row>
    <row r="268">
      <c r="A268" s="4" t="s">
        <v>347</v>
      </c>
      <c r="B268" s="14" t="s">
        <v>268</v>
      </c>
      <c r="C268" s="4" t="s">
        <v>114</v>
      </c>
      <c r="D268" s="14" t="s">
        <v>113</v>
      </c>
      <c r="E268" s="62">
        <v>44957</v>
      </c>
      <c r="F268" s="14">
        <v>8</v>
      </c>
      <c r="G268" s="58">
        <v>157178.78</v>
      </c>
      <c r="H268" s="58">
        <v>157178.78</v>
      </c>
      <c r="I268" s="4" t="s">
        <v>253</v>
      </c>
      <c r="J268" s="63">
        <v>0.00044999999999999999</v>
      </c>
      <c r="K268" s="4">
        <v>0.45000000000000001</v>
      </c>
      <c r="L268" s="58">
        <f t="shared" si="0"/>
        <v>31.82870295</v>
      </c>
      <c r="M268" s="58">
        <f t="shared" si="1"/>
        <v>31.82870295</v>
      </c>
      <c r="N268" s="4" t="s">
        <v>254</v>
      </c>
      <c r="O268" s="4" t="s">
        <v>113</v>
      </c>
      <c r="P268" s="4" t="s">
        <v>114</v>
      </c>
      <c r="Q268" s="4">
        <f t="shared" si="2"/>
        <v>7.2800000000000002</v>
      </c>
      <c r="R268" s="58">
        <f t="shared" si="3"/>
        <v>1144261.5183999999</v>
      </c>
      <c r="S268" s="58">
        <f t="shared" si="4"/>
        <v>70.730451000000002</v>
      </c>
      <c r="T268" s="58">
        <f t="shared" si="5"/>
        <v>70730.451000000001</v>
      </c>
      <c r="U268" s="14" t="s">
        <v>255</v>
      </c>
      <c r="V268" s="4"/>
      <c r="W268" s="62">
        <v>42297</v>
      </c>
      <c r="X268" s="62">
        <v>42306</v>
      </c>
    </row>
    <row r="269">
      <c r="A269" s="4" t="s">
        <v>347</v>
      </c>
      <c r="B269" s="14" t="s">
        <v>268</v>
      </c>
      <c r="C269" s="4" t="s">
        <v>116</v>
      </c>
      <c r="D269" s="14" t="s">
        <v>115</v>
      </c>
      <c r="E269" s="62">
        <v>44957</v>
      </c>
      <c r="F269" s="14">
        <v>8</v>
      </c>
      <c r="G269" s="58">
        <v>362617.29999999999</v>
      </c>
      <c r="H269" s="58">
        <v>362617.29999999999</v>
      </c>
      <c r="I269" s="4" t="s">
        <v>253</v>
      </c>
      <c r="J269" s="63">
        <v>0.00044999999999999999</v>
      </c>
      <c r="K269" s="4">
        <v>0.45000000000000001</v>
      </c>
      <c r="L269" s="58">
        <f t="shared" si="0"/>
        <v>73.430003249999999</v>
      </c>
      <c r="M269" s="58">
        <f t="shared" si="1"/>
        <v>73.430003249999999</v>
      </c>
      <c r="N269" s="4" t="s">
        <v>254</v>
      </c>
      <c r="O269" s="4" t="s">
        <v>115</v>
      </c>
      <c r="P269" s="4" t="s">
        <v>116</v>
      </c>
      <c r="Q269" s="4">
        <f t="shared" si="2"/>
        <v>7.2800000000000002</v>
      </c>
      <c r="R269" s="58">
        <f t="shared" si="3"/>
        <v>2639853.9440000001</v>
      </c>
      <c r="S269" s="58">
        <f t="shared" si="4"/>
        <v>163.177785</v>
      </c>
      <c r="T269" s="58">
        <f t="shared" si="5"/>
        <v>163177.785</v>
      </c>
      <c r="U269" s="14" t="s">
        <v>255</v>
      </c>
      <c r="V269" s="4"/>
      <c r="W269" s="62">
        <v>42297</v>
      </c>
      <c r="X269" s="62">
        <v>42306</v>
      </c>
    </row>
    <row r="270">
      <c r="A270" s="4" t="s">
        <v>347</v>
      </c>
      <c r="B270" s="14" t="s">
        <v>268</v>
      </c>
      <c r="C270" s="4" t="s">
        <v>348</v>
      </c>
      <c r="D270" s="14" t="s">
        <v>117</v>
      </c>
      <c r="E270" s="62">
        <v>43159</v>
      </c>
      <c r="F270" s="14">
        <v>3</v>
      </c>
      <c r="G270" s="58">
        <v>66302.589999999997</v>
      </c>
      <c r="H270" s="58">
        <v>66302.589999999997</v>
      </c>
      <c r="I270" s="4" t="s">
        <v>253</v>
      </c>
      <c r="J270" s="63">
        <v>0.00044999999999999999</v>
      </c>
      <c r="K270" s="4">
        <v>0.45000000000000001</v>
      </c>
      <c r="L270" s="58">
        <f t="shared" si="0"/>
        <v>13.426274474999998</v>
      </c>
      <c r="M270" s="58">
        <f t="shared" si="1"/>
        <v>13.426274474999998</v>
      </c>
      <c r="N270" s="4" t="s">
        <v>254</v>
      </c>
      <c r="O270" s="4" t="s">
        <v>117</v>
      </c>
      <c r="P270" s="4" t="s">
        <v>118</v>
      </c>
      <c r="Q270" s="4">
        <f t="shared" si="2"/>
        <v>2.3599999999999999</v>
      </c>
      <c r="R270" s="58">
        <f t="shared" si="3"/>
        <v>156474.11239999998</v>
      </c>
      <c r="S270" s="58">
        <f t="shared" si="4"/>
        <v>29.836165499999996</v>
      </c>
      <c r="T270" s="58">
        <f t="shared" si="5"/>
        <v>29836.165499999999</v>
      </c>
      <c r="U270" s="14" t="s">
        <v>255</v>
      </c>
      <c r="V270" s="4"/>
      <c r="W270" s="62">
        <v>42297</v>
      </c>
      <c r="X270" s="62">
        <v>42306</v>
      </c>
    </row>
    <row r="271">
      <c r="A271" s="4" t="s">
        <v>347</v>
      </c>
      <c r="B271" s="14" t="s">
        <v>268</v>
      </c>
      <c r="C271" s="4" t="s">
        <v>348</v>
      </c>
      <c r="D271" s="14" t="s">
        <v>117</v>
      </c>
      <c r="E271" s="62">
        <v>44985</v>
      </c>
      <c r="F271" s="14">
        <v>8</v>
      </c>
      <c r="G271" s="58">
        <v>269965.83000000002</v>
      </c>
      <c r="H271" s="58">
        <v>269965.83000000002</v>
      </c>
      <c r="I271" s="4" t="s">
        <v>253</v>
      </c>
      <c r="J271" s="63">
        <v>0.00044999999999999999</v>
      </c>
      <c r="K271" s="4">
        <v>0.45000000000000001</v>
      </c>
      <c r="L271" s="58">
        <f t="shared" si="0"/>
        <v>54.668080574999998</v>
      </c>
      <c r="M271" s="58">
        <f t="shared" si="1"/>
        <v>54.668080574999998</v>
      </c>
      <c r="N271" s="4" t="s">
        <v>254</v>
      </c>
      <c r="O271" s="4" t="s">
        <v>117</v>
      </c>
      <c r="P271" s="4" t="s">
        <v>118</v>
      </c>
      <c r="Q271" s="4">
        <f t="shared" si="2"/>
        <v>7.3600000000000003</v>
      </c>
      <c r="R271" s="58">
        <f t="shared" si="3"/>
        <v>1986948.5088000002</v>
      </c>
      <c r="S271" s="58">
        <f t="shared" si="4"/>
        <v>121.4846235</v>
      </c>
      <c r="T271" s="58">
        <f t="shared" si="5"/>
        <v>121484.62350000002</v>
      </c>
      <c r="U271" s="14" t="s">
        <v>255</v>
      </c>
      <c r="V271" s="4"/>
      <c r="W271" s="62">
        <v>42297</v>
      </c>
      <c r="X271" s="62">
        <v>42306</v>
      </c>
    </row>
    <row r="272">
      <c r="A272" s="4" t="s">
        <v>347</v>
      </c>
      <c r="B272" s="14" t="s">
        <v>268</v>
      </c>
      <c r="C272" s="4" t="s">
        <v>120</v>
      </c>
      <c r="D272" s="14" t="s">
        <v>119</v>
      </c>
      <c r="E272" s="62">
        <v>43159</v>
      </c>
      <c r="F272" s="14">
        <v>3</v>
      </c>
      <c r="G272" s="58">
        <v>229297.38000000001</v>
      </c>
      <c r="H272" s="58">
        <v>229297.38000000001</v>
      </c>
      <c r="I272" s="4" t="s">
        <v>253</v>
      </c>
      <c r="J272" s="63">
        <v>0.00044999999999999999</v>
      </c>
      <c r="K272" s="4">
        <v>0.45000000000000001</v>
      </c>
      <c r="L272" s="58">
        <f t="shared" si="0"/>
        <v>46.43271945</v>
      </c>
      <c r="M272" s="58">
        <f t="shared" si="1"/>
        <v>46.43271945</v>
      </c>
      <c r="N272" s="4" t="s">
        <v>254</v>
      </c>
      <c r="O272" s="4" t="s">
        <v>119</v>
      </c>
      <c r="P272" s="4" t="s">
        <v>120</v>
      </c>
      <c r="Q272" s="4">
        <f t="shared" si="2"/>
        <v>2.3599999999999999</v>
      </c>
      <c r="R272" s="58">
        <f t="shared" si="3"/>
        <v>541141.81680000003</v>
      </c>
      <c r="S272" s="58">
        <f t="shared" si="4"/>
        <v>103.183821</v>
      </c>
      <c r="T272" s="58">
        <f t="shared" si="5"/>
        <v>103183.82100000001</v>
      </c>
      <c r="U272" s="14" t="s">
        <v>255</v>
      </c>
      <c r="V272" s="4"/>
      <c r="W272" s="62">
        <v>42297</v>
      </c>
      <c r="X272" s="62">
        <v>42306</v>
      </c>
    </row>
    <row r="273">
      <c r="A273" s="4" t="s">
        <v>347</v>
      </c>
      <c r="B273" s="14" t="s">
        <v>268</v>
      </c>
      <c r="C273" s="4" t="s">
        <v>120</v>
      </c>
      <c r="D273" s="14" t="s">
        <v>119</v>
      </c>
      <c r="E273" s="62">
        <v>43159</v>
      </c>
      <c r="F273" s="14">
        <v>3</v>
      </c>
      <c r="G273" s="58">
        <v>205099.79000000001</v>
      </c>
      <c r="H273" s="58">
        <v>205099.79000000001</v>
      </c>
      <c r="I273" s="4" t="s">
        <v>253</v>
      </c>
      <c r="J273" s="63">
        <v>0.00044999999999999999</v>
      </c>
      <c r="K273" s="4">
        <v>0.45000000000000001</v>
      </c>
      <c r="L273" s="58">
        <f t="shared" si="0"/>
        <v>41.532707475000002</v>
      </c>
      <c r="M273" s="58">
        <f t="shared" si="1"/>
        <v>41.532707475000002</v>
      </c>
      <c r="N273" s="4" t="s">
        <v>254</v>
      </c>
      <c r="O273" s="4" t="s">
        <v>119</v>
      </c>
      <c r="P273" s="4" t="s">
        <v>120</v>
      </c>
      <c r="Q273" s="4">
        <f t="shared" si="2"/>
        <v>2.3599999999999999</v>
      </c>
      <c r="R273" s="58">
        <f t="shared" si="3"/>
        <v>484035.50439999998</v>
      </c>
      <c r="S273" s="58">
        <f t="shared" si="4"/>
        <v>92.294905499999999</v>
      </c>
      <c r="T273" s="58">
        <f t="shared" si="5"/>
        <v>92294.905500000008</v>
      </c>
      <c r="U273" s="14" t="s">
        <v>255</v>
      </c>
      <c r="V273" s="4"/>
      <c r="W273" s="62">
        <v>42297</v>
      </c>
      <c r="X273" s="62">
        <v>42306</v>
      </c>
    </row>
    <row r="274">
      <c r="A274" s="4" t="s">
        <v>347</v>
      </c>
      <c r="B274" s="14" t="s">
        <v>268</v>
      </c>
      <c r="C274" s="4" t="s">
        <v>120</v>
      </c>
      <c r="D274" s="14" t="s">
        <v>119</v>
      </c>
      <c r="E274" s="62">
        <v>43159</v>
      </c>
      <c r="F274" s="14">
        <v>3</v>
      </c>
      <c r="G274" s="58">
        <v>199211.75</v>
      </c>
      <c r="H274" s="58">
        <v>199211.75</v>
      </c>
      <c r="I274" s="4" t="s">
        <v>253</v>
      </c>
      <c r="J274" s="63">
        <v>0.00044999999999999999</v>
      </c>
      <c r="K274" s="4">
        <v>0.45000000000000001</v>
      </c>
      <c r="L274" s="58">
        <f t="shared" si="0"/>
        <v>40.340379374999998</v>
      </c>
      <c r="M274" s="58">
        <f t="shared" si="1"/>
        <v>40.340379374999998</v>
      </c>
      <c r="N274" s="4" t="s">
        <v>254</v>
      </c>
      <c r="O274" s="4" t="s">
        <v>119</v>
      </c>
      <c r="P274" s="4" t="s">
        <v>120</v>
      </c>
      <c r="Q274" s="4">
        <f t="shared" si="2"/>
        <v>2.3599999999999999</v>
      </c>
      <c r="R274" s="58">
        <f t="shared" si="3"/>
        <v>470139.72999999998</v>
      </c>
      <c r="S274" s="58">
        <f t="shared" si="4"/>
        <v>89.645287499999995</v>
      </c>
      <c r="T274" s="58">
        <f t="shared" si="5"/>
        <v>89645.287500000006</v>
      </c>
      <c r="U274" s="14" t="s">
        <v>255</v>
      </c>
      <c r="V274" s="4"/>
      <c r="W274" s="62">
        <v>42297</v>
      </c>
      <c r="X274" s="62">
        <v>42306</v>
      </c>
    </row>
    <row r="275">
      <c r="A275" s="4" t="s">
        <v>347</v>
      </c>
      <c r="B275" s="14" t="s">
        <v>268</v>
      </c>
      <c r="C275" s="4" t="s">
        <v>122</v>
      </c>
      <c r="D275" s="14" t="s">
        <v>121</v>
      </c>
      <c r="E275" s="62">
        <v>43190</v>
      </c>
      <c r="F275" s="14">
        <v>3</v>
      </c>
      <c r="G275" s="58">
        <v>279557.84000000003</v>
      </c>
      <c r="H275" s="58">
        <v>279557.84000000003</v>
      </c>
      <c r="I275" s="4" t="s">
        <v>253</v>
      </c>
      <c r="J275" s="63">
        <v>0.00044999999999999999</v>
      </c>
      <c r="K275" s="4">
        <v>0.45000000000000001</v>
      </c>
      <c r="L275" s="58">
        <f t="shared" si="0"/>
        <v>56.610462600000005</v>
      </c>
      <c r="M275" s="58">
        <f t="shared" si="1"/>
        <v>56.610462600000005</v>
      </c>
      <c r="N275" s="4" t="s">
        <v>254</v>
      </c>
      <c r="O275" s="4" t="s">
        <v>121</v>
      </c>
      <c r="P275" s="4" t="s">
        <v>122</v>
      </c>
      <c r="Q275" s="4">
        <f t="shared" si="2"/>
        <v>2.4399999999999999</v>
      </c>
      <c r="R275" s="58">
        <f t="shared" si="3"/>
        <v>682121.1296000001</v>
      </c>
      <c r="S275" s="58">
        <f t="shared" si="4"/>
        <v>125.801028</v>
      </c>
      <c r="T275" s="58">
        <f t="shared" si="5"/>
        <v>125801.02800000002</v>
      </c>
      <c r="U275" s="14" t="s">
        <v>255</v>
      </c>
      <c r="V275" s="4"/>
      <c r="W275" s="62">
        <v>42297</v>
      </c>
      <c r="X275" s="62">
        <v>42306</v>
      </c>
    </row>
    <row r="276">
      <c r="A276" s="4" t="s">
        <v>347</v>
      </c>
      <c r="B276" s="14" t="s">
        <v>268</v>
      </c>
      <c r="C276" s="4" t="s">
        <v>122</v>
      </c>
      <c r="D276" s="14" t="s">
        <v>121</v>
      </c>
      <c r="E276" s="62">
        <v>43190</v>
      </c>
      <c r="F276" s="14">
        <v>3</v>
      </c>
      <c r="G276" s="58">
        <v>240400.51000000001</v>
      </c>
      <c r="H276" s="58">
        <v>240400.51000000001</v>
      </c>
      <c r="I276" s="4" t="s">
        <v>253</v>
      </c>
      <c r="J276" s="63">
        <v>0.00044999999999999999</v>
      </c>
      <c r="K276" s="4">
        <v>0.45000000000000001</v>
      </c>
      <c r="L276" s="58">
        <f t="shared" si="0"/>
        <v>48.681103274999998</v>
      </c>
      <c r="M276" s="58">
        <f t="shared" si="1"/>
        <v>48.681103274999998</v>
      </c>
      <c r="N276" s="4" t="s">
        <v>254</v>
      </c>
      <c r="O276" s="4" t="s">
        <v>121</v>
      </c>
      <c r="P276" s="4" t="s">
        <v>122</v>
      </c>
      <c r="Q276" s="4">
        <f t="shared" si="2"/>
        <v>2.4399999999999999</v>
      </c>
      <c r="R276" s="58">
        <f t="shared" si="3"/>
        <v>586577.24439999997</v>
      </c>
      <c r="S276" s="58">
        <f t="shared" si="4"/>
        <v>108.1802295</v>
      </c>
      <c r="T276" s="58">
        <f t="shared" si="5"/>
        <v>108180.2295</v>
      </c>
      <c r="U276" s="14" t="s">
        <v>255</v>
      </c>
      <c r="V276" s="4"/>
      <c r="W276" s="62">
        <v>42297</v>
      </c>
      <c r="X276" s="62">
        <v>42306</v>
      </c>
    </row>
    <row r="277">
      <c r="A277" s="4" t="s">
        <v>209</v>
      </c>
      <c r="B277" s="14" t="s">
        <v>303</v>
      </c>
      <c r="C277" s="4" t="s">
        <v>349</v>
      </c>
      <c r="D277" s="14" t="s">
        <v>123</v>
      </c>
      <c r="E277" s="62">
        <v>42389</v>
      </c>
      <c r="F277" s="14">
        <v>1</v>
      </c>
      <c r="G277" s="58">
        <v>1400392.7</v>
      </c>
      <c r="H277" s="58">
        <v>1400392.7</v>
      </c>
      <c r="I277" s="4" t="s">
        <v>253</v>
      </c>
      <c r="J277" s="63">
        <v>0.0080000000000000002</v>
      </c>
      <c r="K277" s="4">
        <v>0.45000000000000001</v>
      </c>
      <c r="L277" s="58">
        <f t="shared" si="0"/>
        <v>5041.4137199999996</v>
      </c>
      <c r="M277" s="58">
        <f t="shared" si="1"/>
        <v>5041.4137199999996</v>
      </c>
      <c r="N277" s="4" t="s">
        <v>263</v>
      </c>
      <c r="O277" s="4" t="s">
        <v>123</v>
      </c>
      <c r="P277" s="4" t="s">
        <v>124</v>
      </c>
      <c r="Q277" s="4">
        <f t="shared" si="2"/>
        <v>0.25</v>
      </c>
      <c r="R277" s="58">
        <f t="shared" si="3"/>
        <v>350098.17499999999</v>
      </c>
      <c r="S277" s="58">
        <f t="shared" si="4"/>
        <v>11203.141599999999</v>
      </c>
      <c r="T277" s="58">
        <f t="shared" si="5"/>
        <v>630176.71499999997</v>
      </c>
      <c r="U277" s="14" t="s">
        <v>255</v>
      </c>
      <c r="V277" s="4"/>
      <c r="W277" s="62">
        <v>42297</v>
      </c>
      <c r="X277" s="62">
        <v>42306</v>
      </c>
    </row>
    <row r="278">
      <c r="A278" s="4" t="s">
        <v>347</v>
      </c>
      <c r="B278" s="14" t="s">
        <v>268</v>
      </c>
      <c r="C278" s="4" t="s">
        <v>126</v>
      </c>
      <c r="D278" s="14" t="s">
        <v>125</v>
      </c>
      <c r="E278" s="62">
        <v>43190</v>
      </c>
      <c r="F278" s="14">
        <v>3</v>
      </c>
      <c r="G278" s="58">
        <v>307564.28000000003</v>
      </c>
      <c r="H278" s="58">
        <v>307564.28000000003</v>
      </c>
      <c r="I278" s="4" t="s">
        <v>253</v>
      </c>
      <c r="J278" s="63">
        <v>0.00044999999999999999</v>
      </c>
      <c r="K278" s="4">
        <v>0.45000000000000001</v>
      </c>
      <c r="L278" s="58">
        <f t="shared" si="0"/>
        <v>62.281766700000006</v>
      </c>
      <c r="M278" s="58">
        <f t="shared" si="1"/>
        <v>62.281766700000006</v>
      </c>
      <c r="N278" s="4" t="s">
        <v>254</v>
      </c>
      <c r="O278" s="4" t="s">
        <v>125</v>
      </c>
      <c r="P278" s="4" t="s">
        <v>126</v>
      </c>
      <c r="Q278" s="4">
        <f t="shared" si="2"/>
        <v>2.4399999999999999</v>
      </c>
      <c r="R278" s="58">
        <f t="shared" si="3"/>
        <v>750456.8432</v>
      </c>
      <c r="S278" s="58">
        <f t="shared" si="4"/>
        <v>138.40392600000001</v>
      </c>
      <c r="T278" s="58">
        <f t="shared" si="5"/>
        <v>138403.92600000001</v>
      </c>
      <c r="U278" s="14" t="s">
        <v>255</v>
      </c>
      <c r="V278" s="4"/>
      <c r="W278" s="62">
        <v>42297</v>
      </c>
      <c r="X278" s="62">
        <v>42306</v>
      </c>
    </row>
    <row r="279">
      <c r="A279" s="4" t="s">
        <v>347</v>
      </c>
      <c r="B279" s="14" t="s">
        <v>268</v>
      </c>
      <c r="C279" s="4" t="s">
        <v>126</v>
      </c>
      <c r="D279" s="14" t="s">
        <v>125</v>
      </c>
      <c r="E279" s="62">
        <v>43190</v>
      </c>
      <c r="F279" s="14">
        <v>3</v>
      </c>
      <c r="G279" s="58">
        <v>346594.21999999997</v>
      </c>
      <c r="H279" s="58">
        <v>346594.21999999997</v>
      </c>
      <c r="I279" s="4" t="s">
        <v>253</v>
      </c>
      <c r="J279" s="63">
        <v>0.00044999999999999999</v>
      </c>
      <c r="K279" s="4">
        <v>0.45000000000000001</v>
      </c>
      <c r="L279" s="58">
        <f t="shared" si="0"/>
        <v>70.185329549999992</v>
      </c>
      <c r="M279" s="58">
        <f t="shared" si="1"/>
        <v>70.185329549999992</v>
      </c>
      <c r="N279" s="4" t="s">
        <v>254</v>
      </c>
      <c r="O279" s="4" t="s">
        <v>125</v>
      </c>
      <c r="P279" s="4" t="s">
        <v>126</v>
      </c>
      <c r="Q279" s="4">
        <f t="shared" si="2"/>
        <v>2.4399999999999999</v>
      </c>
      <c r="R279" s="58">
        <f t="shared" si="3"/>
        <v>845689.89679999987</v>
      </c>
      <c r="S279" s="58">
        <f t="shared" si="4"/>
        <v>155.96739899999997</v>
      </c>
      <c r="T279" s="58">
        <f t="shared" si="5"/>
        <v>155967.39900000001</v>
      </c>
      <c r="U279" s="14" t="s">
        <v>255</v>
      </c>
      <c r="V279" s="4"/>
      <c r="W279" s="62">
        <v>42297</v>
      </c>
      <c r="X279" s="62">
        <v>42306</v>
      </c>
    </row>
    <row r="280">
      <c r="A280" s="4" t="s">
        <v>347</v>
      </c>
      <c r="B280" s="14" t="s">
        <v>268</v>
      </c>
      <c r="C280" s="4" t="s">
        <v>128</v>
      </c>
      <c r="D280" s="14" t="s">
        <v>127</v>
      </c>
      <c r="E280" s="62">
        <v>43373</v>
      </c>
      <c r="F280" s="14">
        <v>3</v>
      </c>
      <c r="G280" s="58">
        <v>420136.19</v>
      </c>
      <c r="H280" s="58">
        <v>420136.19</v>
      </c>
      <c r="I280" s="4" t="s">
        <v>253</v>
      </c>
      <c r="J280" s="63">
        <v>0.00044999999999999999</v>
      </c>
      <c r="K280" s="4">
        <v>0.45000000000000001</v>
      </c>
      <c r="L280" s="58">
        <f t="shared" si="0"/>
        <v>85.077578474999996</v>
      </c>
      <c r="M280" s="58">
        <f t="shared" si="1"/>
        <v>85.077578474999996</v>
      </c>
      <c r="N280" s="4" t="s">
        <v>254</v>
      </c>
      <c r="O280" s="4" t="s">
        <v>127</v>
      </c>
      <c r="P280" s="4" t="s">
        <v>128</v>
      </c>
      <c r="Q280" s="4">
        <f t="shared" si="2"/>
        <v>2.9500000000000002</v>
      </c>
      <c r="R280" s="58">
        <f t="shared" si="3"/>
        <v>1239401.7605000001</v>
      </c>
      <c r="S280" s="58">
        <f t="shared" si="4"/>
        <v>189.0612855</v>
      </c>
      <c r="T280" s="58">
        <f t="shared" si="5"/>
        <v>189061.2855</v>
      </c>
      <c r="U280" s="14" t="s">
        <v>255</v>
      </c>
      <c r="V280" s="4"/>
      <c r="W280" s="62">
        <v>42297</v>
      </c>
      <c r="X280" s="62">
        <v>42306</v>
      </c>
    </row>
    <row r="281">
      <c r="A281" s="4" t="s">
        <v>200</v>
      </c>
      <c r="B281" s="14" t="s">
        <v>250</v>
      </c>
      <c r="C281" s="4" t="s">
        <v>130</v>
      </c>
      <c r="D281" s="14" t="s">
        <v>129</v>
      </c>
      <c r="E281" s="62">
        <v>43605</v>
      </c>
      <c r="F281" s="14">
        <v>4</v>
      </c>
      <c r="G281" s="58">
        <v>2042234.74</v>
      </c>
      <c r="H281" s="58">
        <v>2042234.74</v>
      </c>
      <c r="I281" s="4" t="s">
        <v>253</v>
      </c>
      <c r="J281" s="63">
        <v>0.0015</v>
      </c>
      <c r="K281" s="4">
        <v>0.45000000000000001</v>
      </c>
      <c r="L281" s="58">
        <f t="shared" si="0"/>
        <v>1378.5084495000001</v>
      </c>
      <c r="M281" s="58">
        <f t="shared" si="1"/>
        <v>1378.5084495000001</v>
      </c>
      <c r="N281" s="4" t="s">
        <v>254</v>
      </c>
      <c r="O281" s="4" t="s">
        <v>129</v>
      </c>
      <c r="P281" s="4" t="s">
        <v>130</v>
      </c>
      <c r="Q281" s="4">
        <f t="shared" si="2"/>
        <v>3.5800000000000001</v>
      </c>
      <c r="R281" s="58">
        <f t="shared" si="3"/>
        <v>7311200.3692000005</v>
      </c>
      <c r="S281" s="58">
        <f t="shared" si="4"/>
        <v>3063.3521100000003</v>
      </c>
      <c r="T281" s="58">
        <f t="shared" si="5"/>
        <v>919005.63300000003</v>
      </c>
      <c r="U281" s="14" t="s">
        <v>255</v>
      </c>
      <c r="V281" s="4"/>
      <c r="W281" s="62">
        <v>42297</v>
      </c>
      <c r="X281" s="62">
        <v>42306</v>
      </c>
    </row>
    <row r="282">
      <c r="A282" s="4" t="s">
        <v>200</v>
      </c>
      <c r="B282" s="14" t="s">
        <v>264</v>
      </c>
      <c r="C282" s="4" t="s">
        <v>132</v>
      </c>
      <c r="D282" s="14" t="s">
        <v>131</v>
      </c>
      <c r="E282" s="62">
        <v>43454</v>
      </c>
      <c r="F282" s="14">
        <v>4</v>
      </c>
      <c r="G282" s="58">
        <v>12193528.77</v>
      </c>
      <c r="H282" s="58">
        <v>12193528.77</v>
      </c>
      <c r="I282" s="4" t="s">
        <v>253</v>
      </c>
      <c r="J282" s="63">
        <v>0.002</v>
      </c>
      <c r="K282" s="4">
        <v>0.45000000000000001</v>
      </c>
      <c r="L282" s="58">
        <f t="shared" si="0"/>
        <v>10974.175893</v>
      </c>
      <c r="M282" s="58">
        <f t="shared" si="1"/>
        <v>10974.175893</v>
      </c>
      <c r="N282" s="4" t="s">
        <v>267</v>
      </c>
      <c r="O282" s="4" t="s">
        <v>131</v>
      </c>
      <c r="P282" s="4" t="s">
        <v>132</v>
      </c>
      <c r="Q282" s="4">
        <f t="shared" si="2"/>
        <v>3.1699999999999999</v>
      </c>
      <c r="R282" s="58">
        <f t="shared" si="3"/>
        <v>38653486.200899996</v>
      </c>
      <c r="S282" s="58">
        <f t="shared" si="4"/>
        <v>24387.057539999998</v>
      </c>
      <c r="T282" s="58">
        <f t="shared" si="5"/>
        <v>5487087.9464999996</v>
      </c>
      <c r="U282" s="14" t="s">
        <v>255</v>
      </c>
      <c r="V282" s="4"/>
      <c r="W282" s="62">
        <v>42297</v>
      </c>
      <c r="X282" s="62">
        <v>42306</v>
      </c>
    </row>
    <row r="283">
      <c r="A283" s="4" t="s">
        <v>347</v>
      </c>
      <c r="B283" s="14" t="s">
        <v>268</v>
      </c>
      <c r="C283" s="4" t="s">
        <v>134</v>
      </c>
      <c r="D283" s="14" t="s">
        <v>133</v>
      </c>
      <c r="E283" s="62">
        <v>43373</v>
      </c>
      <c r="F283" s="14">
        <v>3</v>
      </c>
      <c r="G283" s="58">
        <v>200094.51000000001</v>
      </c>
      <c r="H283" s="58">
        <v>200094.51000000001</v>
      </c>
      <c r="I283" s="4" t="s">
        <v>253</v>
      </c>
      <c r="J283" s="63">
        <v>0.00044999999999999999</v>
      </c>
      <c r="K283" s="4">
        <v>0.45000000000000001</v>
      </c>
      <c r="L283" s="58">
        <f t="shared" si="0"/>
        <v>40.519138275000003</v>
      </c>
      <c r="M283" s="58">
        <f t="shared" si="1"/>
        <v>40.519138275000003</v>
      </c>
      <c r="N283" s="4" t="s">
        <v>254</v>
      </c>
      <c r="O283" s="4" t="s">
        <v>133</v>
      </c>
      <c r="P283" s="4" t="s">
        <v>134</v>
      </c>
      <c r="Q283" s="4">
        <f t="shared" si="2"/>
        <v>2.9500000000000002</v>
      </c>
      <c r="R283" s="58">
        <f t="shared" si="3"/>
        <v>590278.80450000009</v>
      </c>
      <c r="S283" s="58">
        <f t="shared" si="4"/>
        <v>90.042529500000001</v>
      </c>
      <c r="T283" s="58">
        <f t="shared" si="5"/>
        <v>90042.529500000004</v>
      </c>
      <c r="U283" s="14" t="s">
        <v>255</v>
      </c>
      <c r="V283" s="4"/>
      <c r="W283" s="62">
        <v>42297</v>
      </c>
      <c r="X283" s="62">
        <v>42306</v>
      </c>
    </row>
    <row r="284">
      <c r="A284" s="4" t="s">
        <v>347</v>
      </c>
      <c r="B284" s="14" t="s">
        <v>268</v>
      </c>
      <c r="C284" s="4" t="s">
        <v>134</v>
      </c>
      <c r="D284" s="14" t="s">
        <v>133</v>
      </c>
      <c r="E284" s="62">
        <v>43373</v>
      </c>
      <c r="F284" s="14">
        <v>3</v>
      </c>
      <c r="G284" s="58">
        <v>426669.03999999998</v>
      </c>
      <c r="H284" s="58">
        <v>426669.03999999998</v>
      </c>
      <c r="I284" s="4" t="s">
        <v>253</v>
      </c>
      <c r="J284" s="63">
        <v>0.00044999999999999999</v>
      </c>
      <c r="K284" s="4">
        <v>0.45000000000000001</v>
      </c>
      <c r="L284" s="58">
        <f t="shared" si="0"/>
        <v>86.400480599999995</v>
      </c>
      <c r="M284" s="58">
        <f t="shared" si="1"/>
        <v>86.400480599999995</v>
      </c>
      <c r="N284" s="4" t="s">
        <v>254</v>
      </c>
      <c r="O284" s="4" t="s">
        <v>133</v>
      </c>
      <c r="P284" s="4" t="s">
        <v>134</v>
      </c>
      <c r="Q284" s="4">
        <f t="shared" si="2"/>
        <v>2.9500000000000002</v>
      </c>
      <c r="R284" s="58">
        <f t="shared" si="3"/>
        <v>1258673.6680000001</v>
      </c>
      <c r="S284" s="58">
        <f t="shared" si="4"/>
        <v>192.00106799999998</v>
      </c>
      <c r="T284" s="58">
        <f t="shared" si="5"/>
        <v>192001.068</v>
      </c>
      <c r="U284" s="14" t="s">
        <v>255</v>
      </c>
      <c r="V284" s="4"/>
      <c r="W284" s="62">
        <v>42297</v>
      </c>
      <c r="X284" s="62">
        <v>42306</v>
      </c>
    </row>
    <row r="285">
      <c r="A285" s="4" t="s">
        <v>200</v>
      </c>
      <c r="B285" s="14" t="s">
        <v>344</v>
      </c>
      <c r="C285" s="4" t="s">
        <v>136</v>
      </c>
      <c r="D285" s="14" t="s">
        <v>135</v>
      </c>
      <c r="E285" s="62">
        <v>42905</v>
      </c>
      <c r="F285" s="14">
        <v>2</v>
      </c>
      <c r="G285" s="58">
        <v>17622042.760000002</v>
      </c>
      <c r="H285" s="58">
        <v>17622042.760000002</v>
      </c>
      <c r="I285" s="4" t="s">
        <v>253</v>
      </c>
      <c r="J285" s="63">
        <v>0.0025999999999999999</v>
      </c>
      <c r="K285" s="4">
        <v>0.45000000000000001</v>
      </c>
      <c r="L285" s="58">
        <f t="shared" si="0"/>
        <v>20617.790029200001</v>
      </c>
      <c r="M285" s="58">
        <f t="shared" si="1"/>
        <v>20617.790029200001</v>
      </c>
      <c r="N285" s="4" t="s">
        <v>267</v>
      </c>
      <c r="O285" s="4" t="s">
        <v>135</v>
      </c>
      <c r="P285" s="4" t="s">
        <v>136</v>
      </c>
      <c r="Q285" s="4">
        <f t="shared" si="2"/>
        <v>1.6599999999999999</v>
      </c>
      <c r="R285" s="58">
        <f t="shared" si="3"/>
        <v>29252590.981600001</v>
      </c>
      <c r="S285" s="58">
        <f t="shared" si="4"/>
        <v>45817.311176000003</v>
      </c>
      <c r="T285" s="58">
        <f t="shared" si="5"/>
        <v>7929919.2420000006</v>
      </c>
      <c r="U285" s="14" t="s">
        <v>255</v>
      </c>
      <c r="V285" s="4"/>
      <c r="W285" s="62">
        <v>42297</v>
      </c>
      <c r="X285" s="62">
        <v>42306</v>
      </c>
    </row>
    <row r="286">
      <c r="A286" s="4" t="s">
        <v>198</v>
      </c>
      <c r="B286" s="14" t="s">
        <v>350</v>
      </c>
      <c r="C286" s="4" t="s">
        <v>138</v>
      </c>
      <c r="D286" s="14" t="s">
        <v>137</v>
      </c>
      <c r="E286" s="62">
        <v>42355</v>
      </c>
      <c r="F286" s="14">
        <v>1</v>
      </c>
      <c r="G286" s="58">
        <v>18090687.5</v>
      </c>
      <c r="H286" s="58">
        <v>18090687.5</v>
      </c>
      <c r="I286" s="4" t="s">
        <v>253</v>
      </c>
      <c r="J286" s="63">
        <v>0.024500000000000001</v>
      </c>
      <c r="K286" s="4">
        <v>0.45000000000000001</v>
      </c>
      <c r="L286" s="58">
        <f t="shared" si="0"/>
        <v>199449.82968749999</v>
      </c>
      <c r="M286" s="58">
        <f t="shared" si="1"/>
        <v>199449.82968749999</v>
      </c>
      <c r="N286" s="4" t="s">
        <v>351</v>
      </c>
      <c r="O286" s="4" t="s">
        <v>137</v>
      </c>
      <c r="P286" s="4" t="s">
        <v>138</v>
      </c>
      <c r="Q286" s="4">
        <f t="shared" si="2"/>
        <v>0.16</v>
      </c>
      <c r="R286" s="58">
        <f t="shared" si="3"/>
        <v>2894510</v>
      </c>
      <c r="S286" s="58">
        <f t="shared" si="4"/>
        <v>443221.84375</v>
      </c>
      <c r="T286" s="58">
        <f t="shared" si="5"/>
        <v>8140809.375</v>
      </c>
      <c r="U286" s="14" t="s">
        <v>255</v>
      </c>
      <c r="V286" s="4"/>
      <c r="W286" s="62">
        <v>42297</v>
      </c>
      <c r="X286" s="62">
        <v>42306</v>
      </c>
    </row>
    <row r="287">
      <c r="A287" s="4" t="s">
        <v>249</v>
      </c>
      <c r="B287" s="14" t="s">
        <v>250</v>
      </c>
      <c r="C287" s="4" t="s">
        <v>140</v>
      </c>
      <c r="D287" s="14" t="s">
        <v>139</v>
      </c>
      <c r="E287" s="62">
        <v>42346</v>
      </c>
      <c r="F287" s="14">
        <v>1</v>
      </c>
      <c r="G287" s="58">
        <v>25005625</v>
      </c>
      <c r="H287" s="58">
        <v>25005625</v>
      </c>
      <c r="I287" s="4" t="s">
        <v>253</v>
      </c>
      <c r="J287" s="63">
        <v>0.0015</v>
      </c>
      <c r="K287" s="4">
        <v>0.45000000000000001</v>
      </c>
      <c r="L287" s="58">
        <f t="shared" si="0"/>
        <v>16878.796875</v>
      </c>
      <c r="M287" s="58">
        <f t="shared" si="1"/>
        <v>16878.796875</v>
      </c>
      <c r="N287" s="4" t="s">
        <v>254</v>
      </c>
      <c r="O287" s="4" t="s">
        <v>139</v>
      </c>
      <c r="P287" s="4" t="s">
        <v>140</v>
      </c>
      <c r="Q287" s="4">
        <f t="shared" si="2"/>
        <v>0.13</v>
      </c>
      <c r="R287" s="58">
        <f t="shared" si="3"/>
        <v>3250731.25</v>
      </c>
      <c r="S287" s="58">
        <f t="shared" si="4"/>
        <v>37508.4375</v>
      </c>
      <c r="T287" s="58">
        <f t="shared" si="5"/>
        <v>11252531.25</v>
      </c>
      <c r="U287" s="14" t="s">
        <v>255</v>
      </c>
      <c r="V287" s="4"/>
      <c r="W287" s="62">
        <v>42297</v>
      </c>
      <c r="X287" s="62">
        <v>42306</v>
      </c>
    </row>
    <row r="288">
      <c r="A288" s="4" t="s">
        <v>209</v>
      </c>
      <c r="B288" s="14" t="s">
        <v>261</v>
      </c>
      <c r="C288" s="4" t="s">
        <v>142</v>
      </c>
      <c r="D288" s="14" t="s">
        <v>141</v>
      </c>
      <c r="E288" s="62">
        <v>42298</v>
      </c>
      <c r="F288" s="14">
        <v>1</v>
      </c>
      <c r="G288" s="58">
        <v>16213810.640000001</v>
      </c>
      <c r="H288" s="58">
        <v>16213810.640000001</v>
      </c>
      <c r="I288" s="4" t="s">
        <v>253</v>
      </c>
      <c r="J288" s="63">
        <v>0.0060000000000000001</v>
      </c>
      <c r="K288" s="4">
        <v>0.45000000000000001</v>
      </c>
      <c r="L288" s="58">
        <f t="shared" si="0"/>
        <v>43777.288728000007</v>
      </c>
      <c r="M288" s="58">
        <f t="shared" si="1"/>
        <v>43777.288728000007</v>
      </c>
      <c r="N288" s="4" t="s">
        <v>263</v>
      </c>
      <c r="O288" s="4" t="s">
        <v>141</v>
      </c>
      <c r="P288" s="4" t="s">
        <v>142</v>
      </c>
      <c r="Q288" s="4">
        <f t="shared" si="2"/>
        <v>0</v>
      </c>
      <c r="R288" s="58">
        <f t="shared" si="3"/>
        <v>0</v>
      </c>
      <c r="S288" s="58">
        <f t="shared" si="4"/>
        <v>97282.863840000005</v>
      </c>
      <c r="T288" s="58">
        <f t="shared" si="5"/>
        <v>7296214.7880000006</v>
      </c>
      <c r="U288" s="14" t="s">
        <v>255</v>
      </c>
      <c r="V288" s="4"/>
      <c r="W288" s="62">
        <v>42297</v>
      </c>
      <c r="X288" s="62">
        <v>42306</v>
      </c>
    </row>
    <row r="289">
      <c r="A289" s="4" t="s">
        <v>198</v>
      </c>
      <c r="B289" s="14" t="s">
        <v>350</v>
      </c>
      <c r="C289" s="4" t="s">
        <v>144</v>
      </c>
      <c r="D289" s="14" t="s">
        <v>143</v>
      </c>
      <c r="E289" s="62">
        <v>43060</v>
      </c>
      <c r="F289" s="14">
        <v>3</v>
      </c>
      <c r="G289" s="58">
        <v>18358558.559999999</v>
      </c>
      <c r="H289" s="58">
        <v>18358558.559999999</v>
      </c>
      <c r="I289" s="4" t="s">
        <v>253</v>
      </c>
      <c r="J289" s="63">
        <v>0.024500000000000001</v>
      </c>
      <c r="K289" s="4">
        <v>0.45000000000000001</v>
      </c>
      <c r="L289" s="58">
        <f t="shared" si="0"/>
        <v>202403.10812399999</v>
      </c>
      <c r="M289" s="58">
        <f t="shared" si="1"/>
        <v>202403.10812399999</v>
      </c>
      <c r="N289" s="4" t="s">
        <v>351</v>
      </c>
      <c r="O289" s="4" t="s">
        <v>143</v>
      </c>
      <c r="P289" s="4" t="s">
        <v>144</v>
      </c>
      <c r="Q289" s="4">
        <f t="shared" si="2"/>
        <v>2.0899999999999999</v>
      </c>
      <c r="R289" s="58">
        <f t="shared" si="3"/>
        <v>38369387.390399992</v>
      </c>
      <c r="S289" s="58">
        <f t="shared" si="4"/>
        <v>449784.68471999996</v>
      </c>
      <c r="T289" s="58">
        <f t="shared" si="5"/>
        <v>8261351.352</v>
      </c>
      <c r="U289" s="14" t="s">
        <v>255</v>
      </c>
      <c r="V289" s="4"/>
      <c r="W289" s="62">
        <v>42297</v>
      </c>
      <c r="X289" s="62">
        <v>42306</v>
      </c>
    </row>
    <row r="290">
      <c r="A290" s="4" t="s">
        <v>198</v>
      </c>
      <c r="B290" s="14" t="s">
        <v>352</v>
      </c>
      <c r="C290" s="4" t="s">
        <v>146</v>
      </c>
      <c r="D290" s="14" t="s">
        <v>145</v>
      </c>
      <c r="E290" s="62">
        <v>42523</v>
      </c>
      <c r="F290" s="14">
        <v>1</v>
      </c>
      <c r="G290" s="58">
        <v>6542063.4100000001</v>
      </c>
      <c r="H290" s="58">
        <v>6542063.4100000001</v>
      </c>
      <c r="I290" s="4" t="s">
        <v>253</v>
      </c>
      <c r="J290" s="63">
        <v>0.010500000000000001</v>
      </c>
      <c r="K290" s="4">
        <v>0.45000000000000001</v>
      </c>
      <c r="L290" s="58">
        <f t="shared" si="0"/>
        <v>30911.249612250005</v>
      </c>
      <c r="M290" s="58">
        <f t="shared" si="1"/>
        <v>30911.249612250005</v>
      </c>
      <c r="N290" s="4" t="s">
        <v>322</v>
      </c>
      <c r="O290" s="4" t="s">
        <v>145</v>
      </c>
      <c r="P290" s="4" t="s">
        <v>146</v>
      </c>
      <c r="Q290" s="4">
        <f t="shared" si="2"/>
        <v>0.62</v>
      </c>
      <c r="R290" s="58">
        <f t="shared" si="3"/>
        <v>4056079.3141999999</v>
      </c>
      <c r="S290" s="58">
        <f t="shared" si="4"/>
        <v>68691.665805000011</v>
      </c>
      <c r="T290" s="58">
        <f t="shared" si="5"/>
        <v>2943928.5345000001</v>
      </c>
      <c r="U290" s="14" t="s">
        <v>255</v>
      </c>
      <c r="V290" s="4"/>
      <c r="W290" s="62">
        <v>42297</v>
      </c>
      <c r="X290" s="62">
        <v>42306</v>
      </c>
    </row>
    <row r="291">
      <c r="A291" s="4" t="s">
        <v>198</v>
      </c>
      <c r="B291" s="14" t="s">
        <v>319</v>
      </c>
      <c r="C291" s="4" t="s">
        <v>148</v>
      </c>
      <c r="D291" s="14" t="s">
        <v>147</v>
      </c>
      <c r="E291" s="62">
        <v>43159</v>
      </c>
      <c r="F291" s="14">
        <v>3</v>
      </c>
      <c r="G291" s="58">
        <v>17046708.25</v>
      </c>
      <c r="H291" s="58">
        <v>17046708.25</v>
      </c>
      <c r="I291" s="4" t="s">
        <v>253</v>
      </c>
      <c r="J291" s="63">
        <v>0.014</v>
      </c>
      <c r="K291" s="4">
        <v>0.45000000000000001</v>
      </c>
      <c r="L291" s="58">
        <f t="shared" si="0"/>
        <v>107394.261975</v>
      </c>
      <c r="M291" s="58">
        <f t="shared" si="1"/>
        <v>107394.261975</v>
      </c>
      <c r="N291" s="4" t="s">
        <v>322</v>
      </c>
      <c r="O291" s="4" t="s">
        <v>147</v>
      </c>
      <c r="P291" s="4" t="s">
        <v>148</v>
      </c>
      <c r="Q291" s="4">
        <f t="shared" si="2"/>
        <v>2.3599999999999999</v>
      </c>
      <c r="R291" s="58">
        <f t="shared" si="3"/>
        <v>40230231.469999999</v>
      </c>
      <c r="S291" s="58">
        <f t="shared" si="4"/>
        <v>238653.9155</v>
      </c>
      <c r="T291" s="58">
        <f t="shared" si="5"/>
        <v>7671018.7125000004</v>
      </c>
      <c r="U291" s="14" t="s">
        <v>255</v>
      </c>
      <c r="V291" s="4"/>
      <c r="W291" s="62">
        <v>42297</v>
      </c>
      <c r="X291" s="62">
        <v>42306</v>
      </c>
    </row>
    <row r="292">
      <c r="A292" s="4" t="s">
        <v>198</v>
      </c>
      <c r="B292" s="14" t="s">
        <v>319</v>
      </c>
      <c r="C292" s="4" t="s">
        <v>150</v>
      </c>
      <c r="D292" s="14" t="s">
        <v>149</v>
      </c>
      <c r="E292" s="62">
        <v>42741</v>
      </c>
      <c r="F292" s="14">
        <v>2</v>
      </c>
      <c r="G292" s="58">
        <v>16872395.469999999</v>
      </c>
      <c r="H292" s="58">
        <v>16872395.469999999</v>
      </c>
      <c r="I292" s="4" t="s">
        <v>253</v>
      </c>
      <c r="J292" s="63">
        <v>0.014</v>
      </c>
      <c r="K292" s="4">
        <v>0.45000000000000001</v>
      </c>
      <c r="L292" s="58">
        <f t="shared" si="0"/>
        <v>106296.09146099999</v>
      </c>
      <c r="M292" s="58">
        <f t="shared" si="1"/>
        <v>106296.09146099999</v>
      </c>
      <c r="N292" s="4" t="s">
        <v>322</v>
      </c>
      <c r="O292" s="4" t="s">
        <v>149</v>
      </c>
      <c r="P292" s="4" t="s">
        <v>150</v>
      </c>
      <c r="Q292" s="4">
        <f t="shared" si="2"/>
        <v>1.22</v>
      </c>
      <c r="R292" s="58">
        <f t="shared" si="3"/>
        <v>20584322.473399997</v>
      </c>
      <c r="S292" s="58">
        <f t="shared" si="4"/>
        <v>236213.53657999999</v>
      </c>
      <c r="T292" s="58">
        <f t="shared" si="5"/>
        <v>7592577.9614999993</v>
      </c>
      <c r="U292" s="14" t="s">
        <v>255</v>
      </c>
      <c r="V292" s="4"/>
      <c r="W292" s="62">
        <v>42297</v>
      </c>
      <c r="X292" s="62">
        <v>42306</v>
      </c>
    </row>
    <row r="293">
      <c r="A293" s="4" t="s">
        <v>198</v>
      </c>
      <c r="B293" s="14" t="s">
        <v>352</v>
      </c>
      <c r="C293" s="4" t="s">
        <v>152</v>
      </c>
      <c r="D293" s="14" t="s">
        <v>151</v>
      </c>
      <c r="E293" s="62">
        <v>43112</v>
      </c>
      <c r="F293" s="14">
        <v>3</v>
      </c>
      <c r="G293" s="58">
        <v>10277351.6</v>
      </c>
      <c r="H293" s="58">
        <v>10277351.6</v>
      </c>
      <c r="I293" s="4" t="s">
        <v>253</v>
      </c>
      <c r="J293" s="63">
        <v>0.010500000000000001</v>
      </c>
      <c r="K293" s="4">
        <v>0.45000000000000001</v>
      </c>
      <c r="L293" s="58">
        <f t="shared" si="0"/>
        <v>48560.48631</v>
      </c>
      <c r="M293" s="58">
        <f t="shared" si="1"/>
        <v>48560.48631</v>
      </c>
      <c r="N293" s="4" t="s">
        <v>322</v>
      </c>
      <c r="O293" s="4" t="s">
        <v>151</v>
      </c>
      <c r="P293" s="4" t="s">
        <v>152</v>
      </c>
      <c r="Q293" s="4">
        <f t="shared" si="2"/>
        <v>2.23</v>
      </c>
      <c r="R293" s="58">
        <f t="shared" si="3"/>
        <v>22918494.068</v>
      </c>
      <c r="S293" s="58">
        <f t="shared" si="4"/>
        <v>107912.1918</v>
      </c>
      <c r="T293" s="58">
        <f t="shared" si="5"/>
        <v>4624808.2199999997</v>
      </c>
      <c r="U293" s="14" t="s">
        <v>255</v>
      </c>
      <c r="V293" s="4"/>
      <c r="W293" s="62">
        <v>42297</v>
      </c>
      <c r="X293" s="62">
        <v>42306</v>
      </c>
    </row>
    <row r="294">
      <c r="A294" s="4" t="s">
        <v>295</v>
      </c>
      <c r="B294" s="14" t="s">
        <v>264</v>
      </c>
      <c r="C294" s="4" t="s">
        <v>154</v>
      </c>
      <c r="D294" s="14" t="s">
        <v>153</v>
      </c>
      <c r="E294" s="62">
        <v>43883</v>
      </c>
      <c r="F294" s="14">
        <v>5</v>
      </c>
      <c r="G294" s="58">
        <v>8346000</v>
      </c>
      <c r="H294" s="58">
        <v>8346000</v>
      </c>
      <c r="I294" s="4" t="s">
        <v>253</v>
      </c>
      <c r="J294" s="63">
        <v>0.002</v>
      </c>
      <c r="K294" s="4">
        <v>0.45000000000000001</v>
      </c>
      <c r="L294" s="58">
        <f t="shared" si="0"/>
        <v>7511.4000000000005</v>
      </c>
      <c r="M294" s="58">
        <f t="shared" si="1"/>
        <v>7511.4000000000005</v>
      </c>
      <c r="N294" s="4" t="s">
        <v>267</v>
      </c>
      <c r="O294" s="4" t="s">
        <v>153</v>
      </c>
      <c r="P294" s="4" t="s">
        <v>154</v>
      </c>
      <c r="Q294" s="4">
        <f t="shared" si="2"/>
        <v>4.3399999999999999</v>
      </c>
      <c r="R294" s="58">
        <f t="shared" si="3"/>
        <v>36221640</v>
      </c>
      <c r="S294" s="58">
        <f t="shared" si="4"/>
        <v>16692</v>
      </c>
      <c r="T294" s="58">
        <f t="shared" si="5"/>
        <v>3755700</v>
      </c>
      <c r="U294" s="14" t="s">
        <v>255</v>
      </c>
      <c r="V294" s="4"/>
      <c r="W294" s="62">
        <v>42297</v>
      </c>
      <c r="X294" s="62">
        <v>42306</v>
      </c>
    </row>
    <row r="295">
      <c r="A295" s="4" t="s">
        <v>200</v>
      </c>
      <c r="B295" s="14" t="s">
        <v>264</v>
      </c>
      <c r="C295" s="4" t="s">
        <v>156</v>
      </c>
      <c r="D295" s="14" t="s">
        <v>155</v>
      </c>
      <c r="E295" s="62">
        <v>43883</v>
      </c>
      <c r="F295" s="14">
        <v>5</v>
      </c>
      <c r="G295" s="58">
        <v>6976919.2300000004</v>
      </c>
      <c r="H295" s="58">
        <v>6976919.2300000004</v>
      </c>
      <c r="I295" s="4" t="s">
        <v>253</v>
      </c>
      <c r="J295" s="63">
        <v>0.002</v>
      </c>
      <c r="K295" s="4">
        <v>0.45000000000000001</v>
      </c>
      <c r="L295" s="58">
        <f t="shared" si="0"/>
        <v>6279.2273070000001</v>
      </c>
      <c r="M295" s="58">
        <f t="shared" si="1"/>
        <v>6279.2273070000001</v>
      </c>
      <c r="N295" s="4" t="s">
        <v>267</v>
      </c>
      <c r="O295" s="4" t="s">
        <v>155</v>
      </c>
      <c r="P295" s="4" t="s">
        <v>156</v>
      </c>
      <c r="Q295" s="4">
        <f t="shared" si="2"/>
        <v>4.3399999999999999</v>
      </c>
      <c r="R295" s="58">
        <f t="shared" si="3"/>
        <v>30279829.4582</v>
      </c>
      <c r="S295" s="58">
        <f t="shared" si="4"/>
        <v>13953.838460000001</v>
      </c>
      <c r="T295" s="58">
        <f t="shared" si="5"/>
        <v>3139613.6535000005</v>
      </c>
      <c r="U295" s="14" t="s">
        <v>255</v>
      </c>
      <c r="V295" s="4"/>
      <c r="W295" s="62">
        <v>42297</v>
      </c>
      <c r="X295" s="62">
        <v>42306</v>
      </c>
    </row>
    <row r="296">
      <c r="A296" s="4" t="s">
        <v>198</v>
      </c>
      <c r="B296" s="14" t="s">
        <v>303</v>
      </c>
      <c r="C296" s="4" t="s">
        <v>158</v>
      </c>
      <c r="D296" s="14" t="s">
        <v>157</v>
      </c>
      <c r="E296" s="62">
        <v>42452</v>
      </c>
      <c r="F296" s="14">
        <v>1</v>
      </c>
      <c r="G296" s="58">
        <v>8008916</v>
      </c>
      <c r="H296" s="58">
        <v>8008916</v>
      </c>
      <c r="I296" s="4" t="s">
        <v>253</v>
      </c>
      <c r="J296" s="63">
        <v>0.0080000000000000002</v>
      </c>
      <c r="K296" s="4">
        <v>0.45000000000000001</v>
      </c>
      <c r="L296" s="58">
        <f t="shared" si="0"/>
        <v>28832.097600000001</v>
      </c>
      <c r="M296" s="58">
        <f t="shared" si="1"/>
        <v>28832.097600000001</v>
      </c>
      <c r="N296" s="4" t="s">
        <v>263</v>
      </c>
      <c r="O296" s="4" t="s">
        <v>157</v>
      </c>
      <c r="P296" s="4" t="s">
        <v>158</v>
      </c>
      <c r="Q296" s="4">
        <f t="shared" si="2"/>
        <v>0.41999999999999998</v>
      </c>
      <c r="R296" s="58">
        <f t="shared" si="3"/>
        <v>3363744.7199999997</v>
      </c>
      <c r="S296" s="58">
        <f t="shared" si="4"/>
        <v>64071.328000000001</v>
      </c>
      <c r="T296" s="58">
        <f t="shared" si="5"/>
        <v>3604012.2000000002</v>
      </c>
      <c r="U296" s="14" t="s">
        <v>255</v>
      </c>
      <c r="V296" s="4"/>
      <c r="W296" s="62">
        <v>42297</v>
      </c>
      <c r="X296" s="62">
        <v>42306</v>
      </c>
    </row>
    <row r="297">
      <c r="A297" s="4" t="s">
        <v>211</v>
      </c>
      <c r="B297" s="14" t="s">
        <v>303</v>
      </c>
      <c r="C297" s="4" t="s">
        <v>160</v>
      </c>
      <c r="D297" s="14" t="s">
        <v>159</v>
      </c>
      <c r="E297" s="62">
        <v>42317</v>
      </c>
      <c r="F297" s="14">
        <v>1</v>
      </c>
      <c r="G297" s="58">
        <v>6271270.5199999996</v>
      </c>
      <c r="H297" s="58">
        <v>6271270.5199999996</v>
      </c>
      <c r="I297" s="4" t="s">
        <v>253</v>
      </c>
      <c r="J297" s="63">
        <v>0.0080000000000000002</v>
      </c>
      <c r="K297" s="4">
        <v>0.45000000000000001</v>
      </c>
      <c r="L297" s="58">
        <f t="shared" si="0"/>
        <v>22576.573872000001</v>
      </c>
      <c r="M297" s="58">
        <f t="shared" si="1"/>
        <v>22576.573872000001</v>
      </c>
      <c r="N297" s="4" t="s">
        <v>263</v>
      </c>
      <c r="O297" s="4" t="s">
        <v>159</v>
      </c>
      <c r="P297" s="4" t="s">
        <v>160</v>
      </c>
      <c r="Q297" s="4">
        <f t="shared" si="2"/>
        <v>0.050000000000000003</v>
      </c>
      <c r="R297" s="58">
        <f t="shared" si="3"/>
        <v>313563.52600000001</v>
      </c>
      <c r="S297" s="58">
        <f t="shared" si="4"/>
        <v>50170.16416</v>
      </c>
      <c r="T297" s="58">
        <f t="shared" si="5"/>
        <v>2822071.7339999997</v>
      </c>
      <c r="U297" s="14" t="s">
        <v>255</v>
      </c>
      <c r="V297" s="4"/>
      <c r="W297" s="62">
        <v>42297</v>
      </c>
      <c r="X297" s="62">
        <v>42306</v>
      </c>
    </row>
    <row r="298">
      <c r="A298" s="4" t="s">
        <v>211</v>
      </c>
      <c r="B298" s="14" t="s">
        <v>303</v>
      </c>
      <c r="C298" s="4" t="s">
        <v>160</v>
      </c>
      <c r="D298" s="14" t="s">
        <v>159</v>
      </c>
      <c r="E298" s="62">
        <v>42440</v>
      </c>
      <c r="F298" s="14">
        <v>1</v>
      </c>
      <c r="G298" s="58">
        <v>6515779.4800000004</v>
      </c>
      <c r="H298" s="58">
        <v>6515779.4800000004</v>
      </c>
      <c r="I298" s="4" t="s">
        <v>253</v>
      </c>
      <c r="J298" s="63">
        <v>0.0080000000000000002</v>
      </c>
      <c r="K298" s="4">
        <v>0.45000000000000001</v>
      </c>
      <c r="L298" s="58">
        <f t="shared" si="0"/>
        <v>23456.806128</v>
      </c>
      <c r="M298" s="58">
        <f t="shared" si="1"/>
        <v>23456.806128</v>
      </c>
      <c r="N298" s="4" t="s">
        <v>263</v>
      </c>
      <c r="O298" s="4" t="s">
        <v>159</v>
      </c>
      <c r="P298" s="4" t="s">
        <v>160</v>
      </c>
      <c r="Q298" s="4">
        <f t="shared" si="2"/>
        <v>0.39000000000000001</v>
      </c>
      <c r="R298" s="58">
        <f t="shared" si="3"/>
        <v>2541153.9972000001</v>
      </c>
      <c r="S298" s="58">
        <f t="shared" si="4"/>
        <v>52126.235840000001</v>
      </c>
      <c r="T298" s="58">
        <f t="shared" si="5"/>
        <v>2932100.7660000003</v>
      </c>
      <c r="U298" s="14" t="s">
        <v>255</v>
      </c>
      <c r="V298" s="4"/>
      <c r="W298" s="62">
        <v>42297</v>
      </c>
      <c r="X298" s="62">
        <v>42306</v>
      </c>
    </row>
    <row r="299">
      <c r="A299" s="4" t="s">
        <v>198</v>
      </c>
      <c r="B299" s="14" t="s">
        <v>353</v>
      </c>
      <c r="C299" s="4" t="s">
        <v>162</v>
      </c>
      <c r="D299" s="14" t="s">
        <v>161</v>
      </c>
      <c r="E299" s="62">
        <v>42891</v>
      </c>
      <c r="F299" s="14">
        <v>2</v>
      </c>
      <c r="G299" s="58">
        <v>1502833.3300000001</v>
      </c>
      <c r="H299" s="58">
        <v>1502833.3300000001</v>
      </c>
      <c r="I299" s="4" t="s">
        <v>253</v>
      </c>
      <c r="J299" s="63">
        <v>0.018499999999999999</v>
      </c>
      <c r="K299" s="4">
        <v>0.45000000000000001</v>
      </c>
      <c r="L299" s="58">
        <f t="shared" si="0"/>
        <v>12511.087472249999</v>
      </c>
      <c r="M299" s="58">
        <f t="shared" si="1"/>
        <v>12511.087472249999</v>
      </c>
      <c r="N299" s="4" t="s">
        <v>351</v>
      </c>
      <c r="O299" s="4" t="s">
        <v>161</v>
      </c>
      <c r="P299" s="4" t="s">
        <v>162</v>
      </c>
      <c r="Q299" s="4">
        <f t="shared" si="2"/>
        <v>1.6299999999999999</v>
      </c>
      <c r="R299" s="58">
        <f t="shared" si="3"/>
        <v>2449618.3278999999</v>
      </c>
      <c r="S299" s="58">
        <f t="shared" si="4"/>
        <v>27802.416604999999</v>
      </c>
      <c r="T299" s="58">
        <f t="shared" si="5"/>
        <v>676274.9985000001</v>
      </c>
      <c r="U299" s="14" t="s">
        <v>255</v>
      </c>
      <c r="V299" s="4"/>
      <c r="W299" s="62">
        <v>42297</v>
      </c>
      <c r="X299" s="62">
        <v>42306</v>
      </c>
    </row>
    <row r="300">
      <c r="A300" s="4" t="s">
        <v>211</v>
      </c>
      <c r="B300" s="14" t="s">
        <v>261</v>
      </c>
      <c r="C300" s="4" t="s">
        <v>164</v>
      </c>
      <c r="D300" s="14" t="s">
        <v>163</v>
      </c>
      <c r="E300" s="62">
        <v>42346</v>
      </c>
      <c r="F300" s="14">
        <v>1</v>
      </c>
      <c r="G300" s="58">
        <v>6095195.4900000002</v>
      </c>
      <c r="H300" s="58">
        <v>6095195.4900000002</v>
      </c>
      <c r="I300" s="4" t="s">
        <v>253</v>
      </c>
      <c r="J300" s="63">
        <v>0.0060000000000000001</v>
      </c>
      <c r="K300" s="4">
        <v>0.45000000000000001</v>
      </c>
      <c r="L300" s="58">
        <f t="shared" si="0"/>
        <v>16457.027823000004</v>
      </c>
      <c r="M300" s="58">
        <f t="shared" si="1"/>
        <v>16457.027823000004</v>
      </c>
      <c r="N300" s="4" t="s">
        <v>263</v>
      </c>
      <c r="O300" s="4" t="s">
        <v>163</v>
      </c>
      <c r="P300" s="4" t="s">
        <v>164</v>
      </c>
      <c r="Q300" s="4">
        <f t="shared" si="2"/>
        <v>0.13</v>
      </c>
      <c r="R300" s="58">
        <f t="shared" si="3"/>
        <v>792375.41370000003</v>
      </c>
      <c r="S300" s="58">
        <f t="shared" si="4"/>
        <v>36571.172940000004</v>
      </c>
      <c r="T300" s="58">
        <f t="shared" si="5"/>
        <v>2742837.9705000003</v>
      </c>
      <c r="U300" s="14" t="s">
        <v>255</v>
      </c>
      <c r="V300" s="4"/>
      <c r="W300" s="62">
        <v>42297</v>
      </c>
      <c r="X300" s="62">
        <v>42306</v>
      </c>
    </row>
    <row r="301">
      <c r="A301" s="4" t="s">
        <v>198</v>
      </c>
      <c r="B301" s="14" t="s">
        <v>352</v>
      </c>
      <c r="C301" s="4" t="s">
        <v>166</v>
      </c>
      <c r="D301" s="14" t="s">
        <v>165</v>
      </c>
      <c r="E301" s="62">
        <v>42335</v>
      </c>
      <c r="F301" s="14">
        <v>1</v>
      </c>
      <c r="G301" s="58">
        <v>4246561.6900000004</v>
      </c>
      <c r="H301" s="58">
        <v>4246561.6900000004</v>
      </c>
      <c r="I301" s="4" t="s">
        <v>253</v>
      </c>
      <c r="J301" s="63">
        <v>0.010500000000000001</v>
      </c>
      <c r="K301" s="4">
        <v>0.45000000000000001</v>
      </c>
      <c r="L301" s="58">
        <f t="shared" si="0"/>
        <v>20065.003985250005</v>
      </c>
      <c r="M301" s="58">
        <f t="shared" si="1"/>
        <v>20065.003985250005</v>
      </c>
      <c r="N301" s="4" t="s">
        <v>322</v>
      </c>
      <c r="O301" s="4" t="s">
        <v>165</v>
      </c>
      <c r="P301" s="4" t="s">
        <v>166</v>
      </c>
      <c r="Q301" s="4">
        <f t="shared" si="2"/>
        <v>0.10000000000000001</v>
      </c>
      <c r="R301" s="58">
        <f t="shared" si="3"/>
        <v>424656.16900000005</v>
      </c>
      <c r="S301" s="58">
        <f t="shared" si="4"/>
        <v>44588.897745000009</v>
      </c>
      <c r="T301" s="58">
        <f t="shared" si="5"/>
        <v>1910952.7605000003</v>
      </c>
      <c r="U301" s="14" t="s">
        <v>255</v>
      </c>
      <c r="V301" s="4"/>
      <c r="W301" s="62">
        <v>42297</v>
      </c>
      <c r="X301" s="62">
        <v>42306</v>
      </c>
    </row>
    <row r="302">
      <c r="A302" s="4" t="s">
        <v>198</v>
      </c>
      <c r="B302" s="14" t="s">
        <v>303</v>
      </c>
      <c r="C302" s="4" t="s">
        <v>168</v>
      </c>
      <c r="D302" s="14" t="s">
        <v>167</v>
      </c>
      <c r="E302" s="62">
        <v>42529</v>
      </c>
      <c r="F302" s="14">
        <v>1</v>
      </c>
      <c r="G302" s="58">
        <v>15461661.66</v>
      </c>
      <c r="H302" s="58">
        <v>15461661.66</v>
      </c>
      <c r="I302" s="4" t="s">
        <v>253</v>
      </c>
      <c r="J302" s="63">
        <v>0.0080000000000000002</v>
      </c>
      <c r="K302" s="4">
        <v>0.45000000000000001</v>
      </c>
      <c r="L302" s="58">
        <f t="shared" si="0"/>
        <v>55661.981976000003</v>
      </c>
      <c r="M302" s="58">
        <f t="shared" si="1"/>
        <v>55661.981976000003</v>
      </c>
      <c r="N302" s="4" t="s">
        <v>263</v>
      </c>
      <c r="O302" s="4" t="s">
        <v>167</v>
      </c>
      <c r="P302" s="4" t="s">
        <v>168</v>
      </c>
      <c r="Q302" s="4">
        <f t="shared" si="2"/>
        <v>0.64000000000000001</v>
      </c>
      <c r="R302" s="58">
        <f t="shared" si="3"/>
        <v>9895463.4624000005</v>
      </c>
      <c r="S302" s="58">
        <f t="shared" si="4"/>
        <v>123693.29328</v>
      </c>
      <c r="T302" s="58">
        <f t="shared" si="5"/>
        <v>6957747.7470000004</v>
      </c>
      <c r="U302" s="14" t="s">
        <v>255</v>
      </c>
      <c r="V302" s="4"/>
      <c r="W302" s="62">
        <v>42297</v>
      </c>
      <c r="X302" s="62">
        <v>42306</v>
      </c>
    </row>
    <row r="303">
      <c r="A303" s="4" t="s">
        <v>198</v>
      </c>
      <c r="B303" s="14" t="s">
        <v>350</v>
      </c>
      <c r="C303" s="4" t="s">
        <v>170</v>
      </c>
      <c r="D303" s="14" t="s">
        <v>169</v>
      </c>
      <c r="E303" s="62">
        <v>42515</v>
      </c>
      <c r="F303" s="14">
        <v>1</v>
      </c>
      <c r="G303" s="58">
        <v>6026600</v>
      </c>
      <c r="H303" s="58">
        <v>6026600</v>
      </c>
      <c r="I303" s="4" t="s">
        <v>253</v>
      </c>
      <c r="J303" s="63">
        <v>0.024500000000000001</v>
      </c>
      <c r="K303" s="4">
        <v>0.45000000000000001</v>
      </c>
      <c r="L303" s="58">
        <f t="shared" si="0"/>
        <v>66443.265000000014</v>
      </c>
      <c r="M303" s="58">
        <f t="shared" si="1"/>
        <v>66443.265000000014</v>
      </c>
      <c r="N303" s="4" t="s">
        <v>351</v>
      </c>
      <c r="O303" s="4" t="s">
        <v>169</v>
      </c>
      <c r="P303" s="4" t="s">
        <v>170</v>
      </c>
      <c r="Q303" s="4">
        <f t="shared" si="2"/>
        <v>0.59999999999999998</v>
      </c>
      <c r="R303" s="58">
        <f t="shared" si="3"/>
        <v>3615960</v>
      </c>
      <c r="S303" s="58">
        <f t="shared" si="4"/>
        <v>147651.70000000001</v>
      </c>
      <c r="T303" s="58">
        <f t="shared" si="5"/>
        <v>2711970</v>
      </c>
      <c r="U303" s="14" t="s">
        <v>255</v>
      </c>
      <c r="V303" s="4"/>
      <c r="W303" s="62">
        <v>42297</v>
      </c>
      <c r="X303" s="62">
        <v>42306</v>
      </c>
    </row>
    <row r="304">
      <c r="A304" s="4" t="s">
        <v>200</v>
      </c>
      <c r="B304" s="14" t="s">
        <v>344</v>
      </c>
      <c r="C304" s="4" t="s">
        <v>172</v>
      </c>
      <c r="D304" s="14" t="s">
        <v>171</v>
      </c>
      <c r="E304" s="62">
        <v>44029</v>
      </c>
      <c r="F304" s="14">
        <v>5</v>
      </c>
      <c r="G304" s="58">
        <v>20069280</v>
      </c>
      <c r="H304" s="58">
        <v>20069280</v>
      </c>
      <c r="I304" s="4" t="s">
        <v>253</v>
      </c>
      <c r="J304" s="63">
        <v>0.0025999999999999999</v>
      </c>
      <c r="K304" s="4">
        <v>0.45000000000000001</v>
      </c>
      <c r="L304" s="58">
        <f t="shared" si="0"/>
        <v>23481.0576</v>
      </c>
      <c r="M304" s="58">
        <f t="shared" si="1"/>
        <v>23481.0576</v>
      </c>
      <c r="N304" s="4" t="s">
        <v>267</v>
      </c>
      <c r="O304" s="4" t="s">
        <v>171</v>
      </c>
      <c r="P304" s="4" t="s">
        <v>172</v>
      </c>
      <c r="Q304" s="4">
        <f t="shared" si="2"/>
        <v>4.7400000000000002</v>
      </c>
      <c r="R304" s="58">
        <f t="shared" si="3"/>
        <v>95128387.200000003</v>
      </c>
      <c r="S304" s="58">
        <f t="shared" si="4"/>
        <v>52180.127999999997</v>
      </c>
      <c r="T304" s="58">
        <f t="shared" si="5"/>
        <v>9031176</v>
      </c>
      <c r="U304" s="14" t="s">
        <v>255</v>
      </c>
      <c r="V304" s="4"/>
      <c r="W304" s="62">
        <v>42297</v>
      </c>
      <c r="X304" s="62">
        <v>42306</v>
      </c>
    </row>
    <row r="305">
      <c r="A305" s="4" t="s">
        <v>198</v>
      </c>
      <c r="B305" s="14" t="s">
        <v>303</v>
      </c>
      <c r="C305" s="4" t="s">
        <v>174</v>
      </c>
      <c r="D305" s="14" t="s">
        <v>173</v>
      </c>
      <c r="E305" s="62">
        <v>42545</v>
      </c>
      <c r="F305" s="14">
        <v>1</v>
      </c>
      <c r="G305" s="58">
        <v>4403544.25</v>
      </c>
      <c r="H305" s="58">
        <v>4403544.25</v>
      </c>
      <c r="I305" s="4" t="s">
        <v>253</v>
      </c>
      <c r="J305" s="63">
        <v>0.0080000000000000002</v>
      </c>
      <c r="K305" s="4">
        <v>0.45000000000000001</v>
      </c>
      <c r="L305" s="58">
        <f t="shared" si="0"/>
        <v>15852.7593</v>
      </c>
      <c r="M305" s="58">
        <f t="shared" si="1"/>
        <v>15852.7593</v>
      </c>
      <c r="N305" s="4" t="s">
        <v>263</v>
      </c>
      <c r="O305" s="4" t="s">
        <v>173</v>
      </c>
      <c r="P305" s="4" t="s">
        <v>174</v>
      </c>
      <c r="Q305" s="4">
        <f t="shared" si="2"/>
        <v>0.68000000000000005</v>
      </c>
      <c r="R305" s="58">
        <f t="shared" si="3"/>
        <v>2994410.0900000003</v>
      </c>
      <c r="S305" s="58">
        <f t="shared" si="4"/>
        <v>35228.353999999999</v>
      </c>
      <c r="T305" s="58">
        <f t="shared" si="5"/>
        <v>1981594.9125000001</v>
      </c>
      <c r="U305" s="14" t="s">
        <v>255</v>
      </c>
      <c r="V305" s="4"/>
      <c r="W305" s="62">
        <v>42297</v>
      </c>
      <c r="X305" s="62">
        <v>42306</v>
      </c>
    </row>
    <row r="306">
      <c r="A306" s="4" t="s">
        <v>198</v>
      </c>
      <c r="B306" s="14" t="s">
        <v>303</v>
      </c>
      <c r="C306" s="4" t="s">
        <v>176</v>
      </c>
      <c r="D306" s="14" t="s">
        <v>175</v>
      </c>
      <c r="E306" s="62">
        <v>42362</v>
      </c>
      <c r="F306" s="14">
        <v>1</v>
      </c>
      <c r="G306" s="58">
        <v>7005601.7599999998</v>
      </c>
      <c r="H306" s="58">
        <v>7005601.7599999998</v>
      </c>
      <c r="I306" s="4" t="s">
        <v>253</v>
      </c>
      <c r="J306" s="63">
        <v>0.0080000000000000002</v>
      </c>
      <c r="K306" s="4">
        <v>0.45000000000000001</v>
      </c>
      <c r="L306" s="58">
        <f t="shared" si="0"/>
        <v>25220.166335999998</v>
      </c>
      <c r="M306" s="58">
        <f t="shared" si="1"/>
        <v>25220.166335999998</v>
      </c>
      <c r="N306" s="4" t="s">
        <v>263</v>
      </c>
      <c r="O306" s="4" t="s">
        <v>175</v>
      </c>
      <c r="P306" s="4" t="s">
        <v>176</v>
      </c>
      <c r="Q306" s="4">
        <f t="shared" si="2"/>
        <v>0.17999999999999999</v>
      </c>
      <c r="R306" s="58">
        <f t="shared" si="3"/>
        <v>1261008.3167999999</v>
      </c>
      <c r="S306" s="58">
        <f t="shared" si="4"/>
        <v>56044.814079999996</v>
      </c>
      <c r="T306" s="58">
        <f t="shared" si="5"/>
        <v>3152520.7919999999</v>
      </c>
      <c r="U306" s="14" t="s">
        <v>255</v>
      </c>
      <c r="V306" s="4"/>
      <c r="W306" s="62">
        <v>42297</v>
      </c>
      <c r="X306" s="62">
        <v>42306</v>
      </c>
    </row>
    <row r="307">
      <c r="A307" s="4" t="s">
        <v>200</v>
      </c>
      <c r="B307" s="14" t="s">
        <v>344</v>
      </c>
      <c r="C307" s="4" t="s">
        <v>178</v>
      </c>
      <c r="D307" s="14" t="s">
        <v>177</v>
      </c>
      <c r="E307" s="62">
        <v>44742</v>
      </c>
      <c r="F307" s="14">
        <v>7</v>
      </c>
      <c r="G307" s="58">
        <v>3017731.5800000001</v>
      </c>
      <c r="H307" s="58">
        <v>3017731.5800000001</v>
      </c>
      <c r="I307" s="4" t="s">
        <v>253</v>
      </c>
      <c r="J307" s="63">
        <v>0.0025999999999999999</v>
      </c>
      <c r="K307" s="4">
        <v>0.45000000000000001</v>
      </c>
      <c r="L307" s="58">
        <f t="shared" si="0"/>
        <v>3530.7459486000002</v>
      </c>
      <c r="M307" s="58">
        <f t="shared" si="1"/>
        <v>3530.7459486000002</v>
      </c>
      <c r="N307" s="4" t="s">
        <v>267</v>
      </c>
      <c r="O307" s="4" t="s">
        <v>177</v>
      </c>
      <c r="P307" s="4" t="s">
        <v>178</v>
      </c>
      <c r="Q307" s="4">
        <f t="shared" si="2"/>
        <v>6.6900000000000004</v>
      </c>
      <c r="R307" s="58">
        <f t="shared" si="3"/>
        <v>20188624.270200003</v>
      </c>
      <c r="S307" s="58">
        <f t="shared" si="4"/>
        <v>7846.102108</v>
      </c>
      <c r="T307" s="58">
        <f t="shared" si="5"/>
        <v>1357979.2110000001</v>
      </c>
      <c r="U307" s="14" t="s">
        <v>255</v>
      </c>
      <c r="V307" s="4"/>
      <c r="W307" s="62">
        <v>42297</v>
      </c>
      <c r="X307" s="62">
        <v>42306</v>
      </c>
    </row>
    <row r="308">
      <c r="A308" s="4" t="s">
        <v>200</v>
      </c>
      <c r="B308" s="14" t="s">
        <v>344</v>
      </c>
      <c r="C308" s="4" t="s">
        <v>180</v>
      </c>
      <c r="D308" s="14" t="s">
        <v>179</v>
      </c>
      <c r="E308" s="62">
        <v>44012</v>
      </c>
      <c r="F308" s="14">
        <v>5</v>
      </c>
      <c r="G308" s="58">
        <v>6027308.3300000001</v>
      </c>
      <c r="H308" s="58">
        <v>6027308.3300000001</v>
      </c>
      <c r="I308" s="4" t="s">
        <v>253</v>
      </c>
      <c r="J308" s="63">
        <v>0.0025999999999999999</v>
      </c>
      <c r="K308" s="4">
        <v>0.45000000000000001</v>
      </c>
      <c r="L308" s="58">
        <f t="shared" si="0"/>
        <v>7051.9507460999994</v>
      </c>
      <c r="M308" s="58">
        <f t="shared" si="1"/>
        <v>7051.9507460999994</v>
      </c>
      <c r="N308" s="4" t="s">
        <v>267</v>
      </c>
      <c r="O308" s="4" t="s">
        <v>179</v>
      </c>
      <c r="P308" s="4" t="s">
        <v>180</v>
      </c>
      <c r="Q308" s="4">
        <f t="shared" si="2"/>
        <v>4.7000000000000002</v>
      </c>
      <c r="R308" s="58">
        <f t="shared" si="3"/>
        <v>28328349.151000001</v>
      </c>
      <c r="S308" s="58">
        <f t="shared" si="4"/>
        <v>15671.001657999999</v>
      </c>
      <c r="T308" s="58">
        <f t="shared" si="5"/>
        <v>2712288.7485000002</v>
      </c>
      <c r="U308" s="14" t="s">
        <v>255</v>
      </c>
      <c r="V308" s="4"/>
      <c r="W308" s="62">
        <v>42297</v>
      </c>
      <c r="X308" s="62">
        <v>42306</v>
      </c>
    </row>
    <row r="309">
      <c r="A309" s="4" t="s">
        <v>249</v>
      </c>
      <c r="B309" s="14" t="s">
        <v>250</v>
      </c>
      <c r="C309" s="4" t="s">
        <v>182</v>
      </c>
      <c r="D309" s="14" t="s">
        <v>181</v>
      </c>
      <c r="E309" s="62">
        <v>42389</v>
      </c>
      <c r="F309" s="14">
        <v>1</v>
      </c>
      <c r="G309" s="58">
        <v>13227797.57</v>
      </c>
      <c r="H309" s="58">
        <v>13227797.57</v>
      </c>
      <c r="I309" s="4" t="s">
        <v>253</v>
      </c>
      <c r="J309" s="63">
        <v>0.0015</v>
      </c>
      <c r="K309" s="4">
        <v>0.45000000000000001</v>
      </c>
      <c r="L309" s="58">
        <f t="shared" si="0"/>
        <v>8928.7633597500007</v>
      </c>
      <c r="M309" s="58">
        <f t="shared" si="1"/>
        <v>8928.7633597500007</v>
      </c>
      <c r="N309" s="4" t="s">
        <v>254</v>
      </c>
      <c r="O309" s="4" t="s">
        <v>181</v>
      </c>
      <c r="P309" s="4" t="s">
        <v>182</v>
      </c>
      <c r="Q309" s="4">
        <f t="shared" si="2"/>
        <v>0.25</v>
      </c>
      <c r="R309" s="58">
        <f t="shared" si="3"/>
        <v>3306949.3925000001</v>
      </c>
      <c r="S309" s="58">
        <f t="shared" si="4"/>
        <v>19841.696355</v>
      </c>
      <c r="T309" s="58">
        <f t="shared" si="5"/>
        <v>5952508.9065000005</v>
      </c>
      <c r="U309" s="14" t="s">
        <v>255</v>
      </c>
      <c r="V309" s="4"/>
      <c r="W309" s="62">
        <v>42297</v>
      </c>
      <c r="X309" s="62">
        <v>42306</v>
      </c>
    </row>
    <row r="310">
      <c r="A310" s="4" t="s">
        <v>249</v>
      </c>
      <c r="B310" s="14" t="s">
        <v>250</v>
      </c>
      <c r="C310" s="4" t="s">
        <v>182</v>
      </c>
      <c r="D310" s="14" t="s">
        <v>181</v>
      </c>
      <c r="E310" s="62">
        <v>42389</v>
      </c>
      <c r="F310" s="14">
        <v>1</v>
      </c>
      <c r="G310" s="58">
        <v>8818077.1799999997</v>
      </c>
      <c r="H310" s="58">
        <v>8818077.1799999997</v>
      </c>
      <c r="I310" s="4" t="s">
        <v>253</v>
      </c>
      <c r="J310" s="63">
        <v>0.0015</v>
      </c>
      <c r="K310" s="4">
        <v>0.45000000000000001</v>
      </c>
      <c r="L310" s="58">
        <f t="shared" si="0"/>
        <v>5952.2020965000002</v>
      </c>
      <c r="M310" s="58">
        <f t="shared" si="1"/>
        <v>5952.2020965000002</v>
      </c>
      <c r="N310" s="4" t="s">
        <v>254</v>
      </c>
      <c r="O310" s="4" t="s">
        <v>181</v>
      </c>
      <c r="P310" s="4" t="s">
        <v>182</v>
      </c>
      <c r="Q310" s="4">
        <f t="shared" si="2"/>
        <v>0.25</v>
      </c>
      <c r="R310" s="58">
        <f t="shared" si="3"/>
        <v>2204519.2949999999</v>
      </c>
      <c r="S310" s="58">
        <f t="shared" si="4"/>
        <v>13227.11577</v>
      </c>
      <c r="T310" s="58">
        <f t="shared" si="5"/>
        <v>3968134.7310000001</v>
      </c>
      <c r="U310" s="14" t="s">
        <v>255</v>
      </c>
      <c r="V310" s="4"/>
      <c r="W310" s="62">
        <v>42297</v>
      </c>
      <c r="X310" s="62">
        <v>42306</v>
      </c>
    </row>
    <row r="311">
      <c r="A311" s="4" t="s">
        <v>198</v>
      </c>
      <c r="B311" s="14" t="s">
        <v>319</v>
      </c>
      <c r="C311" s="4" t="s">
        <v>184</v>
      </c>
      <c r="D311" s="14" t="s">
        <v>183</v>
      </c>
      <c r="E311" s="62">
        <v>44034</v>
      </c>
      <c r="F311" s="14">
        <v>5</v>
      </c>
      <c r="G311" s="58">
        <v>15133500</v>
      </c>
      <c r="H311" s="58">
        <v>15133500</v>
      </c>
      <c r="I311" s="4" t="s">
        <v>253</v>
      </c>
      <c r="J311" s="63">
        <v>0.014</v>
      </c>
      <c r="K311" s="4">
        <v>0.45000000000000001</v>
      </c>
      <c r="L311" s="58">
        <f t="shared" si="0"/>
        <v>95341.050000000003</v>
      </c>
      <c r="M311" s="58">
        <f t="shared" si="1"/>
        <v>95341.050000000003</v>
      </c>
      <c r="N311" s="4" t="s">
        <v>322</v>
      </c>
      <c r="O311" s="4" t="s">
        <v>183</v>
      </c>
      <c r="P311" s="4" t="s">
        <v>184</v>
      </c>
      <c r="Q311" s="4">
        <f t="shared" si="2"/>
        <v>4.7599999999999998</v>
      </c>
      <c r="R311" s="58">
        <f t="shared" si="3"/>
        <v>72035460</v>
      </c>
      <c r="S311" s="58">
        <f t="shared" si="4"/>
        <v>211869</v>
      </c>
      <c r="T311" s="58">
        <f t="shared" si="5"/>
        <v>6810075</v>
      </c>
      <c r="U311" s="14" t="s">
        <v>255</v>
      </c>
      <c r="V311" s="4"/>
      <c r="W311" s="62">
        <v>42297</v>
      </c>
      <c r="X311" s="62">
        <v>42306</v>
      </c>
    </row>
    <row r="312">
      <c r="A312" s="4" t="s">
        <v>200</v>
      </c>
      <c r="B312" s="14" t="s">
        <v>344</v>
      </c>
      <c r="C312" s="4" t="s">
        <v>186</v>
      </c>
      <c r="D312" s="14" t="s">
        <v>185</v>
      </c>
      <c r="E312" s="62">
        <v>44033</v>
      </c>
      <c r="F312" s="14">
        <v>5</v>
      </c>
      <c r="G312" s="58">
        <v>20084282.219999999</v>
      </c>
      <c r="H312" s="58">
        <v>20084282.219999999</v>
      </c>
      <c r="I312" s="4" t="s">
        <v>253</v>
      </c>
      <c r="J312" s="63">
        <v>0.0025999999999999999</v>
      </c>
      <c r="K312" s="4">
        <v>0.45000000000000001</v>
      </c>
      <c r="L312" s="58">
        <f t="shared" si="0"/>
        <v>23498.610197399998</v>
      </c>
      <c r="M312" s="58">
        <f t="shared" si="1"/>
        <v>23498.610197399998</v>
      </c>
      <c r="N312" s="4" t="s">
        <v>267</v>
      </c>
      <c r="O312" s="4" t="s">
        <v>185</v>
      </c>
      <c r="P312" s="4" t="s">
        <v>186</v>
      </c>
      <c r="Q312" s="4">
        <f t="shared" si="2"/>
        <v>4.75</v>
      </c>
      <c r="R312" s="58">
        <f t="shared" si="3"/>
        <v>95400340.544999987</v>
      </c>
      <c r="S312" s="58">
        <f t="shared" si="4"/>
        <v>52219.133771999994</v>
      </c>
      <c r="T312" s="58">
        <f t="shared" si="5"/>
        <v>9037926.9989999998</v>
      </c>
      <c r="U312" s="14" t="s">
        <v>255</v>
      </c>
      <c r="V312" s="4"/>
      <c r="W312" s="62">
        <v>42297</v>
      </c>
      <c r="X312" s="62">
        <v>42306</v>
      </c>
    </row>
    <row r="313">
      <c r="A313" s="4" t="s">
        <v>200</v>
      </c>
      <c r="B313" s="14" t="s">
        <v>344</v>
      </c>
      <c r="C313" s="4" t="s">
        <v>188</v>
      </c>
      <c r="D313" s="14" t="s">
        <v>187</v>
      </c>
      <c r="E313" s="62">
        <v>44237</v>
      </c>
      <c r="F313" s="14">
        <v>6</v>
      </c>
      <c r="G313" s="58">
        <v>17658534.350000001</v>
      </c>
      <c r="H313" s="58">
        <v>17658534.350000001</v>
      </c>
      <c r="I313" s="4" t="s">
        <v>253</v>
      </c>
      <c r="J313" s="63">
        <v>0.0025999999999999999</v>
      </c>
      <c r="K313" s="4">
        <v>0.45000000000000001</v>
      </c>
      <c r="L313" s="58">
        <f t="shared" si="0"/>
        <v>20660.485189500003</v>
      </c>
      <c r="M313" s="58">
        <f t="shared" si="1"/>
        <v>20660.485189500003</v>
      </c>
      <c r="N313" s="4" t="s">
        <v>267</v>
      </c>
      <c r="O313" s="4" t="s">
        <v>187</v>
      </c>
      <c r="P313" s="4" t="s">
        <v>188</v>
      </c>
      <c r="Q313" s="4">
        <f t="shared" si="2"/>
        <v>5.3099999999999996</v>
      </c>
      <c r="R313" s="58">
        <f t="shared" si="3"/>
        <v>93766817.398499995</v>
      </c>
      <c r="S313" s="58">
        <f t="shared" si="4"/>
        <v>45912.189310000002</v>
      </c>
      <c r="T313" s="58">
        <f t="shared" si="5"/>
        <v>7946340.4575000005</v>
      </c>
      <c r="U313" s="14" t="s">
        <v>255</v>
      </c>
      <c r="V313" s="4"/>
      <c r="W313" s="62">
        <v>42297</v>
      </c>
      <c r="X313" s="62">
        <v>42306</v>
      </c>
    </row>
    <row r="314">
      <c r="A314" s="4" t="s">
        <v>200</v>
      </c>
      <c r="B314" s="14" t="s">
        <v>264</v>
      </c>
      <c r="C314" s="4" t="s">
        <v>190</v>
      </c>
      <c r="D314" s="14" t="s">
        <v>189</v>
      </c>
      <c r="E314" s="62">
        <v>43327</v>
      </c>
      <c r="F314" s="14">
        <v>3</v>
      </c>
      <c r="G314" s="58">
        <v>6154566.1799999997</v>
      </c>
      <c r="H314" s="58">
        <v>6154566.1799999997</v>
      </c>
      <c r="I314" s="4" t="s">
        <v>253</v>
      </c>
      <c r="J314" s="63">
        <v>0.002</v>
      </c>
      <c r="K314" s="4">
        <v>0.45000000000000001</v>
      </c>
      <c r="L314" s="58">
        <f t="shared" si="0"/>
        <v>5539.1095619999996</v>
      </c>
      <c r="M314" s="58">
        <f t="shared" si="1"/>
        <v>5539.1095619999996</v>
      </c>
      <c r="N314" s="4" t="s">
        <v>267</v>
      </c>
      <c r="O314" s="4" t="s">
        <v>189</v>
      </c>
      <c r="P314" s="4" t="s">
        <v>190</v>
      </c>
      <c r="Q314" s="4">
        <f t="shared" si="2"/>
        <v>2.8199999999999998</v>
      </c>
      <c r="R314" s="58">
        <f t="shared" si="3"/>
        <v>17355876.627599999</v>
      </c>
      <c r="S314" s="58">
        <f t="shared" si="4"/>
        <v>12309.13236</v>
      </c>
      <c r="T314" s="58">
        <f t="shared" si="5"/>
        <v>2769554.781</v>
      </c>
      <c r="U314" s="14" t="s">
        <v>255</v>
      </c>
      <c r="V314" s="4"/>
      <c r="W314" s="62">
        <v>42297</v>
      </c>
      <c r="X314" s="62">
        <v>42306</v>
      </c>
    </row>
    <row r="315">
      <c r="A315" s="4" t="s">
        <v>198</v>
      </c>
      <c r="B315" s="14" t="s">
        <v>354</v>
      </c>
      <c r="C315" s="4" t="s">
        <v>192</v>
      </c>
      <c r="D315" s="14" t="s">
        <v>191</v>
      </c>
      <c r="E315" s="62">
        <v>42948</v>
      </c>
      <c r="F315" s="14">
        <v>2</v>
      </c>
      <c r="G315" s="58">
        <v>17633418.030000001</v>
      </c>
      <c r="H315" s="58">
        <v>17633418.030000001</v>
      </c>
      <c r="I315" s="4" t="s">
        <v>253</v>
      </c>
      <c r="J315" s="63">
        <v>0.057000000000000002</v>
      </c>
      <c r="K315" s="4">
        <v>0.45000000000000001</v>
      </c>
      <c r="L315" s="58">
        <f t="shared" si="0"/>
        <v>452297.17246950004</v>
      </c>
      <c r="M315" s="58">
        <f t="shared" si="1"/>
        <v>452297.17246950004</v>
      </c>
      <c r="N315" s="4" t="s">
        <v>355</v>
      </c>
      <c r="O315" s="4" t="s">
        <v>191</v>
      </c>
      <c r="P315" s="4" t="s">
        <v>192</v>
      </c>
      <c r="Q315" s="4">
        <f t="shared" si="2"/>
        <v>1.78</v>
      </c>
      <c r="R315" s="58">
        <f t="shared" si="3"/>
        <v>31387484.093400002</v>
      </c>
      <c r="S315" s="58">
        <f t="shared" si="4"/>
        <v>1005104.8277100001</v>
      </c>
      <c r="T315" s="58">
        <f t="shared" si="5"/>
        <v>7935038.1135000009</v>
      </c>
      <c r="U315" s="14" t="s">
        <v>255</v>
      </c>
      <c r="V315" s="4"/>
      <c r="W315" s="62">
        <v>42297</v>
      </c>
      <c r="X315" s="62">
        <v>42306</v>
      </c>
    </row>
    <row r="316">
      <c r="A316" s="4" t="s">
        <v>356</v>
      </c>
      <c r="B316" s="14" t="s">
        <v>264</v>
      </c>
      <c r="C316" s="4" t="s">
        <v>194</v>
      </c>
      <c r="D316" s="14" t="s">
        <v>193</v>
      </c>
      <c r="E316" s="62">
        <v>42368</v>
      </c>
      <c r="F316" s="14">
        <v>1</v>
      </c>
      <c r="G316" s="58">
        <v>11480587.42</v>
      </c>
      <c r="H316" s="58">
        <v>11480587.42</v>
      </c>
      <c r="I316" s="4" t="s">
        <v>253</v>
      </c>
      <c r="J316" s="63">
        <v>0.002</v>
      </c>
      <c r="K316" s="4">
        <v>0.45000000000000001</v>
      </c>
      <c r="L316" s="58">
        <f t="shared" si="0"/>
        <v>10332.528678000001</v>
      </c>
      <c r="M316" s="58">
        <f t="shared" si="1"/>
        <v>10332.528678000001</v>
      </c>
      <c r="N316" s="4" t="s">
        <v>267</v>
      </c>
      <c r="O316" s="4" t="s">
        <v>193</v>
      </c>
      <c r="P316" s="4" t="s">
        <v>194</v>
      </c>
      <c r="Q316" s="4">
        <f t="shared" si="2"/>
        <v>0.19</v>
      </c>
      <c r="R316" s="58">
        <f t="shared" si="3"/>
        <v>2181311.6098000002</v>
      </c>
      <c r="S316" s="58">
        <f t="shared" si="4"/>
        <v>22961.17484</v>
      </c>
      <c r="T316" s="58">
        <f t="shared" si="5"/>
        <v>5166264.3389999997</v>
      </c>
      <c r="U316" s="14" t="s">
        <v>255</v>
      </c>
      <c r="V316" s="4"/>
      <c r="W316" s="62">
        <v>42297</v>
      </c>
      <c r="X316" s="62">
        <v>42306</v>
      </c>
    </row>
    <row r="317">
      <c r="A317" s="4" t="s">
        <v>200</v>
      </c>
      <c r="B317" s="14" t="s">
        <v>344</v>
      </c>
      <c r="C317" s="4" t="s">
        <v>196</v>
      </c>
      <c r="D317" s="14" t="s">
        <v>195</v>
      </c>
      <c r="E317" s="62">
        <v>42359</v>
      </c>
      <c r="F317" s="14">
        <v>1</v>
      </c>
      <c r="G317" s="58">
        <v>5013263.8899999997</v>
      </c>
      <c r="H317" s="58">
        <v>5013263.8899999997</v>
      </c>
      <c r="I317" s="4" t="s">
        <v>253</v>
      </c>
      <c r="J317" s="63">
        <v>0.0025999999999999999</v>
      </c>
      <c r="K317" s="4">
        <v>0.45000000000000001</v>
      </c>
      <c r="L317" s="58">
        <f t="shared" si="0"/>
        <v>5865.5187513000001</v>
      </c>
      <c r="M317" s="58">
        <f t="shared" si="1"/>
        <v>5865.5187513000001</v>
      </c>
      <c r="N317" s="4" t="s">
        <v>267</v>
      </c>
      <c r="O317" s="4" t="s">
        <v>195</v>
      </c>
      <c r="P317" s="4" t="s">
        <v>196</v>
      </c>
      <c r="Q317" s="4">
        <f t="shared" si="2"/>
        <v>0.17000000000000001</v>
      </c>
      <c r="R317" s="58">
        <f t="shared" si="3"/>
        <v>852254.86129999999</v>
      </c>
      <c r="S317" s="58">
        <f t="shared" si="4"/>
        <v>13034.486113999999</v>
      </c>
      <c r="T317" s="58">
        <f t="shared" si="5"/>
        <v>2255968.7505000001</v>
      </c>
      <c r="U317" s="14" t="s">
        <v>255</v>
      </c>
      <c r="V317" s="4"/>
      <c r="W317" s="62">
        <v>42297</v>
      </c>
      <c r="X317" s="62">
        <v>42306</v>
      </c>
    </row>
    <row r="318">
      <c r="A318" s="4" t="s">
        <v>198</v>
      </c>
      <c r="B318" s="14" t="s">
        <v>303</v>
      </c>
      <c r="C318" s="4" t="s">
        <v>108</v>
      </c>
      <c r="D318" s="14" t="s">
        <v>357</v>
      </c>
      <c r="E318" s="62">
        <v>42992</v>
      </c>
      <c r="F318" s="14">
        <v>2</v>
      </c>
      <c r="G318" s="58">
        <v>83573062.5</v>
      </c>
      <c r="H318" s="58">
        <v>73062.5</v>
      </c>
      <c r="I318" s="4" t="s">
        <v>358</v>
      </c>
      <c r="J318" s="63">
        <v>0.0080000000000000002</v>
      </c>
      <c r="K318" s="4">
        <v>0.45000000000000001</v>
      </c>
      <c r="L318" s="58">
        <f t="shared" si="0"/>
        <v>300863.02500000002</v>
      </c>
      <c r="M318" s="58">
        <f t="shared" si="1"/>
        <v>263.02500000000003</v>
      </c>
      <c r="N318" s="4" t="s">
        <v>263</v>
      </c>
      <c r="O318" s="4" t="s">
        <v>107</v>
      </c>
      <c r="P318" s="4" t="s">
        <v>108</v>
      </c>
      <c r="Q318" s="4">
        <f t="shared" si="2"/>
        <v>1.8999999999999999</v>
      </c>
      <c r="R318" s="58">
        <f t="shared" si="3"/>
        <v>138818.75</v>
      </c>
      <c r="S318" s="58">
        <f t="shared" si="4"/>
        <v>584.5</v>
      </c>
      <c r="T318" s="58">
        <f t="shared" si="5"/>
        <v>32878.125</v>
      </c>
      <c r="U318" s="14" t="s">
        <v>255</v>
      </c>
      <c r="V318" s="4"/>
      <c r="W318" s="62">
        <v>42297</v>
      </c>
      <c r="X318" s="62">
        <v>42306</v>
      </c>
    </row>
    <row r="319">
      <c r="A319" s="4" t="s">
        <v>198</v>
      </c>
      <c r="B319" s="14" t="s">
        <v>319</v>
      </c>
      <c r="C319" s="4" t="s">
        <v>198</v>
      </c>
      <c r="D319" s="14" t="s">
        <v>197</v>
      </c>
      <c r="E319" s="62">
        <v>43100</v>
      </c>
      <c r="F319" s="14"/>
      <c r="G319" s="58">
        <v>16895000</v>
      </c>
      <c r="H319" s="58">
        <v>16895000</v>
      </c>
      <c r="I319" s="4"/>
      <c r="J319" s="63">
        <v>0.014</v>
      </c>
      <c r="K319" s="4">
        <v>0.45000000000000001</v>
      </c>
      <c r="L319" s="58">
        <f t="shared" si="0"/>
        <v>106438.5</v>
      </c>
      <c r="M319" s="58">
        <f t="shared" si="1"/>
        <v>106438.5</v>
      </c>
      <c r="N319" s="4" t="s">
        <v>322</v>
      </c>
      <c r="O319" s="4" t="s">
        <v>197</v>
      </c>
      <c r="P319" s="4" t="s">
        <v>198</v>
      </c>
      <c r="Q319" s="4">
        <f t="shared" si="2"/>
        <v>2.2000000000000002</v>
      </c>
      <c r="R319" s="58">
        <f t="shared" si="3"/>
        <v>37169000</v>
      </c>
      <c r="S319" s="58">
        <f t="shared" si="4"/>
        <v>236530</v>
      </c>
      <c r="T319" s="58">
        <f t="shared" si="5"/>
        <v>7602750</v>
      </c>
      <c r="U319" s="14" t="s">
        <v>359</v>
      </c>
      <c r="V319" s="4">
        <v>2015</v>
      </c>
      <c r="W319" s="62">
        <v>42297</v>
      </c>
      <c r="X319" s="62">
        <v>42306</v>
      </c>
    </row>
    <row r="320">
      <c r="A320" s="4" t="s">
        <v>200</v>
      </c>
      <c r="B320" s="14" t="s">
        <v>344</v>
      </c>
      <c r="C320" s="4" t="s">
        <v>200</v>
      </c>
      <c r="D320" s="14" t="s">
        <v>199</v>
      </c>
      <c r="E320" s="62">
        <v>43465</v>
      </c>
      <c r="F320" s="14"/>
      <c r="G320" s="58">
        <v>11094000</v>
      </c>
      <c r="H320" s="58">
        <v>11094000</v>
      </c>
      <c r="I320" s="4"/>
      <c r="J320" s="63">
        <v>0.0025999999999999999</v>
      </c>
      <c r="K320" s="4">
        <v>0.45000000000000001</v>
      </c>
      <c r="L320" s="58">
        <f t="shared" si="0"/>
        <v>12979.98</v>
      </c>
      <c r="M320" s="58">
        <f t="shared" si="1"/>
        <v>12979.98</v>
      </c>
      <c r="N320" s="4" t="s">
        <v>267</v>
      </c>
      <c r="O320" s="4" t="s">
        <v>199</v>
      </c>
      <c r="P320" s="4" t="s">
        <v>200</v>
      </c>
      <c r="Q320" s="4">
        <f t="shared" si="2"/>
        <v>3.2000000000000002</v>
      </c>
      <c r="R320" s="58">
        <f t="shared" si="3"/>
        <v>35500800</v>
      </c>
      <c r="S320" s="58">
        <f t="shared" si="4"/>
        <v>28844.399999999998</v>
      </c>
      <c r="T320" s="58">
        <f t="shared" si="5"/>
        <v>4992300</v>
      </c>
      <c r="U320" s="14" t="s">
        <v>359</v>
      </c>
      <c r="V320" s="4">
        <v>2015</v>
      </c>
      <c r="W320" s="62">
        <v>42297</v>
      </c>
      <c r="X320" s="62">
        <v>42306</v>
      </c>
    </row>
    <row r="321">
      <c r="A321" s="4" t="s">
        <v>200</v>
      </c>
      <c r="B321" s="14" t="s">
        <v>344</v>
      </c>
      <c r="C321" s="4" t="s">
        <v>200</v>
      </c>
      <c r="D321" s="14" t="s">
        <v>201</v>
      </c>
      <c r="E321" s="62">
        <v>43465</v>
      </c>
      <c r="F321" s="14"/>
      <c r="G321" s="58">
        <v>11094000</v>
      </c>
      <c r="H321" s="58">
        <v>11094000</v>
      </c>
      <c r="I321" s="4"/>
      <c r="J321" s="63">
        <v>0.0025999999999999999</v>
      </c>
      <c r="K321" s="4">
        <v>0.45000000000000001</v>
      </c>
      <c r="L321" s="58">
        <f t="shared" si="0"/>
        <v>12979.98</v>
      </c>
      <c r="M321" s="58">
        <f t="shared" si="1"/>
        <v>12979.98</v>
      </c>
      <c r="N321" s="4" t="s">
        <v>267</v>
      </c>
      <c r="O321" s="4" t="s">
        <v>201</v>
      </c>
      <c r="P321" s="4" t="s">
        <v>200</v>
      </c>
      <c r="Q321" s="4">
        <f t="shared" si="2"/>
        <v>3.2000000000000002</v>
      </c>
      <c r="R321" s="58">
        <f t="shared" si="3"/>
        <v>35500800</v>
      </c>
      <c r="S321" s="58">
        <f t="shared" si="4"/>
        <v>28844.399999999998</v>
      </c>
      <c r="T321" s="58">
        <f t="shared" si="5"/>
        <v>4992300</v>
      </c>
      <c r="U321" s="14" t="s">
        <v>359</v>
      </c>
      <c r="V321" s="4">
        <v>2015</v>
      </c>
      <c r="W321" s="62">
        <v>42297</v>
      </c>
      <c r="X321" s="62">
        <v>42306</v>
      </c>
    </row>
    <row r="322">
      <c r="A322" s="4" t="s">
        <v>200</v>
      </c>
      <c r="B322" s="14" t="s">
        <v>344</v>
      </c>
      <c r="C322" s="4" t="s">
        <v>200</v>
      </c>
      <c r="D322" s="14" t="s">
        <v>202</v>
      </c>
      <c r="E322" s="62">
        <v>43830</v>
      </c>
      <c r="F322" s="14"/>
      <c r="G322" s="58">
        <v>10000000</v>
      </c>
      <c r="H322" s="58">
        <v>10000000</v>
      </c>
      <c r="I322" s="4"/>
      <c r="J322" s="63">
        <v>0.0025999999999999999</v>
      </c>
      <c r="K322" s="4">
        <v>0.45000000000000001</v>
      </c>
      <c r="L322" s="58">
        <f t="shared" si="0"/>
        <v>11700</v>
      </c>
      <c r="M322" s="58">
        <f t="shared" si="1"/>
        <v>11700</v>
      </c>
      <c r="N322" s="4" t="s">
        <v>267</v>
      </c>
      <c r="O322" s="4" t="s">
        <v>202</v>
      </c>
      <c r="P322" s="4" t="s">
        <v>200</v>
      </c>
      <c r="Q322" s="4">
        <f t="shared" si="2"/>
        <v>4.2000000000000002</v>
      </c>
      <c r="R322" s="58">
        <f t="shared" si="3"/>
        <v>42000000</v>
      </c>
      <c r="S322" s="58">
        <f t="shared" si="4"/>
        <v>26000</v>
      </c>
      <c r="T322" s="58">
        <f t="shared" si="5"/>
        <v>4500000</v>
      </c>
      <c r="U322" s="14" t="s">
        <v>359</v>
      </c>
      <c r="V322" s="4">
        <v>2016</v>
      </c>
      <c r="W322" s="62">
        <v>42297</v>
      </c>
      <c r="X322" s="62">
        <v>42306</v>
      </c>
    </row>
    <row r="323">
      <c r="A323" s="4" t="s">
        <v>200</v>
      </c>
      <c r="B323" s="14" t="s">
        <v>344</v>
      </c>
      <c r="C323" s="4" t="s">
        <v>200</v>
      </c>
      <c r="D323" s="14" t="s">
        <v>203</v>
      </c>
      <c r="E323" s="62">
        <v>43830</v>
      </c>
      <c r="F323" s="14"/>
      <c r="G323" s="58">
        <v>10000000</v>
      </c>
      <c r="H323" s="58">
        <v>10000000</v>
      </c>
      <c r="I323" s="4"/>
      <c r="J323" s="63">
        <v>0.0025999999999999999</v>
      </c>
      <c r="K323" s="4">
        <v>0.45000000000000001</v>
      </c>
      <c r="L323" s="58">
        <f t="shared" si="0"/>
        <v>11700</v>
      </c>
      <c r="M323" s="58">
        <f t="shared" si="1"/>
        <v>11700</v>
      </c>
      <c r="N323" s="4" t="s">
        <v>267</v>
      </c>
      <c r="O323" s="4" t="s">
        <v>203</v>
      </c>
      <c r="P323" s="4" t="s">
        <v>200</v>
      </c>
      <c r="Q323" s="4">
        <f t="shared" si="2"/>
        <v>4.2000000000000002</v>
      </c>
      <c r="R323" s="58">
        <f t="shared" si="3"/>
        <v>42000000</v>
      </c>
      <c r="S323" s="58">
        <f t="shared" si="4"/>
        <v>26000</v>
      </c>
      <c r="T323" s="58">
        <f t="shared" si="5"/>
        <v>4500000</v>
      </c>
      <c r="U323" s="14" t="s">
        <v>359</v>
      </c>
      <c r="V323" s="4">
        <v>2016</v>
      </c>
      <c r="W323" s="62">
        <v>42297</v>
      </c>
      <c r="X323" s="62">
        <v>42306</v>
      </c>
    </row>
    <row r="324">
      <c r="A324" s="4" t="s">
        <v>200</v>
      </c>
      <c r="B324" s="14" t="s">
        <v>344</v>
      </c>
      <c r="C324" s="4" t="s">
        <v>200</v>
      </c>
      <c r="D324" s="14" t="s">
        <v>204</v>
      </c>
      <c r="E324" s="62">
        <v>43830</v>
      </c>
      <c r="F324" s="14"/>
      <c r="G324" s="58">
        <v>10000000</v>
      </c>
      <c r="H324" s="58">
        <v>10000000</v>
      </c>
      <c r="I324" s="4"/>
      <c r="J324" s="63">
        <v>0.0025999999999999999</v>
      </c>
      <c r="K324" s="4">
        <v>0.45000000000000001</v>
      </c>
      <c r="L324" s="58">
        <f t="shared" si="0"/>
        <v>11700</v>
      </c>
      <c r="M324" s="58">
        <f t="shared" si="1"/>
        <v>11700</v>
      </c>
      <c r="N324" s="4" t="s">
        <v>267</v>
      </c>
      <c r="O324" s="4" t="s">
        <v>204</v>
      </c>
      <c r="P324" s="4" t="s">
        <v>200</v>
      </c>
      <c r="Q324" s="4">
        <f t="shared" si="2"/>
        <v>4.2000000000000002</v>
      </c>
      <c r="R324" s="58">
        <f t="shared" si="3"/>
        <v>42000000</v>
      </c>
      <c r="S324" s="58">
        <f t="shared" si="4"/>
        <v>26000</v>
      </c>
      <c r="T324" s="58">
        <f t="shared" si="5"/>
        <v>4500000</v>
      </c>
      <c r="U324" s="14" t="s">
        <v>359</v>
      </c>
      <c r="V324" s="4">
        <v>2016</v>
      </c>
      <c r="W324" s="62">
        <v>42297</v>
      </c>
      <c r="X324" s="62">
        <v>42306</v>
      </c>
    </row>
    <row r="325">
      <c r="A325" s="4" t="s">
        <v>198</v>
      </c>
      <c r="B325" s="14" t="s">
        <v>319</v>
      </c>
      <c r="C325" s="4" t="s">
        <v>198</v>
      </c>
      <c r="D325" s="14" t="s">
        <v>205</v>
      </c>
      <c r="E325" s="62">
        <v>43465</v>
      </c>
      <c r="F325" s="14"/>
      <c r="G325" s="58">
        <v>10000000</v>
      </c>
      <c r="H325" s="58">
        <v>10000000</v>
      </c>
      <c r="I325" s="4"/>
      <c r="J325" s="63">
        <v>0.014</v>
      </c>
      <c r="K325" s="4">
        <v>0.45000000000000001</v>
      </c>
      <c r="L325" s="58">
        <f t="shared" si="0"/>
        <v>63000</v>
      </c>
      <c r="M325" s="58">
        <f t="shared" si="1"/>
        <v>63000</v>
      </c>
      <c r="N325" s="4" t="s">
        <v>322</v>
      </c>
      <c r="O325" s="4" t="s">
        <v>205</v>
      </c>
      <c r="P325" s="4" t="s">
        <v>198</v>
      </c>
      <c r="Q325" s="4">
        <f t="shared" si="2"/>
        <v>3.2000000000000002</v>
      </c>
      <c r="R325" s="58">
        <f t="shared" si="3"/>
        <v>32000000</v>
      </c>
      <c r="S325" s="58">
        <f t="shared" si="4"/>
        <v>140000</v>
      </c>
      <c r="T325" s="58">
        <f t="shared" si="5"/>
        <v>4500000</v>
      </c>
      <c r="U325" s="14" t="s">
        <v>359</v>
      </c>
      <c r="V325" s="4">
        <v>2016</v>
      </c>
      <c r="W325" s="62">
        <v>42297</v>
      </c>
      <c r="X325" s="62">
        <v>42306</v>
      </c>
    </row>
    <row r="326">
      <c r="A326" s="4" t="s">
        <v>198</v>
      </c>
      <c r="B326" s="14" t="s">
        <v>319</v>
      </c>
      <c r="C326" s="4" t="s">
        <v>198</v>
      </c>
      <c r="D326" s="14" t="s">
        <v>206</v>
      </c>
      <c r="E326" s="62">
        <v>43465</v>
      </c>
      <c r="F326" s="14"/>
      <c r="G326" s="58">
        <v>10000000</v>
      </c>
      <c r="H326" s="58">
        <v>10000000</v>
      </c>
      <c r="I326" s="4"/>
      <c r="J326" s="63">
        <v>0.014</v>
      </c>
      <c r="K326" s="4">
        <v>0.45000000000000001</v>
      </c>
      <c r="L326" s="58">
        <f t="shared" si="0"/>
        <v>63000</v>
      </c>
      <c r="M326" s="58">
        <f t="shared" si="1"/>
        <v>63000</v>
      </c>
      <c r="N326" s="4" t="s">
        <v>322</v>
      </c>
      <c r="O326" s="4" t="s">
        <v>206</v>
      </c>
      <c r="P326" s="4" t="s">
        <v>198</v>
      </c>
      <c r="Q326" s="4">
        <f t="shared" si="2"/>
        <v>3.2000000000000002</v>
      </c>
      <c r="R326" s="58">
        <f t="shared" si="3"/>
        <v>32000000</v>
      </c>
      <c r="S326" s="58">
        <f t="shared" si="4"/>
        <v>140000</v>
      </c>
      <c r="T326" s="58">
        <f t="shared" si="5"/>
        <v>4500000</v>
      </c>
      <c r="U326" s="14" t="s">
        <v>359</v>
      </c>
      <c r="V326" s="4">
        <v>2016</v>
      </c>
      <c r="W326" s="62">
        <v>42297</v>
      </c>
      <c r="X326" s="62">
        <v>42306</v>
      </c>
    </row>
    <row r="327">
      <c r="A327" s="4" t="s">
        <v>198</v>
      </c>
      <c r="B327" s="14" t="s">
        <v>319</v>
      </c>
      <c r="C327" s="4" t="s">
        <v>198</v>
      </c>
      <c r="D327" s="14" t="s">
        <v>207</v>
      </c>
      <c r="E327" s="62">
        <v>43465</v>
      </c>
      <c r="F327" s="14"/>
      <c r="G327" s="58">
        <v>10000000</v>
      </c>
      <c r="H327" s="58">
        <v>10000000</v>
      </c>
      <c r="I327" s="4"/>
      <c r="J327" s="63">
        <v>0.014</v>
      </c>
      <c r="K327" s="4">
        <v>0.45000000000000001</v>
      </c>
      <c r="L327" s="58">
        <f t="shared" si="0"/>
        <v>63000</v>
      </c>
      <c r="M327" s="58">
        <f t="shared" si="1"/>
        <v>63000</v>
      </c>
      <c r="N327" s="4" t="s">
        <v>322</v>
      </c>
      <c r="O327" s="4" t="s">
        <v>207</v>
      </c>
      <c r="P327" s="4" t="s">
        <v>198</v>
      </c>
      <c r="Q327" s="4">
        <f t="shared" si="2"/>
        <v>3.2000000000000002</v>
      </c>
      <c r="R327" s="58">
        <f t="shared" si="3"/>
        <v>32000000</v>
      </c>
      <c r="S327" s="58">
        <f t="shared" si="4"/>
        <v>140000</v>
      </c>
      <c r="T327" s="58">
        <f t="shared" si="5"/>
        <v>4500000</v>
      </c>
      <c r="U327" s="14" t="s">
        <v>359</v>
      </c>
      <c r="V327" s="4">
        <v>2016</v>
      </c>
      <c r="W327" s="62">
        <v>42297</v>
      </c>
      <c r="X327" s="62">
        <v>42306</v>
      </c>
    </row>
    <row r="328">
      <c r="A328" s="4" t="s">
        <v>209</v>
      </c>
      <c r="B328" s="14" t="s">
        <v>319</v>
      </c>
      <c r="C328" s="4" t="s">
        <v>209</v>
      </c>
      <c r="D328" s="14" t="s">
        <v>208</v>
      </c>
      <c r="E328" s="62">
        <v>42735</v>
      </c>
      <c r="F328" s="14"/>
      <c r="G328" s="58">
        <v>1000000</v>
      </c>
      <c r="H328" s="58">
        <v>1000000</v>
      </c>
      <c r="I328" s="4"/>
      <c r="J328" s="63">
        <v>0.014</v>
      </c>
      <c r="K328" s="4">
        <v>0.45000000000000001</v>
      </c>
      <c r="L328" s="58">
        <f t="shared" si="0"/>
        <v>6300</v>
      </c>
      <c r="M328" s="58">
        <f t="shared" si="1"/>
        <v>6300</v>
      </c>
      <c r="N328" s="4" t="s">
        <v>322</v>
      </c>
      <c r="O328" s="4" t="s">
        <v>208</v>
      </c>
      <c r="P328" s="4" t="s">
        <v>209</v>
      </c>
      <c r="Q328" s="4">
        <f t="shared" si="2"/>
        <v>1.2</v>
      </c>
      <c r="R328" s="58">
        <f t="shared" si="3"/>
        <v>1200000</v>
      </c>
      <c r="S328" s="58">
        <f t="shared" si="4"/>
        <v>14000</v>
      </c>
      <c r="T328" s="58">
        <f t="shared" si="5"/>
        <v>450000</v>
      </c>
      <c r="U328" s="14" t="s">
        <v>359</v>
      </c>
      <c r="V328" s="4">
        <v>2016</v>
      </c>
      <c r="W328" s="62">
        <v>42297</v>
      </c>
      <c r="X328" s="62">
        <v>42306</v>
      </c>
    </row>
    <row r="329">
      <c r="A329" s="4" t="s">
        <v>211</v>
      </c>
      <c r="B329" s="14" t="s">
        <v>319</v>
      </c>
      <c r="C329" s="4" t="s">
        <v>211</v>
      </c>
      <c r="D329" s="14" t="s">
        <v>210</v>
      </c>
      <c r="E329" s="62">
        <v>42735</v>
      </c>
      <c r="F329" s="14"/>
      <c r="G329" s="58">
        <v>1000000</v>
      </c>
      <c r="H329" s="58">
        <v>1000000</v>
      </c>
      <c r="I329" s="4"/>
      <c r="J329" s="63">
        <v>0.014</v>
      </c>
      <c r="K329" s="4">
        <v>0.45000000000000001</v>
      </c>
      <c r="L329" s="58">
        <f t="shared" si="0"/>
        <v>6300</v>
      </c>
      <c r="M329" s="58">
        <f t="shared" si="1"/>
        <v>6300</v>
      </c>
      <c r="N329" s="4" t="s">
        <v>322</v>
      </c>
      <c r="O329" s="4" t="s">
        <v>210</v>
      </c>
      <c r="P329" s="4" t="s">
        <v>211</v>
      </c>
      <c r="Q329" s="4">
        <f t="shared" si="2"/>
        <v>1.2</v>
      </c>
      <c r="R329" s="58">
        <f t="shared" si="3"/>
        <v>1200000</v>
      </c>
      <c r="S329" s="58">
        <f t="shared" si="4"/>
        <v>14000</v>
      </c>
      <c r="T329" s="58">
        <f t="shared" si="5"/>
        <v>450000</v>
      </c>
      <c r="U329" s="14" t="s">
        <v>359</v>
      </c>
      <c r="V329" s="4">
        <v>2016</v>
      </c>
      <c r="W329" s="62">
        <v>42297</v>
      </c>
      <c r="X329" s="62">
        <v>42306</v>
      </c>
    </row>
    <row r="330">
      <c r="A330" s="4" t="s">
        <v>198</v>
      </c>
      <c r="B330" s="14" t="s">
        <v>319</v>
      </c>
      <c r="C330" s="4" t="s">
        <v>198</v>
      </c>
      <c r="D330" s="14" t="s">
        <v>212</v>
      </c>
      <c r="E330" s="62">
        <v>43830</v>
      </c>
      <c r="F330" s="14"/>
      <c r="G330" s="58">
        <v>10000000</v>
      </c>
      <c r="H330" s="58">
        <v>10000000</v>
      </c>
      <c r="I330" s="4"/>
      <c r="J330" s="63">
        <v>0.014</v>
      </c>
      <c r="K330" s="4">
        <v>0.45000000000000001</v>
      </c>
      <c r="L330" s="58">
        <f t="shared" si="0"/>
        <v>63000</v>
      </c>
      <c r="M330" s="58">
        <f t="shared" si="1"/>
        <v>63000</v>
      </c>
      <c r="N330" s="4" t="s">
        <v>322</v>
      </c>
      <c r="O330" s="4" t="s">
        <v>212</v>
      </c>
      <c r="P330" s="4" t="s">
        <v>198</v>
      </c>
      <c r="Q330" s="4">
        <f t="shared" si="2"/>
        <v>4.2000000000000002</v>
      </c>
      <c r="R330" s="58">
        <f t="shared" si="3"/>
        <v>42000000</v>
      </c>
      <c r="S330" s="58">
        <f t="shared" si="4"/>
        <v>140000</v>
      </c>
      <c r="T330" s="58">
        <f t="shared" si="5"/>
        <v>4500000</v>
      </c>
      <c r="U330" s="14" t="s">
        <v>359</v>
      </c>
      <c r="V330" s="4">
        <v>2016</v>
      </c>
      <c r="W330" s="62">
        <v>42297</v>
      </c>
      <c r="X330" s="62">
        <v>42306</v>
      </c>
    </row>
    <row r="331">
      <c r="A331" s="4" t="s">
        <v>198</v>
      </c>
      <c r="B331" s="14" t="s">
        <v>319</v>
      </c>
      <c r="C331" s="4" t="s">
        <v>198</v>
      </c>
      <c r="D331" s="14" t="s">
        <v>213</v>
      </c>
      <c r="E331" s="62">
        <v>43830</v>
      </c>
      <c r="F331" s="14"/>
      <c r="G331" s="58">
        <v>10000000</v>
      </c>
      <c r="H331" s="58">
        <v>10000000</v>
      </c>
      <c r="I331" s="4"/>
      <c r="J331" s="63">
        <v>0.014</v>
      </c>
      <c r="K331" s="4">
        <v>0.45000000000000001</v>
      </c>
      <c r="L331" s="58">
        <f t="shared" si="0"/>
        <v>63000</v>
      </c>
      <c r="M331" s="58">
        <f t="shared" si="1"/>
        <v>63000</v>
      </c>
      <c r="N331" s="4" t="s">
        <v>322</v>
      </c>
      <c r="O331" s="4" t="s">
        <v>213</v>
      </c>
      <c r="P331" s="4" t="s">
        <v>198</v>
      </c>
      <c r="Q331" s="4">
        <f t="shared" si="2"/>
        <v>4.2000000000000002</v>
      </c>
      <c r="R331" s="58">
        <f t="shared" si="3"/>
        <v>42000000</v>
      </c>
      <c r="S331" s="58">
        <f t="shared" si="4"/>
        <v>140000</v>
      </c>
      <c r="T331" s="58">
        <f t="shared" si="5"/>
        <v>4500000</v>
      </c>
      <c r="U331" s="14" t="s">
        <v>359</v>
      </c>
      <c r="V331" s="4">
        <v>2016</v>
      </c>
      <c r="W331" s="62">
        <v>42297</v>
      </c>
      <c r="X331" s="62">
        <v>42306</v>
      </c>
    </row>
    <row r="332">
      <c r="A332" s="4" t="s">
        <v>200</v>
      </c>
      <c r="B332" s="14" t="s">
        <v>344</v>
      </c>
      <c r="C332" s="4" t="s">
        <v>200</v>
      </c>
      <c r="D332" s="14" t="s">
        <v>214</v>
      </c>
      <c r="E332" s="62">
        <v>44196</v>
      </c>
      <c r="F332" s="14"/>
      <c r="G332" s="58">
        <v>10000000</v>
      </c>
      <c r="H332" s="58">
        <v>10000000</v>
      </c>
      <c r="I332" s="4"/>
      <c r="J332" s="63">
        <v>0.0025999999999999999</v>
      </c>
      <c r="K332" s="4">
        <v>0.45000000000000001</v>
      </c>
      <c r="L332" s="58">
        <f t="shared" si="0"/>
        <v>11700</v>
      </c>
      <c r="M332" s="58">
        <f t="shared" si="1"/>
        <v>11700</v>
      </c>
      <c r="N332" s="4" t="s">
        <v>267</v>
      </c>
      <c r="O332" s="4" t="s">
        <v>214</v>
      </c>
      <c r="P332" s="4" t="s">
        <v>200</v>
      </c>
      <c r="Q332" s="4">
        <f t="shared" si="2"/>
        <v>5.2000000000000002</v>
      </c>
      <c r="R332" s="58">
        <f t="shared" si="3"/>
        <v>52000000</v>
      </c>
      <c r="S332" s="58">
        <f t="shared" si="4"/>
        <v>26000</v>
      </c>
      <c r="T332" s="58">
        <f t="shared" si="5"/>
        <v>4500000</v>
      </c>
      <c r="U332" s="14" t="s">
        <v>359</v>
      </c>
      <c r="V332" s="4">
        <v>2017</v>
      </c>
      <c r="W332" s="62">
        <v>42297</v>
      </c>
      <c r="X332" s="62">
        <v>42306</v>
      </c>
    </row>
    <row r="333">
      <c r="A333" s="4" t="s">
        <v>200</v>
      </c>
      <c r="B333" s="14" t="s">
        <v>344</v>
      </c>
      <c r="C333" s="4" t="s">
        <v>200</v>
      </c>
      <c r="D333" s="14" t="s">
        <v>215</v>
      </c>
      <c r="E333" s="62">
        <v>44196</v>
      </c>
      <c r="F333" s="14"/>
      <c r="G333" s="58">
        <v>10000000</v>
      </c>
      <c r="H333" s="58">
        <v>10000000</v>
      </c>
      <c r="I333" s="4"/>
      <c r="J333" s="63">
        <v>0.0025999999999999999</v>
      </c>
      <c r="K333" s="4">
        <v>0.45000000000000001</v>
      </c>
      <c r="L333" s="58">
        <f t="shared" si="0"/>
        <v>11700</v>
      </c>
      <c r="M333" s="58">
        <f t="shared" si="1"/>
        <v>11700</v>
      </c>
      <c r="N333" s="4" t="s">
        <v>267</v>
      </c>
      <c r="O333" s="4" t="s">
        <v>215</v>
      </c>
      <c r="P333" s="4" t="s">
        <v>200</v>
      </c>
      <c r="Q333" s="4">
        <f t="shared" si="2"/>
        <v>5.2000000000000002</v>
      </c>
      <c r="R333" s="58">
        <f t="shared" si="3"/>
        <v>52000000</v>
      </c>
      <c r="S333" s="58">
        <f t="shared" si="4"/>
        <v>26000</v>
      </c>
      <c r="T333" s="58">
        <f t="shared" si="5"/>
        <v>4500000</v>
      </c>
      <c r="U333" s="14" t="s">
        <v>359</v>
      </c>
      <c r="V333" s="4">
        <v>2017</v>
      </c>
      <c r="W333" s="62">
        <v>42297</v>
      </c>
      <c r="X333" s="62">
        <v>42306</v>
      </c>
    </row>
    <row r="334">
      <c r="A334" s="4" t="s">
        <v>209</v>
      </c>
      <c r="B334" s="14" t="s">
        <v>319</v>
      </c>
      <c r="C334" s="4" t="s">
        <v>209</v>
      </c>
      <c r="D334" s="14" t="s">
        <v>216</v>
      </c>
      <c r="E334" s="62">
        <v>43100</v>
      </c>
      <c r="F334" s="14"/>
      <c r="G334" s="58">
        <v>5000000</v>
      </c>
      <c r="H334" s="58">
        <v>5000000</v>
      </c>
      <c r="I334" s="4"/>
      <c r="J334" s="63">
        <v>0.014</v>
      </c>
      <c r="K334" s="4">
        <v>0.45000000000000001</v>
      </c>
      <c r="L334" s="58">
        <f t="shared" si="0"/>
        <v>31500</v>
      </c>
      <c r="M334" s="58">
        <f t="shared" si="1"/>
        <v>31500</v>
      </c>
      <c r="N334" s="4" t="s">
        <v>322</v>
      </c>
      <c r="O334" s="4" t="s">
        <v>216</v>
      </c>
      <c r="P334" s="4" t="s">
        <v>209</v>
      </c>
      <c r="Q334" s="4">
        <f t="shared" si="2"/>
        <v>2.2000000000000002</v>
      </c>
      <c r="R334" s="58">
        <f t="shared" si="3"/>
        <v>11000000</v>
      </c>
      <c r="S334" s="58">
        <f t="shared" si="4"/>
        <v>70000</v>
      </c>
      <c r="T334" s="58">
        <f t="shared" si="5"/>
        <v>2250000</v>
      </c>
      <c r="U334" s="14" t="s">
        <v>359</v>
      </c>
      <c r="V334" s="4">
        <v>2017</v>
      </c>
      <c r="W334" s="62">
        <v>42297</v>
      </c>
      <c r="X334" s="62">
        <v>42306</v>
      </c>
    </row>
    <row r="335">
      <c r="A335" s="4" t="s">
        <v>211</v>
      </c>
      <c r="B335" s="14" t="s">
        <v>319</v>
      </c>
      <c r="C335" s="4" t="s">
        <v>211</v>
      </c>
      <c r="D335" s="14" t="s">
        <v>217</v>
      </c>
      <c r="E335" s="62">
        <v>43100</v>
      </c>
      <c r="F335" s="14"/>
      <c r="G335" s="58">
        <v>1000000</v>
      </c>
      <c r="H335" s="58">
        <v>1000000</v>
      </c>
      <c r="I335" s="4"/>
      <c r="J335" s="63">
        <v>0.014</v>
      </c>
      <c r="K335" s="4">
        <v>0.45000000000000001</v>
      </c>
      <c r="L335" s="58">
        <f t="shared" si="0"/>
        <v>6300</v>
      </c>
      <c r="M335" s="58">
        <f t="shared" si="1"/>
        <v>6300</v>
      </c>
      <c r="N335" s="4" t="s">
        <v>322</v>
      </c>
      <c r="O335" s="4" t="s">
        <v>217</v>
      </c>
      <c r="P335" s="4" t="s">
        <v>211</v>
      </c>
      <c r="Q335" s="4">
        <f t="shared" si="2"/>
        <v>2.2000000000000002</v>
      </c>
      <c r="R335" s="58">
        <f t="shared" si="3"/>
        <v>2200000</v>
      </c>
      <c r="S335" s="58">
        <f t="shared" si="4"/>
        <v>14000</v>
      </c>
      <c r="T335" s="58">
        <f t="shared" si="5"/>
        <v>450000</v>
      </c>
      <c r="U335" s="14" t="s">
        <v>359</v>
      </c>
      <c r="V335" s="4">
        <v>2017</v>
      </c>
      <c r="W335" s="62">
        <v>42297</v>
      </c>
      <c r="X335" s="62">
        <v>42306</v>
      </c>
    </row>
    <row r="336">
      <c r="A336" s="4" t="s">
        <v>211</v>
      </c>
      <c r="B336" s="14" t="s">
        <v>319</v>
      </c>
      <c r="C336" s="4" t="s">
        <v>211</v>
      </c>
      <c r="D336" s="14" t="s">
        <v>218</v>
      </c>
      <c r="E336" s="62">
        <v>39813</v>
      </c>
      <c r="F336" s="14"/>
      <c r="G336" s="58">
        <v>1000000</v>
      </c>
      <c r="H336" s="58">
        <v>1000000</v>
      </c>
      <c r="I336" s="4"/>
      <c r="J336" s="63">
        <v>0.014</v>
      </c>
      <c r="K336" s="4">
        <v>0.45000000000000001</v>
      </c>
      <c r="L336" s="58">
        <f t="shared" si="0"/>
        <v>6300</v>
      </c>
      <c r="M336" s="58">
        <f t="shared" si="1"/>
        <v>6300</v>
      </c>
      <c r="N336" s="4" t="s">
        <v>322</v>
      </c>
      <c r="O336" s="4" t="s">
        <v>218</v>
      </c>
      <c r="P336" s="4" t="s">
        <v>211</v>
      </c>
      <c r="Q336" s="4" t="e">
        <f t="shared" si="2"/>
        <v>#NUM!</v>
      </c>
      <c r="R336" s="58" t="e">
        <f t="shared" si="3"/>
        <v>#NUM!</v>
      </c>
      <c r="S336" s="58">
        <f t="shared" si="4"/>
        <v>14000</v>
      </c>
      <c r="T336" s="58">
        <f t="shared" si="5"/>
        <v>450000</v>
      </c>
      <c r="U336" s="14" t="s">
        <v>359</v>
      </c>
      <c r="V336" s="4">
        <v>2018</v>
      </c>
      <c r="W336" s="62">
        <v>42297</v>
      </c>
      <c r="X336" s="62">
        <v>42306</v>
      </c>
    </row>
    <row r="337">
      <c r="A337" s="4" t="s">
        <v>209</v>
      </c>
      <c r="B337" s="14" t="s">
        <v>319</v>
      </c>
      <c r="C337" s="4" t="s">
        <v>209</v>
      </c>
      <c r="D337" s="14" t="s">
        <v>219</v>
      </c>
      <c r="E337" s="62">
        <v>43465</v>
      </c>
      <c r="F337" s="14"/>
      <c r="G337" s="58">
        <v>5000000</v>
      </c>
      <c r="H337" s="58">
        <v>5000000</v>
      </c>
      <c r="I337" s="4"/>
      <c r="J337" s="63">
        <v>0.014</v>
      </c>
      <c r="K337" s="4">
        <v>0.45000000000000001</v>
      </c>
      <c r="L337" s="58">
        <f t="shared" si="0"/>
        <v>31500</v>
      </c>
      <c r="M337" s="58">
        <f t="shared" si="1"/>
        <v>31500</v>
      </c>
      <c r="N337" s="4" t="s">
        <v>322</v>
      </c>
      <c r="O337" s="4" t="s">
        <v>219</v>
      </c>
      <c r="P337" s="4" t="s">
        <v>209</v>
      </c>
      <c r="Q337" s="4">
        <f t="shared" si="2"/>
        <v>3.2000000000000002</v>
      </c>
      <c r="R337" s="58">
        <f t="shared" si="3"/>
        <v>16000000</v>
      </c>
      <c r="S337" s="58">
        <f t="shared" si="4"/>
        <v>70000</v>
      </c>
      <c r="T337" s="58">
        <f t="shared" si="5"/>
        <v>2250000</v>
      </c>
      <c r="U337" s="14" t="s">
        <v>359</v>
      </c>
      <c r="V337" s="4">
        <v>2018</v>
      </c>
      <c r="W337" s="62">
        <v>42297</v>
      </c>
      <c r="X337" s="62">
        <v>42306</v>
      </c>
    </row>
    <row r="338">
      <c r="A338" s="4" t="s">
        <v>198</v>
      </c>
      <c r="B338" s="14" t="s">
        <v>319</v>
      </c>
      <c r="C338" s="4" t="s">
        <v>198</v>
      </c>
      <c r="D338" s="14" t="s">
        <v>220</v>
      </c>
      <c r="E338" s="62">
        <v>44196</v>
      </c>
      <c r="F338" s="14"/>
      <c r="G338" s="58">
        <v>10000000</v>
      </c>
      <c r="H338" s="58">
        <v>10000000</v>
      </c>
      <c r="I338" s="4"/>
      <c r="J338" s="63">
        <v>0.014</v>
      </c>
      <c r="K338" s="4">
        <v>0.45000000000000001</v>
      </c>
      <c r="L338" s="58">
        <f t="shared" si="0"/>
        <v>63000</v>
      </c>
      <c r="M338" s="58">
        <f t="shared" si="1"/>
        <v>63000</v>
      </c>
      <c r="N338" s="4" t="s">
        <v>322</v>
      </c>
      <c r="O338" s="4" t="s">
        <v>220</v>
      </c>
      <c r="P338" s="4" t="s">
        <v>198</v>
      </c>
      <c r="Q338" s="4">
        <f t="shared" si="2"/>
        <v>5.2000000000000002</v>
      </c>
      <c r="R338" s="58">
        <f t="shared" si="3"/>
        <v>52000000</v>
      </c>
      <c r="S338" s="58">
        <f t="shared" si="4"/>
        <v>140000</v>
      </c>
      <c r="T338" s="58">
        <f t="shared" si="5"/>
        <v>4500000</v>
      </c>
      <c r="U338" s="14" t="s">
        <v>359</v>
      </c>
      <c r="V338" s="4">
        <v>2018</v>
      </c>
      <c r="W338" s="62">
        <v>42297</v>
      </c>
      <c r="X338" s="62">
        <v>42306</v>
      </c>
    </row>
    <row r="339">
      <c r="A339" s="4" t="s">
        <v>198</v>
      </c>
      <c r="B339" s="14" t="s">
        <v>319</v>
      </c>
      <c r="C339" s="4" t="s">
        <v>198</v>
      </c>
      <c r="D339" s="14" t="s">
        <v>221</v>
      </c>
      <c r="E339" s="62">
        <v>44196</v>
      </c>
      <c r="F339" s="14"/>
      <c r="G339" s="58">
        <v>10000000</v>
      </c>
      <c r="H339" s="58">
        <v>10000000</v>
      </c>
      <c r="I339" s="4"/>
      <c r="J339" s="63">
        <v>0.014</v>
      </c>
      <c r="K339" s="4">
        <v>0.45000000000000001</v>
      </c>
      <c r="L339" s="58">
        <f t="shared" si="0"/>
        <v>63000</v>
      </c>
      <c r="M339" s="58">
        <f t="shared" si="1"/>
        <v>63000</v>
      </c>
      <c r="N339" s="4" t="s">
        <v>322</v>
      </c>
      <c r="O339" s="4" t="s">
        <v>221</v>
      </c>
      <c r="P339" s="4" t="s">
        <v>198</v>
      </c>
      <c r="Q339" s="4">
        <f t="shared" si="2"/>
        <v>5.2000000000000002</v>
      </c>
      <c r="R339" s="58">
        <f t="shared" si="3"/>
        <v>52000000</v>
      </c>
      <c r="S339" s="58">
        <f t="shared" si="4"/>
        <v>140000</v>
      </c>
      <c r="T339" s="58">
        <f t="shared" si="5"/>
        <v>4500000</v>
      </c>
      <c r="U339" s="14" t="s">
        <v>359</v>
      </c>
      <c r="V339" s="4">
        <v>2018</v>
      </c>
      <c r="W339" s="62">
        <v>42297</v>
      </c>
      <c r="X339" s="62">
        <v>42306</v>
      </c>
    </row>
    <row r="340">
      <c r="A340" s="4" t="s">
        <v>200</v>
      </c>
      <c r="B340" s="14" t="s">
        <v>344</v>
      </c>
      <c r="C340" s="4" t="s">
        <v>200</v>
      </c>
      <c r="D340" s="14" t="s">
        <v>222</v>
      </c>
      <c r="E340" s="62">
        <v>44561</v>
      </c>
      <c r="F340" s="14"/>
      <c r="G340" s="58">
        <v>10000000</v>
      </c>
      <c r="H340" s="58">
        <v>10000000</v>
      </c>
      <c r="I340" s="4"/>
      <c r="J340" s="63">
        <v>0.0025999999999999999</v>
      </c>
      <c r="K340" s="4">
        <v>0.45000000000000001</v>
      </c>
      <c r="L340" s="58">
        <f t="shared" si="0"/>
        <v>11700</v>
      </c>
      <c r="M340" s="58">
        <f t="shared" si="1"/>
        <v>11700</v>
      </c>
      <c r="N340" s="4" t="s">
        <v>267</v>
      </c>
      <c r="O340" s="4" t="s">
        <v>222</v>
      </c>
      <c r="P340" s="4" t="s">
        <v>200</v>
      </c>
      <c r="Q340" s="4">
        <f t="shared" si="2"/>
        <v>6.2000000000000002</v>
      </c>
      <c r="R340" s="58">
        <f t="shared" si="3"/>
        <v>62000000</v>
      </c>
      <c r="S340" s="58">
        <f t="shared" si="4"/>
        <v>26000</v>
      </c>
      <c r="T340" s="58">
        <f t="shared" si="5"/>
        <v>4500000</v>
      </c>
      <c r="U340" s="14" t="s">
        <v>359</v>
      </c>
      <c r="V340" s="4">
        <v>2018</v>
      </c>
      <c r="W340" s="62">
        <v>42297</v>
      </c>
      <c r="X340" s="62">
        <v>42306</v>
      </c>
    </row>
    <row r="341">
      <c r="A341" s="4" t="s">
        <v>200</v>
      </c>
      <c r="B341" s="14" t="s">
        <v>344</v>
      </c>
      <c r="C341" s="4" t="s">
        <v>200</v>
      </c>
      <c r="D341" s="14" t="s">
        <v>223</v>
      </c>
      <c r="E341" s="62">
        <v>44561</v>
      </c>
      <c r="F341" s="14"/>
      <c r="G341" s="58">
        <v>10000000</v>
      </c>
      <c r="H341" s="58">
        <v>10000000</v>
      </c>
      <c r="I341" s="4"/>
      <c r="J341" s="63">
        <v>0.0025999999999999999</v>
      </c>
      <c r="K341" s="4">
        <v>0.45000000000000001</v>
      </c>
      <c r="L341" s="58">
        <f t="shared" si="0"/>
        <v>11700</v>
      </c>
      <c r="M341" s="58">
        <f t="shared" si="1"/>
        <v>11700</v>
      </c>
      <c r="N341" s="4" t="s">
        <v>267</v>
      </c>
      <c r="O341" s="4" t="s">
        <v>223</v>
      </c>
      <c r="P341" s="4" t="s">
        <v>200</v>
      </c>
      <c r="Q341" s="4">
        <f t="shared" si="2"/>
        <v>6.2000000000000002</v>
      </c>
      <c r="R341" s="58">
        <f t="shared" si="3"/>
        <v>62000000</v>
      </c>
      <c r="S341" s="58">
        <f t="shared" si="4"/>
        <v>26000</v>
      </c>
      <c r="T341" s="58">
        <f t="shared" si="5"/>
        <v>4500000</v>
      </c>
      <c r="U341" s="14" t="s">
        <v>359</v>
      </c>
      <c r="V341" s="4">
        <v>2018</v>
      </c>
      <c r="W341" s="62">
        <v>42297</v>
      </c>
      <c r="X341" s="62">
        <v>42306</v>
      </c>
    </row>
    <row r="342">
      <c r="A342" s="4"/>
      <c r="B342" s="14"/>
      <c r="C342" s="4"/>
      <c r="D342" s="14"/>
      <c r="E342" s="62"/>
      <c r="F342" s="14"/>
      <c r="G342" s="58"/>
      <c r="H342" s="58"/>
      <c r="I342" s="4"/>
      <c r="J342" s="63"/>
      <c r="K342" s="4"/>
      <c r="L342" s="58"/>
      <c r="M342" s="58"/>
      <c r="N342" s="4"/>
      <c r="O342" s="4"/>
      <c r="P342" s="4"/>
      <c r="Q342" s="4"/>
      <c r="R342" s="58"/>
      <c r="S342" s="58"/>
      <c r="T342" s="58"/>
      <c r="U342" s="14"/>
      <c r="V342" s="4"/>
      <c r="W342" s="62"/>
      <c r="X342" s="62"/>
    </row>
    <row r="343">
      <c r="A343" s="4"/>
      <c r="B343" s="14"/>
      <c r="C343" s="4"/>
      <c r="D343" s="14"/>
      <c r="E343" s="62"/>
      <c r="F343" s="14"/>
      <c r="G343" s="58"/>
      <c r="H343" s="58"/>
      <c r="I343" s="4"/>
      <c r="J343" s="63"/>
      <c r="K343" s="4"/>
      <c r="L343" s="58"/>
      <c r="M343" s="58"/>
      <c r="N343" s="4"/>
      <c r="O343" s="4"/>
      <c r="P343" s="4"/>
      <c r="Q343" s="4"/>
      <c r="R343" s="58"/>
      <c r="S343" s="58"/>
      <c r="T343" s="58"/>
      <c r="U343" s="14"/>
      <c r="V343" s="4"/>
      <c r="W343" s="62"/>
      <c r="X343" s="62"/>
    </row>
    <row r="344">
      <c r="A344" s="4"/>
      <c r="B344" s="14"/>
      <c r="C344" s="4"/>
      <c r="D344" s="14"/>
      <c r="E344" s="62"/>
      <c r="F344" s="14"/>
      <c r="G344" s="58"/>
      <c r="H344" s="58"/>
      <c r="I344" s="4"/>
      <c r="J344" s="63"/>
      <c r="K344" s="4"/>
      <c r="L344" s="58"/>
      <c r="M344" s="58"/>
      <c r="N344" s="4"/>
      <c r="O344" s="4"/>
      <c r="P344" s="4"/>
      <c r="Q344" s="4"/>
      <c r="R344" s="58"/>
      <c r="S344" s="58"/>
      <c r="T344" s="58"/>
      <c r="U344" s="14"/>
      <c r="V344" s="4"/>
      <c r="W344" s="62"/>
      <c r="X344" s="62"/>
    </row>
    <row r="345">
      <c r="A345" s="4"/>
      <c r="B345" s="14"/>
      <c r="C345" s="4"/>
      <c r="D345" s="14"/>
      <c r="E345" s="62"/>
      <c r="F345" s="14"/>
      <c r="G345" s="58"/>
      <c r="H345" s="58"/>
      <c r="I345" s="4"/>
      <c r="J345" s="63"/>
      <c r="K345" s="4"/>
      <c r="L345" s="58"/>
      <c r="M345" s="58"/>
      <c r="N345" s="4"/>
      <c r="O345" s="4"/>
      <c r="P345" s="4"/>
      <c r="Q345" s="4"/>
      <c r="R345" s="58"/>
      <c r="S345" s="58"/>
      <c r="T345" s="58"/>
      <c r="U345" s="14"/>
      <c r="V345" s="4"/>
      <c r="W345" s="62"/>
      <c r="X345" s="62"/>
    </row>
    <row r="346">
      <c r="A346" s="4"/>
      <c r="B346" s="14"/>
      <c r="C346" s="4"/>
      <c r="D346" s="14"/>
      <c r="E346" s="62"/>
      <c r="F346" s="14"/>
      <c r="G346" s="58"/>
      <c r="H346" s="58"/>
      <c r="I346" s="4"/>
      <c r="J346" s="63"/>
      <c r="K346" s="4"/>
      <c r="L346" s="58"/>
      <c r="M346" s="58"/>
      <c r="N346" s="4"/>
      <c r="O346" s="4"/>
      <c r="P346" s="4"/>
      <c r="Q346" s="4"/>
      <c r="R346" s="58"/>
      <c r="S346" s="58"/>
      <c r="T346" s="58"/>
      <c r="U346" s="14"/>
      <c r="V346" s="4"/>
      <c r="W346" s="62"/>
      <c r="X346" s="62"/>
    </row>
    <row r="347">
      <c r="A347" s="4"/>
      <c r="B347" s="14"/>
      <c r="C347" s="4"/>
      <c r="D347" s="14"/>
      <c r="E347" s="62"/>
      <c r="F347" s="14"/>
      <c r="G347" s="58"/>
      <c r="H347" s="58"/>
      <c r="I347" s="4"/>
      <c r="J347" s="63"/>
      <c r="K347" s="4"/>
      <c r="L347" s="58"/>
      <c r="M347" s="58"/>
      <c r="N347" s="4"/>
      <c r="O347" s="4"/>
      <c r="P347" s="4"/>
      <c r="Q347" s="4"/>
      <c r="R347" s="58"/>
      <c r="S347" s="58"/>
      <c r="T347" s="58"/>
      <c r="U347" s="14"/>
      <c r="V347" s="4"/>
      <c r="W347" s="62"/>
      <c r="X347" s="62"/>
    </row>
    <row r="348">
      <c r="A348" s="4"/>
      <c r="B348" s="14"/>
      <c r="C348" s="4"/>
      <c r="D348" s="14"/>
      <c r="E348" s="62"/>
      <c r="F348" s="14"/>
      <c r="G348" s="58"/>
      <c r="H348" s="58"/>
      <c r="I348" s="4"/>
      <c r="J348" s="63"/>
      <c r="K348" s="4"/>
      <c r="L348" s="58"/>
      <c r="M348" s="58"/>
      <c r="N348" s="4"/>
      <c r="O348" s="4"/>
      <c r="P348" s="4"/>
      <c r="Q348" s="4"/>
      <c r="R348" s="58"/>
      <c r="S348" s="58"/>
      <c r="T348" s="58"/>
      <c r="U348" s="14"/>
      <c r="V348" s="4"/>
      <c r="W348" s="62"/>
      <c r="X348" s="62"/>
    </row>
    <row r="349">
      <c r="A349" s="4"/>
      <c r="B349" s="14"/>
      <c r="C349" s="4"/>
      <c r="D349" s="14"/>
      <c r="E349" s="62"/>
      <c r="F349" s="14"/>
      <c r="G349" s="58"/>
      <c r="H349" s="58"/>
      <c r="I349" s="4"/>
      <c r="J349" s="63"/>
      <c r="K349" s="4"/>
      <c r="L349" s="58"/>
      <c r="M349" s="58"/>
      <c r="N349" s="4"/>
      <c r="O349" s="4"/>
      <c r="P349" s="4"/>
      <c r="Q349" s="4"/>
      <c r="R349" s="58"/>
      <c r="S349" s="58"/>
      <c r="T349" s="58"/>
      <c r="U349" s="14"/>
      <c r="V349" s="4"/>
      <c r="W349" s="62"/>
      <c r="X349" s="62"/>
    </row>
    <row r="350">
      <c r="A350" s="4"/>
      <c r="B350" s="14"/>
      <c r="C350" s="4"/>
      <c r="D350" s="14"/>
      <c r="E350" s="62"/>
      <c r="F350" s="14"/>
      <c r="G350" s="58"/>
      <c r="H350" s="58"/>
      <c r="I350" s="4"/>
      <c r="J350" s="63"/>
      <c r="K350" s="4"/>
      <c r="L350" s="58"/>
      <c r="M350" s="58"/>
      <c r="N350" s="4"/>
      <c r="O350" s="4"/>
      <c r="P350" s="4"/>
      <c r="Q350" s="4"/>
      <c r="R350" s="58"/>
      <c r="S350" s="58"/>
      <c r="T350" s="58"/>
      <c r="U350" s="14"/>
      <c r="V350" s="4"/>
      <c r="W350" s="62"/>
      <c r="X350" s="62"/>
    </row>
    <row r="351">
      <c r="A351" s="4"/>
      <c r="B351" s="14"/>
      <c r="C351" s="4"/>
      <c r="D351" s="14"/>
      <c r="E351" s="62"/>
      <c r="F351" s="14"/>
      <c r="G351" s="58"/>
      <c r="H351" s="58"/>
      <c r="I351" s="4"/>
      <c r="J351" s="63"/>
      <c r="K351" s="4"/>
      <c r="L351" s="58"/>
      <c r="M351" s="58"/>
      <c r="N351" s="4"/>
      <c r="O351" s="4"/>
      <c r="P351" s="4"/>
      <c r="Q351" s="4"/>
      <c r="R351" s="58"/>
      <c r="S351" s="58"/>
      <c r="T351" s="58"/>
      <c r="U351" s="14"/>
      <c r="V351" s="4"/>
      <c r="W351" s="62"/>
      <c r="X351" s="62"/>
    </row>
    <row r="352">
      <c r="A352" s="4"/>
      <c r="B352" s="14"/>
      <c r="C352" s="4"/>
      <c r="D352" s="14"/>
      <c r="E352" s="62"/>
      <c r="F352" s="14"/>
      <c r="G352" s="58"/>
      <c r="H352" s="58"/>
      <c r="I352" s="4"/>
      <c r="J352" s="63"/>
      <c r="K352" s="4"/>
      <c r="L352" s="58"/>
      <c r="M352" s="58"/>
      <c r="N352" s="4"/>
      <c r="O352" s="4"/>
      <c r="P352" s="4"/>
      <c r="Q352" s="4"/>
      <c r="R352" s="58"/>
      <c r="S352" s="58"/>
      <c r="T352" s="58"/>
      <c r="U352" s="14"/>
      <c r="V352" s="4"/>
      <c r="W352" s="62"/>
      <c r="X352" s="62"/>
    </row>
    <row r="353">
      <c r="A353" s="4"/>
      <c r="B353" s="14"/>
      <c r="C353" s="4"/>
      <c r="D353" s="14"/>
      <c r="E353" s="62"/>
      <c r="F353" s="14"/>
      <c r="G353" s="58"/>
      <c r="H353" s="58"/>
      <c r="I353" s="4"/>
      <c r="J353" s="63"/>
      <c r="K353" s="4"/>
      <c r="L353" s="58"/>
      <c r="M353" s="58"/>
      <c r="N353" s="4"/>
      <c r="O353" s="4"/>
      <c r="P353" s="4"/>
      <c r="Q353" s="4"/>
      <c r="R353" s="58"/>
      <c r="S353" s="58"/>
      <c r="T353" s="58"/>
      <c r="U353" s="14"/>
      <c r="V353" s="4"/>
      <c r="W353" s="62"/>
      <c r="X353" s="62"/>
    </row>
    <row r="354">
      <c r="A354" s="4"/>
      <c r="B354" s="14"/>
      <c r="C354" s="4"/>
      <c r="D354" s="14"/>
      <c r="E354" s="62"/>
      <c r="F354" s="14"/>
      <c r="G354" s="58"/>
      <c r="H354" s="58"/>
      <c r="I354" s="4"/>
      <c r="J354" s="63"/>
      <c r="K354" s="4"/>
      <c r="L354" s="58"/>
      <c r="M354" s="58"/>
      <c r="N354" s="4"/>
      <c r="O354" s="4"/>
      <c r="P354" s="4"/>
      <c r="Q354" s="4"/>
      <c r="R354" s="58"/>
      <c r="S354" s="58"/>
      <c r="T354" s="58"/>
      <c r="U354" s="14"/>
      <c r="V354" s="4"/>
      <c r="W354" s="62"/>
      <c r="X354" s="62"/>
    </row>
    <row r="355">
      <c r="A355" s="4"/>
      <c r="B355" s="14"/>
      <c r="C355" s="4"/>
      <c r="D355" s="14"/>
      <c r="E355" s="62"/>
      <c r="F355" s="14"/>
      <c r="G355" s="58"/>
      <c r="H355" s="58"/>
      <c r="I355" s="4"/>
      <c r="J355" s="63"/>
      <c r="K355" s="4"/>
      <c r="L355" s="58"/>
      <c r="M355" s="58"/>
      <c r="N355" s="4"/>
      <c r="O355" s="4"/>
      <c r="P355" s="4"/>
      <c r="Q355" s="4"/>
      <c r="R355" s="58"/>
      <c r="S355" s="58"/>
      <c r="T355" s="58"/>
      <c r="U355" s="14"/>
      <c r="V355" s="4"/>
      <c r="W355" s="62"/>
      <c r="X355" s="62"/>
    </row>
    <row r="356">
      <c r="A356" s="4"/>
      <c r="B356" s="14"/>
      <c r="C356" s="4"/>
      <c r="D356" s="14"/>
      <c r="E356" s="62"/>
      <c r="F356" s="14"/>
      <c r="G356" s="58"/>
      <c r="H356" s="58"/>
      <c r="I356" s="4"/>
      <c r="J356" s="63"/>
      <c r="K356" s="4"/>
      <c r="L356" s="58"/>
      <c r="M356" s="58"/>
      <c r="N356" s="4"/>
      <c r="O356" s="4"/>
      <c r="P356" s="4"/>
      <c r="Q356" s="4"/>
      <c r="R356" s="58"/>
      <c r="S356" s="58"/>
      <c r="T356" s="58"/>
      <c r="U356" s="14"/>
      <c r="V356" s="4"/>
      <c r="W356" s="62"/>
      <c r="X356" s="62"/>
    </row>
    <row r="357">
      <c r="A357" s="4"/>
      <c r="B357" s="14"/>
      <c r="C357" s="4"/>
      <c r="D357" s="14"/>
      <c r="E357" s="62"/>
      <c r="F357" s="14"/>
      <c r="G357" s="58"/>
      <c r="H357" s="58"/>
      <c r="I357" s="4"/>
      <c r="J357" s="63"/>
      <c r="K357" s="4"/>
      <c r="L357" s="58"/>
      <c r="M357" s="58"/>
      <c r="N357" s="4"/>
      <c r="O357" s="4"/>
      <c r="P357" s="4"/>
      <c r="Q357" s="4"/>
      <c r="R357" s="58"/>
      <c r="S357" s="58"/>
      <c r="T357" s="58"/>
      <c r="U357" s="14"/>
      <c r="V357" s="4"/>
      <c r="W357" s="62"/>
      <c r="X357" s="62"/>
    </row>
    <row r="358">
      <c r="A358" s="4"/>
      <c r="B358" s="14"/>
      <c r="C358" s="4"/>
      <c r="D358" s="14"/>
      <c r="E358" s="62"/>
      <c r="F358" s="14"/>
      <c r="G358" s="58"/>
      <c r="H358" s="58"/>
      <c r="I358" s="4"/>
      <c r="J358" s="63"/>
      <c r="K358" s="4"/>
      <c r="L358" s="58"/>
      <c r="M358" s="58"/>
      <c r="N358" s="4"/>
      <c r="O358" s="4"/>
      <c r="P358" s="4"/>
      <c r="Q358" s="4"/>
      <c r="R358" s="58"/>
      <c r="S358" s="58"/>
      <c r="T358" s="58"/>
      <c r="U358" s="14"/>
      <c r="V358" s="4"/>
      <c r="W358" s="62"/>
      <c r="X358" s="62"/>
    </row>
    <row r="359">
      <c r="A359" s="4"/>
      <c r="B359" s="14"/>
      <c r="C359" s="4"/>
      <c r="D359" s="14"/>
      <c r="E359" s="62"/>
      <c r="F359" s="14"/>
      <c r="G359" s="58"/>
      <c r="H359" s="58"/>
      <c r="I359" s="4"/>
      <c r="J359" s="63"/>
      <c r="K359" s="4"/>
      <c r="L359" s="58"/>
      <c r="M359" s="58"/>
      <c r="N359" s="4"/>
      <c r="O359" s="4"/>
      <c r="P359" s="4"/>
      <c r="Q359" s="4"/>
      <c r="R359" s="58"/>
      <c r="S359" s="58"/>
      <c r="T359" s="58"/>
      <c r="U359" s="14"/>
      <c r="V359" s="4"/>
      <c r="W359" s="62"/>
      <c r="X359" s="62"/>
    </row>
    <row r="360">
      <c r="A360" s="4"/>
      <c r="B360" s="14"/>
      <c r="C360" s="4"/>
      <c r="D360" s="14"/>
      <c r="E360" s="62"/>
      <c r="F360" s="14"/>
      <c r="G360" s="58"/>
      <c r="H360" s="58"/>
      <c r="I360" s="4"/>
      <c r="J360" s="63"/>
      <c r="K360" s="4"/>
      <c r="L360" s="58"/>
      <c r="M360" s="58"/>
      <c r="N360" s="4"/>
      <c r="O360" s="4"/>
      <c r="P360" s="4"/>
      <c r="Q360" s="4"/>
      <c r="R360" s="58"/>
      <c r="S360" s="58"/>
      <c r="T360" s="58"/>
      <c r="U360" s="14"/>
      <c r="V360" s="4"/>
      <c r="W360" s="62"/>
      <c r="X360" s="62"/>
    </row>
    <row r="361">
      <c r="A361" s="4"/>
      <c r="B361" s="14"/>
      <c r="C361" s="4"/>
      <c r="D361" s="14"/>
      <c r="E361" s="62"/>
      <c r="F361" s="14"/>
      <c r="G361" s="58"/>
      <c r="H361" s="58"/>
      <c r="I361" s="4"/>
      <c r="J361" s="63"/>
      <c r="K361" s="4"/>
      <c r="L361" s="58"/>
      <c r="M361" s="58"/>
      <c r="N361" s="4"/>
      <c r="O361" s="4"/>
      <c r="P361" s="4"/>
      <c r="Q361" s="4"/>
      <c r="R361" s="58"/>
      <c r="S361" s="58"/>
      <c r="T361" s="58"/>
      <c r="U361" s="14"/>
      <c r="V361" s="4"/>
      <c r="W361" s="62"/>
      <c r="X361" s="62"/>
    </row>
    <row r="362">
      <c r="A362" s="4"/>
      <c r="B362" s="14"/>
      <c r="C362" s="4"/>
      <c r="D362" s="14"/>
      <c r="E362" s="62"/>
      <c r="F362" s="14"/>
      <c r="G362" s="58"/>
      <c r="H362" s="58"/>
      <c r="I362" s="4"/>
      <c r="J362" s="63"/>
      <c r="K362" s="4"/>
      <c r="L362" s="58"/>
      <c r="M362" s="58"/>
      <c r="N362" s="4"/>
      <c r="O362" s="4"/>
      <c r="P362" s="4"/>
      <c r="Q362" s="4"/>
      <c r="R362" s="58"/>
      <c r="S362" s="58"/>
      <c r="T362" s="58"/>
      <c r="U362" s="14"/>
      <c r="V362" s="4"/>
      <c r="W362" s="62"/>
      <c r="X362" s="62"/>
    </row>
    <row r="363">
      <c r="A363" s="4"/>
      <c r="B363" s="14"/>
      <c r="C363" s="4"/>
      <c r="D363" s="14"/>
      <c r="E363" s="62"/>
      <c r="F363" s="14"/>
      <c r="G363" s="58"/>
      <c r="H363" s="58"/>
      <c r="I363" s="4"/>
      <c r="J363" s="63"/>
      <c r="K363" s="4"/>
      <c r="L363" s="58"/>
      <c r="M363" s="58"/>
      <c r="N363" s="4"/>
      <c r="O363" s="4"/>
      <c r="P363" s="4"/>
      <c r="Q363" s="4"/>
      <c r="R363" s="58"/>
      <c r="S363" s="58"/>
      <c r="T363" s="58"/>
      <c r="U363" s="14"/>
      <c r="V363" s="4"/>
      <c r="W363" s="62"/>
      <c r="X363" s="62"/>
    </row>
    <row r="364">
      <c r="A364" s="4"/>
      <c r="B364" s="14"/>
      <c r="C364" s="4"/>
      <c r="D364" s="14"/>
      <c r="E364" s="62"/>
      <c r="F364" s="14"/>
      <c r="G364" s="58"/>
      <c r="H364" s="58"/>
      <c r="I364" s="4"/>
      <c r="J364" s="63"/>
      <c r="K364" s="4"/>
      <c r="L364" s="58"/>
      <c r="M364" s="58"/>
      <c r="N364" s="4"/>
      <c r="O364" s="4"/>
      <c r="P364" s="4"/>
      <c r="Q364" s="4"/>
      <c r="R364" s="58"/>
      <c r="S364" s="58"/>
      <c r="T364" s="58"/>
      <c r="U364" s="14"/>
      <c r="V364" s="4"/>
      <c r="W364" s="62"/>
      <c r="X364" s="62"/>
    </row>
    <row r="365">
      <c r="A365" s="4"/>
      <c r="B365" s="14"/>
      <c r="C365" s="4"/>
      <c r="D365" s="14"/>
      <c r="E365" s="62"/>
      <c r="F365" s="14"/>
      <c r="G365" s="58"/>
      <c r="H365" s="58"/>
      <c r="I365" s="4"/>
      <c r="J365" s="63"/>
      <c r="K365" s="4"/>
      <c r="L365" s="58"/>
      <c r="M365" s="58"/>
      <c r="N365" s="4"/>
      <c r="O365" s="4"/>
      <c r="P365" s="4"/>
      <c r="Q365" s="4"/>
      <c r="R365" s="58"/>
      <c r="S365" s="58"/>
      <c r="T365" s="58"/>
      <c r="U365" s="14"/>
      <c r="V365" s="4"/>
      <c r="W365" s="62"/>
      <c r="X365" s="62"/>
    </row>
    <row r="366">
      <c r="A366" s="4"/>
      <c r="B366" s="14"/>
      <c r="C366" s="4"/>
      <c r="D366" s="14"/>
      <c r="E366" s="62"/>
      <c r="F366" s="14"/>
      <c r="G366" s="58"/>
      <c r="H366" s="58"/>
      <c r="I366" s="4"/>
      <c r="J366" s="63"/>
      <c r="K366" s="4"/>
      <c r="L366" s="58"/>
      <c r="M366" s="58"/>
      <c r="N366" s="4"/>
      <c r="O366" s="4"/>
      <c r="P366" s="4"/>
      <c r="Q366" s="4"/>
      <c r="R366" s="58"/>
      <c r="S366" s="58"/>
      <c r="T366" s="58"/>
      <c r="U366" s="14"/>
      <c r="V366" s="4"/>
      <c r="W366" s="62"/>
      <c r="X366" s="62"/>
    </row>
    <row r="367">
      <c r="A367" s="4"/>
      <c r="B367" s="14"/>
      <c r="C367" s="4"/>
      <c r="D367" s="14"/>
      <c r="E367" s="62"/>
      <c r="F367" s="14"/>
      <c r="G367" s="58"/>
      <c r="H367" s="58"/>
      <c r="I367" s="4"/>
      <c r="J367" s="63"/>
      <c r="K367" s="4"/>
      <c r="L367" s="58"/>
      <c r="M367" s="58"/>
      <c r="N367" s="4"/>
      <c r="O367" s="4"/>
      <c r="P367" s="4"/>
      <c r="Q367" s="4"/>
      <c r="R367" s="58"/>
      <c r="S367" s="58"/>
      <c r="T367" s="58"/>
      <c r="U367" s="14"/>
      <c r="V367" s="4"/>
      <c r="W367" s="62"/>
      <c r="X367" s="62"/>
    </row>
    <row r="368">
      <c r="A368" s="4"/>
      <c r="B368" s="14"/>
      <c r="C368" s="4"/>
      <c r="D368" s="14"/>
      <c r="E368" s="62"/>
      <c r="F368" s="14"/>
      <c r="G368" s="58"/>
      <c r="H368" s="58"/>
      <c r="I368" s="4"/>
      <c r="J368" s="63"/>
      <c r="K368" s="4"/>
      <c r="L368" s="58"/>
      <c r="M368" s="58"/>
      <c r="N368" s="4"/>
      <c r="O368" s="4"/>
      <c r="P368" s="4"/>
      <c r="Q368" s="4"/>
      <c r="R368" s="58"/>
      <c r="S368" s="58"/>
      <c r="T368" s="58"/>
      <c r="U368" s="14"/>
      <c r="V368" s="4"/>
      <c r="W368" s="62"/>
      <c r="X368" s="62"/>
    </row>
    <row r="369">
      <c r="A369" s="4"/>
      <c r="B369" s="14"/>
      <c r="C369" s="4"/>
      <c r="D369" s="14"/>
      <c r="E369" s="62"/>
      <c r="F369" s="14"/>
      <c r="G369" s="58"/>
      <c r="H369" s="58"/>
      <c r="I369" s="4"/>
      <c r="J369" s="63"/>
      <c r="K369" s="4"/>
      <c r="L369" s="58"/>
      <c r="M369" s="58"/>
      <c r="N369" s="4"/>
      <c r="O369" s="4"/>
      <c r="P369" s="4"/>
      <c r="Q369" s="4"/>
      <c r="R369" s="58"/>
      <c r="S369" s="58"/>
      <c r="T369" s="58"/>
      <c r="U369" s="14"/>
      <c r="V369" s="4"/>
      <c r="W369" s="62"/>
      <c r="X369" s="62"/>
    </row>
    <row r="370">
      <c r="A370" s="4"/>
      <c r="B370" s="14"/>
      <c r="C370" s="4"/>
      <c r="D370" s="14"/>
      <c r="E370" s="62"/>
      <c r="F370" s="14"/>
      <c r="G370" s="58"/>
      <c r="H370" s="58"/>
      <c r="I370" s="4"/>
      <c r="J370" s="63"/>
      <c r="K370" s="4"/>
      <c r="L370" s="58"/>
      <c r="M370" s="58"/>
      <c r="N370" s="4"/>
      <c r="O370" s="4"/>
      <c r="P370" s="4"/>
      <c r="Q370" s="4"/>
      <c r="R370" s="58"/>
      <c r="S370" s="58"/>
      <c r="T370" s="58"/>
      <c r="U370" s="14"/>
      <c r="V370" s="4"/>
      <c r="W370" s="62"/>
      <c r="X370" s="62"/>
    </row>
    <row r="371">
      <c r="A371" s="4"/>
      <c r="B371" s="14"/>
      <c r="C371" s="4"/>
      <c r="D371" s="14"/>
      <c r="E371" s="62"/>
      <c r="F371" s="14"/>
      <c r="G371" s="58"/>
      <c r="H371" s="58"/>
      <c r="I371" s="4"/>
      <c r="J371" s="63"/>
      <c r="K371" s="4"/>
      <c r="L371" s="58"/>
      <c r="M371" s="58"/>
      <c r="N371" s="4"/>
      <c r="O371" s="4"/>
      <c r="P371" s="4"/>
      <c r="Q371" s="4"/>
      <c r="R371" s="58"/>
      <c r="S371" s="58"/>
      <c r="T371" s="58"/>
      <c r="U371" s="14"/>
      <c r="V371" s="4"/>
      <c r="W371" s="62"/>
      <c r="X371" s="62"/>
    </row>
    <row r="372">
      <c r="A372" s="4"/>
      <c r="B372" s="14"/>
      <c r="C372" s="4"/>
      <c r="D372" s="14"/>
      <c r="E372" s="62"/>
      <c r="F372" s="14"/>
      <c r="G372" s="58"/>
      <c r="H372" s="58"/>
      <c r="I372" s="4"/>
      <c r="J372" s="63"/>
      <c r="K372" s="4"/>
      <c r="L372" s="58"/>
      <c r="M372" s="58"/>
      <c r="N372" s="4"/>
      <c r="O372" s="4"/>
      <c r="P372" s="4"/>
      <c r="Q372" s="4"/>
      <c r="R372" s="58"/>
      <c r="S372" s="58"/>
      <c r="T372" s="58"/>
      <c r="U372" s="14"/>
      <c r="V372" s="4"/>
      <c r="W372" s="62"/>
      <c r="X372" s="62"/>
    </row>
    <row r="373">
      <c r="A373" s="4"/>
      <c r="B373" s="14"/>
      <c r="C373" s="4"/>
      <c r="D373" s="14"/>
      <c r="E373" s="62"/>
      <c r="F373" s="14"/>
      <c r="G373" s="58"/>
      <c r="H373" s="58"/>
      <c r="I373" s="4"/>
      <c r="J373" s="63"/>
      <c r="K373" s="4"/>
      <c r="L373" s="58"/>
      <c r="M373" s="58"/>
      <c r="N373" s="4"/>
      <c r="O373" s="4"/>
      <c r="P373" s="4"/>
      <c r="Q373" s="4"/>
      <c r="R373" s="58"/>
      <c r="S373" s="58"/>
      <c r="T373" s="58"/>
      <c r="U373" s="14"/>
      <c r="V373" s="4"/>
      <c r="W373" s="62"/>
      <c r="X373" s="62"/>
    </row>
    <row r="374">
      <c r="A374" s="4"/>
      <c r="B374" s="14"/>
      <c r="C374" s="4"/>
      <c r="D374" s="14"/>
      <c r="E374" s="62"/>
      <c r="F374" s="14"/>
      <c r="G374" s="58"/>
      <c r="H374" s="58"/>
      <c r="I374" s="4"/>
      <c r="J374" s="63"/>
      <c r="K374" s="4"/>
      <c r="L374" s="58"/>
      <c r="M374" s="58"/>
      <c r="N374" s="4"/>
      <c r="O374" s="4"/>
      <c r="P374" s="4"/>
      <c r="Q374" s="4"/>
      <c r="R374" s="58"/>
      <c r="S374" s="58"/>
      <c r="T374" s="58"/>
      <c r="U374" s="14"/>
      <c r="V374" s="4"/>
      <c r="W374" s="62"/>
      <c r="X374" s="62"/>
    </row>
    <row r="375">
      <c r="A375" s="4"/>
      <c r="B375" s="14"/>
      <c r="C375" s="4"/>
      <c r="D375" s="14"/>
      <c r="E375" s="62"/>
      <c r="F375" s="14"/>
      <c r="G375" s="58"/>
      <c r="H375" s="58"/>
      <c r="I375" s="4"/>
      <c r="J375" s="63"/>
      <c r="K375" s="4"/>
      <c r="L375" s="58"/>
      <c r="M375" s="58"/>
      <c r="N375" s="4"/>
      <c r="O375" s="4"/>
      <c r="P375" s="4"/>
      <c r="Q375" s="4"/>
      <c r="R375" s="58"/>
      <c r="S375" s="58"/>
      <c r="T375" s="58"/>
      <c r="U375" s="14"/>
      <c r="V375" s="4"/>
      <c r="W375" s="62"/>
      <c r="X375" s="62"/>
    </row>
    <row r="376">
      <c r="A376" s="4"/>
      <c r="B376" s="14"/>
      <c r="C376" s="4"/>
      <c r="D376" s="14"/>
      <c r="E376" s="62"/>
      <c r="F376" s="14"/>
      <c r="G376" s="58"/>
      <c r="H376" s="58"/>
      <c r="I376" s="4"/>
      <c r="J376" s="63"/>
      <c r="K376" s="4"/>
      <c r="L376" s="58"/>
      <c r="M376" s="58"/>
      <c r="N376" s="4"/>
      <c r="O376" s="4"/>
      <c r="P376" s="4"/>
      <c r="Q376" s="4"/>
      <c r="R376" s="58"/>
      <c r="S376" s="58"/>
      <c r="T376" s="58"/>
      <c r="U376" s="14"/>
      <c r="V376" s="4"/>
      <c r="W376" s="62"/>
      <c r="X376" s="62"/>
    </row>
    <row r="377">
      <c r="A377" s="4"/>
      <c r="B377" s="14"/>
      <c r="C377" s="4"/>
      <c r="D377" s="14"/>
      <c r="E377" s="62"/>
      <c r="F377" s="14"/>
      <c r="G377" s="58"/>
      <c r="H377" s="58"/>
      <c r="I377" s="4"/>
      <c r="J377" s="63"/>
      <c r="K377" s="4"/>
      <c r="L377" s="58"/>
      <c r="M377" s="58"/>
      <c r="N377" s="4"/>
      <c r="O377" s="4"/>
      <c r="P377" s="4"/>
      <c r="Q377" s="4"/>
      <c r="R377" s="58"/>
      <c r="S377" s="58"/>
      <c r="T377" s="58"/>
      <c r="U377" s="14"/>
      <c r="V377" s="4"/>
      <c r="W377" s="62"/>
      <c r="X377" s="62"/>
    </row>
    <row r="378">
      <c r="A378" s="4"/>
      <c r="B378" s="14"/>
      <c r="C378" s="4"/>
      <c r="D378" s="14"/>
      <c r="E378" s="62"/>
      <c r="F378" s="14"/>
      <c r="G378" s="58"/>
      <c r="H378" s="58"/>
      <c r="I378" s="4"/>
      <c r="J378" s="63"/>
      <c r="K378" s="4"/>
      <c r="L378" s="58"/>
      <c r="M378" s="58"/>
      <c r="N378" s="4"/>
      <c r="O378" s="4"/>
      <c r="P378" s="4"/>
      <c r="Q378" s="4"/>
      <c r="R378" s="58"/>
      <c r="S378" s="58"/>
      <c r="T378" s="58"/>
      <c r="U378" s="14"/>
      <c r="V378" s="4"/>
      <c r="W378" s="62"/>
      <c r="X378" s="62"/>
    </row>
    <row r="379">
      <c r="A379" s="4"/>
      <c r="B379" s="14"/>
      <c r="C379" s="4"/>
      <c r="D379" s="14"/>
      <c r="E379" s="62"/>
      <c r="F379" s="14"/>
      <c r="G379" s="58"/>
      <c r="H379" s="58"/>
      <c r="I379" s="4"/>
      <c r="J379" s="63"/>
      <c r="K379" s="4"/>
      <c r="L379" s="58"/>
      <c r="M379" s="58"/>
      <c r="N379" s="4"/>
      <c r="O379" s="4"/>
      <c r="P379" s="4"/>
      <c r="Q379" s="4"/>
      <c r="R379" s="58"/>
      <c r="S379" s="58"/>
      <c r="T379" s="58"/>
      <c r="U379" s="14"/>
      <c r="V379" s="4"/>
      <c r="W379" s="62"/>
      <c r="X379" s="62"/>
    </row>
    <row r="380">
      <c r="A380" s="4"/>
      <c r="B380" s="14"/>
      <c r="C380" s="4"/>
      <c r="D380" s="14"/>
      <c r="E380" s="62"/>
      <c r="F380" s="14"/>
      <c r="G380" s="58"/>
      <c r="H380" s="58"/>
      <c r="I380" s="4"/>
      <c r="J380" s="63"/>
      <c r="K380" s="4"/>
      <c r="L380" s="58"/>
      <c r="M380" s="58"/>
      <c r="N380" s="4"/>
      <c r="O380" s="4"/>
      <c r="P380" s="4"/>
      <c r="Q380" s="4"/>
      <c r="R380" s="58"/>
      <c r="S380" s="58"/>
      <c r="T380" s="58"/>
      <c r="U380" s="14"/>
      <c r="V380" s="4"/>
      <c r="W380" s="62"/>
      <c r="X380" s="62"/>
    </row>
    <row r="381">
      <c r="A381" s="4"/>
      <c r="B381" s="14"/>
      <c r="C381" s="4"/>
      <c r="D381" s="14"/>
      <c r="E381" s="62"/>
      <c r="F381" s="14"/>
      <c r="G381" s="58"/>
      <c r="H381" s="58"/>
      <c r="I381" s="4"/>
      <c r="J381" s="63"/>
      <c r="K381" s="4"/>
      <c r="L381" s="58"/>
      <c r="M381" s="58"/>
      <c r="N381" s="4"/>
      <c r="O381" s="4"/>
      <c r="P381" s="4"/>
      <c r="Q381" s="4"/>
      <c r="R381" s="58"/>
      <c r="S381" s="58"/>
      <c r="T381" s="58"/>
      <c r="U381" s="14"/>
      <c r="V381" s="4"/>
      <c r="W381" s="62"/>
      <c r="X381" s="62"/>
    </row>
    <row r="382">
      <c r="A382" s="4"/>
      <c r="B382" s="14"/>
      <c r="C382" s="4"/>
      <c r="D382" s="14"/>
      <c r="E382" s="62"/>
      <c r="F382" s="14"/>
      <c r="G382" s="58"/>
      <c r="H382" s="58"/>
      <c r="I382" s="4"/>
      <c r="J382" s="63"/>
      <c r="K382" s="4"/>
      <c r="L382" s="58"/>
      <c r="M382" s="58"/>
      <c r="N382" s="4"/>
      <c r="O382" s="4"/>
      <c r="P382" s="4"/>
      <c r="Q382" s="4"/>
      <c r="R382" s="58"/>
      <c r="S382" s="58"/>
      <c r="T382" s="58"/>
      <c r="U382" s="14"/>
      <c r="V382" s="4"/>
      <c r="W382" s="62"/>
      <c r="X382" s="62"/>
    </row>
    <row r="383">
      <c r="A383" s="4"/>
      <c r="B383" s="14"/>
      <c r="C383" s="4"/>
      <c r="D383" s="14"/>
      <c r="E383" s="62"/>
      <c r="F383" s="14"/>
      <c r="G383" s="58"/>
      <c r="H383" s="58"/>
      <c r="I383" s="4"/>
      <c r="J383" s="63"/>
      <c r="K383" s="4"/>
      <c r="L383" s="58"/>
      <c r="M383" s="58"/>
      <c r="N383" s="4"/>
      <c r="O383" s="4"/>
      <c r="P383" s="4"/>
      <c r="Q383" s="4"/>
      <c r="R383" s="58"/>
      <c r="S383" s="58"/>
      <c r="T383" s="58"/>
      <c r="U383" s="14"/>
      <c r="V383" s="4"/>
      <c r="W383" s="62"/>
      <c r="X383" s="62"/>
    </row>
    <row r="384">
      <c r="A384" s="4"/>
      <c r="B384" s="14"/>
      <c r="C384" s="4"/>
      <c r="D384" s="14"/>
      <c r="E384" s="62"/>
      <c r="F384" s="14"/>
      <c r="G384" s="58"/>
      <c r="H384" s="58"/>
      <c r="I384" s="4"/>
      <c r="J384" s="63"/>
      <c r="K384" s="4"/>
      <c r="L384" s="58"/>
      <c r="M384" s="58"/>
      <c r="N384" s="4"/>
      <c r="O384" s="4"/>
      <c r="P384" s="4"/>
      <c r="Q384" s="4"/>
      <c r="R384" s="58"/>
      <c r="S384" s="58"/>
      <c r="T384" s="58"/>
      <c r="U384" s="14"/>
      <c r="V384" s="4"/>
      <c r="W384" s="62"/>
      <c r="X384" s="62"/>
    </row>
    <row r="385">
      <c r="A385" s="4"/>
      <c r="B385" s="14"/>
      <c r="C385" s="4"/>
      <c r="D385" s="14"/>
      <c r="E385" s="62"/>
      <c r="F385" s="14"/>
      <c r="G385" s="58"/>
      <c r="H385" s="58"/>
      <c r="I385" s="4"/>
      <c r="J385" s="63"/>
      <c r="K385" s="4"/>
      <c r="L385" s="58"/>
      <c r="M385" s="58"/>
      <c r="N385" s="4"/>
      <c r="O385" s="4"/>
      <c r="P385" s="4"/>
      <c r="Q385" s="4"/>
      <c r="R385" s="58"/>
      <c r="S385" s="58"/>
      <c r="T385" s="58"/>
      <c r="U385" s="14"/>
      <c r="V385" s="4"/>
      <c r="W385" s="62"/>
      <c r="X385" s="62"/>
    </row>
    <row r="386">
      <c r="A386" s="4"/>
      <c r="B386" s="14"/>
      <c r="C386" s="4"/>
      <c r="D386" s="14"/>
      <c r="E386" s="62"/>
      <c r="F386" s="14"/>
      <c r="G386" s="58"/>
      <c r="H386" s="58"/>
      <c r="I386" s="4"/>
      <c r="J386" s="63"/>
      <c r="K386" s="4"/>
      <c r="L386" s="58"/>
      <c r="M386" s="58"/>
      <c r="N386" s="4"/>
      <c r="O386" s="4"/>
      <c r="P386" s="4"/>
      <c r="Q386" s="4"/>
      <c r="R386" s="58"/>
      <c r="S386" s="58"/>
      <c r="T386" s="58"/>
      <c r="U386" s="14"/>
      <c r="V386" s="4"/>
      <c r="W386" s="62"/>
      <c r="X386" s="62"/>
    </row>
    <row r="387">
      <c r="A387" s="4"/>
      <c r="B387" s="14"/>
      <c r="C387" s="4"/>
      <c r="D387" s="14"/>
      <c r="E387" s="62"/>
      <c r="F387" s="14"/>
      <c r="G387" s="58"/>
      <c r="H387" s="58"/>
      <c r="I387" s="4"/>
      <c r="J387" s="63"/>
      <c r="K387" s="4"/>
      <c r="L387" s="58"/>
      <c r="M387" s="58"/>
      <c r="N387" s="4"/>
      <c r="O387" s="4"/>
      <c r="P387" s="4"/>
      <c r="Q387" s="4"/>
      <c r="R387" s="58"/>
      <c r="S387" s="58"/>
      <c r="T387" s="58"/>
      <c r="U387" s="14"/>
      <c r="V387" s="4"/>
      <c r="W387" s="62"/>
      <c r="X387" s="62"/>
    </row>
    <row r="388">
      <c r="A388" s="4"/>
      <c r="B388" s="14"/>
      <c r="C388" s="4"/>
      <c r="D388" s="14"/>
      <c r="E388" s="62"/>
      <c r="F388" s="14"/>
      <c r="G388" s="58"/>
      <c r="H388" s="58"/>
      <c r="I388" s="4"/>
      <c r="J388" s="63"/>
      <c r="K388" s="4"/>
      <c r="L388" s="58"/>
      <c r="M388" s="58"/>
      <c r="N388" s="4"/>
      <c r="O388" s="4"/>
      <c r="P388" s="4"/>
      <c r="Q388" s="4"/>
      <c r="R388" s="58"/>
      <c r="S388" s="58"/>
      <c r="T388" s="58"/>
      <c r="U388" s="14"/>
      <c r="V388" s="4"/>
      <c r="W388" s="62"/>
      <c r="X388" s="62"/>
    </row>
    <row r="389">
      <c r="A389" s="4"/>
      <c r="B389" s="14"/>
      <c r="C389" s="4"/>
      <c r="D389" s="14"/>
      <c r="E389" s="62"/>
      <c r="F389" s="14"/>
      <c r="G389" s="58"/>
      <c r="H389" s="58"/>
      <c r="I389" s="4"/>
      <c r="J389" s="63"/>
      <c r="K389" s="4"/>
      <c r="L389" s="58"/>
      <c r="M389" s="58"/>
      <c r="N389" s="4"/>
      <c r="O389" s="4"/>
      <c r="P389" s="4"/>
      <c r="Q389" s="4"/>
      <c r="R389" s="58"/>
      <c r="S389" s="58"/>
      <c r="T389" s="58"/>
      <c r="U389" s="14"/>
      <c r="V389" s="4"/>
      <c r="W389" s="62"/>
      <c r="X389" s="62"/>
    </row>
    <row r="390">
      <c r="A390" s="4"/>
      <c r="B390" s="14"/>
      <c r="C390" s="4"/>
      <c r="D390" s="14"/>
      <c r="E390" s="62"/>
      <c r="F390" s="14"/>
      <c r="G390" s="58"/>
      <c r="H390" s="58"/>
      <c r="I390" s="4"/>
      <c r="J390" s="63"/>
      <c r="K390" s="4"/>
      <c r="L390" s="58"/>
      <c r="M390" s="58"/>
      <c r="N390" s="4"/>
      <c r="O390" s="4"/>
      <c r="P390" s="4"/>
      <c r="Q390" s="4"/>
      <c r="R390" s="58"/>
      <c r="S390" s="58"/>
      <c r="T390" s="58"/>
      <c r="U390" s="14"/>
      <c r="V390" s="4"/>
      <c r="W390" s="62"/>
      <c r="X390" s="62"/>
    </row>
    <row r="391">
      <c r="A391" s="4"/>
      <c r="B391" s="14"/>
      <c r="C391" s="4"/>
      <c r="D391" s="14"/>
      <c r="E391" s="62"/>
      <c r="F391" s="14"/>
      <c r="G391" s="58"/>
      <c r="H391" s="58"/>
      <c r="I391" s="4"/>
      <c r="J391" s="63"/>
      <c r="K391" s="4"/>
      <c r="L391" s="58"/>
      <c r="M391" s="58"/>
      <c r="N391" s="4"/>
      <c r="O391" s="4"/>
      <c r="P391" s="4"/>
      <c r="Q391" s="4"/>
      <c r="R391" s="58"/>
      <c r="S391" s="58"/>
      <c r="T391" s="58"/>
      <c r="U391" s="14"/>
      <c r="V391" s="4"/>
      <c r="W391" s="62"/>
      <c r="X391" s="62"/>
    </row>
    <row r="392">
      <c r="A392" s="4"/>
      <c r="B392" s="14"/>
      <c r="C392" s="4"/>
      <c r="D392" s="14"/>
      <c r="E392" s="62"/>
      <c r="F392" s="14"/>
      <c r="G392" s="58"/>
      <c r="H392" s="58"/>
      <c r="I392" s="4"/>
      <c r="J392" s="63"/>
      <c r="K392" s="4"/>
      <c r="L392" s="58"/>
      <c r="M392" s="58"/>
      <c r="N392" s="4"/>
      <c r="O392" s="4"/>
      <c r="P392" s="4"/>
      <c r="Q392" s="4"/>
      <c r="R392" s="58"/>
      <c r="S392" s="58"/>
      <c r="T392" s="58"/>
      <c r="U392" s="14"/>
      <c r="V392" s="4"/>
      <c r="W392" s="62"/>
      <c r="X392" s="62"/>
    </row>
    <row r="393">
      <c r="A393" s="4"/>
      <c r="B393" s="14"/>
      <c r="C393" s="4"/>
      <c r="D393" s="14"/>
      <c r="E393" s="62"/>
      <c r="F393" s="14"/>
      <c r="G393" s="58"/>
      <c r="H393" s="58"/>
      <c r="I393" s="4"/>
      <c r="J393" s="63"/>
      <c r="K393" s="4"/>
      <c r="L393" s="58"/>
      <c r="M393" s="58"/>
      <c r="N393" s="4"/>
      <c r="O393" s="4"/>
      <c r="P393" s="4"/>
      <c r="Q393" s="4"/>
      <c r="R393" s="58"/>
      <c r="S393" s="58"/>
      <c r="T393" s="58"/>
      <c r="U393" s="14"/>
      <c r="V393" s="4"/>
      <c r="W393" s="62"/>
      <c r="X393" s="62"/>
    </row>
    <row r="394">
      <c r="A394" s="4"/>
      <c r="B394" s="14"/>
      <c r="C394" s="4"/>
      <c r="D394" s="14"/>
      <c r="E394" s="62"/>
      <c r="F394" s="14"/>
      <c r="G394" s="58"/>
      <c r="H394" s="58"/>
      <c r="I394" s="4"/>
      <c r="J394" s="63"/>
      <c r="K394" s="4"/>
      <c r="L394" s="58"/>
      <c r="M394" s="58"/>
      <c r="N394" s="4"/>
      <c r="O394" s="4"/>
      <c r="P394" s="4"/>
      <c r="Q394" s="4"/>
      <c r="R394" s="58"/>
      <c r="S394" s="58"/>
      <c r="T394" s="58"/>
      <c r="U394" s="14"/>
      <c r="V394" s="4"/>
      <c r="W394" s="62"/>
      <c r="X394" s="62"/>
    </row>
    <row r="395">
      <c r="A395" s="4"/>
      <c r="B395" s="14"/>
      <c r="C395" s="4"/>
      <c r="D395" s="14"/>
      <c r="E395" s="62"/>
      <c r="F395" s="14"/>
      <c r="G395" s="58"/>
      <c r="H395" s="58"/>
      <c r="I395" s="4"/>
      <c r="J395" s="63"/>
      <c r="K395" s="4"/>
      <c r="L395" s="58"/>
      <c r="M395" s="58"/>
      <c r="N395" s="4"/>
      <c r="O395" s="4"/>
      <c r="P395" s="4"/>
      <c r="Q395" s="4"/>
      <c r="R395" s="58"/>
      <c r="S395" s="58"/>
      <c r="T395" s="58"/>
      <c r="U395" s="14"/>
      <c r="V395" s="4"/>
      <c r="W395" s="62"/>
      <c r="X395" s="62"/>
    </row>
    <row r="396">
      <c r="A396" s="4"/>
      <c r="B396" s="14"/>
      <c r="C396" s="4"/>
      <c r="D396" s="14"/>
      <c r="E396" s="62"/>
      <c r="F396" s="14"/>
      <c r="G396" s="58"/>
      <c r="H396" s="58"/>
      <c r="I396" s="4"/>
      <c r="J396" s="63"/>
      <c r="K396" s="4"/>
      <c r="L396" s="58"/>
      <c r="M396" s="58"/>
      <c r="N396" s="4"/>
      <c r="O396" s="4"/>
      <c r="P396" s="4"/>
      <c r="Q396" s="4"/>
      <c r="R396" s="58"/>
      <c r="S396" s="58"/>
      <c r="T396" s="58"/>
      <c r="U396" s="14"/>
      <c r="V396" s="4"/>
      <c r="W396" s="62"/>
      <c r="X396" s="62"/>
    </row>
    <row r="397">
      <c r="A397" s="4"/>
      <c r="B397" s="14"/>
      <c r="C397" s="4"/>
      <c r="D397" s="14"/>
      <c r="E397" s="62"/>
      <c r="F397" s="14"/>
      <c r="G397" s="58"/>
      <c r="H397" s="58"/>
      <c r="I397" s="4"/>
      <c r="J397" s="63"/>
      <c r="K397" s="4"/>
      <c r="L397" s="58"/>
      <c r="M397" s="58"/>
      <c r="N397" s="4"/>
      <c r="O397" s="4"/>
      <c r="P397" s="4"/>
      <c r="Q397" s="4"/>
      <c r="R397" s="58"/>
      <c r="S397" s="58"/>
      <c r="T397" s="58"/>
      <c r="U397" s="14"/>
      <c r="V397" s="4"/>
      <c r="W397" s="62"/>
      <c r="X397" s="62"/>
    </row>
    <row r="398">
      <c r="A398" s="4"/>
      <c r="B398" s="14"/>
      <c r="C398" s="4"/>
      <c r="D398" s="14"/>
      <c r="E398" s="62"/>
      <c r="F398" s="14"/>
      <c r="G398" s="58"/>
      <c r="H398" s="58"/>
      <c r="I398" s="4"/>
      <c r="J398" s="63"/>
      <c r="K398" s="4"/>
      <c r="L398" s="58"/>
      <c r="M398" s="58"/>
      <c r="N398" s="4"/>
      <c r="O398" s="4"/>
      <c r="P398" s="4"/>
      <c r="Q398" s="4"/>
      <c r="R398" s="58"/>
      <c r="S398" s="58"/>
      <c r="T398" s="58"/>
      <c r="U398" s="14"/>
      <c r="V398" s="4"/>
      <c r="W398" s="62"/>
      <c r="X398" s="62"/>
    </row>
    <row r="399">
      <c r="A399" s="4"/>
      <c r="B399" s="14"/>
      <c r="C399" s="4"/>
      <c r="D399" s="14"/>
      <c r="E399" s="62"/>
      <c r="F399" s="14"/>
      <c r="G399" s="58"/>
      <c r="H399" s="58"/>
      <c r="I399" s="4"/>
      <c r="J399" s="63"/>
      <c r="K399" s="4"/>
      <c r="L399" s="58"/>
      <c r="M399" s="58"/>
      <c r="N399" s="4"/>
      <c r="O399" s="4"/>
      <c r="P399" s="4"/>
      <c r="Q399" s="4"/>
      <c r="R399" s="58"/>
      <c r="S399" s="58"/>
      <c r="T399" s="58"/>
      <c r="U399" s="14"/>
      <c r="V399" s="4"/>
      <c r="W399" s="62"/>
      <c r="X399" s="62"/>
    </row>
    <row r="400">
      <c r="A400" s="4"/>
      <c r="B400" s="14"/>
      <c r="C400" s="4"/>
      <c r="D400" s="14"/>
      <c r="E400" s="62"/>
      <c r="F400" s="14"/>
      <c r="G400" s="58"/>
      <c r="H400" s="58"/>
      <c r="I400" s="4"/>
      <c r="J400" s="63"/>
      <c r="K400" s="4"/>
      <c r="L400" s="58"/>
      <c r="M400" s="58"/>
      <c r="N400" s="4"/>
      <c r="O400" s="4"/>
      <c r="P400" s="4"/>
      <c r="Q400" s="4"/>
      <c r="R400" s="58"/>
      <c r="S400" s="58"/>
      <c r="T400" s="58"/>
      <c r="U400" s="14"/>
      <c r="V400" s="4"/>
      <c r="W400" s="62"/>
      <c r="X400" s="62"/>
    </row>
    <row r="401">
      <c r="A401" s="4"/>
      <c r="B401" s="14"/>
      <c r="C401" s="4"/>
      <c r="D401" s="14"/>
      <c r="E401" s="62"/>
      <c r="F401" s="14"/>
      <c r="G401" s="58"/>
      <c r="H401" s="58"/>
      <c r="I401" s="4"/>
      <c r="J401" s="63"/>
      <c r="K401" s="4"/>
      <c r="L401" s="58"/>
      <c r="M401" s="58"/>
      <c r="N401" s="4"/>
      <c r="O401" s="4"/>
      <c r="P401" s="4"/>
      <c r="Q401" s="4"/>
      <c r="R401" s="58"/>
      <c r="S401" s="58"/>
      <c r="T401" s="58"/>
      <c r="U401" s="14"/>
      <c r="V401" s="4"/>
      <c r="W401" s="62"/>
      <c r="X401" s="62"/>
    </row>
    <row r="402">
      <c r="A402" s="4"/>
      <c r="B402" s="14"/>
      <c r="C402" s="4"/>
      <c r="D402" s="14"/>
      <c r="E402" s="62"/>
      <c r="F402" s="14"/>
      <c r="G402" s="58"/>
      <c r="H402" s="58"/>
      <c r="I402" s="4"/>
      <c r="J402" s="63"/>
      <c r="K402" s="4"/>
      <c r="L402" s="58"/>
      <c r="M402" s="58"/>
      <c r="N402" s="4"/>
      <c r="O402" s="4"/>
      <c r="P402" s="4"/>
      <c r="Q402" s="4"/>
      <c r="R402" s="58"/>
      <c r="S402" s="58"/>
      <c r="T402" s="58"/>
      <c r="U402" s="14"/>
      <c r="V402" s="4"/>
      <c r="W402" s="62"/>
      <c r="X402" s="62"/>
    </row>
    <row r="403">
      <c r="A403" s="4"/>
      <c r="B403" s="14"/>
      <c r="C403" s="4"/>
      <c r="D403" s="14"/>
      <c r="E403" s="62"/>
      <c r="F403" s="14"/>
      <c r="G403" s="58"/>
      <c r="H403" s="58"/>
      <c r="I403" s="4"/>
      <c r="J403" s="63"/>
      <c r="K403" s="4"/>
      <c r="L403" s="58"/>
      <c r="M403" s="58"/>
      <c r="N403" s="4"/>
      <c r="O403" s="4"/>
      <c r="P403" s="4"/>
      <c r="Q403" s="4"/>
      <c r="R403" s="58"/>
      <c r="S403" s="58"/>
      <c r="T403" s="58"/>
      <c r="U403" s="14"/>
      <c r="V403" s="4"/>
      <c r="W403" s="62"/>
      <c r="X403" s="62"/>
    </row>
    <row r="404">
      <c r="A404" s="4"/>
      <c r="B404" s="14"/>
      <c r="C404" s="4"/>
      <c r="D404" s="14"/>
      <c r="E404" s="62"/>
      <c r="F404" s="14"/>
      <c r="G404" s="58"/>
      <c r="H404" s="58"/>
      <c r="I404" s="4"/>
      <c r="J404" s="63"/>
      <c r="K404" s="4"/>
      <c r="L404" s="58"/>
      <c r="M404" s="58"/>
      <c r="N404" s="4"/>
      <c r="O404" s="4"/>
      <c r="P404" s="4"/>
      <c r="Q404" s="4"/>
      <c r="R404" s="58"/>
      <c r="S404" s="58"/>
      <c r="T404" s="58"/>
      <c r="U404" s="14"/>
      <c r="V404" s="4"/>
      <c r="W404" s="62"/>
      <c r="X404" s="62"/>
    </row>
    <row r="405">
      <c r="A405" s="4"/>
      <c r="B405" s="14"/>
      <c r="C405" s="4"/>
      <c r="D405" s="14"/>
      <c r="E405" s="62"/>
      <c r="F405" s="14"/>
      <c r="G405" s="58"/>
      <c r="H405" s="58"/>
      <c r="I405" s="4"/>
      <c r="J405" s="63"/>
      <c r="K405" s="4"/>
      <c r="L405" s="58"/>
      <c r="M405" s="58"/>
      <c r="N405" s="4"/>
      <c r="O405" s="4"/>
      <c r="P405" s="4"/>
      <c r="Q405" s="4"/>
      <c r="R405" s="58"/>
      <c r="S405" s="58"/>
      <c r="T405" s="58"/>
      <c r="U405" s="14"/>
      <c r="V405" s="4"/>
      <c r="W405" s="62"/>
      <c r="X405" s="62"/>
    </row>
    <row r="406">
      <c r="A406" s="4"/>
      <c r="B406" s="14"/>
      <c r="C406" s="4"/>
      <c r="D406" s="14"/>
      <c r="E406" s="62"/>
      <c r="F406" s="14"/>
      <c r="G406" s="58"/>
      <c r="H406" s="58"/>
      <c r="I406" s="4"/>
      <c r="J406" s="63"/>
      <c r="K406" s="4"/>
      <c r="L406" s="58"/>
      <c r="M406" s="58"/>
      <c r="N406" s="4"/>
      <c r="O406" s="4"/>
      <c r="P406" s="4"/>
      <c r="Q406" s="4"/>
      <c r="R406" s="58"/>
      <c r="S406" s="58"/>
      <c r="T406" s="58"/>
      <c r="U406" s="14"/>
      <c r="V406" s="4"/>
      <c r="W406" s="62"/>
      <c r="X406" s="62"/>
    </row>
    <row r="407">
      <c r="A407" s="4"/>
      <c r="B407" s="14"/>
      <c r="C407" s="4"/>
      <c r="D407" s="14"/>
      <c r="E407" s="62"/>
      <c r="F407" s="14"/>
      <c r="G407" s="58"/>
      <c r="H407" s="58"/>
      <c r="I407" s="4"/>
      <c r="J407" s="63"/>
      <c r="K407" s="4"/>
      <c r="L407" s="58"/>
      <c r="M407" s="58"/>
      <c r="N407" s="4"/>
      <c r="O407" s="4"/>
      <c r="P407" s="4"/>
      <c r="Q407" s="4"/>
      <c r="R407" s="58"/>
      <c r="S407" s="58"/>
      <c r="T407" s="58"/>
      <c r="U407" s="14"/>
      <c r="V407" s="4"/>
      <c r="W407" s="62"/>
      <c r="X407" s="62"/>
    </row>
    <row r="408">
      <c r="A408" s="4"/>
      <c r="B408" s="14"/>
      <c r="C408" s="4"/>
      <c r="D408" s="14"/>
      <c r="E408" s="62"/>
      <c r="F408" s="14"/>
      <c r="G408" s="58"/>
      <c r="H408" s="58"/>
      <c r="I408" s="4"/>
      <c r="J408" s="63"/>
      <c r="K408" s="4"/>
      <c r="L408" s="58"/>
      <c r="M408" s="58"/>
      <c r="N408" s="4"/>
      <c r="O408" s="4"/>
      <c r="P408" s="4"/>
      <c r="Q408" s="4"/>
      <c r="R408" s="58"/>
      <c r="S408" s="58"/>
      <c r="T408" s="58"/>
      <c r="U408" s="14"/>
      <c r="V408" s="4"/>
      <c r="W408" s="62"/>
      <c r="X408" s="62"/>
    </row>
    <row r="409">
      <c r="A409" s="4"/>
      <c r="B409" s="14"/>
      <c r="C409" s="4"/>
      <c r="D409" s="14"/>
      <c r="E409" s="62"/>
      <c r="F409" s="14"/>
      <c r="G409" s="58"/>
      <c r="H409" s="58"/>
      <c r="I409" s="4"/>
      <c r="J409" s="63"/>
      <c r="K409" s="4"/>
      <c r="L409" s="58"/>
      <c r="M409" s="58"/>
      <c r="N409" s="4"/>
      <c r="O409" s="4"/>
      <c r="P409" s="4"/>
      <c r="Q409" s="4"/>
      <c r="R409" s="58"/>
      <c r="S409" s="58"/>
      <c r="T409" s="58"/>
      <c r="U409" s="14"/>
      <c r="V409" s="4"/>
      <c r="W409" s="62"/>
      <c r="X409" s="62"/>
    </row>
    <row r="410">
      <c r="A410" s="4"/>
      <c r="B410" s="14"/>
      <c r="C410" s="4"/>
      <c r="D410" s="14"/>
      <c r="E410" s="62"/>
      <c r="F410" s="14"/>
      <c r="G410" s="58"/>
      <c r="H410" s="58"/>
      <c r="I410" s="4"/>
      <c r="J410" s="63"/>
      <c r="K410" s="4"/>
      <c r="L410" s="58"/>
      <c r="M410" s="58"/>
      <c r="N410" s="4"/>
      <c r="O410" s="4"/>
      <c r="P410" s="4"/>
      <c r="Q410" s="4"/>
      <c r="R410" s="58"/>
      <c r="S410" s="58"/>
      <c r="T410" s="58"/>
      <c r="U410" s="14"/>
      <c r="V410" s="4"/>
      <c r="W410" s="62"/>
      <c r="X410" s="62"/>
    </row>
    <row r="411">
      <c r="A411" s="4"/>
      <c r="B411" s="14"/>
      <c r="C411" s="4"/>
      <c r="D411" s="14"/>
      <c r="E411" s="62"/>
      <c r="F411" s="14"/>
      <c r="G411" s="58"/>
      <c r="H411" s="58"/>
      <c r="I411" s="4"/>
      <c r="J411" s="63"/>
      <c r="K411" s="4"/>
      <c r="L411" s="58"/>
      <c r="M411" s="58"/>
      <c r="N411" s="4"/>
      <c r="O411" s="4"/>
      <c r="P411" s="4"/>
      <c r="Q411" s="4"/>
      <c r="R411" s="58"/>
      <c r="S411" s="58"/>
      <c r="T411" s="58"/>
      <c r="U411" s="14"/>
      <c r="V411" s="4"/>
      <c r="W411" s="62"/>
      <c r="X411" s="62"/>
    </row>
    <row r="412">
      <c r="A412" s="4"/>
      <c r="B412" s="14"/>
      <c r="C412" s="4"/>
      <c r="D412" s="14"/>
      <c r="E412" s="62"/>
      <c r="F412" s="14"/>
      <c r="G412" s="58"/>
      <c r="H412" s="58"/>
      <c r="I412" s="4"/>
      <c r="J412" s="63"/>
      <c r="K412" s="4"/>
      <c r="L412" s="58"/>
      <c r="M412" s="58"/>
      <c r="N412" s="4"/>
      <c r="O412" s="4"/>
      <c r="P412" s="4"/>
      <c r="Q412" s="4"/>
      <c r="R412" s="58"/>
      <c r="S412" s="58"/>
      <c r="T412" s="58"/>
      <c r="U412" s="14"/>
      <c r="V412" s="4"/>
      <c r="W412" s="62"/>
      <c r="X412" s="62"/>
    </row>
    <row r="413">
      <c r="A413" s="4"/>
      <c r="B413" s="14"/>
      <c r="C413" s="4"/>
      <c r="D413" s="14"/>
      <c r="E413" s="62"/>
      <c r="F413" s="14"/>
      <c r="G413" s="58"/>
      <c r="H413" s="58"/>
      <c r="I413" s="4"/>
      <c r="J413" s="63"/>
      <c r="K413" s="4"/>
      <c r="L413" s="58"/>
      <c r="M413" s="58"/>
      <c r="N413" s="4"/>
      <c r="O413" s="4"/>
      <c r="P413" s="4"/>
      <c r="Q413" s="4"/>
      <c r="R413" s="58"/>
      <c r="S413" s="58"/>
      <c r="T413" s="58"/>
      <c r="U413" s="14"/>
      <c r="V413" s="4"/>
      <c r="W413" s="62"/>
      <c r="X413" s="62"/>
    </row>
    <row r="414">
      <c r="A414" s="4"/>
      <c r="B414" s="14"/>
      <c r="C414" s="4"/>
      <c r="D414" s="14"/>
      <c r="E414" s="62"/>
      <c r="F414" s="14"/>
      <c r="G414" s="58"/>
      <c r="H414" s="58"/>
      <c r="I414" s="4"/>
      <c r="J414" s="63"/>
      <c r="K414" s="4"/>
      <c r="L414" s="58"/>
      <c r="M414" s="58"/>
      <c r="N414" s="4"/>
      <c r="O414" s="4"/>
      <c r="P414" s="4"/>
      <c r="Q414" s="4"/>
      <c r="R414" s="58"/>
      <c r="S414" s="58"/>
      <c r="T414" s="58"/>
      <c r="U414" s="14"/>
      <c r="V414" s="4"/>
      <c r="W414" s="62"/>
      <c r="X414" s="62"/>
    </row>
    <row r="415">
      <c r="A415" s="4"/>
      <c r="B415" s="14"/>
      <c r="C415" s="4"/>
      <c r="D415" s="14"/>
      <c r="E415" s="62"/>
      <c r="F415" s="14"/>
      <c r="G415" s="58"/>
      <c r="H415" s="58"/>
      <c r="I415" s="4"/>
      <c r="J415" s="63"/>
      <c r="K415" s="4"/>
      <c r="L415" s="58"/>
      <c r="M415" s="58"/>
      <c r="N415" s="4"/>
      <c r="O415" s="4"/>
      <c r="P415" s="4"/>
      <c r="Q415" s="4"/>
      <c r="R415" s="58"/>
      <c r="S415" s="58"/>
      <c r="T415" s="58"/>
      <c r="U415" s="14"/>
      <c r="V415" s="4"/>
      <c r="W415" s="62"/>
      <c r="X415" s="62"/>
    </row>
    <row r="416">
      <c r="A416" s="4"/>
      <c r="B416" s="14"/>
      <c r="C416" s="4"/>
      <c r="D416" s="14"/>
      <c r="E416" s="62"/>
      <c r="F416" s="14"/>
      <c r="G416" s="58"/>
      <c r="H416" s="58"/>
      <c r="I416" s="4"/>
      <c r="J416" s="63"/>
      <c r="K416" s="4"/>
      <c r="L416" s="58"/>
      <c r="M416" s="58"/>
      <c r="N416" s="4"/>
      <c r="O416" s="4"/>
      <c r="P416" s="4"/>
      <c r="Q416" s="4"/>
      <c r="R416" s="58"/>
      <c r="S416" s="58"/>
      <c r="T416" s="58"/>
      <c r="U416" s="14"/>
      <c r="V416" s="4"/>
      <c r="W416" s="62"/>
      <c r="X416" s="62"/>
    </row>
    <row r="417">
      <c r="A417" s="4"/>
      <c r="B417" s="14"/>
      <c r="C417" s="4"/>
      <c r="D417" s="14"/>
      <c r="E417" s="62"/>
      <c r="F417" s="14"/>
      <c r="G417" s="58"/>
      <c r="H417" s="58"/>
      <c r="I417" s="4"/>
      <c r="J417" s="63"/>
      <c r="K417" s="4"/>
      <c r="L417" s="58"/>
      <c r="M417" s="58"/>
      <c r="N417" s="4"/>
      <c r="O417" s="4"/>
      <c r="P417" s="4"/>
      <c r="Q417" s="4"/>
      <c r="R417" s="58"/>
      <c r="S417" s="58"/>
      <c r="T417" s="58"/>
      <c r="U417" s="14"/>
      <c r="V417" s="4"/>
      <c r="W417" s="62"/>
      <c r="X417" s="62"/>
    </row>
    <row r="418">
      <c r="A418" s="4"/>
      <c r="B418" s="14"/>
      <c r="C418" s="4"/>
      <c r="D418" s="14"/>
      <c r="E418" s="62"/>
      <c r="F418" s="14"/>
      <c r="G418" s="58"/>
      <c r="H418" s="58"/>
      <c r="I418" s="4"/>
      <c r="J418" s="63"/>
      <c r="K418" s="4"/>
      <c r="L418" s="58"/>
      <c r="M418" s="58"/>
      <c r="N418" s="4"/>
      <c r="O418" s="4"/>
      <c r="P418" s="4"/>
      <c r="Q418" s="4"/>
      <c r="R418" s="58"/>
      <c r="S418" s="58"/>
      <c r="T418" s="58"/>
      <c r="U418" s="14"/>
      <c r="V418" s="4"/>
      <c r="W418" s="62"/>
      <c r="X418" s="62"/>
    </row>
    <row r="419">
      <c r="A419" s="4"/>
      <c r="B419" s="14"/>
      <c r="C419" s="4"/>
      <c r="D419" s="14"/>
      <c r="E419" s="62"/>
      <c r="F419" s="14"/>
      <c r="G419" s="58"/>
      <c r="H419" s="58"/>
      <c r="I419" s="4"/>
      <c r="J419" s="63"/>
      <c r="K419" s="4"/>
      <c r="L419" s="58"/>
      <c r="M419" s="58"/>
      <c r="N419" s="4"/>
      <c r="O419" s="4"/>
      <c r="P419" s="4"/>
      <c r="Q419" s="4"/>
      <c r="R419" s="58"/>
      <c r="S419" s="58"/>
      <c r="T419" s="58"/>
      <c r="U419" s="14"/>
      <c r="V419" s="4"/>
      <c r="W419" s="62"/>
      <c r="X419" s="62"/>
    </row>
    <row r="420">
      <c r="A420" s="4"/>
      <c r="B420" s="14"/>
      <c r="C420" s="4"/>
      <c r="D420" s="14"/>
      <c r="E420" s="62"/>
      <c r="F420" s="14"/>
      <c r="G420" s="58"/>
      <c r="H420" s="58"/>
      <c r="I420" s="4"/>
      <c r="J420" s="63"/>
      <c r="K420" s="4"/>
      <c r="L420" s="58"/>
      <c r="M420" s="58"/>
      <c r="N420" s="4"/>
      <c r="O420" s="4"/>
      <c r="P420" s="4"/>
      <c r="Q420" s="4"/>
      <c r="R420" s="58"/>
      <c r="S420" s="58"/>
      <c r="T420" s="58"/>
      <c r="U420" s="14"/>
      <c r="V420" s="4"/>
      <c r="W420" s="62"/>
      <c r="X420" s="62"/>
    </row>
    <row r="421">
      <c r="A421" s="4"/>
      <c r="B421" s="14"/>
      <c r="C421" s="4"/>
      <c r="D421" s="14"/>
      <c r="E421" s="62"/>
      <c r="F421" s="14"/>
      <c r="G421" s="58"/>
      <c r="H421" s="58"/>
      <c r="I421" s="4"/>
      <c r="J421" s="63"/>
      <c r="K421" s="4"/>
      <c r="L421" s="58"/>
      <c r="M421" s="58"/>
      <c r="N421" s="4"/>
      <c r="O421" s="4"/>
      <c r="P421" s="4"/>
      <c r="Q421" s="4"/>
      <c r="R421" s="58"/>
      <c r="S421" s="58"/>
      <c r="T421" s="58"/>
      <c r="U421" s="14"/>
      <c r="V421" s="4"/>
      <c r="W421" s="62"/>
      <c r="X421" s="62"/>
    </row>
    <row r="422">
      <c r="A422" s="4"/>
      <c r="B422" s="14"/>
      <c r="C422" s="4"/>
      <c r="D422" s="14"/>
      <c r="E422" s="62"/>
      <c r="F422" s="14"/>
      <c r="G422" s="58"/>
      <c r="H422" s="58"/>
      <c r="I422" s="4"/>
      <c r="J422" s="63"/>
      <c r="K422" s="4"/>
      <c r="L422" s="58"/>
      <c r="M422" s="58"/>
      <c r="N422" s="4"/>
      <c r="O422" s="4"/>
      <c r="P422" s="4"/>
      <c r="Q422" s="4"/>
      <c r="R422" s="58"/>
      <c r="S422" s="58"/>
      <c r="T422" s="58"/>
      <c r="U422" s="14"/>
      <c r="V422" s="4"/>
      <c r="W422" s="62"/>
      <c r="X422" s="62"/>
    </row>
    <row r="423">
      <c r="A423" s="4"/>
      <c r="B423" s="14"/>
      <c r="C423" s="4"/>
      <c r="D423" s="14"/>
      <c r="E423" s="62"/>
      <c r="F423" s="14"/>
      <c r="G423" s="58"/>
      <c r="H423" s="58"/>
      <c r="I423" s="4"/>
      <c r="J423" s="63"/>
      <c r="K423" s="4"/>
      <c r="L423" s="58"/>
      <c r="M423" s="58"/>
      <c r="N423" s="4"/>
      <c r="O423" s="4"/>
      <c r="P423" s="4"/>
      <c r="Q423" s="4"/>
      <c r="R423" s="58"/>
      <c r="S423" s="58"/>
      <c r="T423" s="58"/>
      <c r="U423" s="14"/>
      <c r="V423" s="4"/>
      <c r="W423" s="62"/>
      <c r="X423" s="62"/>
    </row>
    <row r="424">
      <c r="A424" s="4"/>
      <c r="B424" s="14"/>
      <c r="C424" s="4"/>
      <c r="D424" s="14"/>
      <c r="E424" s="62"/>
      <c r="F424" s="14"/>
      <c r="G424" s="58"/>
      <c r="H424" s="58"/>
      <c r="I424" s="4"/>
      <c r="J424" s="63"/>
      <c r="K424" s="4"/>
      <c r="L424" s="58"/>
      <c r="M424" s="58"/>
      <c r="N424" s="4"/>
      <c r="O424" s="4"/>
      <c r="P424" s="4"/>
      <c r="Q424" s="4"/>
      <c r="R424" s="58"/>
      <c r="S424" s="58"/>
      <c r="T424" s="58"/>
      <c r="U424" s="14"/>
      <c r="V424" s="4"/>
      <c r="W424" s="62"/>
      <c r="X424" s="62"/>
    </row>
    <row r="425">
      <c r="A425" s="4"/>
      <c r="B425" s="14"/>
      <c r="C425" s="4"/>
      <c r="D425" s="14"/>
      <c r="E425" s="62"/>
      <c r="F425" s="14"/>
      <c r="G425" s="58"/>
      <c r="H425" s="58"/>
      <c r="I425" s="4"/>
      <c r="J425" s="63"/>
      <c r="K425" s="4"/>
      <c r="L425" s="58"/>
      <c r="M425" s="58"/>
      <c r="N425" s="4"/>
      <c r="O425" s="4"/>
      <c r="P425" s="4"/>
      <c r="Q425" s="4"/>
      <c r="R425" s="58"/>
      <c r="S425" s="58"/>
      <c r="T425" s="58"/>
      <c r="U425" s="14"/>
      <c r="V425" s="4"/>
      <c r="W425" s="62"/>
      <c r="X425" s="62"/>
    </row>
    <row r="426">
      <c r="A426" s="4"/>
      <c r="B426" s="14"/>
      <c r="C426" s="4"/>
      <c r="D426" s="14"/>
      <c r="E426" s="62"/>
      <c r="F426" s="14"/>
      <c r="G426" s="58"/>
      <c r="H426" s="58"/>
      <c r="I426" s="4"/>
      <c r="J426" s="63"/>
      <c r="K426" s="4"/>
      <c r="L426" s="58"/>
      <c r="M426" s="58"/>
      <c r="N426" s="4"/>
      <c r="O426" s="4"/>
      <c r="P426" s="4"/>
      <c r="Q426" s="4"/>
      <c r="R426" s="58"/>
      <c r="S426" s="58"/>
      <c r="T426" s="58"/>
      <c r="U426" s="14"/>
      <c r="V426" s="4"/>
      <c r="W426" s="62"/>
      <c r="X426" s="62"/>
    </row>
    <row r="427">
      <c r="A427" s="4"/>
      <c r="B427" s="14"/>
      <c r="C427" s="4"/>
      <c r="D427" s="14"/>
      <c r="E427" s="62"/>
      <c r="F427" s="14"/>
      <c r="G427" s="58"/>
      <c r="H427" s="58"/>
      <c r="I427" s="4"/>
      <c r="J427" s="63"/>
      <c r="K427" s="4"/>
      <c r="L427" s="58"/>
      <c r="M427" s="58"/>
      <c r="N427" s="4"/>
      <c r="O427" s="4"/>
      <c r="P427" s="4"/>
      <c r="Q427" s="4"/>
      <c r="R427" s="58"/>
      <c r="S427" s="58"/>
      <c r="T427" s="58"/>
      <c r="U427" s="14"/>
      <c r="V427" s="4"/>
      <c r="W427" s="62"/>
      <c r="X427" s="62"/>
    </row>
    <row r="428">
      <c r="A428" s="4"/>
      <c r="B428" s="14"/>
      <c r="C428" s="4"/>
      <c r="D428" s="14"/>
      <c r="E428" s="62"/>
      <c r="F428" s="14"/>
      <c r="G428" s="58"/>
      <c r="H428" s="58"/>
      <c r="I428" s="4"/>
      <c r="J428" s="63"/>
      <c r="K428" s="4"/>
      <c r="L428" s="58"/>
      <c r="M428" s="58"/>
      <c r="N428" s="4"/>
      <c r="O428" s="4"/>
      <c r="P428" s="4"/>
      <c r="Q428" s="4"/>
      <c r="R428" s="58"/>
      <c r="S428" s="58"/>
      <c r="T428" s="58"/>
      <c r="U428" s="14"/>
      <c r="V428" s="4"/>
      <c r="W428" s="62"/>
      <c r="X428" s="62"/>
    </row>
    <row r="429">
      <c r="A429" s="4"/>
      <c r="B429" s="14"/>
      <c r="C429" s="4"/>
      <c r="D429" s="14"/>
      <c r="E429" s="62"/>
      <c r="F429" s="14"/>
      <c r="G429" s="58"/>
      <c r="H429" s="58"/>
      <c r="I429" s="4"/>
      <c r="J429" s="63"/>
      <c r="K429" s="4"/>
      <c r="L429" s="58"/>
      <c r="M429" s="58"/>
      <c r="N429" s="4"/>
      <c r="O429" s="4"/>
      <c r="P429" s="4"/>
      <c r="Q429" s="4"/>
      <c r="R429" s="58"/>
      <c r="S429" s="58"/>
      <c r="T429" s="58"/>
      <c r="U429" s="14"/>
      <c r="V429" s="4"/>
      <c r="W429" s="62"/>
      <c r="X429" s="62"/>
    </row>
    <row r="430">
      <c r="A430" s="4"/>
      <c r="B430" s="14"/>
      <c r="C430" s="4"/>
      <c r="D430" s="14"/>
      <c r="E430" s="62"/>
      <c r="F430" s="14"/>
      <c r="G430" s="58"/>
      <c r="H430" s="58"/>
      <c r="I430" s="4"/>
      <c r="J430" s="63"/>
      <c r="K430" s="4"/>
      <c r="L430" s="58"/>
      <c r="M430" s="58"/>
      <c r="N430" s="4"/>
      <c r="O430" s="4"/>
      <c r="P430" s="4"/>
      <c r="Q430" s="4"/>
      <c r="R430" s="58"/>
      <c r="S430" s="58"/>
      <c r="T430" s="58"/>
      <c r="U430" s="14"/>
      <c r="V430" s="4"/>
      <c r="W430" s="62"/>
      <c r="X430" s="62"/>
    </row>
    <row r="431">
      <c r="A431" s="4"/>
      <c r="B431" s="14"/>
      <c r="C431" s="4"/>
      <c r="D431" s="14"/>
      <c r="E431" s="62"/>
      <c r="F431" s="14"/>
      <c r="G431" s="58"/>
      <c r="H431" s="58"/>
      <c r="I431" s="4"/>
      <c r="J431" s="63"/>
      <c r="K431" s="4"/>
      <c r="L431" s="58"/>
      <c r="M431" s="58"/>
      <c r="N431" s="4"/>
      <c r="O431" s="4"/>
      <c r="P431" s="4"/>
      <c r="Q431" s="4"/>
      <c r="R431" s="58"/>
      <c r="S431" s="58"/>
      <c r="T431" s="58"/>
      <c r="U431" s="14"/>
      <c r="V431" s="4"/>
      <c r="W431" s="62"/>
      <c r="X431" s="62"/>
    </row>
    <row r="432">
      <c r="A432" s="4"/>
      <c r="B432" s="14"/>
      <c r="C432" s="4"/>
      <c r="D432" s="14"/>
      <c r="E432" s="62"/>
      <c r="F432" s="14"/>
      <c r="G432" s="58"/>
      <c r="H432" s="58"/>
      <c r="I432" s="4"/>
      <c r="J432" s="63"/>
      <c r="K432" s="4"/>
      <c r="L432" s="58"/>
      <c r="M432" s="58"/>
      <c r="N432" s="4"/>
      <c r="O432" s="4"/>
      <c r="P432" s="4"/>
      <c r="Q432" s="4"/>
      <c r="R432" s="58"/>
      <c r="S432" s="58"/>
      <c r="T432" s="58"/>
      <c r="U432" s="14"/>
      <c r="V432" s="4"/>
      <c r="W432" s="62"/>
      <c r="X432" s="62"/>
    </row>
    <row r="433">
      <c r="A433" s="4"/>
      <c r="B433" s="14"/>
      <c r="C433" s="4"/>
      <c r="D433" s="14"/>
      <c r="E433" s="62"/>
      <c r="F433" s="14"/>
      <c r="G433" s="58"/>
      <c r="H433" s="58"/>
      <c r="I433" s="4"/>
      <c r="J433" s="63"/>
      <c r="K433" s="4"/>
      <c r="L433" s="58"/>
      <c r="M433" s="58"/>
      <c r="N433" s="4"/>
      <c r="O433" s="4"/>
      <c r="P433" s="4"/>
      <c r="Q433" s="4"/>
      <c r="R433" s="58"/>
      <c r="S433" s="58"/>
      <c r="T433" s="58"/>
      <c r="U433" s="14"/>
      <c r="V433" s="4"/>
      <c r="W433" s="62"/>
      <c r="X433" s="62"/>
    </row>
    <row r="434">
      <c r="A434" s="4"/>
      <c r="B434" s="14"/>
      <c r="C434" s="4"/>
      <c r="D434" s="14"/>
      <c r="E434" s="62"/>
      <c r="F434" s="14"/>
      <c r="G434" s="58"/>
      <c r="H434" s="58"/>
      <c r="I434" s="4"/>
      <c r="J434" s="63"/>
      <c r="K434" s="4"/>
      <c r="L434" s="58"/>
      <c r="M434" s="58"/>
      <c r="N434" s="4"/>
      <c r="O434" s="4"/>
      <c r="P434" s="4"/>
      <c r="Q434" s="4"/>
      <c r="R434" s="58"/>
      <c r="S434" s="58"/>
      <c r="T434" s="58"/>
      <c r="U434" s="14"/>
      <c r="V434" s="4"/>
      <c r="W434" s="62"/>
      <c r="X434" s="62"/>
    </row>
    <row r="435">
      <c r="A435" s="4"/>
      <c r="B435" s="14"/>
      <c r="C435" s="4"/>
      <c r="D435" s="14"/>
      <c r="E435" s="62"/>
      <c r="F435" s="14"/>
      <c r="G435" s="58"/>
      <c r="H435" s="58"/>
      <c r="I435" s="4"/>
      <c r="J435" s="63"/>
      <c r="K435" s="4"/>
      <c r="L435" s="58"/>
      <c r="M435" s="58"/>
      <c r="N435" s="4"/>
      <c r="O435" s="4"/>
      <c r="P435" s="4"/>
      <c r="Q435" s="4"/>
      <c r="R435" s="58"/>
      <c r="S435" s="58"/>
      <c r="T435" s="58"/>
      <c r="U435" s="14"/>
      <c r="V435" s="4"/>
      <c r="W435" s="62"/>
      <c r="X435" s="62"/>
    </row>
    <row r="436">
      <c r="A436" s="4"/>
      <c r="B436" s="14"/>
      <c r="C436" s="4"/>
      <c r="D436" s="14"/>
      <c r="E436" s="62"/>
      <c r="F436" s="14"/>
      <c r="G436" s="58"/>
      <c r="H436" s="58"/>
      <c r="I436" s="4"/>
      <c r="J436" s="63"/>
      <c r="K436" s="4"/>
      <c r="L436" s="58"/>
      <c r="M436" s="58"/>
      <c r="N436" s="4"/>
      <c r="O436" s="4"/>
      <c r="P436" s="4"/>
      <c r="Q436" s="4"/>
      <c r="R436" s="58"/>
      <c r="S436" s="58"/>
      <c r="T436" s="58"/>
      <c r="U436" s="14"/>
      <c r="V436" s="4"/>
      <c r="W436" s="62"/>
      <c r="X436" s="62"/>
    </row>
    <row r="437">
      <c r="A437" s="4"/>
      <c r="B437" s="14"/>
      <c r="C437" s="4"/>
      <c r="D437" s="14"/>
      <c r="E437" s="62"/>
      <c r="F437" s="14"/>
      <c r="G437" s="58"/>
      <c r="H437" s="58"/>
      <c r="I437" s="4"/>
      <c r="J437" s="63"/>
      <c r="K437" s="4"/>
      <c r="L437" s="58"/>
      <c r="M437" s="58"/>
      <c r="N437" s="4"/>
      <c r="O437" s="4"/>
      <c r="P437" s="4"/>
      <c r="Q437" s="4"/>
      <c r="R437" s="58"/>
      <c r="S437" s="58"/>
      <c r="T437" s="58"/>
      <c r="U437" s="14"/>
      <c r="V437" s="4"/>
      <c r="W437" s="62"/>
      <c r="X437" s="62"/>
    </row>
    <row r="438">
      <c r="A438" s="4"/>
      <c r="B438" s="14"/>
      <c r="C438" s="4"/>
      <c r="D438" s="14"/>
      <c r="E438" s="62"/>
      <c r="F438" s="14"/>
      <c r="G438" s="58"/>
      <c r="H438" s="58"/>
      <c r="I438" s="4"/>
      <c r="J438" s="63"/>
      <c r="K438" s="4"/>
      <c r="L438" s="58"/>
      <c r="M438" s="58"/>
      <c r="N438" s="4"/>
      <c r="O438" s="4"/>
      <c r="P438" s="4"/>
      <c r="Q438" s="4"/>
      <c r="R438" s="58"/>
      <c r="S438" s="58"/>
      <c r="T438" s="58"/>
      <c r="U438" s="14"/>
      <c r="V438" s="4"/>
      <c r="W438" s="62"/>
      <c r="X438" s="62"/>
    </row>
    <row r="439">
      <c r="A439" s="4"/>
      <c r="B439" s="14"/>
      <c r="C439" s="4"/>
      <c r="D439" s="14"/>
      <c r="E439" s="62"/>
      <c r="F439" s="14"/>
      <c r="G439" s="58"/>
      <c r="H439" s="58"/>
      <c r="I439" s="4"/>
      <c r="J439" s="63"/>
      <c r="K439" s="4"/>
      <c r="L439" s="58"/>
      <c r="M439" s="58"/>
      <c r="N439" s="4"/>
      <c r="O439" s="4"/>
      <c r="P439" s="4"/>
      <c r="Q439" s="4"/>
      <c r="R439" s="58"/>
      <c r="S439" s="58"/>
      <c r="T439" s="58"/>
      <c r="U439" s="14"/>
      <c r="V439" s="4"/>
      <c r="W439" s="62"/>
      <c r="X439" s="62"/>
    </row>
    <row r="440">
      <c r="A440" s="4"/>
      <c r="B440" s="14"/>
      <c r="C440" s="4"/>
      <c r="D440" s="14"/>
      <c r="E440" s="62"/>
      <c r="F440" s="14"/>
      <c r="G440" s="58"/>
      <c r="H440" s="58"/>
      <c r="I440" s="4"/>
      <c r="J440" s="63"/>
      <c r="K440" s="4"/>
      <c r="L440" s="58"/>
      <c r="M440" s="58"/>
      <c r="N440" s="4"/>
      <c r="O440" s="4"/>
      <c r="P440" s="4"/>
      <c r="Q440" s="4"/>
      <c r="R440" s="58"/>
      <c r="S440" s="58"/>
      <c r="T440" s="58"/>
      <c r="U440" s="14"/>
      <c r="V440" s="4"/>
      <c r="W440" s="62"/>
      <c r="X440" s="62"/>
    </row>
    <row r="441">
      <c r="A441" s="4"/>
      <c r="B441" s="14"/>
      <c r="C441" s="4"/>
      <c r="D441" s="14"/>
      <c r="E441" s="62"/>
      <c r="F441" s="14"/>
      <c r="G441" s="58"/>
      <c r="H441" s="58"/>
      <c r="I441" s="4"/>
      <c r="J441" s="63"/>
      <c r="K441" s="4"/>
      <c r="L441" s="58"/>
      <c r="M441" s="58"/>
      <c r="N441" s="4"/>
      <c r="O441" s="4"/>
      <c r="P441" s="4"/>
      <c r="Q441" s="4"/>
      <c r="R441" s="58"/>
      <c r="S441" s="58"/>
      <c r="T441" s="58"/>
      <c r="U441" s="14"/>
      <c r="V441" s="4"/>
      <c r="W441" s="62"/>
      <c r="X441" s="62"/>
    </row>
    <row r="442">
      <c r="A442" s="4"/>
      <c r="B442" s="14"/>
      <c r="C442" s="4"/>
      <c r="D442" s="14"/>
      <c r="E442" s="62"/>
      <c r="F442" s="14"/>
      <c r="G442" s="58"/>
      <c r="H442" s="58"/>
      <c r="I442" s="4"/>
      <c r="J442" s="63"/>
      <c r="K442" s="4"/>
      <c r="L442" s="58"/>
      <c r="M442" s="58"/>
      <c r="N442" s="4"/>
      <c r="O442" s="4"/>
      <c r="P442" s="4"/>
      <c r="Q442" s="4"/>
      <c r="R442" s="58"/>
      <c r="S442" s="58"/>
      <c r="T442" s="58"/>
      <c r="U442" s="14"/>
      <c r="V442" s="4"/>
      <c r="W442" s="62"/>
      <c r="X442" s="62"/>
    </row>
    <row r="443">
      <c r="A443" s="4"/>
      <c r="B443" s="14"/>
      <c r="C443" s="4"/>
      <c r="D443" s="14"/>
      <c r="E443" s="62"/>
      <c r="F443" s="14"/>
      <c r="G443" s="58"/>
      <c r="H443" s="58"/>
      <c r="I443" s="4"/>
      <c r="J443" s="63"/>
      <c r="K443" s="4"/>
      <c r="L443" s="58"/>
      <c r="M443" s="58"/>
      <c r="N443" s="4"/>
      <c r="O443" s="4"/>
      <c r="P443" s="4"/>
      <c r="Q443" s="4"/>
      <c r="R443" s="58"/>
      <c r="S443" s="58"/>
      <c r="T443" s="58"/>
      <c r="U443" s="14"/>
      <c r="V443" s="4"/>
      <c r="W443" s="62"/>
      <c r="X443" s="62"/>
    </row>
    <row r="444">
      <c r="A444" s="4"/>
      <c r="B444" s="14"/>
      <c r="C444" s="4"/>
      <c r="D444" s="14"/>
      <c r="E444" s="62"/>
      <c r="F444" s="14"/>
      <c r="G444" s="58"/>
      <c r="H444" s="58"/>
      <c r="I444" s="4"/>
      <c r="J444" s="63"/>
      <c r="K444" s="4"/>
      <c r="L444" s="58"/>
      <c r="M444" s="58"/>
      <c r="N444" s="4"/>
      <c r="O444" s="4"/>
      <c r="P444" s="4"/>
      <c r="Q444" s="4"/>
      <c r="R444" s="58"/>
      <c r="S444" s="58"/>
      <c r="T444" s="58"/>
      <c r="U444" s="14"/>
      <c r="V444" s="4"/>
      <c r="W444" s="62"/>
      <c r="X444" s="62"/>
    </row>
    <row r="445">
      <c r="A445" s="4"/>
      <c r="B445" s="14"/>
      <c r="C445" s="4"/>
      <c r="D445" s="14"/>
      <c r="E445" s="62"/>
      <c r="F445" s="14"/>
      <c r="G445" s="58"/>
      <c r="H445" s="58"/>
      <c r="I445" s="4"/>
      <c r="J445" s="63"/>
      <c r="K445" s="4"/>
      <c r="L445" s="58"/>
      <c r="M445" s="58"/>
      <c r="N445" s="4"/>
      <c r="O445" s="4"/>
      <c r="P445" s="4"/>
      <c r="Q445" s="4"/>
      <c r="R445" s="58"/>
      <c r="S445" s="58"/>
      <c r="T445" s="58"/>
      <c r="U445" s="14"/>
      <c r="V445" s="4"/>
      <c r="W445" s="62"/>
      <c r="X445" s="62"/>
    </row>
    <row r="446">
      <c r="A446" s="4"/>
      <c r="B446" s="14"/>
      <c r="C446" s="4"/>
      <c r="D446" s="14"/>
      <c r="E446" s="62"/>
      <c r="F446" s="14"/>
      <c r="G446" s="58"/>
      <c r="H446" s="58"/>
      <c r="I446" s="4"/>
      <c r="J446" s="63"/>
      <c r="K446" s="4"/>
      <c r="L446" s="58"/>
      <c r="M446" s="58"/>
      <c r="N446" s="4"/>
      <c r="O446" s="4"/>
      <c r="P446" s="4"/>
      <c r="Q446" s="4"/>
      <c r="R446" s="58"/>
      <c r="S446" s="58"/>
      <c r="T446" s="58"/>
      <c r="U446" s="14"/>
      <c r="V446" s="4"/>
      <c r="W446" s="62"/>
      <c r="X446" s="62"/>
    </row>
    <row r="447">
      <c r="A447" s="4"/>
      <c r="B447" s="14"/>
      <c r="C447" s="4"/>
      <c r="D447" s="14"/>
      <c r="E447" s="62"/>
      <c r="F447" s="14"/>
      <c r="G447" s="58"/>
      <c r="H447" s="58"/>
      <c r="I447" s="4"/>
      <c r="J447" s="63"/>
      <c r="K447" s="4"/>
      <c r="L447" s="58"/>
      <c r="M447" s="58"/>
      <c r="N447" s="4"/>
      <c r="O447" s="4"/>
      <c r="P447" s="4"/>
      <c r="Q447" s="4"/>
      <c r="R447" s="58"/>
      <c r="S447" s="58"/>
      <c r="T447" s="58"/>
      <c r="U447" s="14"/>
      <c r="V447" s="4"/>
      <c r="W447" s="62"/>
      <c r="X447" s="62"/>
    </row>
    <row r="448">
      <c r="A448" s="4"/>
      <c r="B448" s="14"/>
      <c r="C448" s="4"/>
      <c r="D448" s="14"/>
      <c r="E448" s="62"/>
      <c r="F448" s="14"/>
      <c r="G448" s="58"/>
      <c r="H448" s="58"/>
      <c r="I448" s="4"/>
      <c r="J448" s="63"/>
      <c r="K448" s="4"/>
      <c r="L448" s="58"/>
      <c r="M448" s="58"/>
      <c r="N448" s="4"/>
      <c r="O448" s="4"/>
      <c r="P448" s="4"/>
      <c r="Q448" s="4"/>
      <c r="R448" s="58"/>
      <c r="S448" s="58"/>
      <c r="T448" s="58"/>
      <c r="U448" s="14"/>
      <c r="V448" s="4"/>
      <c r="W448" s="62"/>
      <c r="X448" s="62"/>
    </row>
    <row r="449">
      <c r="A449" s="4"/>
      <c r="B449" s="14"/>
      <c r="C449" s="4"/>
      <c r="D449" s="14"/>
      <c r="E449" s="62"/>
      <c r="F449" s="14"/>
      <c r="G449" s="58"/>
      <c r="H449" s="58"/>
      <c r="I449" s="4"/>
      <c r="J449" s="63"/>
      <c r="K449" s="4"/>
      <c r="L449" s="58"/>
      <c r="M449" s="58"/>
      <c r="N449" s="4"/>
      <c r="O449" s="4"/>
      <c r="P449" s="4"/>
      <c r="Q449" s="4"/>
      <c r="R449" s="58"/>
      <c r="S449" s="58"/>
      <c r="T449" s="58"/>
      <c r="U449" s="14"/>
      <c r="V449" s="4"/>
      <c r="W449" s="62"/>
      <c r="X449" s="62"/>
    </row>
    <row r="450">
      <c r="A450" s="4"/>
      <c r="B450" s="14"/>
      <c r="C450" s="4"/>
      <c r="D450" s="14"/>
      <c r="E450" s="62"/>
      <c r="F450" s="14"/>
      <c r="G450" s="58"/>
      <c r="H450" s="58"/>
      <c r="I450" s="4"/>
      <c r="J450" s="63"/>
      <c r="K450" s="4"/>
      <c r="L450" s="58"/>
      <c r="M450" s="58"/>
      <c r="N450" s="4"/>
      <c r="O450" s="4"/>
      <c r="P450" s="4"/>
      <c r="Q450" s="4"/>
      <c r="R450" s="58"/>
      <c r="S450" s="58"/>
      <c r="T450" s="58"/>
      <c r="U450" s="14"/>
      <c r="V450" s="4"/>
      <c r="W450" s="62"/>
      <c r="X450" s="62"/>
    </row>
    <row r="451">
      <c r="A451" s="4"/>
      <c r="B451" s="14"/>
      <c r="C451" s="4"/>
      <c r="D451" s="14"/>
      <c r="E451" s="62"/>
      <c r="F451" s="14"/>
      <c r="G451" s="58"/>
      <c r="H451" s="58"/>
      <c r="I451" s="4"/>
      <c r="J451" s="63"/>
      <c r="K451" s="4"/>
      <c r="L451" s="58"/>
      <c r="M451" s="58"/>
      <c r="N451" s="4"/>
      <c r="O451" s="4"/>
      <c r="P451" s="4"/>
      <c r="Q451" s="4"/>
      <c r="R451" s="58"/>
      <c r="S451" s="58"/>
      <c r="T451" s="58"/>
      <c r="U451" s="14"/>
      <c r="V451" s="4"/>
      <c r="W451" s="62"/>
      <c r="X451" s="62"/>
    </row>
    <row r="452">
      <c r="A452" s="4"/>
      <c r="B452" s="14"/>
      <c r="C452" s="4"/>
      <c r="D452" s="14"/>
      <c r="E452" s="62"/>
      <c r="F452" s="14"/>
      <c r="G452" s="58"/>
      <c r="H452" s="58"/>
      <c r="I452" s="4"/>
      <c r="J452" s="63"/>
      <c r="K452" s="4"/>
      <c r="L452" s="58"/>
      <c r="M452" s="58"/>
      <c r="N452" s="4"/>
      <c r="O452" s="4"/>
      <c r="P452" s="4"/>
      <c r="Q452" s="4"/>
      <c r="R452" s="58"/>
      <c r="S452" s="58"/>
      <c r="T452" s="58"/>
      <c r="U452" s="14"/>
      <c r="V452" s="4"/>
      <c r="W452" s="62"/>
      <c r="X452" s="62"/>
    </row>
    <row r="453">
      <c r="A453" s="4"/>
      <c r="B453" s="14"/>
      <c r="C453" s="4"/>
      <c r="D453" s="14"/>
      <c r="E453" s="62"/>
      <c r="F453" s="14"/>
      <c r="G453" s="58"/>
      <c r="H453" s="58"/>
      <c r="I453" s="4"/>
      <c r="J453" s="63"/>
      <c r="K453" s="4"/>
      <c r="L453" s="58"/>
      <c r="M453" s="58"/>
      <c r="N453" s="4"/>
      <c r="O453" s="4"/>
      <c r="P453" s="4"/>
      <c r="Q453" s="4"/>
      <c r="R453" s="58"/>
      <c r="S453" s="58"/>
      <c r="T453" s="58"/>
      <c r="U453" s="14"/>
      <c r="V453" s="4"/>
      <c r="W453" s="62"/>
      <c r="X453" s="62"/>
    </row>
    <row r="454">
      <c r="A454" s="4"/>
      <c r="B454" s="14"/>
      <c r="C454" s="4"/>
      <c r="D454" s="14"/>
      <c r="E454" s="62"/>
      <c r="F454" s="14"/>
      <c r="G454" s="58"/>
      <c r="H454" s="58"/>
      <c r="I454" s="4"/>
      <c r="J454" s="63"/>
      <c r="K454" s="4"/>
      <c r="L454" s="58"/>
      <c r="M454" s="58"/>
      <c r="N454" s="4"/>
      <c r="O454" s="4"/>
      <c r="P454" s="4"/>
      <c r="Q454" s="4"/>
      <c r="R454" s="58"/>
      <c r="S454" s="58"/>
      <c r="T454" s="58"/>
      <c r="U454" s="14"/>
      <c r="V454" s="4"/>
      <c r="W454" s="62"/>
      <c r="X454" s="62"/>
    </row>
    <row r="455">
      <c r="A455" s="4"/>
      <c r="B455" s="14"/>
      <c r="C455" s="4"/>
      <c r="D455" s="14"/>
      <c r="E455" s="62"/>
      <c r="F455" s="14"/>
      <c r="G455" s="58"/>
      <c r="H455" s="58"/>
      <c r="I455" s="4"/>
      <c r="J455" s="63"/>
      <c r="K455" s="4"/>
      <c r="L455" s="58"/>
      <c r="M455" s="58"/>
      <c r="N455" s="4"/>
      <c r="O455" s="4"/>
      <c r="P455" s="4"/>
      <c r="Q455" s="4"/>
      <c r="R455" s="58"/>
      <c r="S455" s="58"/>
      <c r="T455" s="58"/>
      <c r="U455" s="14"/>
      <c r="V455" s="4"/>
      <c r="W455" s="62"/>
      <c r="X455" s="62"/>
    </row>
    <row r="456">
      <c r="A456" s="4"/>
      <c r="B456" s="14"/>
      <c r="C456" s="4"/>
      <c r="D456" s="14"/>
      <c r="E456" s="62"/>
      <c r="F456" s="14"/>
      <c r="G456" s="58"/>
      <c r="H456" s="58"/>
      <c r="I456" s="4"/>
      <c r="J456" s="63"/>
      <c r="K456" s="4"/>
      <c r="L456" s="58"/>
      <c r="M456" s="58"/>
      <c r="N456" s="4"/>
      <c r="O456" s="4"/>
      <c r="P456" s="4"/>
      <c r="Q456" s="4"/>
      <c r="R456" s="58"/>
      <c r="S456" s="58"/>
      <c r="T456" s="58"/>
      <c r="U456" s="14"/>
      <c r="V456" s="4"/>
      <c r="W456" s="62"/>
      <c r="X456" s="62"/>
    </row>
    <row r="457">
      <c r="A457" s="4"/>
      <c r="B457" s="14"/>
      <c r="C457" s="4"/>
      <c r="D457" s="14"/>
      <c r="E457" s="62"/>
      <c r="F457" s="14"/>
      <c r="G457" s="58"/>
      <c r="H457" s="58"/>
      <c r="I457" s="4"/>
      <c r="J457" s="63"/>
      <c r="K457" s="4"/>
      <c r="L457" s="58"/>
      <c r="M457" s="58"/>
      <c r="N457" s="4"/>
      <c r="O457" s="4"/>
      <c r="P457" s="4"/>
      <c r="Q457" s="4"/>
      <c r="R457" s="58"/>
      <c r="S457" s="58"/>
      <c r="T457" s="58"/>
      <c r="U457" s="14"/>
      <c r="V457" s="4"/>
      <c r="W457" s="62"/>
      <c r="X457" s="62"/>
    </row>
    <row r="458">
      <c r="A458" s="4"/>
      <c r="B458" s="14"/>
      <c r="C458" s="4"/>
      <c r="D458" s="14"/>
      <c r="E458" s="62"/>
      <c r="F458" s="14"/>
      <c r="G458" s="58"/>
      <c r="H458" s="58"/>
      <c r="I458" s="4"/>
      <c r="J458" s="63"/>
      <c r="K458" s="4"/>
      <c r="L458" s="58"/>
      <c r="M458" s="58"/>
      <c r="N458" s="4"/>
      <c r="O458" s="4"/>
      <c r="P458" s="4"/>
      <c r="Q458" s="4"/>
      <c r="R458" s="58"/>
      <c r="S458" s="58"/>
      <c r="T458" s="58"/>
      <c r="U458" s="14"/>
      <c r="V458" s="4"/>
      <c r="W458" s="62"/>
      <c r="X458" s="62"/>
    </row>
    <row r="459">
      <c r="A459" s="4"/>
      <c r="B459" s="14"/>
      <c r="C459" s="4"/>
      <c r="D459" s="14"/>
      <c r="E459" s="62"/>
      <c r="F459" s="14"/>
      <c r="G459" s="58"/>
      <c r="H459" s="58"/>
      <c r="I459" s="4"/>
      <c r="J459" s="63"/>
      <c r="K459" s="4"/>
      <c r="L459" s="58"/>
      <c r="M459" s="58"/>
      <c r="N459" s="4"/>
      <c r="O459" s="4"/>
      <c r="P459" s="4"/>
      <c r="Q459" s="4"/>
      <c r="R459" s="58"/>
      <c r="S459" s="58"/>
      <c r="T459" s="58"/>
      <c r="U459" s="14"/>
      <c r="V459" s="4"/>
      <c r="W459" s="62"/>
      <c r="X459" s="62"/>
    </row>
    <row r="460">
      <c r="A460" s="4"/>
      <c r="B460" s="14"/>
      <c r="C460" s="4"/>
      <c r="D460" s="14"/>
      <c r="E460" s="62"/>
      <c r="F460" s="14"/>
      <c r="G460" s="58"/>
      <c r="H460" s="58"/>
      <c r="I460" s="4"/>
      <c r="J460" s="63"/>
      <c r="K460" s="4"/>
      <c r="L460" s="58"/>
      <c r="M460" s="58"/>
      <c r="N460" s="4"/>
      <c r="O460" s="4"/>
      <c r="P460" s="4"/>
      <c r="Q460" s="4"/>
      <c r="R460" s="58"/>
      <c r="S460" s="58"/>
      <c r="T460" s="58"/>
      <c r="U460" s="14"/>
      <c r="V460" s="4"/>
      <c r="W460" s="62"/>
      <c r="X460" s="62"/>
    </row>
    <row r="461">
      <c r="A461" s="4"/>
      <c r="B461" s="14"/>
      <c r="C461" s="4"/>
      <c r="D461" s="14"/>
      <c r="E461" s="62"/>
      <c r="F461" s="14"/>
      <c r="G461" s="58"/>
      <c r="H461" s="58"/>
      <c r="I461" s="4"/>
      <c r="J461" s="63"/>
      <c r="K461" s="4"/>
      <c r="L461" s="58"/>
      <c r="M461" s="58"/>
      <c r="N461" s="4"/>
      <c r="O461" s="4"/>
      <c r="P461" s="4"/>
      <c r="Q461" s="4"/>
      <c r="R461" s="58"/>
      <c r="S461" s="58"/>
      <c r="T461" s="58"/>
      <c r="U461" s="14"/>
      <c r="V461" s="4"/>
      <c r="W461" s="62"/>
      <c r="X461" s="62"/>
    </row>
    <row r="462">
      <c r="A462" s="4"/>
      <c r="B462" s="14"/>
      <c r="C462" s="4"/>
      <c r="D462" s="14"/>
      <c r="E462" s="62"/>
      <c r="F462" s="14"/>
      <c r="G462" s="58"/>
      <c r="H462" s="58"/>
      <c r="I462" s="4"/>
      <c r="J462" s="63"/>
      <c r="K462" s="4"/>
      <c r="L462" s="58"/>
      <c r="M462" s="58"/>
      <c r="N462" s="4"/>
      <c r="O462" s="4"/>
      <c r="P462" s="4"/>
      <c r="Q462" s="4"/>
      <c r="R462" s="58"/>
      <c r="S462" s="58"/>
      <c r="T462" s="58"/>
      <c r="U462" s="14"/>
      <c r="V462" s="4"/>
      <c r="W462" s="62"/>
      <c r="X462" s="62"/>
    </row>
    <row r="463">
      <c r="A463" s="4"/>
      <c r="B463" s="14"/>
      <c r="C463" s="4"/>
      <c r="D463" s="14"/>
      <c r="E463" s="62"/>
      <c r="F463" s="14"/>
      <c r="G463" s="58"/>
      <c r="H463" s="58"/>
      <c r="I463" s="4"/>
      <c r="J463" s="63"/>
      <c r="K463" s="4"/>
      <c r="L463" s="58"/>
      <c r="M463" s="58"/>
      <c r="N463" s="4"/>
      <c r="O463" s="4"/>
      <c r="P463" s="4"/>
      <c r="Q463" s="4"/>
      <c r="R463" s="58"/>
      <c r="S463" s="58"/>
      <c r="T463" s="58"/>
      <c r="U463" s="14"/>
      <c r="V463" s="4"/>
      <c r="W463" s="62"/>
      <c r="X463" s="62"/>
    </row>
    <row r="464">
      <c r="A464" s="4"/>
      <c r="B464" s="14"/>
      <c r="C464" s="4"/>
      <c r="D464" s="14"/>
      <c r="E464" s="62"/>
      <c r="F464" s="14"/>
      <c r="G464" s="58"/>
      <c r="H464" s="58"/>
      <c r="I464" s="4"/>
      <c r="J464" s="63"/>
      <c r="K464" s="4"/>
      <c r="L464" s="58"/>
      <c r="M464" s="58"/>
      <c r="N464" s="4"/>
      <c r="O464" s="4"/>
      <c r="P464" s="4"/>
      <c r="Q464" s="4"/>
      <c r="R464" s="58"/>
      <c r="S464" s="58"/>
      <c r="T464" s="58"/>
      <c r="U464" s="14"/>
      <c r="V464" s="4"/>
      <c r="W464" s="62"/>
      <c r="X464" s="62"/>
    </row>
    <row r="465">
      <c r="A465" s="4"/>
      <c r="B465" s="14"/>
      <c r="C465" s="4"/>
      <c r="D465" s="14"/>
      <c r="E465" s="62"/>
      <c r="F465" s="14"/>
      <c r="G465" s="58"/>
      <c r="H465" s="58"/>
      <c r="I465" s="4"/>
      <c r="J465" s="63"/>
      <c r="K465" s="4"/>
      <c r="L465" s="58"/>
      <c r="M465" s="58"/>
      <c r="N465" s="4"/>
      <c r="O465" s="4"/>
      <c r="P465" s="4"/>
      <c r="Q465" s="4"/>
      <c r="R465" s="58"/>
      <c r="S465" s="58"/>
      <c r="T465" s="58"/>
      <c r="U465" s="14"/>
      <c r="V465" s="4"/>
      <c r="W465" s="62"/>
      <c r="X465" s="62"/>
    </row>
    <row r="466">
      <c r="A466" s="4"/>
      <c r="B466" s="14"/>
      <c r="C466" s="4"/>
      <c r="D466" s="14"/>
      <c r="E466" s="62"/>
      <c r="F466" s="14"/>
      <c r="G466" s="58"/>
      <c r="H466" s="58"/>
      <c r="I466" s="4"/>
      <c r="J466" s="63"/>
      <c r="K466" s="4"/>
      <c r="L466" s="58"/>
      <c r="M466" s="58"/>
      <c r="N466" s="4"/>
      <c r="O466" s="4"/>
      <c r="P466" s="4"/>
      <c r="Q466" s="4"/>
      <c r="R466" s="58"/>
      <c r="S466" s="58"/>
      <c r="T466" s="58"/>
      <c r="U466" s="14"/>
      <c r="V466" s="4"/>
      <c r="W466" s="62"/>
      <c r="X466" s="62"/>
    </row>
    <row r="467">
      <c r="A467" s="4"/>
      <c r="B467" s="14"/>
      <c r="C467" s="4"/>
      <c r="D467" s="14"/>
      <c r="E467" s="62"/>
      <c r="F467" s="14"/>
      <c r="G467" s="58"/>
      <c r="H467" s="58"/>
      <c r="I467" s="4"/>
      <c r="J467" s="63"/>
      <c r="K467" s="4"/>
      <c r="L467" s="58"/>
      <c r="M467" s="58"/>
      <c r="N467" s="4"/>
      <c r="O467" s="4"/>
      <c r="P467" s="4"/>
      <c r="Q467" s="4"/>
      <c r="R467" s="58"/>
      <c r="S467" s="58"/>
      <c r="T467" s="58"/>
      <c r="U467" s="14"/>
      <c r="V467" s="4"/>
      <c r="W467" s="62"/>
      <c r="X467" s="62"/>
    </row>
    <row r="468">
      <c r="A468" s="4"/>
      <c r="B468" s="14"/>
      <c r="C468" s="4"/>
      <c r="D468" s="14"/>
      <c r="E468" s="62"/>
      <c r="F468" s="14"/>
      <c r="G468" s="58"/>
      <c r="H468" s="58"/>
      <c r="I468" s="4"/>
      <c r="J468" s="63"/>
      <c r="K468" s="4"/>
      <c r="L468" s="58"/>
      <c r="M468" s="58"/>
      <c r="N468" s="4"/>
      <c r="O468" s="4"/>
      <c r="P468" s="4"/>
      <c r="Q468" s="4"/>
      <c r="R468" s="58"/>
      <c r="S468" s="58"/>
      <c r="T468" s="58"/>
      <c r="U468" s="14"/>
      <c r="V468" s="4"/>
      <c r="W468" s="62"/>
      <c r="X468" s="62"/>
    </row>
    <row r="469">
      <c r="A469" s="4"/>
      <c r="B469" s="14"/>
      <c r="C469" s="4"/>
      <c r="D469" s="14"/>
      <c r="E469" s="62"/>
      <c r="F469" s="14"/>
      <c r="G469" s="58"/>
      <c r="H469" s="58"/>
      <c r="I469" s="4"/>
      <c r="J469" s="63"/>
      <c r="K469" s="4"/>
      <c r="L469" s="58"/>
      <c r="M469" s="58"/>
      <c r="N469" s="4"/>
      <c r="O469" s="4"/>
      <c r="P469" s="4"/>
      <c r="Q469" s="4"/>
      <c r="R469" s="58"/>
      <c r="S469" s="58"/>
      <c r="T469" s="58"/>
      <c r="U469" s="14"/>
      <c r="V469" s="4"/>
      <c r="W469" s="62"/>
      <c r="X469" s="62"/>
    </row>
    <row r="470">
      <c r="A470" s="4"/>
      <c r="B470" s="14"/>
      <c r="C470" s="4"/>
      <c r="D470" s="14"/>
      <c r="E470" s="62"/>
      <c r="F470" s="14"/>
      <c r="G470" s="58"/>
      <c r="H470" s="58"/>
      <c r="I470" s="4"/>
      <c r="J470" s="63"/>
      <c r="K470" s="4"/>
      <c r="L470" s="58"/>
      <c r="M470" s="58"/>
      <c r="N470" s="4"/>
      <c r="O470" s="4"/>
      <c r="P470" s="4"/>
      <c r="Q470" s="4"/>
      <c r="R470" s="58"/>
      <c r="S470" s="58"/>
      <c r="T470" s="58"/>
      <c r="U470" s="14"/>
      <c r="V470" s="4"/>
      <c r="W470" s="62"/>
      <c r="X470" s="62"/>
    </row>
  </sheetData>
  <mergeCells count="1">
    <mergeCell ref="A1:C1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Paschalis Papas</cp:lastModifiedBy>
  <dcterms:modified xsi:type="dcterms:W3CDTF">2018-06-07T14:50:09Z</dcterms:modified>
</cp:coreProperties>
</file>