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/>
</workbook>
</file>

<file path=xl/calcChain.xml><?xml version="1.0" encoding="utf-8"?>
<calcChain xmlns="http://schemas.openxmlformats.org/spreadsheetml/2006/main">
  <c i="1" r="AF74"/>
  <c r="V74"/>
  <c r="U74"/>
  <c r="AF73"/>
  <c r="AF72"/>
  <c r="AF71"/>
  <c r="AF70"/>
  <c r="AF69"/>
  <c r="AF68"/>
  <c r="AF67"/>
  <c r="AF66"/>
  <c r="AF65"/>
  <c r="AF64"/>
  <c r="AF63"/>
  <c r="AF62"/>
  <c r="AF61"/>
  <c r="AF60"/>
  <c r="AF59"/>
  <c r="AF58"/>
  <c r="AF57"/>
  <c r="AF56"/>
  <c r="AF55"/>
  <c r="AF54"/>
  <c r="AF53"/>
  <c r="AF52"/>
  <c r="AF51"/>
  <c r="AF50"/>
  <c r="AF49"/>
  <c r="AF48"/>
  <c r="AF47"/>
  <c r="AF46"/>
  <c r="AF45"/>
  <c r="AF44"/>
  <c r="AF43"/>
  <c r="AF42"/>
  <c r="AF41"/>
  <c r="AF40"/>
  <c r="AF39"/>
  <c r="AF38"/>
  <c r="AF37"/>
  <c r="AF36"/>
  <c r="AF35"/>
  <c r="AF34"/>
  <c r="AF33"/>
  <c r="AF32"/>
  <c r="AF31"/>
  <c r="AF30"/>
  <c r="AF29"/>
  <c r="AF28"/>
  <c r="AF27"/>
  <c r="AF26"/>
  <c r="AF25"/>
  <c r="AF24"/>
  <c r="AF23"/>
  <c r="AF22"/>
  <c r="AF21"/>
  <c r="AF20"/>
  <c r="AF19"/>
  <c r="AF18"/>
  <c r="AF17"/>
  <c r="AF16"/>
  <c r="AF15"/>
  <c r="AF14"/>
  <c r="AF13"/>
  <c r="AF12"/>
  <c r="AF11"/>
  <c r="AF10"/>
  <c r="AF9"/>
  <c r="AF8"/>
  <c r="AF7"/>
  <c r="AF6"/>
  <c r="AF5"/>
  <c r="AF4"/>
  <c r="AF3"/>
  <c r="AE73"/>
  <c r="AE72"/>
  <c r="AE71"/>
  <c r="AE70"/>
  <c r="AE69"/>
  <c r="AE68"/>
  <c r="AE67"/>
  <c r="AE66"/>
  <c r="AE65"/>
  <c r="AE64"/>
  <c r="AE63"/>
  <c r="AE62"/>
  <c r="AE61"/>
  <c r="AE60"/>
  <c r="AE59"/>
  <c r="AE58"/>
  <c r="AE57"/>
  <c r="AE56"/>
  <c r="AE55"/>
  <c r="AE54"/>
  <c r="AE53"/>
  <c r="AE52"/>
  <c r="AE51"/>
  <c r="AE50"/>
  <c r="AE49"/>
  <c r="AE48"/>
  <c r="AE47"/>
  <c r="AE46"/>
  <c r="AE45"/>
  <c r="AE44"/>
  <c r="AE43"/>
  <c r="AE42"/>
  <c r="AE41"/>
  <c r="AE40"/>
  <c r="AE39"/>
  <c r="AE38"/>
  <c r="AE37"/>
  <c r="AE36"/>
  <c r="AE35"/>
  <c r="AE34"/>
  <c r="AE3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6"/>
  <c r="AE5"/>
  <c r="AE4"/>
  <c r="AE3"/>
  <c r="AD73"/>
  <c r="AD72"/>
  <c r="AD71"/>
  <c r="AD70"/>
  <c r="AD69"/>
  <c r="AD68"/>
  <c r="AD67"/>
  <c r="AD66"/>
  <c r="AD65"/>
  <c r="AD64"/>
  <c r="AD63"/>
  <c r="AD62"/>
  <c r="AD61"/>
  <c r="AD60"/>
  <c r="AD59"/>
  <c r="AD58"/>
  <c r="AD57"/>
  <c r="AD56"/>
  <c r="AD55"/>
  <c r="AD54"/>
  <c r="AD53"/>
  <c r="AD52"/>
  <c r="AD51"/>
  <c r="AD50"/>
  <c r="AD49"/>
  <c r="AD48"/>
  <c r="AD47"/>
  <c r="AD46"/>
  <c r="AD45"/>
  <c r="AD44"/>
  <c r="AD43"/>
  <c r="AD42"/>
  <c r="AD41"/>
  <c r="AD40"/>
  <c r="AD39"/>
  <c r="AD38"/>
  <c r="AD37"/>
  <c r="AD36"/>
  <c r="AD35"/>
  <c r="AD34"/>
  <c r="AD33"/>
  <c r="AD32"/>
  <c r="AD31"/>
  <c r="AD30"/>
  <c r="AD29"/>
  <c r="AD28"/>
  <c r="AD27"/>
  <c r="AD26"/>
  <c r="AD25"/>
  <c r="AD24"/>
  <c r="AD23"/>
  <c r="AD22"/>
  <c r="AD21"/>
  <c r="AD20"/>
  <c r="AD19"/>
  <c r="AD18"/>
  <c r="AD17"/>
  <c r="AD16"/>
  <c r="AD15"/>
  <c r="AD14"/>
  <c r="AD13"/>
  <c r="AD12"/>
  <c r="AD11"/>
  <c r="AD10"/>
  <c r="AD9"/>
  <c r="AD8"/>
  <c r="AD7"/>
  <c r="AD6"/>
  <c r="AD5"/>
  <c r="AD4"/>
  <c r="AD3"/>
  <c r="V73"/>
  <c r="V72"/>
  <c r="V71"/>
  <c r="V70"/>
  <c r="V69"/>
  <c r="V68"/>
  <c r="V67"/>
  <c r="V66"/>
  <c r="V65"/>
  <c r="V64"/>
  <c r="V63"/>
  <c r="V62"/>
  <c r="V61"/>
  <c r="V60"/>
  <c r="V59"/>
  <c r="V58"/>
  <c r="V57"/>
  <c r="V56"/>
  <c r="V55"/>
  <c r="V54"/>
  <c r="V53"/>
  <c r="V52"/>
  <c r="V51"/>
  <c r="V50"/>
  <c r="V49"/>
  <c r="V48"/>
  <c r="V47"/>
  <c r="V46"/>
  <c r="V45"/>
  <c r="V44"/>
  <c r="V43"/>
  <c r="V42"/>
  <c r="V41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V3"/>
  <c r="U73"/>
  <c r="U72"/>
  <c r="U71"/>
  <c r="U70"/>
  <c r="U69"/>
  <c r="U68"/>
  <c r="U67"/>
  <c r="U66"/>
  <c r="U65"/>
  <c r="U64"/>
  <c r="U63"/>
  <c r="U62"/>
  <c r="U61"/>
  <c r="U60"/>
  <c r="U59"/>
  <c r="U58"/>
  <c r="U57"/>
  <c r="U56"/>
  <c r="U55"/>
  <c r="U54"/>
  <c r="U53"/>
  <c r="U52"/>
  <c r="U51"/>
  <c r="U50"/>
  <c r="U49"/>
  <c r="U48"/>
  <c r="U47"/>
  <c r="U46"/>
  <c r="U45"/>
  <c r="U44"/>
  <c r="U43"/>
  <c r="U42"/>
  <c r="U41"/>
  <c r="U40"/>
  <c r="U39"/>
  <c r="U38"/>
  <c r="U37"/>
  <c r="U36"/>
  <c r="U35"/>
  <c r="U34"/>
  <c r="U33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T6"/>
  <c r="T5"/>
  <c r="T4"/>
  <c r="T3"/>
  <c r="S73"/>
  <c r="S72"/>
  <c r="S71"/>
  <c r="S70"/>
  <c r="S69"/>
  <c r="S68"/>
  <c r="S67"/>
  <c r="S66"/>
  <c r="S65"/>
  <c r="S64"/>
  <c r="S63"/>
  <c r="S62"/>
  <c r="S61"/>
  <c r="S60"/>
  <c r="S59"/>
  <c r="S58"/>
  <c r="S57"/>
  <c r="S56"/>
  <c r="S55"/>
  <c r="S54"/>
  <c r="S53"/>
  <c r="S52"/>
  <c r="S51"/>
  <c r="S50"/>
  <c r="S49"/>
  <c r="S48"/>
  <c r="S47"/>
  <c r="S46"/>
  <c r="S45"/>
  <c r="S44"/>
  <c r="S43"/>
  <c r="S42"/>
  <c r="S41"/>
  <c r="S40"/>
  <c r="S39"/>
  <c r="S38"/>
  <c r="S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5"/>
  <c r="S4"/>
  <c r="S3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Q73"/>
  <c r="Q72"/>
  <c r="Q71"/>
  <c r="Q70"/>
  <c r="Q69"/>
  <c r="Q68"/>
  <c r="Q67"/>
  <c r="Q66"/>
  <c r="Q65"/>
  <c r="Q64"/>
  <c r="Q63"/>
  <c r="Q62"/>
  <c r="Q61"/>
  <c r="Q60"/>
  <c r="Q59"/>
  <c r="Q58"/>
  <c r="Q57"/>
  <c r="Q56"/>
  <c r="Q55"/>
  <c r="Q54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</calcChain>
</file>

<file path=xl/sharedStrings.xml><?xml version="1.0" encoding="utf-8"?>
<sst xmlns="http://schemas.openxmlformats.org/spreadsheetml/2006/main">
  <si>
    <t>IDW-OCBS DAILY REVALUATION Difference on:</t>
  </si>
  <si>
    <t>Next Working Date</t>
  </si>
  <si>
    <t>Contract Nr</t>
  </si>
  <si>
    <t>Client No</t>
  </si>
  <si>
    <t>Client Name</t>
  </si>
  <si>
    <t>Trade Date</t>
  </si>
  <si>
    <t>Value Date</t>
  </si>
  <si>
    <t>Maturity Date</t>
  </si>
  <si>
    <t>Buy CCY</t>
  </si>
  <si>
    <t>Buy Amount</t>
  </si>
  <si>
    <t>Sell CCY</t>
  </si>
  <si>
    <t>Sell Amount</t>
  </si>
  <si>
    <t>PL_EUR</t>
  </si>
  <si>
    <t>PL_in EUR_Equ</t>
  </si>
  <si>
    <t>Spot Buy Rate</t>
  </si>
  <si>
    <t>Spot Sell Rate</t>
  </si>
  <si>
    <t>Trade Buy Rate</t>
  </si>
  <si>
    <t>Trade Sell Rate</t>
  </si>
  <si>
    <t>Trade Date Buy Sell Amount</t>
  </si>
  <si>
    <t>Amortization To Risk Date</t>
  </si>
  <si>
    <t>Buy2Buy1Amount</t>
  </si>
  <si>
    <t>Sell2Sell1Amount</t>
  </si>
  <si>
    <t>IDW_Amount</t>
  </si>
  <si>
    <t>IDW Amount Difference (Standard Method)</t>
  </si>
  <si>
    <t>Deal Status</t>
  </si>
  <si>
    <t>Own Deal</t>
  </si>
  <si>
    <t>BUY CUR (Near Leg)</t>
  </si>
  <si>
    <t>BUY AMOUNT (Near Leg)</t>
  </si>
  <si>
    <t>SELL CUR (Near Leg)</t>
  </si>
  <si>
    <t>SELL AMOUNT (Near Leg)</t>
  </si>
  <si>
    <t>END DATE (Near Leg)</t>
  </si>
  <si>
    <t>Days Count (End Date - Next Working Date)</t>
  </si>
  <si>
    <t>Days Count( End Date Near Leg - Maturity Date)</t>
  </si>
  <si>
    <t>IDW Amount Difference (Internal Method)</t>
  </si>
  <si>
    <t>3012380</t>
  </si>
  <si>
    <t>960891000003465116</t>
  </si>
  <si>
    <t>CHINA CONSTRUCTION BANK CORP. LONDON BRANCH</t>
  </si>
  <si>
    <t>USD</t>
  </si>
  <si>
    <t>EUR</t>
  </si>
  <si>
    <t>U</t>
  </si>
  <si>
    <t>Y</t>
  </si>
  <si>
    <t>3012507</t>
  </si>
  <si>
    <t>597850494021584597</t>
  </si>
  <si>
    <t>BNP PARIBAS PARIS</t>
  </si>
  <si>
    <t>3012505</t>
  </si>
  <si>
    <t>754891000003464585</t>
  </si>
  <si>
    <t>CREDIT AGRICOLE CIB HO</t>
  </si>
  <si>
    <t>3012477</t>
  </si>
  <si>
    <t>718891000003464857</t>
  </si>
  <si>
    <t>RABOBANK INTERN.UTRECHT BR.</t>
  </si>
  <si>
    <t>3012487</t>
  </si>
  <si>
    <t>3012433</t>
  </si>
  <si>
    <t>3012531</t>
  </si>
  <si>
    <t>3012497</t>
  </si>
  <si>
    <t>3012511</t>
  </si>
  <si>
    <t>358860494021829358</t>
  </si>
  <si>
    <t>SOCIETE GENERALE, PARIS</t>
  </si>
  <si>
    <t>3012403</t>
  </si>
  <si>
    <t>3012467</t>
  </si>
  <si>
    <t>3012493</t>
  </si>
  <si>
    <t>3012481</t>
  </si>
  <si>
    <t>3012453</t>
  </si>
  <si>
    <t>3011921</t>
  </si>
  <si>
    <t>3012517</t>
  </si>
  <si>
    <t>3012447</t>
  </si>
  <si>
    <t>3012519</t>
  </si>
  <si>
    <t>3012395</t>
  </si>
  <si>
    <t>3012491</t>
  </si>
  <si>
    <t>3012435</t>
  </si>
  <si>
    <t>3012533</t>
  </si>
  <si>
    <t>3012441</t>
  </si>
  <si>
    <t>3011929</t>
  </si>
  <si>
    <t>3012459</t>
  </si>
  <si>
    <t>3012443</t>
  </si>
  <si>
    <t>3012451</t>
  </si>
  <si>
    <t>3012535</t>
  </si>
  <si>
    <t>3011942</t>
  </si>
  <si>
    <t>431891000003464020</t>
  </si>
  <si>
    <t>ZUERCHER KANTONALBANK, ZUERICH</t>
  </si>
  <si>
    <t>3012463</t>
  </si>
  <si>
    <t>3012461</t>
  </si>
  <si>
    <t>3012529</t>
  </si>
  <si>
    <t>3012527</t>
  </si>
  <si>
    <t>3012401</t>
  </si>
  <si>
    <t>3011644</t>
  </si>
  <si>
    <t>CNY</t>
  </si>
  <si>
    <t>3012471</t>
  </si>
  <si>
    <t>3012499</t>
  </si>
  <si>
    <t>3012427</t>
  </si>
  <si>
    <t>3012503</t>
  </si>
  <si>
    <t>3012501</t>
  </si>
  <si>
    <t>3012537</t>
  </si>
  <si>
    <t>3012469</t>
  </si>
  <si>
    <t>3012495</t>
  </si>
  <si>
    <t>3012513</t>
  </si>
  <si>
    <t>3012515</t>
  </si>
  <si>
    <t>3012523</t>
  </si>
  <si>
    <t>3012521</t>
  </si>
  <si>
    <t>3012485</t>
  </si>
  <si>
    <t>3012475</t>
  </si>
  <si>
    <t>3012457</t>
  </si>
  <si>
    <t>3012509</t>
  </si>
  <si>
    <t>3012413</t>
  </si>
  <si>
    <t>3012439</t>
  </si>
  <si>
    <t>3012382</t>
  </si>
  <si>
    <t>3012479</t>
  </si>
  <si>
    <t>3012449</t>
  </si>
  <si>
    <t>3012483</t>
  </si>
  <si>
    <t>3012525</t>
  </si>
  <si>
    <t>3012465</t>
  </si>
  <si>
    <t>3012445</t>
  </si>
  <si>
    <t>3012489</t>
  </si>
  <si>
    <t>3012473</t>
  </si>
</sst>
</file>

<file path=xl/styles.xml><?xml version="1.0" encoding="utf-8"?>
<styleSheet xmlns="http://schemas.openxmlformats.org/spreadsheetml/2006/main">
  <numFmts count="1">
    <numFmt numFmtId="164" formatCode="#,##0.00_ ;[Red]-#,##0.00 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3F3F3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4" tint="0.799951170384838"/>
        <bgColor indexed="65"/>
      </patternFill>
    </fill>
  </fills>
  <borders count="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</borders>
  <cellStyleXfs count="3">
    <xf numFmtId="0" fontId="0" fillId="0" borderId="0"/>
    <xf numFmtId="0" fontId="2" fillId="4" borderId="2" applyNumberFormat="0" applyAlignment="0" applyProtection="0"/>
    <xf numFmtId="0" fontId="0" fillId="5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4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right"/>
    </xf>
    <xf numFmtId="14" fontId="1" fillId="2" borderId="0" xfId="0" applyNumberFormat="1" applyFont="1" applyFill="1"/>
    <xf numFmtId="0" fontId="0" fillId="2" borderId="0" xfId="0" applyFill="1"/>
    <xf numFmtId="0" fontId="0" fillId="2" borderId="0" xfId="0" applyFill="1" applyAlignment="1">
      <alignment horizontal="center"/>
    </xf>
    <xf numFmtId="4" fontId="0" fillId="2" borderId="0" xfId="0" applyNumberFormat="1" applyFill="1"/>
    <xf numFmtId="4" fontId="0" fillId="2" borderId="0" xfId="0" applyNumberFormat="1" applyFill="1" applyAlignment="1">
      <alignment horizontal="center"/>
    </xf>
    <xf numFmtId="4" fontId="1" fillId="2" borderId="0" xfId="0" applyNumberFormat="1" applyFont="1" applyFill="1" applyAlignment="1">
      <alignment horizontal="right"/>
    </xf>
    <xf numFmtId="14" fontId="1" fillId="2" borderId="0" xfId="0" applyNumberFormat="1" applyFont="1" applyFill="1" applyAlignment="1">
      <alignment horizontal="left"/>
    </xf>
    <xf numFmtId="164" fontId="0" fillId="2" borderId="0" xfId="0" applyNumberFormat="1" applyFill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2" fillId="4" borderId="2" xfId="1" applyAlignment="1">
      <alignment horizontal="center" vertical="center" wrapText="1"/>
    </xf>
    <xf numFmtId="0" fontId="2" fillId="4" borderId="3" xfId="1" applyBorder="1" applyAlignment="1">
      <alignment horizontal="center" vertical="center" wrapText="1"/>
    </xf>
    <xf numFmtId="0" fontId="0" fillId="5" borderId="1" xfId="2" applyFont="1" applyBorder="1" applyAlignment="1">
      <alignment horizontal="center" vertical="center" wrapText="1"/>
    </xf>
    <xf numFmtId="4" fontId="0" fillId="5" borderId="1" xfId="2" applyNumberFormat="1" applyFont="1" applyBorder="1" applyAlignment="1">
      <alignment vertical="center" wrapText="1"/>
    </xf>
    <xf numFmtId="4" fontId="0" fillId="5" borderId="1" xfId="2" applyNumberFormat="1" applyFont="1" applyBorder="1" applyAlignment="1">
      <alignment horizontal="center" vertical="center" wrapText="1"/>
    </xf>
    <xf numFmtId="164" fontId="1" fillId="5" borderId="1" xfId="2" applyNumberFormat="1" applyFont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3">
    <cellStyle name="Normal" xfId="0" builtinId="0"/>
    <cellStyle name="Output" xfId="1" builtinId="21"/>
    <cellStyle name="20% - Accent1" xfId="2" builtinId="3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pane activePane="bottomLeft" state="frozen" topLeftCell="A3" ySplit="2"/>
      <selection pane="bottomLeft" activeCell="L11" sqref="L11"/>
    </sheetView>
  </sheetViews>
  <sheetFormatPr defaultRowHeight="15"/>
  <cols>
    <col min="1" max="1" width="11" bestFit="1" customWidth="1"/>
    <col min="2" max="2" width="14.57" customWidth="1"/>
    <col min="3" max="3" width="49.86" bestFit="1" customWidth="1"/>
    <col min="4" max="4" width="16.14" customWidth="1"/>
    <col min="5" max="5" width="18.71" customWidth="1"/>
    <col min="6" max="6" width="13.29" bestFit="1" customWidth="1"/>
    <col min="7" max="7" width="8" style="2" bestFit="1" customWidth="1"/>
    <col min="8" max="8" width="18.57" style="3" customWidth="1"/>
    <col min="9" max="9" width="8" style="2" bestFit="1" customWidth="1"/>
    <col min="10" max="10" width="18" style="3" customWidth="1"/>
    <col min="11" max="11" width="18.86" style="3" customWidth="1"/>
    <col min="12" max="12" width="18" style="3" customWidth="1"/>
    <col min="13" max="14" width="13.29" bestFit="1" customWidth="1"/>
    <col min="15" max="16" width="14.29" bestFit="1" customWidth="1"/>
    <col min="17" max="17" width="31.43" style="3" customWidth="1"/>
    <col min="18" max="18" width="26.14" style="3" bestFit="1" customWidth="1"/>
    <col min="19" max="19" width="24.14" style="3" bestFit="1" customWidth="1"/>
    <col min="20" max="20" width="19.57" style="3" customWidth="1"/>
    <col min="21" max="21" width="16.86" style="3" bestFit="1" customWidth="1"/>
    <col min="22" max="22" width="23.86" style="3" customWidth="1"/>
    <col min="23" max="23" width="14.86" style="2" customWidth="1"/>
    <col min="24" max="24" width="10.86" style="2" bestFit="1" customWidth="1"/>
    <col min="25" max="25" width="21.43" style="2" customWidth="1"/>
    <col min="26" max="26" width="23.14" style="3" customWidth="1"/>
    <col min="27" max="27" width="20.57" style="2" customWidth="1"/>
    <col min="28" max="28" width="21.86" style="3" customWidth="1"/>
    <col min="29" max="29" width="19.14" style="2" customWidth="1"/>
    <col min="30" max="30" width="23.29" customWidth="1"/>
    <col min="31" max="31" width="25.57" customWidth="1"/>
    <col min="32" max="32" width="27.57" style="4" customWidth="1"/>
  </cols>
  <sheetData>
    <row r="1">
      <c r="A1" s="5" t="s">
        <v>0</v>
      </c>
      <c r="B1" s="5"/>
      <c r="C1" s="5"/>
      <c r="D1" s="6">
        <v>43510</v>
      </c>
      <c r="E1" s="7"/>
      <c r="F1" s="7"/>
      <c r="G1" s="8"/>
      <c r="H1" s="9"/>
      <c r="I1" s="8"/>
      <c r="J1" s="9"/>
      <c r="K1" s="9"/>
      <c r="L1" s="9"/>
      <c r="M1" s="7"/>
      <c r="N1" s="7"/>
      <c r="O1" s="7"/>
      <c r="P1" s="7"/>
      <c r="Q1" s="9"/>
      <c r="R1" s="9"/>
      <c r="S1" s="9"/>
      <c r="T1" s="9"/>
      <c r="U1" s="9"/>
      <c r="V1" s="9"/>
      <c r="W1" s="10"/>
      <c r="X1" s="10"/>
      <c r="Y1" s="10"/>
      <c r="Z1" s="9"/>
      <c r="AA1" s="10"/>
      <c r="AB1" s="9"/>
      <c r="AC1" s="11" t="s">
        <v>1</v>
      </c>
      <c r="AD1" s="12">
        <v>43511</v>
      </c>
      <c r="AE1" s="9"/>
      <c r="AF1" s="13"/>
    </row>
    <row r="2" s="1" customFormat="1" ht="34.5" customHeight="1">
      <c r="A2" s="14" t="s">
        <v>2</v>
      </c>
      <c r="B2" s="14" t="s">
        <v>3</v>
      </c>
      <c r="C2" s="14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6" t="s">
        <v>9</v>
      </c>
      <c r="I2" s="15" t="s">
        <v>10</v>
      </c>
      <c r="J2" s="16" t="s">
        <v>11</v>
      </c>
      <c r="K2" s="17" t="s">
        <v>12</v>
      </c>
      <c r="L2" s="17" t="s">
        <v>13</v>
      </c>
      <c r="M2" s="14" t="s">
        <v>14</v>
      </c>
      <c r="N2" s="14" t="s">
        <v>15</v>
      </c>
      <c r="O2" s="14" t="s">
        <v>16</v>
      </c>
      <c r="P2" s="14" t="s">
        <v>17</v>
      </c>
      <c r="Q2" s="17" t="s">
        <v>18</v>
      </c>
      <c r="R2" s="17" t="s">
        <v>19</v>
      </c>
      <c r="S2" s="17" t="s">
        <v>20</v>
      </c>
      <c r="T2" s="17" t="s">
        <v>21</v>
      </c>
      <c r="U2" s="17" t="s">
        <v>22</v>
      </c>
      <c r="V2" s="18" t="s">
        <v>23</v>
      </c>
      <c r="W2" s="19" t="s">
        <v>24</v>
      </c>
      <c r="X2" s="20" t="s">
        <v>25</v>
      </c>
      <c r="Y2" s="21" t="s">
        <v>26</v>
      </c>
      <c r="Z2" s="22" t="s">
        <v>27</v>
      </c>
      <c r="AA2" s="21" t="s">
        <v>28</v>
      </c>
      <c r="AB2" s="23" t="s">
        <v>29</v>
      </c>
      <c r="AC2" s="21" t="s">
        <v>30</v>
      </c>
      <c r="AD2" s="21" t="s">
        <v>31</v>
      </c>
      <c r="AE2" s="21" t="s">
        <v>32</v>
      </c>
      <c r="AF2" s="24" t="s">
        <v>33</v>
      </c>
    </row>
    <row r="3">
      <c r="A3" t="s">
        <v>34</v>
      </c>
      <c r="B3" t="s">
        <v>35</v>
      </c>
      <c r="C3" t="s">
        <v>36</v>
      </c>
      <c r="D3" s="25">
        <v>43495</v>
      </c>
      <c r="E3" s="25">
        <v>43495</v>
      </c>
      <c r="F3" s="25">
        <v>43515</v>
      </c>
      <c r="G3" s="2" t="s">
        <v>37</v>
      </c>
      <c r="H3" s="3">
        <v>50000000</v>
      </c>
      <c r="I3" s="2" t="s">
        <v>38</v>
      </c>
      <c r="J3" s="3">
        <v>43681989.869999997</v>
      </c>
      <c r="K3" s="3">
        <v>630868.1888</v>
      </c>
      <c r="L3" s="3">
        <v>558191.63760000002</v>
      </c>
      <c r="M3">
        <v>1.1302000000000001</v>
      </c>
      <c r="N3">
        <v>1</v>
      </c>
      <c r="O3">
        <v>1.1426499999999999</v>
      </c>
      <c r="P3">
        <v>1</v>
      </c>
      <c r="Q3" s="3">
        <f t="shared" ref="Q3:Q73" si="0">(H3/O3)-(J3/P3)</f>
        <v>75941.255016416311</v>
      </c>
      <c r="R3" s="3">
        <f t="shared" ref="R3:R73" si="1">(Q3/(F3-D3))*(($D$1-D3)+1)</f>
        <v>60753.004013133046</v>
      </c>
      <c r="S3" s="3">
        <f t="shared" ref="S3:S73" si="2">(H3/M3)-(H3/O3)</f>
        <v>482026.40462435782</v>
      </c>
      <c r="T3" s="3">
        <f t="shared" ref="T3:T73" si="3">(J3/N3)-(J3/P3)</f>
        <v>0</v>
      </c>
      <c r="U3" s="3">
        <f t="shared" ref="U3:U73" si="4">S3-T3</f>
        <v>482026.40462435782</v>
      </c>
      <c r="V3" s="3">
        <f t="shared" ref="V3:V73" si="5">R3+U3-L3</f>
        <v>-15412.228962509194</v>
      </c>
      <c r="W3" s="2" t="s">
        <v>39</v>
      </c>
      <c r="X3" s="2" t="s">
        <v>40</v>
      </c>
      <c r="Y3" s="2" t="s">
        <v>38</v>
      </c>
      <c r="Z3" s="3">
        <v>43736668.520000003</v>
      </c>
      <c r="AA3" s="2" t="s">
        <v>37</v>
      </c>
      <c r="AB3" s="3">
        <v>50000000</v>
      </c>
      <c r="AC3" s="26">
        <v>43500</v>
      </c>
      <c r="AD3">
        <f t="shared" ref="AD3:AD73" si="6">IF($D$1&gt;=AC3,$AD$1-AC3,0)</f>
        <v>11</v>
      </c>
      <c r="AE3">
        <f t="shared" ref="AE3:AE73" si="7">IF($D$1&gt;=AC3,F3-AC3,0)</f>
        <v>15</v>
      </c>
      <c r="AF3" s="4">
        <f t="shared" ref="AF3:AF73" si="8">IF(AD3&lt;&gt;0,(((H3-AB3)/O3)-((J3-Z3)/P3))*(AD3/AE3)+((H3/M3)-(J3/N3))-(((H3-AB3)/O3)-((J3-Z3)/P3))-L3,L3*(-1))</f>
        <v>-14804.951292560785</v>
      </c>
    </row>
    <row r="4">
      <c r="A4" t="s">
        <v>41</v>
      </c>
      <c r="B4" t="s">
        <v>42</v>
      </c>
      <c r="C4" t="s">
        <v>43</v>
      </c>
      <c r="D4" s="25">
        <v>43509</v>
      </c>
      <c r="E4" s="25">
        <v>43509</v>
      </c>
      <c r="F4" s="25">
        <v>43516</v>
      </c>
      <c r="G4" s="2" t="s">
        <v>37</v>
      </c>
      <c r="H4" s="3">
        <v>255000000</v>
      </c>
      <c r="I4" s="2" t="s">
        <v>38</v>
      </c>
      <c r="J4" s="3">
        <v>225085605.34999999</v>
      </c>
      <c r="K4" s="3">
        <v>587776.80689999997</v>
      </c>
      <c r="L4" s="3">
        <v>520064.41950000002</v>
      </c>
      <c r="M4">
        <v>1.1302000000000001</v>
      </c>
      <c r="N4">
        <v>1</v>
      </c>
      <c r="O4">
        <v>1.1293</v>
      </c>
      <c r="P4">
        <v>1</v>
      </c>
      <c r="Q4" s="3">
        <f t="shared" si="0"/>
        <v>717989.79743647575</v>
      </c>
      <c r="R4" s="3">
        <f t="shared" si="1"/>
        <v>205139.94212470736</v>
      </c>
      <c r="S4" s="3">
        <f t="shared" si="2"/>
        <v>-179811.74626854062</v>
      </c>
      <c r="T4" s="3">
        <f t="shared" si="3"/>
        <v>0</v>
      </c>
      <c r="U4" s="3">
        <f t="shared" si="4"/>
        <v>-179811.74626854062</v>
      </c>
      <c r="V4" s="3">
        <f t="shared" si="5"/>
        <v>-494736.22364383331</v>
      </c>
      <c r="W4" s="2" t="s">
        <v>39</v>
      </c>
      <c r="X4" s="2" t="s">
        <v>40</v>
      </c>
      <c r="Y4" s="2" t="s">
        <v>38</v>
      </c>
      <c r="Z4" s="3">
        <v>225214006.30000001</v>
      </c>
      <c r="AA4" s="2" t="s">
        <v>37</v>
      </c>
      <c r="AB4" s="3">
        <v>255000000</v>
      </c>
      <c r="AC4" s="26">
        <v>43509</v>
      </c>
      <c r="AD4">
        <f t="shared" si="6"/>
        <v>2</v>
      </c>
      <c r="AE4">
        <f t="shared" si="7"/>
        <v>7</v>
      </c>
      <c r="AF4" s="4">
        <f t="shared" si="8"/>
        <v>-73601.332617791893</v>
      </c>
    </row>
    <row r="5">
      <c r="A5" t="s">
        <v>44</v>
      </c>
      <c r="B5" t="s">
        <v>45</v>
      </c>
      <c r="C5" t="s">
        <v>46</v>
      </c>
      <c r="D5" s="25">
        <v>43509</v>
      </c>
      <c r="E5" s="25">
        <v>43509</v>
      </c>
      <c r="F5" s="25">
        <v>43517</v>
      </c>
      <c r="G5" s="2" t="s">
        <v>37</v>
      </c>
      <c r="H5" s="3">
        <v>260000000</v>
      </c>
      <c r="I5" s="2" t="s">
        <v>38</v>
      </c>
      <c r="J5" s="3">
        <v>229334532.93000001</v>
      </c>
      <c r="K5" s="3">
        <v>764267.853</v>
      </c>
      <c r="L5" s="3">
        <v>676223.54720000003</v>
      </c>
      <c r="M5">
        <v>1.1302000000000001</v>
      </c>
      <c r="N5">
        <v>1</v>
      </c>
      <c r="O5">
        <v>1.1293</v>
      </c>
      <c r="P5">
        <v>1</v>
      </c>
      <c r="Q5" s="3">
        <f t="shared" si="0"/>
        <v>896583.69091561437</v>
      </c>
      <c r="R5" s="3">
        <f t="shared" si="1"/>
        <v>224145.92272890359</v>
      </c>
      <c r="S5" s="3">
        <f t="shared" si="2"/>
        <v>-183337.46678364277</v>
      </c>
      <c r="T5" s="3">
        <f t="shared" si="3"/>
        <v>0</v>
      </c>
      <c r="U5" s="3">
        <f t="shared" si="4"/>
        <v>-183337.46678364277</v>
      </c>
      <c r="V5" s="3">
        <f t="shared" si="5"/>
        <v>-635415.09125473921</v>
      </c>
      <c r="W5" s="2" t="s">
        <v>39</v>
      </c>
      <c r="X5" s="2" t="s">
        <v>40</v>
      </c>
      <c r="Y5" s="2" t="s">
        <v>38</v>
      </c>
      <c r="Z5" s="3">
        <v>229465486.63</v>
      </c>
      <c r="AA5" s="2" t="s">
        <v>37</v>
      </c>
      <c r="AB5" s="3">
        <v>260000000</v>
      </c>
      <c r="AC5" s="26">
        <v>43510</v>
      </c>
      <c r="AD5">
        <f t="shared" si="6"/>
        <v>1</v>
      </c>
      <c r="AE5">
        <f t="shared" si="7"/>
        <v>7</v>
      </c>
      <c r="AF5" s="4">
        <f t="shared" si="8"/>
        <v>-75223.351639446802</v>
      </c>
    </row>
    <row r="6">
      <c r="A6" t="s">
        <v>47</v>
      </c>
      <c r="B6" t="s">
        <v>48</v>
      </c>
      <c r="C6" t="s">
        <v>49</v>
      </c>
      <c r="D6" s="25">
        <v>43508</v>
      </c>
      <c r="E6" s="25">
        <v>43508</v>
      </c>
      <c r="F6" s="25">
        <v>43524</v>
      </c>
      <c r="G6" s="2" t="s">
        <v>37</v>
      </c>
      <c r="H6" s="3">
        <v>160000000</v>
      </c>
      <c r="I6" s="2" t="s">
        <v>38</v>
      </c>
      <c r="J6" s="3">
        <v>141670023.94999999</v>
      </c>
      <c r="K6" s="3">
        <v>-233544.63769999999</v>
      </c>
      <c r="L6" s="3">
        <v>-206640.09710000001</v>
      </c>
      <c r="M6">
        <v>1.1302000000000001</v>
      </c>
      <c r="N6">
        <v>1</v>
      </c>
      <c r="O6">
        <v>1.1293500000000001</v>
      </c>
      <c r="P6">
        <v>1</v>
      </c>
      <c r="Q6" s="3">
        <f t="shared" si="0"/>
        <v>4390.5362088978291</v>
      </c>
      <c r="R6" s="3">
        <f t="shared" si="1"/>
        <v>823.22553916834295</v>
      </c>
      <c r="S6" s="3">
        <f t="shared" si="2"/>
        <v>-106550.39135843515</v>
      </c>
      <c r="T6" s="3">
        <f t="shared" si="3"/>
        <v>0</v>
      </c>
      <c r="U6" s="3">
        <f t="shared" si="4"/>
        <v>-106550.39135843515</v>
      </c>
      <c r="V6" s="3">
        <f t="shared" si="5"/>
        <v>100912.9312807332</v>
      </c>
      <c r="W6" s="2" t="s">
        <v>39</v>
      </c>
      <c r="X6" s="2" t="s">
        <v>40</v>
      </c>
      <c r="Y6" s="2" t="s">
        <v>38</v>
      </c>
      <c r="Z6" s="3">
        <v>141832655.19999999</v>
      </c>
      <c r="AA6" s="2" t="s">
        <v>37</v>
      </c>
      <c r="AB6" s="3">
        <v>160000000</v>
      </c>
      <c r="AC6" s="26">
        <v>43510</v>
      </c>
      <c r="AD6">
        <f t="shared" si="6"/>
        <v>1</v>
      </c>
      <c r="AE6">
        <f t="shared" si="7"/>
        <v>14</v>
      </c>
      <c r="AF6" s="4">
        <f t="shared" si="8"/>
        <v>-46534.490192394471</v>
      </c>
    </row>
    <row r="7">
      <c r="A7" t="s">
        <v>50</v>
      </c>
      <c r="B7" t="s">
        <v>35</v>
      </c>
      <c r="C7" t="s">
        <v>36</v>
      </c>
      <c r="D7" s="25">
        <v>43508</v>
      </c>
      <c r="E7" s="25">
        <v>43508</v>
      </c>
      <c r="F7" s="25">
        <v>43517</v>
      </c>
      <c r="G7" s="2" t="s">
        <v>37</v>
      </c>
      <c r="H7" s="3">
        <v>250000000</v>
      </c>
      <c r="I7" s="2" t="s">
        <v>38</v>
      </c>
      <c r="J7" s="3">
        <v>221384895.34999999</v>
      </c>
      <c r="K7" s="3">
        <v>-249997.66020000001</v>
      </c>
      <c r="L7" s="3">
        <v>-221197.71739999999</v>
      </c>
      <c r="M7">
        <v>1.1302000000000001</v>
      </c>
      <c r="N7">
        <v>1</v>
      </c>
      <c r="O7">
        <v>1.1293500000000001</v>
      </c>
      <c r="P7">
        <v>1</v>
      </c>
      <c r="Q7" s="3">
        <f t="shared" si="0"/>
        <v>-18622.715298622847</v>
      </c>
      <c r="R7" s="3">
        <f t="shared" si="1"/>
        <v>-6207.5717662076149</v>
      </c>
      <c r="S7" s="3">
        <f t="shared" si="2"/>
        <v>-166484.9864975214</v>
      </c>
      <c r="T7" s="3">
        <f t="shared" si="3"/>
        <v>0</v>
      </c>
      <c r="U7" s="3">
        <f t="shared" si="4"/>
        <v>-166484.9864975214</v>
      </c>
      <c r="V7" s="3">
        <f t="shared" si="5"/>
        <v>48505.159136270988</v>
      </c>
      <c r="W7" s="2" t="s">
        <v>39</v>
      </c>
      <c r="X7" s="2" t="s">
        <v>40</v>
      </c>
      <c r="Y7" s="2" t="s">
        <v>38</v>
      </c>
      <c r="Z7" s="3">
        <v>221511416.69999999</v>
      </c>
      <c r="AA7" s="2" t="s">
        <v>37</v>
      </c>
      <c r="AB7" s="3">
        <v>250000000</v>
      </c>
      <c r="AC7" s="26">
        <v>43510</v>
      </c>
      <c r="AD7">
        <f t="shared" si="6"/>
        <v>1</v>
      </c>
      <c r="AE7">
        <f t="shared" si="7"/>
        <v>7</v>
      </c>
      <c r="AF7" s="4">
        <f t="shared" si="8"/>
        <v>-72356.855824710539</v>
      </c>
    </row>
    <row r="8">
      <c r="A8" t="s">
        <v>51</v>
      </c>
      <c r="B8" t="s">
        <v>35</v>
      </c>
      <c r="C8" t="s">
        <v>36</v>
      </c>
      <c r="D8" s="25">
        <v>43497</v>
      </c>
      <c r="E8" s="25">
        <v>43497</v>
      </c>
      <c r="F8" s="25">
        <v>43511</v>
      </c>
      <c r="G8" s="2" t="s">
        <v>37</v>
      </c>
      <c r="H8" s="3">
        <v>190000000</v>
      </c>
      <c r="I8" s="2" t="s">
        <v>38</v>
      </c>
      <c r="J8" s="3">
        <v>165724725.13</v>
      </c>
      <c r="K8" s="3">
        <v>2759429.5592</v>
      </c>
      <c r="L8" s="3">
        <v>2441540.9301</v>
      </c>
      <c r="M8">
        <v>1.1302000000000001</v>
      </c>
      <c r="N8">
        <v>1</v>
      </c>
      <c r="O8">
        <v>1.1474</v>
      </c>
      <c r="P8">
        <v>1</v>
      </c>
      <c r="Q8" s="3">
        <f t="shared" si="0"/>
        <v>-132952.42649641633</v>
      </c>
      <c r="R8" s="3">
        <f t="shared" si="1"/>
        <v>-132952.42649641633</v>
      </c>
      <c r="S8" s="3">
        <f t="shared" si="2"/>
        <v>2520065.9091313481</v>
      </c>
      <c r="T8" s="3">
        <f t="shared" si="3"/>
        <v>0</v>
      </c>
      <c r="U8" s="3">
        <f t="shared" si="4"/>
        <v>2520065.9091313481</v>
      </c>
      <c r="V8" s="3">
        <f t="shared" si="5"/>
        <v>-54427.447465068195</v>
      </c>
      <c r="W8" s="2" t="s">
        <v>39</v>
      </c>
      <c r="X8" s="2" t="s">
        <v>40</v>
      </c>
      <c r="Y8" s="2" t="s">
        <v>38</v>
      </c>
      <c r="Z8" s="3">
        <v>165918360.31</v>
      </c>
      <c r="AA8" s="2" t="s">
        <v>37</v>
      </c>
      <c r="AB8" s="3">
        <v>190000000</v>
      </c>
      <c r="AC8" s="26">
        <v>43497</v>
      </c>
      <c r="AD8">
        <f t="shared" si="6"/>
        <v>14</v>
      </c>
      <c r="AE8">
        <f t="shared" si="7"/>
        <v>14</v>
      </c>
      <c r="AF8" s="4">
        <f t="shared" si="8"/>
        <v>-54427.447465068195</v>
      </c>
    </row>
    <row r="9">
      <c r="A9" t="s">
        <v>52</v>
      </c>
      <c r="B9" t="s">
        <v>35</v>
      </c>
      <c r="C9" t="s">
        <v>36</v>
      </c>
      <c r="D9" s="25">
        <v>43510</v>
      </c>
      <c r="E9" s="25">
        <v>43510</v>
      </c>
      <c r="F9" s="25">
        <v>43525</v>
      </c>
      <c r="G9" s="2" t="s">
        <v>37</v>
      </c>
      <c r="H9" s="3">
        <v>220000000</v>
      </c>
      <c r="I9" s="2" t="s">
        <v>38</v>
      </c>
      <c r="J9" s="3">
        <v>195131002.53</v>
      </c>
      <c r="K9" s="3">
        <v>-718106.47710000002</v>
      </c>
      <c r="L9" s="3">
        <v>-635380.00100000005</v>
      </c>
      <c r="M9">
        <v>1.1302000000000001</v>
      </c>
      <c r="N9">
        <v>1</v>
      </c>
      <c r="O9">
        <v>1.1302000000000001</v>
      </c>
      <c r="P9">
        <v>1</v>
      </c>
      <c r="Q9" s="3">
        <f t="shared" si="0"/>
        <v>-475189.39958062768</v>
      </c>
      <c r="R9" s="3">
        <f t="shared" si="1"/>
        <v>-31679.29330537518</v>
      </c>
      <c r="S9" s="3">
        <f t="shared" si="2"/>
        <v>0</v>
      </c>
      <c r="T9" s="3">
        <f t="shared" si="3"/>
        <v>0</v>
      </c>
      <c r="U9" s="3">
        <f t="shared" si="4"/>
        <v>0</v>
      </c>
      <c r="V9" s="3">
        <f t="shared" si="5"/>
        <v>603700.7076946249</v>
      </c>
      <c r="W9" s="2" t="s">
        <v>39</v>
      </c>
      <c r="X9" s="2" t="s">
        <v>40</v>
      </c>
      <c r="Y9" s="2" t="s">
        <v>38</v>
      </c>
      <c r="Z9" s="3">
        <v>195353828.84999999</v>
      </c>
      <c r="AA9" s="2" t="s">
        <v>37</v>
      </c>
      <c r="AB9" s="3">
        <v>220000000</v>
      </c>
      <c r="AC9" s="26">
        <v>43511</v>
      </c>
      <c r="AD9">
        <f t="shared" si="6"/>
        <v>0</v>
      </c>
      <c r="AE9">
        <f t="shared" si="7"/>
        <v>0</v>
      </c>
      <c r="AF9" s="4">
        <f t="shared" si="8"/>
        <v>635380.00100000005</v>
      </c>
    </row>
    <row r="10">
      <c r="A10" t="s">
        <v>53</v>
      </c>
      <c r="B10" t="s">
        <v>48</v>
      </c>
      <c r="C10" t="s">
        <v>49</v>
      </c>
      <c r="D10" s="25">
        <v>43509</v>
      </c>
      <c r="E10" s="25">
        <v>43509</v>
      </c>
      <c r="F10" s="25">
        <v>43511</v>
      </c>
      <c r="G10" s="2" t="s">
        <v>38</v>
      </c>
      <c r="H10" s="3">
        <v>229592737.81</v>
      </c>
      <c r="I10" s="2" t="s">
        <v>37</v>
      </c>
      <c r="J10" s="3">
        <v>260000000</v>
      </c>
      <c r="K10" s="3">
        <v>-598214.31740000006</v>
      </c>
      <c r="L10" s="3">
        <v>-529299.51989999996</v>
      </c>
      <c r="M10">
        <v>1</v>
      </c>
      <c r="N10">
        <v>1.1302000000000001</v>
      </c>
      <c r="O10">
        <v>1</v>
      </c>
      <c r="P10">
        <v>1.1293</v>
      </c>
      <c r="Q10" s="3">
        <f t="shared" si="0"/>
        <v>-638378.81091561913</v>
      </c>
      <c r="R10" s="3">
        <f t="shared" si="1"/>
        <v>-638378.81091561913</v>
      </c>
      <c r="S10" s="3">
        <f t="shared" si="2"/>
        <v>0</v>
      </c>
      <c r="T10" s="3">
        <f t="shared" si="3"/>
        <v>-183337.46678364277</v>
      </c>
      <c r="U10" s="3">
        <f t="shared" si="4"/>
        <v>183337.46678364277</v>
      </c>
      <c r="V10" s="3">
        <f t="shared" si="5"/>
        <v>74258.17576802359</v>
      </c>
      <c r="W10" s="2" t="s">
        <v>39</v>
      </c>
      <c r="X10" s="2" t="s">
        <v>40</v>
      </c>
      <c r="Y10" s="2" t="s">
        <v>38</v>
      </c>
      <c r="Z10" s="3">
        <v>229592737.81</v>
      </c>
      <c r="AA10" s="2" t="s">
        <v>37</v>
      </c>
      <c r="AB10" s="3">
        <v>260000000</v>
      </c>
      <c r="AC10" s="26">
        <v>43511</v>
      </c>
      <c r="AD10">
        <f t="shared" si="6"/>
        <v>0</v>
      </c>
      <c r="AE10">
        <f t="shared" si="7"/>
        <v>0</v>
      </c>
      <c r="AF10" s="4">
        <f t="shared" si="8"/>
        <v>529299.51989999996</v>
      </c>
    </row>
    <row r="11">
      <c r="A11" t="s">
        <v>54</v>
      </c>
      <c r="B11" t="s">
        <v>55</v>
      </c>
      <c r="C11" t="s">
        <v>56</v>
      </c>
      <c r="D11" s="25">
        <v>43509</v>
      </c>
      <c r="E11" s="25">
        <v>43509</v>
      </c>
      <c r="F11" s="25">
        <v>43516</v>
      </c>
      <c r="G11" s="2" t="s">
        <v>37</v>
      </c>
      <c r="H11" s="3">
        <v>280000000</v>
      </c>
      <c r="I11" s="2" t="s">
        <v>38</v>
      </c>
      <c r="J11" s="3">
        <v>247143179.31</v>
      </c>
      <c r="K11" s="3">
        <v>656304.9179</v>
      </c>
      <c r="L11" s="3">
        <v>580698.03390000004</v>
      </c>
      <c r="M11">
        <v>1.1302000000000001</v>
      </c>
      <c r="N11">
        <v>1</v>
      </c>
      <c r="O11">
        <v>1.1293</v>
      </c>
      <c r="P11">
        <v>1</v>
      </c>
      <c r="Q11" s="3">
        <f t="shared" si="0"/>
        <v>798023.20483219624</v>
      </c>
      <c r="R11" s="3">
        <f t="shared" si="1"/>
        <v>228006.62995205607</v>
      </c>
      <c r="S11" s="3">
        <f t="shared" si="2"/>
        <v>-197440.34884390235</v>
      </c>
      <c r="T11" s="3">
        <f t="shared" si="3"/>
        <v>0</v>
      </c>
      <c r="U11" s="3">
        <f t="shared" si="4"/>
        <v>-197440.34884390235</v>
      </c>
      <c r="V11" s="3">
        <f t="shared" si="5"/>
        <v>-550131.75279184629</v>
      </c>
      <c r="W11" s="2" t="s">
        <v>39</v>
      </c>
      <c r="X11" s="2" t="s">
        <v>40</v>
      </c>
      <c r="Y11" s="2" t="s">
        <v>38</v>
      </c>
      <c r="Z11" s="3">
        <v>247283917.34999999</v>
      </c>
      <c r="AA11" s="2" t="s">
        <v>37</v>
      </c>
      <c r="AB11" s="3">
        <v>280000000</v>
      </c>
      <c r="AC11" s="26">
        <v>43509</v>
      </c>
      <c r="AD11">
        <f t="shared" si="6"/>
        <v>2</v>
      </c>
      <c r="AE11">
        <f t="shared" si="7"/>
        <v>7</v>
      </c>
      <c r="AF11" s="4">
        <f t="shared" si="8"/>
        <v>-80642.34934027167</v>
      </c>
    </row>
    <row r="12">
      <c r="A12" t="s">
        <v>57</v>
      </c>
      <c r="B12" t="s">
        <v>48</v>
      </c>
      <c r="C12" t="s">
        <v>49</v>
      </c>
      <c r="D12" s="25">
        <v>43496</v>
      </c>
      <c r="E12" s="25">
        <v>43496</v>
      </c>
      <c r="F12" s="25">
        <v>43515</v>
      </c>
      <c r="G12" s="2" t="s">
        <v>37</v>
      </c>
      <c r="H12" s="3">
        <v>170000000</v>
      </c>
      <c r="I12" s="2" t="s">
        <v>38</v>
      </c>
      <c r="J12" s="3">
        <v>147732822.58000001</v>
      </c>
      <c r="K12" s="3">
        <v>3033581.1639</v>
      </c>
      <c r="L12" s="3">
        <v>2684110.0370999998</v>
      </c>
      <c r="M12">
        <v>1.1302000000000001</v>
      </c>
      <c r="N12">
        <v>1</v>
      </c>
      <c r="O12">
        <v>1.1494</v>
      </c>
      <c r="P12">
        <v>1</v>
      </c>
      <c r="Q12" s="3">
        <f t="shared" si="0"/>
        <v>170431.29158517718</v>
      </c>
      <c r="R12" s="3">
        <f t="shared" si="1"/>
        <v>134551.01967250832</v>
      </c>
      <c r="S12" s="3">
        <f t="shared" si="2"/>
        <v>2512601.7291934192</v>
      </c>
      <c r="T12" s="3">
        <f t="shared" si="3"/>
        <v>0</v>
      </c>
      <c r="U12" s="3">
        <f t="shared" si="4"/>
        <v>2512601.7291934192</v>
      </c>
      <c r="V12" s="3">
        <f t="shared" si="5"/>
        <v>-36957.288234072272</v>
      </c>
      <c r="W12" s="2" t="s">
        <v>39</v>
      </c>
      <c r="X12" s="2" t="s">
        <v>40</v>
      </c>
      <c r="Y12" s="2" t="s">
        <v>38</v>
      </c>
      <c r="Z12" s="3">
        <v>147918696.91999999</v>
      </c>
      <c r="AA12" s="2" t="s">
        <v>37</v>
      </c>
      <c r="AB12" s="3">
        <v>170000000</v>
      </c>
      <c r="AC12" s="26">
        <v>43500</v>
      </c>
      <c r="AD12">
        <f t="shared" si="6"/>
        <v>11</v>
      </c>
      <c r="AE12">
        <f t="shared" si="7"/>
        <v>15</v>
      </c>
      <c r="AF12" s="4">
        <f t="shared" si="8"/>
        <v>-50643.506988062989</v>
      </c>
    </row>
    <row r="13">
      <c r="A13" t="s">
        <v>58</v>
      </c>
      <c r="B13" t="s">
        <v>35</v>
      </c>
      <c r="C13" t="s">
        <v>36</v>
      </c>
      <c r="D13" s="25">
        <v>43508</v>
      </c>
      <c r="E13" s="25">
        <v>43508</v>
      </c>
      <c r="F13" s="25">
        <v>43524</v>
      </c>
      <c r="G13" s="2" t="s">
        <v>37</v>
      </c>
      <c r="H13" s="3">
        <v>140000000</v>
      </c>
      <c r="I13" s="2" t="s">
        <v>38</v>
      </c>
      <c r="J13" s="3">
        <v>123937128.47</v>
      </c>
      <c r="K13" s="3">
        <v>-177034.652</v>
      </c>
      <c r="L13" s="3">
        <v>-156640.1097</v>
      </c>
      <c r="M13">
        <v>1.1302000000000001</v>
      </c>
      <c r="N13">
        <v>1</v>
      </c>
      <c r="O13">
        <v>1.1293500000000001</v>
      </c>
      <c r="P13">
        <v>1</v>
      </c>
      <c r="Q13" s="3">
        <f t="shared" si="0"/>
        <v>27984.205432757735</v>
      </c>
      <c r="R13" s="3">
        <f t="shared" si="1"/>
        <v>5247.0385186420754</v>
      </c>
      <c r="S13" s="3">
        <f t="shared" si="2"/>
        <v>-93231.592438608408</v>
      </c>
      <c r="T13" s="3">
        <f t="shared" si="3"/>
        <v>0</v>
      </c>
      <c r="U13" s="3">
        <f t="shared" si="4"/>
        <v>-93231.592438608408</v>
      </c>
      <c r="V13" s="3">
        <f t="shared" si="5"/>
        <v>68655.555780033668</v>
      </c>
      <c r="W13" s="2" t="s">
        <v>39</v>
      </c>
      <c r="X13" s="2" t="s">
        <v>40</v>
      </c>
      <c r="Y13" s="2" t="s">
        <v>38</v>
      </c>
      <c r="Z13" s="3">
        <v>124079375.34999999</v>
      </c>
      <c r="AA13" s="2" t="s">
        <v>37</v>
      </c>
      <c r="AB13" s="3">
        <v>140000000</v>
      </c>
      <c r="AC13" s="26">
        <v>43510</v>
      </c>
      <c r="AD13">
        <f t="shared" si="6"/>
        <v>1</v>
      </c>
      <c r="AE13">
        <f t="shared" si="7"/>
        <v>14</v>
      </c>
      <c r="AF13" s="4">
        <f t="shared" si="8"/>
        <v>-40693.66587727482</v>
      </c>
    </row>
    <row r="14">
      <c r="A14" t="s">
        <v>59</v>
      </c>
      <c r="B14" t="s">
        <v>48</v>
      </c>
      <c r="C14" t="s">
        <v>49</v>
      </c>
      <c r="D14" s="25">
        <v>43509</v>
      </c>
      <c r="E14" s="25">
        <v>43509</v>
      </c>
      <c r="F14" s="25">
        <v>43523</v>
      </c>
      <c r="G14" s="2" t="s">
        <v>37</v>
      </c>
      <c r="H14" s="3">
        <v>140000000</v>
      </c>
      <c r="I14" s="2" t="s">
        <v>38</v>
      </c>
      <c r="J14" s="3">
        <v>123419067.86</v>
      </c>
      <c r="K14" s="3">
        <v>420661.61609999998</v>
      </c>
      <c r="L14" s="3">
        <v>372201.04060000001</v>
      </c>
      <c r="M14">
        <v>1.1302000000000001</v>
      </c>
      <c r="N14">
        <v>1</v>
      </c>
      <c r="O14">
        <v>1.1293</v>
      </c>
      <c r="P14">
        <v>1</v>
      </c>
      <c r="Q14" s="3">
        <f t="shared" si="0"/>
        <v>551533.39741609991</v>
      </c>
      <c r="R14" s="3">
        <f t="shared" si="1"/>
        <v>78790.485345157125</v>
      </c>
      <c r="S14" s="3">
        <f t="shared" si="2"/>
        <v>-98720.174421951175</v>
      </c>
      <c r="T14" s="3">
        <f t="shared" si="3"/>
        <v>0</v>
      </c>
      <c r="U14" s="3">
        <f t="shared" si="4"/>
        <v>-98720.174421951175</v>
      </c>
      <c r="V14" s="3">
        <f t="shared" si="5"/>
        <v>-392130.72967679403</v>
      </c>
      <c r="W14" s="2" t="s">
        <v>39</v>
      </c>
      <c r="X14" s="2" t="s">
        <v>40</v>
      </c>
      <c r="Y14" s="2" t="s">
        <v>38</v>
      </c>
      <c r="Z14" s="3">
        <v>123560694.43000001</v>
      </c>
      <c r="AA14" s="2" t="s">
        <v>37</v>
      </c>
      <c r="AB14" s="3">
        <v>140000000</v>
      </c>
      <c r="AC14" s="26">
        <v>43509</v>
      </c>
      <c r="AD14">
        <f t="shared" si="6"/>
        <v>2</v>
      </c>
      <c r="AE14">
        <f t="shared" si="7"/>
        <v>14</v>
      </c>
      <c r="AF14" s="4">
        <f t="shared" si="8"/>
        <v>-40782.02046300075</v>
      </c>
    </row>
    <row r="15">
      <c r="A15" t="s">
        <v>60</v>
      </c>
      <c r="B15" t="s">
        <v>42</v>
      </c>
      <c r="C15" t="s">
        <v>43</v>
      </c>
      <c r="D15" s="25">
        <v>43508</v>
      </c>
      <c r="E15" s="25">
        <v>43508</v>
      </c>
      <c r="F15" s="25">
        <v>43517</v>
      </c>
      <c r="G15" s="2" t="s">
        <v>37</v>
      </c>
      <c r="H15" s="3">
        <v>275000000</v>
      </c>
      <c r="I15" s="2" t="s">
        <v>38</v>
      </c>
      <c r="J15" s="3">
        <v>243586370.86000001</v>
      </c>
      <c r="K15" s="3">
        <v>-346224.33169999998</v>
      </c>
      <c r="L15" s="3">
        <v>-306338.99459999998</v>
      </c>
      <c r="M15">
        <v>1.1302000000000001</v>
      </c>
      <c r="N15">
        <v>1</v>
      </c>
      <c r="O15">
        <v>1.1293500000000001</v>
      </c>
      <c r="P15">
        <v>1</v>
      </c>
      <c r="Q15" s="3">
        <f t="shared" si="0"/>
        <v>-83470.961828529835</v>
      </c>
      <c r="R15" s="3">
        <f t="shared" si="1"/>
        <v>-27823.653942843277</v>
      </c>
      <c r="S15" s="3">
        <f t="shared" si="2"/>
        <v>-183133.48514726758</v>
      </c>
      <c r="T15" s="3">
        <f t="shared" si="3"/>
        <v>0</v>
      </c>
      <c r="U15" s="3">
        <f t="shared" si="4"/>
        <v>-183133.48514726758</v>
      </c>
      <c r="V15" s="3">
        <f t="shared" si="5"/>
        <v>95381.855509889108</v>
      </c>
      <c r="W15" s="2" t="s">
        <v>39</v>
      </c>
      <c r="X15" s="2" t="s">
        <v>40</v>
      </c>
      <c r="Y15" s="2" t="s">
        <v>38</v>
      </c>
      <c r="Z15" s="3">
        <v>243725184.34</v>
      </c>
      <c r="AA15" s="2" t="s">
        <v>37</v>
      </c>
      <c r="AB15" s="3">
        <v>275000000</v>
      </c>
      <c r="AC15" s="26">
        <v>43510</v>
      </c>
      <c r="AD15">
        <f t="shared" si="6"/>
        <v>1</v>
      </c>
      <c r="AE15">
        <f t="shared" si="7"/>
        <v>7</v>
      </c>
      <c r="AF15" s="4">
        <f t="shared" si="8"/>
        <v>-79248.435232931108</v>
      </c>
    </row>
    <row r="16">
      <c r="A16" t="s">
        <v>61</v>
      </c>
      <c r="B16" t="s">
        <v>42</v>
      </c>
      <c r="C16" t="s">
        <v>43</v>
      </c>
      <c r="D16" s="25">
        <v>43504</v>
      </c>
      <c r="E16" s="25">
        <v>43504</v>
      </c>
      <c r="F16" s="25">
        <v>43511</v>
      </c>
      <c r="G16" s="2" t="s">
        <v>37</v>
      </c>
      <c r="H16" s="3">
        <v>60000000</v>
      </c>
      <c r="I16" s="2" t="s">
        <v>38</v>
      </c>
      <c r="J16" s="3">
        <v>52915913.789999999</v>
      </c>
      <c r="K16" s="3">
        <v>213807.8769</v>
      </c>
      <c r="L16" s="3">
        <v>189177.02789999999</v>
      </c>
      <c r="M16">
        <v>1.1302000000000001</v>
      </c>
      <c r="N16">
        <v>1</v>
      </c>
      <c r="O16">
        <v>1.1346499999999999</v>
      </c>
      <c r="P16">
        <v>1</v>
      </c>
      <c r="Q16" s="3">
        <f t="shared" si="0"/>
        <v>-36171.138080902398</v>
      </c>
      <c r="R16" s="3">
        <f t="shared" si="1"/>
        <v>-36171.138080902398</v>
      </c>
      <c r="S16" s="3">
        <f t="shared" si="2"/>
        <v>208206.38364982605</v>
      </c>
      <c r="T16" s="3">
        <f t="shared" si="3"/>
        <v>0</v>
      </c>
      <c r="U16" s="3">
        <f t="shared" si="4"/>
        <v>208206.38364982605</v>
      </c>
      <c r="V16" s="3">
        <f t="shared" si="5"/>
        <v>-17141.782331076334</v>
      </c>
      <c r="W16" s="2" t="s">
        <v>39</v>
      </c>
      <c r="X16" s="2" t="s">
        <v>40</v>
      </c>
      <c r="Y16" s="2" t="s">
        <v>38</v>
      </c>
      <c r="Z16" s="3">
        <v>52945676.850000001</v>
      </c>
      <c r="AA16" s="2" t="s">
        <v>37</v>
      </c>
      <c r="AB16" s="3">
        <v>60000000</v>
      </c>
      <c r="AC16" s="26">
        <v>43504</v>
      </c>
      <c r="AD16">
        <f t="shared" si="6"/>
        <v>7</v>
      </c>
      <c r="AE16">
        <f t="shared" si="7"/>
        <v>7</v>
      </c>
      <c r="AF16" s="4">
        <f t="shared" si="8"/>
        <v>-17141.782331076334</v>
      </c>
    </row>
    <row r="17">
      <c r="A17" t="s">
        <v>62</v>
      </c>
      <c r="B17" t="s">
        <v>35</v>
      </c>
      <c r="C17" t="s">
        <v>36</v>
      </c>
      <c r="D17" s="25">
        <v>43448</v>
      </c>
      <c r="E17" s="25">
        <v>43448</v>
      </c>
      <c r="F17" s="25">
        <v>43542</v>
      </c>
      <c r="G17" s="2" t="s">
        <v>37</v>
      </c>
      <c r="H17" s="3">
        <v>40000000</v>
      </c>
      <c r="I17" s="2" t="s">
        <v>38</v>
      </c>
      <c r="J17" s="3">
        <v>35185321.530000001</v>
      </c>
      <c r="K17" s="3">
        <v>144954.6029</v>
      </c>
      <c r="L17" s="3">
        <v>128255.7095</v>
      </c>
      <c r="M17">
        <v>1.1302000000000001</v>
      </c>
      <c r="N17">
        <v>1</v>
      </c>
      <c r="O17">
        <v>1.1272</v>
      </c>
      <c r="P17">
        <v>1</v>
      </c>
      <c r="Q17" s="3">
        <f t="shared" si="0"/>
        <v>300838.86744499952</v>
      </c>
      <c r="R17" s="3">
        <f t="shared" si="1"/>
        <v>201626.04945781882</v>
      </c>
      <c r="S17" s="3">
        <f t="shared" si="2"/>
        <v>-94194.37373238802</v>
      </c>
      <c r="T17" s="3">
        <f t="shared" si="3"/>
        <v>0</v>
      </c>
      <c r="U17" s="3">
        <f t="shared" si="4"/>
        <v>-94194.37373238802</v>
      </c>
      <c r="V17" s="3">
        <f t="shared" si="5"/>
        <v>-20824.033774569194</v>
      </c>
      <c r="W17" s="2" t="s">
        <v>39</v>
      </c>
      <c r="X17" s="2" t="s">
        <v>40</v>
      </c>
      <c r="Y17" s="2" t="s">
        <v>38</v>
      </c>
      <c r="Z17" s="3">
        <v>35469240.759999998</v>
      </c>
      <c r="AA17" s="2" t="s">
        <v>37</v>
      </c>
      <c r="AB17" s="3">
        <v>40000000</v>
      </c>
      <c r="AC17" s="26">
        <v>43451</v>
      </c>
      <c r="AD17">
        <f t="shared" si="6"/>
        <v>60</v>
      </c>
      <c r="AE17">
        <f t="shared" si="7"/>
        <v>91</v>
      </c>
      <c r="AF17" s="4">
        <f t="shared" si="8"/>
        <v>-18330.953479695076</v>
      </c>
    </row>
    <row r="18">
      <c r="A18" t="s">
        <v>63</v>
      </c>
      <c r="B18" t="s">
        <v>55</v>
      </c>
      <c r="C18" t="s">
        <v>56</v>
      </c>
      <c r="D18" s="25">
        <v>43510</v>
      </c>
      <c r="E18" s="25">
        <v>43510</v>
      </c>
      <c r="F18" s="25">
        <v>43525</v>
      </c>
      <c r="G18" s="2" t="s">
        <v>37</v>
      </c>
      <c r="H18" s="3">
        <v>150000000</v>
      </c>
      <c r="I18" s="2" t="s">
        <v>38</v>
      </c>
      <c r="J18" s="3">
        <v>133057826.75</v>
      </c>
      <c r="K18" s="3">
        <v>-505416.48639999999</v>
      </c>
      <c r="L18" s="3">
        <v>-447192.07789999997</v>
      </c>
      <c r="M18">
        <v>1.1302000000000001</v>
      </c>
      <c r="N18">
        <v>1</v>
      </c>
      <c r="O18">
        <v>1.1302000000000001</v>
      </c>
      <c r="P18">
        <v>1</v>
      </c>
      <c r="Q18" s="3">
        <f t="shared" si="0"/>
        <v>-337954.1610776931</v>
      </c>
      <c r="R18" s="3">
        <f t="shared" si="1"/>
        <v>-22530.277405179539</v>
      </c>
      <c r="S18" s="3">
        <f t="shared" si="2"/>
        <v>0</v>
      </c>
      <c r="T18" s="3">
        <f t="shared" si="3"/>
        <v>0</v>
      </c>
      <c r="U18" s="3">
        <f t="shared" si="4"/>
        <v>0</v>
      </c>
      <c r="V18" s="3">
        <f t="shared" si="5"/>
        <v>424661.80049482046</v>
      </c>
      <c r="W18" s="2" t="s">
        <v>39</v>
      </c>
      <c r="X18" s="2" t="s">
        <v>40</v>
      </c>
      <c r="Y18" s="2" t="s">
        <v>38</v>
      </c>
      <c r="Z18" s="3">
        <v>133209821.19</v>
      </c>
      <c r="AA18" s="2" t="s">
        <v>37</v>
      </c>
      <c r="AB18" s="3">
        <v>150000000</v>
      </c>
      <c r="AC18" s="26">
        <v>43511</v>
      </c>
      <c r="AD18">
        <f t="shared" si="6"/>
        <v>0</v>
      </c>
      <c r="AE18">
        <f t="shared" si="7"/>
        <v>0</v>
      </c>
      <c r="AF18" s="4">
        <f t="shared" si="8"/>
        <v>447192.07789999997</v>
      </c>
    </row>
    <row r="19">
      <c r="A19" t="s">
        <v>64</v>
      </c>
      <c r="B19" t="s">
        <v>42</v>
      </c>
      <c r="C19" t="s">
        <v>43</v>
      </c>
      <c r="D19" s="25">
        <v>43504</v>
      </c>
      <c r="E19" s="25">
        <v>43504</v>
      </c>
      <c r="F19" s="25">
        <v>43518</v>
      </c>
      <c r="G19" s="2" t="s">
        <v>37</v>
      </c>
      <c r="H19" s="3">
        <v>100000000</v>
      </c>
      <c r="I19" s="2" t="s">
        <v>38</v>
      </c>
      <c r="J19" s="3">
        <v>88139546.049999997</v>
      </c>
      <c r="K19" s="3">
        <v>360517.94530000002</v>
      </c>
      <c r="L19" s="3">
        <v>318985.9718</v>
      </c>
      <c r="M19">
        <v>1.1302000000000001</v>
      </c>
      <c r="N19">
        <v>1</v>
      </c>
      <c r="O19">
        <v>1.1346499999999999</v>
      </c>
      <c r="P19">
        <v>1</v>
      </c>
      <c r="Q19" s="3">
        <f t="shared" si="0"/>
        <v>-6641.6301348358393</v>
      </c>
      <c r="R19" s="3">
        <f t="shared" si="1"/>
        <v>-3320.8150674179196</v>
      </c>
      <c r="S19" s="3">
        <f t="shared" si="2"/>
        <v>347010.63941638172</v>
      </c>
      <c r="T19" s="3">
        <f t="shared" si="3"/>
        <v>0</v>
      </c>
      <c r="U19" s="3">
        <f t="shared" si="4"/>
        <v>347010.63941638172</v>
      </c>
      <c r="V19" s="3">
        <f t="shared" si="5"/>
        <v>24703.852548963798</v>
      </c>
      <c r="W19" s="2" t="s">
        <v>39</v>
      </c>
      <c r="X19" s="2" t="s">
        <v>40</v>
      </c>
      <c r="Y19" s="2" t="s">
        <v>38</v>
      </c>
      <c r="Z19" s="3">
        <v>88239680.150000006</v>
      </c>
      <c r="AA19" s="2" t="s">
        <v>37</v>
      </c>
      <c r="AB19" s="3">
        <v>100000000</v>
      </c>
      <c r="AC19" s="26">
        <v>43504</v>
      </c>
      <c r="AD19">
        <f t="shared" si="6"/>
        <v>7</v>
      </c>
      <c r="AE19">
        <f t="shared" si="7"/>
        <v>14</v>
      </c>
      <c r="AF19" s="4">
        <f t="shared" si="8"/>
        <v>-28684.012518458592</v>
      </c>
    </row>
    <row r="20">
      <c r="A20" t="s">
        <v>65</v>
      </c>
      <c r="B20" t="s">
        <v>45</v>
      </c>
      <c r="C20" t="s">
        <v>46</v>
      </c>
      <c r="D20" s="25">
        <v>43510</v>
      </c>
      <c r="E20" s="25">
        <v>43510</v>
      </c>
      <c r="F20" s="25">
        <v>43529</v>
      </c>
      <c r="G20" s="2" t="s">
        <v>37</v>
      </c>
      <c r="H20" s="3">
        <v>180000000</v>
      </c>
      <c r="I20" s="2" t="s">
        <v>38</v>
      </c>
      <c r="J20" s="3">
        <v>159705290.5</v>
      </c>
      <c r="K20" s="3">
        <v>-707219.2402</v>
      </c>
      <c r="L20" s="3">
        <v>-625746.98300000001</v>
      </c>
      <c r="M20">
        <v>1.1302000000000001</v>
      </c>
      <c r="N20">
        <v>1</v>
      </c>
      <c r="O20">
        <v>1.1302000000000001</v>
      </c>
      <c r="P20">
        <v>1</v>
      </c>
      <c r="Q20" s="3">
        <f t="shared" si="0"/>
        <v>-441443.39329323173</v>
      </c>
      <c r="R20" s="3">
        <f t="shared" si="1"/>
        <v>-23233.862804906934</v>
      </c>
      <c r="S20" s="3">
        <f t="shared" si="2"/>
        <v>0</v>
      </c>
      <c r="T20" s="3">
        <f t="shared" si="3"/>
        <v>0</v>
      </c>
      <c r="U20" s="3">
        <f t="shared" si="4"/>
        <v>0</v>
      </c>
      <c r="V20" s="3">
        <f t="shared" si="5"/>
        <v>602513.1201950931</v>
      </c>
      <c r="W20" s="2" t="s">
        <v>39</v>
      </c>
      <c r="X20" s="2" t="s">
        <v>40</v>
      </c>
      <c r="Y20" s="2" t="s">
        <v>38</v>
      </c>
      <c r="Z20" s="3">
        <v>159889143.53</v>
      </c>
      <c r="AA20" s="2" t="s">
        <v>37</v>
      </c>
      <c r="AB20" s="3">
        <v>180000000</v>
      </c>
      <c r="AC20" s="26">
        <v>43515</v>
      </c>
      <c r="AD20">
        <f t="shared" si="6"/>
        <v>0</v>
      </c>
      <c r="AE20">
        <f t="shared" si="7"/>
        <v>0</v>
      </c>
      <c r="AF20" s="4">
        <f t="shared" si="8"/>
        <v>625746.98300000001</v>
      </c>
    </row>
    <row r="21">
      <c r="A21" t="s">
        <v>63</v>
      </c>
      <c r="B21" t="s">
        <v>55</v>
      </c>
      <c r="C21" t="s">
        <v>56</v>
      </c>
      <c r="D21" s="25">
        <v>43510</v>
      </c>
      <c r="E21" s="25">
        <v>43510</v>
      </c>
      <c r="F21" s="25">
        <v>43511</v>
      </c>
      <c r="G21" s="2" t="s">
        <v>38</v>
      </c>
      <c r="H21" s="3">
        <v>133209821.19</v>
      </c>
      <c r="I21" s="2" t="s">
        <v>37</v>
      </c>
      <c r="J21" s="3">
        <v>150000000</v>
      </c>
      <c r="K21" s="3">
        <v>505387.71909999999</v>
      </c>
      <c r="L21" s="3">
        <v>447166.62459999998</v>
      </c>
      <c r="M21">
        <v>1</v>
      </c>
      <c r="N21">
        <v>1.1302000000000001</v>
      </c>
      <c r="O21">
        <v>1</v>
      </c>
      <c r="P21">
        <v>1.1302000000000001</v>
      </c>
      <c r="Q21" s="3">
        <f t="shared" si="0"/>
        <v>489948.60107769072</v>
      </c>
      <c r="R21" s="3">
        <f t="shared" si="1"/>
        <v>489948.60107769072</v>
      </c>
      <c r="S21" s="3">
        <f t="shared" si="2"/>
        <v>0</v>
      </c>
      <c r="T21" s="3">
        <f t="shared" si="3"/>
        <v>0</v>
      </c>
      <c r="U21" s="3">
        <f t="shared" si="4"/>
        <v>0</v>
      </c>
      <c r="V21" s="3">
        <f t="shared" si="5"/>
        <v>42781.97647769074</v>
      </c>
      <c r="W21" s="2" t="s">
        <v>39</v>
      </c>
      <c r="X21" s="2" t="s">
        <v>40</v>
      </c>
      <c r="Y21" s="2" t="s">
        <v>38</v>
      </c>
      <c r="Z21" s="3">
        <v>133209821.19</v>
      </c>
      <c r="AA21" s="2" t="s">
        <v>37</v>
      </c>
      <c r="AB21" s="3">
        <v>150000000</v>
      </c>
      <c r="AC21" s="26">
        <v>43511</v>
      </c>
      <c r="AD21">
        <f t="shared" si="6"/>
        <v>0</v>
      </c>
      <c r="AE21">
        <f t="shared" si="7"/>
        <v>0</v>
      </c>
      <c r="AF21" s="4">
        <f t="shared" si="8"/>
        <v>-447166.62459999998</v>
      </c>
    </row>
    <row r="22">
      <c r="A22" t="s">
        <v>66</v>
      </c>
      <c r="B22" t="s">
        <v>35</v>
      </c>
      <c r="C22" t="s">
        <v>36</v>
      </c>
      <c r="D22" s="25">
        <v>43496</v>
      </c>
      <c r="E22" s="25">
        <v>43496</v>
      </c>
      <c r="F22" s="25">
        <v>43515</v>
      </c>
      <c r="G22" s="2" t="s">
        <v>37</v>
      </c>
      <c r="H22" s="3">
        <v>130000000</v>
      </c>
      <c r="I22" s="2" t="s">
        <v>38</v>
      </c>
      <c r="J22" s="3">
        <v>112959986.09999999</v>
      </c>
      <c r="K22" s="3">
        <v>2333560.0657000002</v>
      </c>
      <c r="L22" s="3">
        <v>2064731.9639999999</v>
      </c>
      <c r="M22">
        <v>1.1302000000000001</v>
      </c>
      <c r="N22">
        <v>1</v>
      </c>
      <c r="O22">
        <v>1.1494</v>
      </c>
      <c r="P22">
        <v>1</v>
      </c>
      <c r="Q22" s="3">
        <f t="shared" si="0"/>
        <v>142502.15474161506</v>
      </c>
      <c r="R22" s="3">
        <f t="shared" si="1"/>
        <v>112501.70111180136</v>
      </c>
      <c r="S22" s="3">
        <f t="shared" si="2"/>
        <v>1921401.3223243803</v>
      </c>
      <c r="T22" s="3">
        <f t="shared" si="3"/>
        <v>0</v>
      </c>
      <c r="U22" s="3">
        <f t="shared" si="4"/>
        <v>1921401.3223243803</v>
      </c>
      <c r="V22" s="3">
        <f t="shared" si="5"/>
        <v>-30828.940563818207</v>
      </c>
      <c r="W22" s="2" t="s">
        <v>39</v>
      </c>
      <c r="X22" s="2" t="s">
        <v>40</v>
      </c>
      <c r="Y22" s="2" t="s">
        <v>38</v>
      </c>
      <c r="Z22" s="3">
        <v>113101504.25</v>
      </c>
      <c r="AA22" s="2" t="s">
        <v>37</v>
      </c>
      <c r="AB22" s="3">
        <v>130000000</v>
      </c>
      <c r="AC22" s="26">
        <v>43500</v>
      </c>
      <c r="AD22">
        <f t="shared" si="6"/>
        <v>11</v>
      </c>
      <c r="AE22">
        <f t="shared" si="7"/>
        <v>15</v>
      </c>
      <c r="AF22" s="4">
        <f t="shared" si="8"/>
        <v>-38566.660267339321</v>
      </c>
    </row>
    <row r="23">
      <c r="A23" t="s">
        <v>67</v>
      </c>
      <c r="B23" t="s">
        <v>45</v>
      </c>
      <c r="C23" t="s">
        <v>46</v>
      </c>
      <c r="D23" s="25">
        <v>43509</v>
      </c>
      <c r="E23" s="25">
        <v>43509</v>
      </c>
      <c r="F23" s="25">
        <v>43524</v>
      </c>
      <c r="G23" s="2" t="s">
        <v>37</v>
      </c>
      <c r="H23" s="3">
        <v>180000000</v>
      </c>
      <c r="I23" s="2" t="s">
        <v>38</v>
      </c>
      <c r="J23" s="3">
        <v>158799756.15000001</v>
      </c>
      <c r="K23" s="3">
        <v>392416.7059</v>
      </c>
      <c r="L23" s="3">
        <v>347209.9681</v>
      </c>
      <c r="M23">
        <v>1.1302000000000001</v>
      </c>
      <c r="N23">
        <v>1</v>
      </c>
      <c r="O23">
        <v>1.1293</v>
      </c>
      <c r="P23">
        <v>1</v>
      </c>
      <c r="Q23" s="3">
        <f t="shared" si="0"/>
        <v>591016.89524927735</v>
      </c>
      <c r="R23" s="3">
        <f t="shared" si="1"/>
        <v>78802.252699903649</v>
      </c>
      <c r="S23" s="3">
        <f t="shared" si="2"/>
        <v>-126925.93854251504</v>
      </c>
      <c r="T23" s="3">
        <f t="shared" si="3"/>
        <v>0</v>
      </c>
      <c r="U23" s="3">
        <f t="shared" si="4"/>
        <v>-126925.93854251504</v>
      </c>
      <c r="V23" s="3">
        <f t="shared" si="5"/>
        <v>-395333.65394261142</v>
      </c>
      <c r="W23" s="2" t="s">
        <v>39</v>
      </c>
      <c r="X23" s="2" t="s">
        <v>40</v>
      </c>
      <c r="Y23" s="2" t="s">
        <v>38</v>
      </c>
      <c r="Z23" s="3">
        <v>158982792.75999999</v>
      </c>
      <c r="AA23" s="2" t="s">
        <v>37</v>
      </c>
      <c r="AB23" s="3">
        <v>180000000</v>
      </c>
      <c r="AC23" s="26">
        <v>43510</v>
      </c>
      <c r="AD23">
        <f t="shared" si="6"/>
        <v>1</v>
      </c>
      <c r="AE23">
        <f t="shared" si="7"/>
        <v>14</v>
      </c>
      <c r="AF23" s="4">
        <f t="shared" si="8"/>
        <v>-53081.577821794723</v>
      </c>
    </row>
    <row r="24">
      <c r="A24" t="s">
        <v>68</v>
      </c>
      <c r="B24" t="s">
        <v>35</v>
      </c>
      <c r="C24" t="s">
        <v>36</v>
      </c>
      <c r="D24" s="25">
        <v>43497</v>
      </c>
      <c r="E24" s="25">
        <v>43497</v>
      </c>
      <c r="F24" s="25">
        <v>43515</v>
      </c>
      <c r="G24" s="2" t="s">
        <v>37</v>
      </c>
      <c r="H24" s="3">
        <v>200000000</v>
      </c>
      <c r="I24" s="2" t="s">
        <v>38</v>
      </c>
      <c r="J24" s="3">
        <v>174479616.72</v>
      </c>
      <c r="K24" s="3">
        <v>2804262.4112999998</v>
      </c>
      <c r="L24" s="3">
        <v>2481208.9996000002</v>
      </c>
      <c r="M24">
        <v>1.1302000000000001</v>
      </c>
      <c r="N24">
        <v>1</v>
      </c>
      <c r="O24">
        <v>1.1474</v>
      </c>
      <c r="P24">
        <v>1</v>
      </c>
      <c r="Q24" s="3">
        <f t="shared" si="0"/>
        <v>-172487.55841729045</v>
      </c>
      <c r="R24" s="3">
        <f t="shared" si="1"/>
        <v>-134156.98988011479</v>
      </c>
      <c r="S24" s="3">
        <f t="shared" si="2"/>
        <v>2652700.9569803774</v>
      </c>
      <c r="T24" s="3">
        <f t="shared" si="3"/>
        <v>0</v>
      </c>
      <c r="U24" s="3">
        <f t="shared" si="4"/>
        <v>2652700.9569803774</v>
      </c>
      <c r="V24" s="3">
        <f t="shared" si="5"/>
        <v>37334.967500262428</v>
      </c>
      <c r="W24" s="2" t="s">
        <v>39</v>
      </c>
      <c r="X24" s="2" t="s">
        <v>40</v>
      </c>
      <c r="Y24" s="2" t="s">
        <v>38</v>
      </c>
      <c r="Z24" s="3">
        <v>174742126.49000001</v>
      </c>
      <c r="AA24" s="2" t="s">
        <v>37</v>
      </c>
      <c r="AB24" s="3">
        <v>200000000</v>
      </c>
      <c r="AC24" s="26">
        <v>43497</v>
      </c>
      <c r="AD24">
        <f t="shared" si="6"/>
        <v>14</v>
      </c>
      <c r="AE24">
        <f t="shared" si="7"/>
        <v>18</v>
      </c>
      <c r="AF24" s="4">
        <f t="shared" si="8"/>
        <v>-59331.105481360108</v>
      </c>
    </row>
    <row r="25">
      <c r="A25" t="s">
        <v>69</v>
      </c>
      <c r="B25" t="s">
        <v>45</v>
      </c>
      <c r="C25" t="s">
        <v>46</v>
      </c>
      <c r="D25" s="25">
        <v>43510</v>
      </c>
      <c r="E25" s="25">
        <v>43510</v>
      </c>
      <c r="F25" s="25">
        <v>43515</v>
      </c>
      <c r="G25" s="2" t="s">
        <v>38</v>
      </c>
      <c r="H25" s="3">
        <v>186535677.16999999</v>
      </c>
      <c r="I25" s="2" t="s">
        <v>37</v>
      </c>
      <c r="J25" s="3">
        <v>210000000</v>
      </c>
      <c r="K25" s="3">
        <v>822952.55260000005</v>
      </c>
      <c r="L25" s="3">
        <v>728147.71950000001</v>
      </c>
      <c r="M25">
        <v>1</v>
      </c>
      <c r="N25">
        <v>1.1302000000000001</v>
      </c>
      <c r="O25">
        <v>1</v>
      </c>
      <c r="P25">
        <v>1.1302000000000001</v>
      </c>
      <c r="Q25" s="3">
        <f t="shared" si="0"/>
        <v>727855.54550877213</v>
      </c>
      <c r="R25" s="3">
        <f t="shared" si="1"/>
        <v>145571.10910175444</v>
      </c>
      <c r="S25" s="3">
        <f t="shared" si="2"/>
        <v>0</v>
      </c>
      <c r="T25" s="3">
        <f t="shared" si="3"/>
        <v>0</v>
      </c>
      <c r="U25" s="3">
        <f t="shared" si="4"/>
        <v>0</v>
      </c>
      <c r="V25" s="3">
        <f t="shared" si="5"/>
        <v>-582576.61039824551</v>
      </c>
      <c r="W25" s="2" t="s">
        <v>39</v>
      </c>
      <c r="X25" s="2" t="s">
        <v>40</v>
      </c>
      <c r="Y25" s="2" t="s">
        <v>38</v>
      </c>
      <c r="Z25" s="3">
        <v>186535677.16999999</v>
      </c>
      <c r="AA25" s="2" t="s">
        <v>37</v>
      </c>
      <c r="AB25" s="3">
        <v>210000000</v>
      </c>
      <c r="AC25" s="26">
        <v>43515</v>
      </c>
      <c r="AD25">
        <f t="shared" si="6"/>
        <v>0</v>
      </c>
      <c r="AE25">
        <f t="shared" si="7"/>
        <v>0</v>
      </c>
      <c r="AF25" s="4">
        <f t="shared" si="8"/>
        <v>-728147.71950000001</v>
      </c>
    </row>
    <row r="26">
      <c r="A26" t="s">
        <v>70</v>
      </c>
      <c r="B26" t="s">
        <v>35</v>
      </c>
      <c r="C26" t="s">
        <v>36</v>
      </c>
      <c r="D26" s="25">
        <v>43500</v>
      </c>
      <c r="E26" s="25">
        <v>43500</v>
      </c>
      <c r="F26" s="25">
        <v>43515</v>
      </c>
      <c r="G26" s="2" t="s">
        <v>37</v>
      </c>
      <c r="H26" s="3">
        <v>100000000</v>
      </c>
      <c r="I26" s="2" t="s">
        <v>38</v>
      </c>
      <c r="J26" s="3">
        <v>87247579.659999996</v>
      </c>
      <c r="K26" s="3">
        <v>1393344.5567999999</v>
      </c>
      <c r="L26" s="3">
        <v>1232830.0803</v>
      </c>
      <c r="M26">
        <v>1.1302000000000001</v>
      </c>
      <c r="N26">
        <v>1</v>
      </c>
      <c r="O26">
        <v>1.1451500000000001</v>
      </c>
      <c r="P26">
        <v>1</v>
      </c>
      <c r="Q26" s="3">
        <f t="shared" si="0"/>
        <v>77224.9507496804</v>
      </c>
      <c r="R26" s="3">
        <f t="shared" si="1"/>
        <v>56631.630549765629</v>
      </c>
      <c r="S26" s="3">
        <f t="shared" si="2"/>
        <v>1155110.4485318661</v>
      </c>
      <c r="T26" s="3">
        <f t="shared" si="3"/>
        <v>0</v>
      </c>
      <c r="U26" s="3">
        <f t="shared" si="4"/>
        <v>1155110.4485318661</v>
      </c>
      <c r="V26" s="3">
        <f t="shared" si="5"/>
        <v>-21088.001218368299</v>
      </c>
      <c r="W26" s="2" t="s">
        <v>39</v>
      </c>
      <c r="X26" s="2" t="s">
        <v>40</v>
      </c>
      <c r="Y26" s="2" t="s">
        <v>38</v>
      </c>
      <c r="Z26" s="3">
        <v>87356569.25</v>
      </c>
      <c r="AA26" s="2" t="s">
        <v>37</v>
      </c>
      <c r="AB26" s="3">
        <v>100000000</v>
      </c>
      <c r="AC26" s="26">
        <v>43500</v>
      </c>
      <c r="AD26">
        <f t="shared" si="6"/>
        <v>11</v>
      </c>
      <c r="AE26">
        <f t="shared" si="7"/>
        <v>15</v>
      </c>
      <c r="AF26" s="4">
        <f t="shared" si="8"/>
        <v>-29558.571685121162</v>
      </c>
    </row>
    <row r="27">
      <c r="A27" t="s">
        <v>71</v>
      </c>
      <c r="B27" t="s">
        <v>42</v>
      </c>
      <c r="C27" t="s">
        <v>43</v>
      </c>
      <c r="D27" s="25">
        <v>43452</v>
      </c>
      <c r="E27" s="25">
        <v>43452</v>
      </c>
      <c r="F27" s="25">
        <v>43544</v>
      </c>
      <c r="G27" s="2" t="s">
        <v>38</v>
      </c>
      <c r="H27" s="3">
        <v>62000000</v>
      </c>
      <c r="I27" s="2" t="s">
        <v>37</v>
      </c>
      <c r="J27" s="3">
        <v>71024069</v>
      </c>
      <c r="K27" s="3">
        <v>-783963.0503</v>
      </c>
      <c r="L27" s="3">
        <v>-693649.84100000001</v>
      </c>
      <c r="M27">
        <v>1</v>
      </c>
      <c r="N27">
        <v>1.1302000000000001</v>
      </c>
      <c r="O27">
        <v>1</v>
      </c>
      <c r="P27">
        <v>1.1378999999999999</v>
      </c>
      <c r="Q27" s="3">
        <f t="shared" si="0"/>
        <v>-416793.21557255089</v>
      </c>
      <c r="R27" s="3">
        <f t="shared" si="1"/>
        <v>-267291.30129109242</v>
      </c>
      <c r="S27" s="3">
        <f t="shared" si="2"/>
        <v>0</v>
      </c>
      <c r="T27" s="3">
        <f t="shared" si="3"/>
        <v>425242.70727295429</v>
      </c>
      <c r="U27" s="3">
        <f t="shared" si="4"/>
        <v>-425242.70727295429</v>
      </c>
      <c r="V27" s="3">
        <f t="shared" si="5"/>
        <v>1115.8324359533144</v>
      </c>
      <c r="W27" s="2" t="s">
        <v>39</v>
      </c>
      <c r="X27" s="2" t="s">
        <v>40</v>
      </c>
      <c r="Y27" s="2" t="s">
        <v>37</v>
      </c>
      <c r="Z27" s="3">
        <v>70469820</v>
      </c>
      <c r="AA27" s="2" t="s">
        <v>38</v>
      </c>
      <c r="AB27" s="3">
        <v>62000000</v>
      </c>
      <c r="AC27" s="26">
        <v>43454</v>
      </c>
      <c r="AD27">
        <f t="shared" si="6"/>
        <v>57</v>
      </c>
      <c r="AE27">
        <f t="shared" si="7"/>
        <v>90</v>
      </c>
      <c r="AF27" s="4">
        <f t="shared" si="8"/>
        <v>30210.133404809865</v>
      </c>
    </row>
    <row r="28">
      <c r="A28" t="s">
        <v>72</v>
      </c>
      <c r="B28" t="s">
        <v>42</v>
      </c>
      <c r="C28" t="s">
        <v>43</v>
      </c>
      <c r="D28" s="25">
        <v>43504</v>
      </c>
      <c r="E28" s="25">
        <v>43504</v>
      </c>
      <c r="F28" s="25">
        <v>43515</v>
      </c>
      <c r="G28" s="2" t="s">
        <v>37</v>
      </c>
      <c r="H28" s="3">
        <v>50000000</v>
      </c>
      <c r="I28" s="2" t="s">
        <v>38</v>
      </c>
      <c r="J28" s="3">
        <v>44100087.439999998</v>
      </c>
      <c r="K28" s="3">
        <v>158144.6318</v>
      </c>
      <c r="L28" s="3">
        <v>139926.2359</v>
      </c>
      <c r="M28">
        <v>1.1302000000000001</v>
      </c>
      <c r="N28">
        <v>1</v>
      </c>
      <c r="O28">
        <v>1.1346499999999999</v>
      </c>
      <c r="P28">
        <v>1</v>
      </c>
      <c r="Q28" s="3">
        <f t="shared" si="0"/>
        <v>-33635.230067417026</v>
      </c>
      <c r="R28" s="3">
        <f t="shared" si="1"/>
        <v>-21404.237315629016</v>
      </c>
      <c r="S28" s="3">
        <f t="shared" si="2"/>
        <v>173505.31970819086</v>
      </c>
      <c r="T28" s="3">
        <f t="shared" si="3"/>
        <v>0</v>
      </c>
      <c r="U28" s="3">
        <f t="shared" si="4"/>
        <v>173505.31970819086</v>
      </c>
      <c r="V28" s="3">
        <f t="shared" si="5"/>
        <v>12174.846492561832</v>
      </c>
      <c r="W28" s="2" t="s">
        <v>39</v>
      </c>
      <c r="X28" s="2" t="s">
        <v>40</v>
      </c>
      <c r="Y28" s="2" t="s">
        <v>38</v>
      </c>
      <c r="Z28" s="3">
        <v>44128757.119999997</v>
      </c>
      <c r="AA28" s="2" t="s">
        <v>37</v>
      </c>
      <c r="AB28" s="3">
        <v>50000000</v>
      </c>
      <c r="AC28" s="26">
        <v>43507</v>
      </c>
      <c r="AD28">
        <f t="shared" si="6"/>
        <v>4</v>
      </c>
      <c r="AE28">
        <f t="shared" si="7"/>
        <v>8</v>
      </c>
      <c r="AF28" s="4">
        <f t="shared" si="8"/>
        <v>-14390.986259226018</v>
      </c>
    </row>
    <row r="29">
      <c r="A29" t="s">
        <v>73</v>
      </c>
      <c r="B29" t="s">
        <v>42</v>
      </c>
      <c r="C29" t="s">
        <v>43</v>
      </c>
      <c r="D29" s="25">
        <v>43500</v>
      </c>
      <c r="E29" s="25">
        <v>43500</v>
      </c>
      <c r="F29" s="25">
        <v>43515</v>
      </c>
      <c r="G29" s="2" t="s">
        <v>37</v>
      </c>
      <c r="H29" s="3">
        <v>40000000</v>
      </c>
      <c r="I29" s="2" t="s">
        <v>38</v>
      </c>
      <c r="J29" s="3">
        <v>34917411.159999996</v>
      </c>
      <c r="K29" s="3">
        <v>536557.20400000003</v>
      </c>
      <c r="L29" s="3">
        <v>474745.35830000002</v>
      </c>
      <c r="M29">
        <v>1.1302000000000001</v>
      </c>
      <c r="N29">
        <v>1</v>
      </c>
      <c r="O29">
        <v>1.1451500000000001</v>
      </c>
      <c r="P29">
        <v>1</v>
      </c>
      <c r="Q29" s="3">
        <f t="shared" si="0"/>
        <v>12510.684299871326</v>
      </c>
      <c r="R29" s="3">
        <f t="shared" si="1"/>
        <v>9174.5018199056394</v>
      </c>
      <c r="S29" s="3">
        <f t="shared" si="2"/>
        <v>462044.17941274494</v>
      </c>
      <c r="T29" s="3">
        <f t="shared" si="3"/>
        <v>0</v>
      </c>
      <c r="U29" s="3">
        <f t="shared" si="4"/>
        <v>462044.17941274494</v>
      </c>
      <c r="V29" s="3">
        <f t="shared" si="5"/>
        <v>-3526.677067349432</v>
      </c>
      <c r="W29" s="2" t="s">
        <v>39</v>
      </c>
      <c r="X29" s="2" t="s">
        <v>40</v>
      </c>
      <c r="Y29" s="2" t="s">
        <v>38</v>
      </c>
      <c r="Z29" s="3">
        <v>34961007.109999999</v>
      </c>
      <c r="AA29" s="2" t="s">
        <v>37</v>
      </c>
      <c r="AB29" s="3">
        <v>40000000</v>
      </c>
      <c r="AC29" s="26">
        <v>43500</v>
      </c>
      <c r="AD29">
        <f t="shared" si="6"/>
        <v>11</v>
      </c>
      <c r="AE29">
        <f t="shared" si="7"/>
        <v>15</v>
      </c>
      <c r="AF29" s="4">
        <f t="shared" si="8"/>
        <v>-11816.081254051242</v>
      </c>
    </row>
    <row r="30">
      <c r="A30" t="s">
        <v>74</v>
      </c>
      <c r="B30" t="s">
        <v>42</v>
      </c>
      <c r="C30" t="s">
        <v>43</v>
      </c>
      <c r="D30" s="25">
        <v>43504</v>
      </c>
      <c r="E30" s="25">
        <v>43504</v>
      </c>
      <c r="F30" s="25">
        <v>43522</v>
      </c>
      <c r="G30" s="2" t="s">
        <v>37</v>
      </c>
      <c r="H30" s="3">
        <v>50000000</v>
      </c>
      <c r="I30" s="2" t="s">
        <v>38</v>
      </c>
      <c r="J30" s="3">
        <v>44064848.299999997</v>
      </c>
      <c r="K30" s="3">
        <v>169488.53520000001</v>
      </c>
      <c r="L30" s="3">
        <v>149963.31200000001</v>
      </c>
      <c r="M30">
        <v>1.1302000000000001</v>
      </c>
      <c r="N30">
        <v>1</v>
      </c>
      <c r="O30">
        <v>1.1346499999999999</v>
      </c>
      <c r="P30">
        <v>1</v>
      </c>
      <c r="Q30" s="3">
        <f t="shared" si="0"/>
        <v>1603.9099325835705</v>
      </c>
      <c r="R30" s="3">
        <f t="shared" si="1"/>
        <v>623.74275156027738</v>
      </c>
      <c r="S30" s="3">
        <f t="shared" si="2"/>
        <v>173505.31970819086</v>
      </c>
      <c r="T30" s="3">
        <f t="shared" si="3"/>
        <v>0</v>
      </c>
      <c r="U30" s="3">
        <f t="shared" si="4"/>
        <v>173505.31970819086</v>
      </c>
      <c r="V30" s="3">
        <f t="shared" si="5"/>
        <v>24165.750459751143</v>
      </c>
      <c r="W30" s="2" t="s">
        <v>39</v>
      </c>
      <c r="X30" s="2" t="s">
        <v>40</v>
      </c>
      <c r="Y30" s="2" t="s">
        <v>38</v>
      </c>
      <c r="Z30" s="3">
        <v>44115441.289999999</v>
      </c>
      <c r="AA30" s="2" t="s">
        <v>37</v>
      </c>
      <c r="AB30" s="3">
        <v>50000000</v>
      </c>
      <c r="AC30" s="26">
        <v>43508</v>
      </c>
      <c r="AD30">
        <f t="shared" si="6"/>
        <v>3</v>
      </c>
      <c r="AE30">
        <f t="shared" si="7"/>
        <v>14</v>
      </c>
      <c r="AF30" s="4">
        <f t="shared" si="8"/>
        <v>-14605.717359227216</v>
      </c>
    </row>
    <row r="31">
      <c r="A31" t="s">
        <v>75</v>
      </c>
      <c r="B31" t="s">
        <v>42</v>
      </c>
      <c r="C31" t="s">
        <v>43</v>
      </c>
      <c r="D31" s="25">
        <v>43510</v>
      </c>
      <c r="E31" s="25">
        <v>43510</v>
      </c>
      <c r="F31" s="25">
        <v>43522</v>
      </c>
      <c r="G31" s="2" t="s">
        <v>37</v>
      </c>
      <c r="H31" s="3">
        <v>200000000</v>
      </c>
      <c r="I31" s="2" t="s">
        <v>38</v>
      </c>
      <c r="J31" s="3">
        <v>177505996.37000001</v>
      </c>
      <c r="K31" s="3">
        <v>-732328.57550000004</v>
      </c>
      <c r="L31" s="3">
        <v>-647963.70160000003</v>
      </c>
      <c r="M31">
        <v>1.1302000000000001</v>
      </c>
      <c r="N31">
        <v>1</v>
      </c>
      <c r="O31">
        <v>1.1302000000000001</v>
      </c>
      <c r="P31">
        <v>1</v>
      </c>
      <c r="Q31" s="3">
        <f t="shared" si="0"/>
        <v>-546166.25143691897</v>
      </c>
      <c r="R31" s="3">
        <f t="shared" si="1"/>
        <v>-45513.854286409914</v>
      </c>
      <c r="S31" s="3">
        <f t="shared" si="2"/>
        <v>0</v>
      </c>
      <c r="T31" s="3">
        <f t="shared" si="3"/>
        <v>0</v>
      </c>
      <c r="U31" s="3">
        <f t="shared" si="4"/>
        <v>0</v>
      </c>
      <c r="V31" s="3">
        <f t="shared" si="5"/>
        <v>602449.84731359011</v>
      </c>
      <c r="W31" s="2" t="s">
        <v>39</v>
      </c>
      <c r="X31" s="2" t="s">
        <v>40</v>
      </c>
      <c r="Y31" s="2" t="s">
        <v>38</v>
      </c>
      <c r="Z31" s="3">
        <v>177607274.78999999</v>
      </c>
      <c r="AA31" s="2" t="s">
        <v>37</v>
      </c>
      <c r="AB31" s="3">
        <v>200000000</v>
      </c>
      <c r="AC31" s="26">
        <v>43515</v>
      </c>
      <c r="AD31">
        <f t="shared" si="6"/>
        <v>0</v>
      </c>
      <c r="AE31">
        <f t="shared" si="7"/>
        <v>0</v>
      </c>
      <c r="AF31" s="4">
        <f t="shared" si="8"/>
        <v>647963.70160000003</v>
      </c>
    </row>
    <row r="32">
      <c r="A32" t="s">
        <v>76</v>
      </c>
      <c r="B32" t="s">
        <v>77</v>
      </c>
      <c r="C32" t="s">
        <v>78</v>
      </c>
      <c r="D32" s="25">
        <v>43455</v>
      </c>
      <c r="E32" s="25">
        <v>43455</v>
      </c>
      <c r="F32" s="25">
        <v>43551</v>
      </c>
      <c r="G32" s="2" t="s">
        <v>38</v>
      </c>
      <c r="H32" s="3">
        <v>38064088.159999996</v>
      </c>
      <c r="I32" s="2" t="s">
        <v>37</v>
      </c>
      <c r="J32" s="3">
        <v>44000000</v>
      </c>
      <c r="K32" s="3">
        <v>-851216.24340000004</v>
      </c>
      <c r="L32" s="3">
        <v>-753155.40910000005</v>
      </c>
      <c r="M32">
        <v>1</v>
      </c>
      <c r="N32">
        <v>1.1302000000000001</v>
      </c>
      <c r="O32">
        <v>1</v>
      </c>
      <c r="P32">
        <v>1.1411</v>
      </c>
      <c r="Q32" s="3">
        <f t="shared" si="0"/>
        <v>-495196.74053457379</v>
      </c>
      <c r="R32" s="3">
        <f t="shared" si="1"/>
        <v>-288864.76531183475</v>
      </c>
      <c r="S32" s="3">
        <f t="shared" si="2"/>
        <v>0</v>
      </c>
      <c r="T32" s="3">
        <f t="shared" si="3"/>
        <v>371877.725549303</v>
      </c>
      <c r="U32" s="3">
        <f t="shared" si="4"/>
        <v>-371877.725549303</v>
      </c>
      <c r="V32" s="3">
        <f t="shared" si="5"/>
        <v>92412.918238862301</v>
      </c>
      <c r="W32" s="2" t="s">
        <v>39</v>
      </c>
      <c r="X32" s="2" t="s">
        <v>40</v>
      </c>
      <c r="Y32" s="2" t="s">
        <v>37</v>
      </c>
      <c r="Z32" s="3">
        <v>44000000</v>
      </c>
      <c r="AA32" s="2" t="s">
        <v>38</v>
      </c>
      <c r="AB32" s="3">
        <v>38365624.399999999</v>
      </c>
      <c r="AC32" s="26">
        <v>43461</v>
      </c>
      <c r="AD32">
        <f t="shared" si="6"/>
        <v>50</v>
      </c>
      <c r="AE32">
        <f t="shared" si="7"/>
        <v>90</v>
      </c>
      <c r="AF32" s="4">
        <f t="shared" si="8"/>
        <v>20097.049682790879</v>
      </c>
    </row>
    <row r="33">
      <c r="A33" t="s">
        <v>79</v>
      </c>
      <c r="B33" t="s">
        <v>42</v>
      </c>
      <c r="C33" t="s">
        <v>43</v>
      </c>
      <c r="D33" s="25">
        <v>43507</v>
      </c>
      <c r="E33" s="25">
        <v>43507</v>
      </c>
      <c r="F33" s="25">
        <v>43518</v>
      </c>
      <c r="G33" s="2" t="s">
        <v>37</v>
      </c>
      <c r="H33" s="3">
        <v>100000000</v>
      </c>
      <c r="I33" s="2" t="s">
        <v>38</v>
      </c>
      <c r="J33" s="3">
        <v>88312284.25</v>
      </c>
      <c r="K33" s="3">
        <v>165163.19750000001</v>
      </c>
      <c r="L33" s="3">
        <v>146136.25690000001</v>
      </c>
      <c r="M33">
        <v>1.1302000000000001</v>
      </c>
      <c r="N33">
        <v>1</v>
      </c>
      <c r="O33">
        <v>1.1310500000000001</v>
      </c>
      <c r="P33">
        <v>1</v>
      </c>
      <c r="Q33" s="3">
        <f t="shared" si="0"/>
        <v>101136.90733167529</v>
      </c>
      <c r="R33" s="3">
        <f t="shared" si="1"/>
        <v>36777.057211518288</v>
      </c>
      <c r="S33" s="3">
        <f t="shared" si="2"/>
        <v>66493.901949867606</v>
      </c>
      <c r="T33" s="3">
        <f t="shared" si="3"/>
        <v>0</v>
      </c>
      <c r="U33" s="3">
        <f t="shared" si="4"/>
        <v>66493.901949867606</v>
      </c>
      <c r="V33" s="3">
        <f t="shared" si="5"/>
        <v>-42865.297738614114</v>
      </c>
      <c r="W33" s="2" t="s">
        <v>39</v>
      </c>
      <c r="X33" s="2" t="s">
        <v>40</v>
      </c>
      <c r="Y33" s="2" t="s">
        <v>38</v>
      </c>
      <c r="Z33" s="3">
        <v>88384679.819999993</v>
      </c>
      <c r="AA33" s="2" t="s">
        <v>37</v>
      </c>
      <c r="AB33" s="3">
        <v>100000000</v>
      </c>
      <c r="AC33" s="26">
        <v>43508</v>
      </c>
      <c r="AD33">
        <f t="shared" si="6"/>
        <v>3</v>
      </c>
      <c r="AE33">
        <f t="shared" si="7"/>
        <v>10</v>
      </c>
      <c r="AF33" s="4">
        <f t="shared" si="8"/>
        <v>-29182.346618452109</v>
      </c>
    </row>
    <row r="34">
      <c r="A34" t="s">
        <v>80</v>
      </c>
      <c r="B34" t="s">
        <v>48</v>
      </c>
      <c r="C34" t="s">
        <v>49</v>
      </c>
      <c r="D34" s="25">
        <v>43507</v>
      </c>
      <c r="E34" s="25">
        <v>43507</v>
      </c>
      <c r="F34" s="25">
        <v>43523</v>
      </c>
      <c r="G34" s="2" t="s">
        <v>37</v>
      </c>
      <c r="H34" s="3">
        <v>100000000</v>
      </c>
      <c r="I34" s="2" t="s">
        <v>38</v>
      </c>
      <c r="J34" s="3">
        <v>88268654.480000004</v>
      </c>
      <c r="K34" s="3">
        <v>173555.75450000001</v>
      </c>
      <c r="L34" s="3">
        <v>153561.98420000001</v>
      </c>
      <c r="M34">
        <v>1.1302000000000001</v>
      </c>
      <c r="N34">
        <v>1</v>
      </c>
      <c r="O34">
        <v>1.1310500000000001</v>
      </c>
      <c r="P34">
        <v>1</v>
      </c>
      <c r="Q34" s="3">
        <f t="shared" si="0"/>
        <v>144766.67733167112</v>
      </c>
      <c r="R34" s="3">
        <f t="shared" si="1"/>
        <v>36191.66933291778</v>
      </c>
      <c r="S34" s="3">
        <f t="shared" si="2"/>
        <v>66493.901949867606</v>
      </c>
      <c r="T34" s="3">
        <f t="shared" si="3"/>
        <v>0</v>
      </c>
      <c r="U34" s="3">
        <f t="shared" si="4"/>
        <v>66493.901949867606</v>
      </c>
      <c r="V34" s="3">
        <f t="shared" si="5"/>
        <v>-50876.41291721462</v>
      </c>
      <c r="W34" s="2" t="s">
        <v>39</v>
      </c>
      <c r="X34" s="2" t="s">
        <v>40</v>
      </c>
      <c r="Y34" s="2" t="s">
        <v>38</v>
      </c>
      <c r="Z34" s="3">
        <v>88370448.920000002</v>
      </c>
      <c r="AA34" s="2" t="s">
        <v>37</v>
      </c>
      <c r="AB34" s="3">
        <v>100000000</v>
      </c>
      <c r="AC34" s="26">
        <v>43509</v>
      </c>
      <c r="AD34">
        <f t="shared" si="6"/>
        <v>2</v>
      </c>
      <c r="AE34">
        <f t="shared" si="7"/>
        <v>14</v>
      </c>
      <c r="AF34" s="4">
        <f t="shared" si="8"/>
        <v>-29553.782061316393</v>
      </c>
    </row>
    <row r="35">
      <c r="A35" t="s">
        <v>65</v>
      </c>
      <c r="B35" t="s">
        <v>45</v>
      </c>
      <c r="C35" t="s">
        <v>46</v>
      </c>
      <c r="D35" s="25">
        <v>43510</v>
      </c>
      <c r="E35" s="25">
        <v>43510</v>
      </c>
      <c r="F35" s="25">
        <v>43515</v>
      </c>
      <c r="G35" s="2" t="s">
        <v>38</v>
      </c>
      <c r="H35" s="3">
        <v>159889143.53</v>
      </c>
      <c r="I35" s="2" t="s">
        <v>37</v>
      </c>
      <c r="J35" s="3">
        <v>180000000</v>
      </c>
      <c r="K35" s="3">
        <v>706993.7034</v>
      </c>
      <c r="L35" s="3">
        <v>625547.42819999997</v>
      </c>
      <c r="M35">
        <v>1</v>
      </c>
      <c r="N35">
        <v>1.1302000000000001</v>
      </c>
      <c r="O35">
        <v>1</v>
      </c>
      <c r="P35">
        <v>1.1302000000000001</v>
      </c>
      <c r="Q35" s="3">
        <f t="shared" si="0"/>
        <v>625296.42329323292</v>
      </c>
      <c r="R35" s="3">
        <f t="shared" si="1"/>
        <v>125059.28465864659</v>
      </c>
      <c r="S35" s="3">
        <f t="shared" si="2"/>
        <v>0</v>
      </c>
      <c r="T35" s="3">
        <f t="shared" si="3"/>
        <v>0</v>
      </c>
      <c r="U35" s="3">
        <f t="shared" si="4"/>
        <v>0</v>
      </c>
      <c r="V35" s="3">
        <f t="shared" si="5"/>
        <v>-500488.14354135341</v>
      </c>
      <c r="W35" s="2" t="s">
        <v>39</v>
      </c>
      <c r="X35" s="2" t="s">
        <v>40</v>
      </c>
      <c r="Y35" s="2" t="s">
        <v>38</v>
      </c>
      <c r="Z35" s="3">
        <v>159889143.53</v>
      </c>
      <c r="AA35" s="2" t="s">
        <v>37</v>
      </c>
      <c r="AB35" s="3">
        <v>180000000</v>
      </c>
      <c r="AC35" s="26">
        <v>43515</v>
      </c>
      <c r="AD35">
        <f t="shared" si="6"/>
        <v>0</v>
      </c>
      <c r="AE35">
        <f t="shared" si="7"/>
        <v>0</v>
      </c>
      <c r="AF35" s="4">
        <f t="shared" si="8"/>
        <v>-625547.42819999997</v>
      </c>
    </row>
    <row r="36">
      <c r="A36" t="s">
        <v>81</v>
      </c>
      <c r="B36" t="s">
        <v>55</v>
      </c>
      <c r="C36" t="s">
        <v>56</v>
      </c>
      <c r="D36" s="25">
        <v>43510</v>
      </c>
      <c r="E36" s="25">
        <v>43510</v>
      </c>
      <c r="F36" s="25">
        <v>43525</v>
      </c>
      <c r="G36" s="2" t="s">
        <v>37</v>
      </c>
      <c r="H36" s="3">
        <v>230000000</v>
      </c>
      <c r="I36" s="2" t="s">
        <v>38</v>
      </c>
      <c r="J36" s="3">
        <v>204025638.75</v>
      </c>
      <c r="K36" s="3">
        <v>-779088.33360000001</v>
      </c>
      <c r="L36" s="3">
        <v>-689336.69579999999</v>
      </c>
      <c r="M36">
        <v>1.1302000000000001</v>
      </c>
      <c r="N36">
        <v>1</v>
      </c>
      <c r="O36">
        <v>1.1302000000000001</v>
      </c>
      <c r="P36">
        <v>1</v>
      </c>
      <c r="Q36" s="3">
        <f t="shared" si="0"/>
        <v>-521834.11365246773</v>
      </c>
      <c r="R36" s="3">
        <f t="shared" si="1"/>
        <v>-34788.940910164514</v>
      </c>
      <c r="S36" s="3">
        <f t="shared" si="2"/>
        <v>0</v>
      </c>
      <c r="T36" s="3">
        <f t="shared" si="3"/>
        <v>0</v>
      </c>
      <c r="U36" s="3">
        <f t="shared" si="4"/>
        <v>0</v>
      </c>
      <c r="V36" s="3">
        <f t="shared" si="5"/>
        <v>654547.75488983549</v>
      </c>
      <c r="W36" s="2" t="s">
        <v>39</v>
      </c>
      <c r="X36" s="2" t="s">
        <v>40</v>
      </c>
      <c r="Y36" s="2" t="s">
        <v>38</v>
      </c>
      <c r="Z36" s="3">
        <v>204258687.06</v>
      </c>
      <c r="AA36" s="2" t="s">
        <v>37</v>
      </c>
      <c r="AB36" s="3">
        <v>230000000</v>
      </c>
      <c r="AC36" s="26">
        <v>43511</v>
      </c>
      <c r="AD36">
        <f t="shared" si="6"/>
        <v>0</v>
      </c>
      <c r="AE36">
        <f t="shared" si="7"/>
        <v>0</v>
      </c>
      <c r="AF36" s="4">
        <f t="shared" si="8"/>
        <v>689336.69579999999</v>
      </c>
    </row>
    <row r="37">
      <c r="A37" t="s">
        <v>82</v>
      </c>
      <c r="B37" t="s">
        <v>55</v>
      </c>
      <c r="C37" t="s">
        <v>56</v>
      </c>
      <c r="D37" s="25">
        <v>43510</v>
      </c>
      <c r="E37" s="25">
        <v>43510</v>
      </c>
      <c r="F37" s="25">
        <v>43524</v>
      </c>
      <c r="G37" s="2" t="s">
        <v>37</v>
      </c>
      <c r="H37" s="3">
        <v>200000000</v>
      </c>
      <c r="I37" s="2" t="s">
        <v>38</v>
      </c>
      <c r="J37" s="3">
        <v>177392811.72</v>
      </c>
      <c r="K37" s="3">
        <v>-637353.12459999998</v>
      </c>
      <c r="L37" s="3">
        <v>-563929.50329999998</v>
      </c>
      <c r="M37">
        <v>1.1302000000000001</v>
      </c>
      <c r="N37">
        <v>1</v>
      </c>
      <c r="O37">
        <v>1.1302000000000001</v>
      </c>
      <c r="P37">
        <v>1</v>
      </c>
      <c r="Q37" s="3">
        <f t="shared" si="0"/>
        <v>-432981.60143691301</v>
      </c>
      <c r="R37" s="3">
        <f t="shared" si="1"/>
        <v>-30927.257245493787</v>
      </c>
      <c r="S37" s="3">
        <f t="shared" si="2"/>
        <v>0</v>
      </c>
      <c r="T37" s="3">
        <f t="shared" si="3"/>
        <v>0</v>
      </c>
      <c r="U37" s="3">
        <f t="shared" si="4"/>
        <v>0</v>
      </c>
      <c r="V37" s="3">
        <f t="shared" si="5"/>
        <v>533002.24605450616</v>
      </c>
      <c r="W37" s="2" t="s">
        <v>39</v>
      </c>
      <c r="X37" s="2" t="s">
        <v>40</v>
      </c>
      <c r="Y37" s="2" t="s">
        <v>38</v>
      </c>
      <c r="Z37" s="3">
        <v>177594452.94</v>
      </c>
      <c r="AA37" s="2" t="s">
        <v>37</v>
      </c>
      <c r="AB37" s="3">
        <v>200000000</v>
      </c>
      <c r="AC37" s="26">
        <v>43510</v>
      </c>
      <c r="AD37">
        <f t="shared" si="6"/>
        <v>1</v>
      </c>
      <c r="AE37">
        <f t="shared" si="7"/>
        <v>14</v>
      </c>
      <c r="AF37" s="4">
        <f t="shared" si="8"/>
        <v>-56290.373851197655</v>
      </c>
    </row>
    <row r="38">
      <c r="A38" t="s">
        <v>83</v>
      </c>
      <c r="B38" t="s">
        <v>35</v>
      </c>
      <c r="C38" t="s">
        <v>36</v>
      </c>
      <c r="D38" s="25">
        <v>43496</v>
      </c>
      <c r="E38" s="25">
        <v>43496</v>
      </c>
      <c r="F38" s="25">
        <v>43511</v>
      </c>
      <c r="G38" s="2" t="s">
        <v>37</v>
      </c>
      <c r="H38" s="3">
        <v>190000000</v>
      </c>
      <c r="I38" s="2" t="s">
        <v>38</v>
      </c>
      <c r="J38" s="3">
        <v>164948496.56999999</v>
      </c>
      <c r="K38" s="3">
        <v>3636792.1897999998</v>
      </c>
      <c r="L38" s="3">
        <v>3217830.6403999999</v>
      </c>
      <c r="M38">
        <v>1.1302000000000001</v>
      </c>
      <c r="N38">
        <v>1</v>
      </c>
      <c r="O38">
        <v>1.1494</v>
      </c>
      <c r="P38">
        <v>1</v>
      </c>
      <c r="Q38" s="3">
        <f t="shared" si="0"/>
        <v>355140.11000695825</v>
      </c>
      <c r="R38" s="3">
        <f t="shared" si="1"/>
        <v>355140.11000695825</v>
      </c>
      <c r="S38" s="3">
        <f t="shared" si="2"/>
        <v>2808201.9326279759</v>
      </c>
      <c r="T38" s="3">
        <f t="shared" si="3"/>
        <v>0</v>
      </c>
      <c r="U38" s="3">
        <f t="shared" si="4"/>
        <v>2808201.9326279759</v>
      </c>
      <c r="V38" s="3">
        <f t="shared" si="5"/>
        <v>-54488.59776506573</v>
      </c>
      <c r="W38" s="2" t="s">
        <v>39</v>
      </c>
      <c r="X38" s="2" t="s">
        <v>40</v>
      </c>
      <c r="Y38" s="2" t="s">
        <v>38</v>
      </c>
      <c r="Z38" s="3">
        <v>165140464.56999999</v>
      </c>
      <c r="AA38" s="2" t="s">
        <v>37</v>
      </c>
      <c r="AB38" s="3">
        <v>190000000</v>
      </c>
      <c r="AC38" s="26">
        <v>43497</v>
      </c>
      <c r="AD38">
        <f t="shared" si="6"/>
        <v>14</v>
      </c>
      <c r="AE38">
        <f t="shared" si="7"/>
        <v>14</v>
      </c>
      <c r="AF38" s="4">
        <f t="shared" si="8"/>
        <v>-54488.59776506573</v>
      </c>
    </row>
    <row r="39">
      <c r="A39" t="s">
        <v>53</v>
      </c>
      <c r="B39" t="s">
        <v>48</v>
      </c>
      <c r="C39" t="s">
        <v>49</v>
      </c>
      <c r="D39" s="25">
        <v>43509</v>
      </c>
      <c r="E39" s="25">
        <v>43509</v>
      </c>
      <c r="F39" s="25">
        <v>43518</v>
      </c>
      <c r="G39" s="2" t="s">
        <v>37</v>
      </c>
      <c r="H39" s="3">
        <v>260000000</v>
      </c>
      <c r="I39" s="2" t="s">
        <v>38</v>
      </c>
      <c r="J39" s="3">
        <v>229461638.87000001</v>
      </c>
      <c r="K39" s="3">
        <v>599403.23990000004</v>
      </c>
      <c r="L39" s="3">
        <v>530351.47750000004</v>
      </c>
      <c r="M39">
        <v>1.1302000000000001</v>
      </c>
      <c r="N39">
        <v>1</v>
      </c>
      <c r="O39">
        <v>1.1293</v>
      </c>
      <c r="P39">
        <v>1</v>
      </c>
      <c r="Q39" s="3">
        <f t="shared" si="0"/>
        <v>769477.75091561675</v>
      </c>
      <c r="R39" s="3">
        <f t="shared" si="1"/>
        <v>170995.05575902594</v>
      </c>
      <c r="S39" s="3">
        <f t="shared" si="2"/>
        <v>-183337.46678364277</v>
      </c>
      <c r="T39" s="3">
        <f t="shared" si="3"/>
        <v>0</v>
      </c>
      <c r="U39" s="3">
        <f t="shared" si="4"/>
        <v>-183337.46678364277</v>
      </c>
      <c r="V39" s="3">
        <f t="shared" si="5"/>
        <v>-542693.88852461684</v>
      </c>
      <c r="W39" s="2" t="s">
        <v>39</v>
      </c>
      <c r="X39" s="2" t="s">
        <v>40</v>
      </c>
      <c r="Y39" s="2" t="s">
        <v>38</v>
      </c>
      <c r="Z39" s="3">
        <v>229592737.81</v>
      </c>
      <c r="AA39" s="2" t="s">
        <v>37</v>
      </c>
      <c r="AB39" s="3">
        <v>260000000</v>
      </c>
      <c r="AC39" s="26">
        <v>43511</v>
      </c>
      <c r="AD39">
        <f t="shared" si="6"/>
        <v>0</v>
      </c>
      <c r="AE39">
        <f t="shared" si="7"/>
        <v>0</v>
      </c>
      <c r="AF39" s="4">
        <f t="shared" si="8"/>
        <v>-530351.47750000004</v>
      </c>
    </row>
    <row r="40">
      <c r="A40" t="s">
        <v>84</v>
      </c>
      <c r="B40" t="s">
        <v>35</v>
      </c>
      <c r="C40" t="s">
        <v>36</v>
      </c>
      <c r="D40" s="25">
        <v>43406</v>
      </c>
      <c r="E40" s="25">
        <v>43406</v>
      </c>
      <c r="F40" s="25">
        <v>43759</v>
      </c>
      <c r="G40" s="2" t="s">
        <v>37</v>
      </c>
      <c r="H40" s="3">
        <v>1200000</v>
      </c>
      <c r="I40" s="2" t="s">
        <v>85</v>
      </c>
      <c r="J40" s="3">
        <v>8331696</v>
      </c>
      <c r="K40" s="3">
        <v>-31455.231899999999</v>
      </c>
      <c r="L40" s="3">
        <v>-27831.5625</v>
      </c>
      <c r="M40">
        <v>1.1302000000000001</v>
      </c>
      <c r="N40">
        <v>7.6608000000000001</v>
      </c>
      <c r="O40">
        <v>1.1417999999999999</v>
      </c>
      <c r="P40">
        <v>7.867</v>
      </c>
      <c r="Q40" s="3">
        <f t="shared" si="0"/>
        <v>-8096.8732610014267</v>
      </c>
      <c r="R40" s="3">
        <f t="shared" si="1"/>
        <v>-2408.4183920825772</v>
      </c>
      <c r="S40" s="3">
        <f t="shared" si="2"/>
        <v>10786.831473333063</v>
      </c>
      <c r="T40" s="3">
        <f t="shared" si="3"/>
        <v>28506.165470878128</v>
      </c>
      <c r="U40" s="3">
        <f t="shared" si="4"/>
        <v>-17719.333997545065</v>
      </c>
      <c r="V40" s="3">
        <f t="shared" si="5"/>
        <v>7703.8101103723566</v>
      </c>
      <c r="W40" s="2" t="s">
        <v>39</v>
      </c>
      <c r="X40" s="2" t="s">
        <v>40</v>
      </c>
      <c r="Y40" s="2" t="s">
        <v>85</v>
      </c>
      <c r="Z40" s="3">
        <v>8266296</v>
      </c>
      <c r="AA40" s="2" t="s">
        <v>37</v>
      </c>
      <c r="AB40" s="3">
        <v>1200000</v>
      </c>
      <c r="AC40" s="26">
        <v>43409</v>
      </c>
      <c r="AD40">
        <f t="shared" si="6"/>
        <v>102</v>
      </c>
      <c r="AE40">
        <f t="shared" si="7"/>
        <v>350</v>
      </c>
      <c r="AF40" s="4">
        <f t="shared" si="8"/>
        <v>7905.856249280052</v>
      </c>
    </row>
    <row r="41">
      <c r="A41" t="s">
        <v>86</v>
      </c>
      <c r="B41" t="s">
        <v>35</v>
      </c>
      <c r="C41" t="s">
        <v>36</v>
      </c>
      <c r="D41" s="25">
        <v>43508</v>
      </c>
      <c r="E41" s="25">
        <v>43508</v>
      </c>
      <c r="F41" s="25">
        <v>43516</v>
      </c>
      <c r="G41" s="2" t="s">
        <v>37</v>
      </c>
      <c r="H41" s="3">
        <v>50000000</v>
      </c>
      <c r="I41" s="2" t="s">
        <v>38</v>
      </c>
      <c r="J41" s="3">
        <v>44307724.590000004</v>
      </c>
      <c r="K41" s="3">
        <v>-80699.023300000001</v>
      </c>
      <c r="L41" s="3">
        <v>-71402.427299999996</v>
      </c>
      <c r="M41">
        <v>1.1302000000000001</v>
      </c>
      <c r="N41">
        <v>1</v>
      </c>
      <c r="O41">
        <v>1.1293500000000001</v>
      </c>
      <c r="P41">
        <v>1</v>
      </c>
      <c r="Q41" s="3">
        <f t="shared" si="0"/>
        <v>-34470.063059732318</v>
      </c>
      <c r="R41" s="3">
        <f t="shared" si="1"/>
        <v>-12926.273647399619</v>
      </c>
      <c r="S41" s="3">
        <f t="shared" si="2"/>
        <v>-33296.99729949981</v>
      </c>
      <c r="T41" s="3">
        <f t="shared" si="3"/>
        <v>0</v>
      </c>
      <c r="U41" s="3">
        <f t="shared" si="4"/>
        <v>-33296.99729949981</v>
      </c>
      <c r="V41" s="3">
        <f t="shared" si="5"/>
        <v>25179.156353100567</v>
      </c>
      <c r="W41" s="2" t="s">
        <v>39</v>
      </c>
      <c r="X41" s="2" t="s">
        <v>40</v>
      </c>
      <c r="Y41" s="2" t="s">
        <v>38</v>
      </c>
      <c r="Z41" s="3">
        <v>44332946.100000001</v>
      </c>
      <c r="AA41" s="2" t="s">
        <v>37</v>
      </c>
      <c r="AB41" s="3">
        <v>50000000</v>
      </c>
      <c r="AC41" s="26">
        <v>43509</v>
      </c>
      <c r="AD41">
        <f t="shared" si="6"/>
        <v>2</v>
      </c>
      <c r="AE41">
        <f t="shared" si="7"/>
        <v>7</v>
      </c>
      <c r="AF41" s="4">
        <f t="shared" si="8"/>
        <v>-14379.997344944932</v>
      </c>
    </row>
    <row r="42">
      <c r="A42" t="s">
        <v>87</v>
      </c>
      <c r="B42" t="s">
        <v>45</v>
      </c>
      <c r="C42" t="s">
        <v>46</v>
      </c>
      <c r="D42" s="25">
        <v>43509</v>
      </c>
      <c r="E42" s="25">
        <v>43509</v>
      </c>
      <c r="F42" s="25">
        <v>43511</v>
      </c>
      <c r="G42" s="2" t="s">
        <v>38</v>
      </c>
      <c r="H42" s="3">
        <v>229576519.62000001</v>
      </c>
      <c r="I42" s="2" t="s">
        <v>37</v>
      </c>
      <c r="J42" s="3">
        <v>260000000</v>
      </c>
      <c r="K42" s="3">
        <v>-616545.55980000005</v>
      </c>
      <c r="L42" s="3">
        <v>-545518.98759999999</v>
      </c>
      <c r="M42">
        <v>1</v>
      </c>
      <c r="N42">
        <v>1.1302000000000001</v>
      </c>
      <c r="O42">
        <v>1</v>
      </c>
      <c r="P42">
        <v>1.1293</v>
      </c>
      <c r="Q42" s="3">
        <f t="shared" si="0"/>
        <v>-654597.00091561675</v>
      </c>
      <c r="R42" s="3">
        <f t="shared" si="1"/>
        <v>-654597.00091561675</v>
      </c>
      <c r="S42" s="3">
        <f t="shared" si="2"/>
        <v>0</v>
      </c>
      <c r="T42" s="3">
        <f t="shared" si="3"/>
        <v>-183337.46678364277</v>
      </c>
      <c r="U42" s="3">
        <f t="shared" si="4"/>
        <v>183337.46678364277</v>
      </c>
      <c r="V42" s="3">
        <f t="shared" si="5"/>
        <v>74259.453468026011</v>
      </c>
      <c r="W42" s="2" t="s">
        <v>39</v>
      </c>
      <c r="X42" s="2" t="s">
        <v>40</v>
      </c>
      <c r="Y42" s="2" t="s">
        <v>38</v>
      </c>
      <c r="Z42" s="3">
        <v>229576519.62000001</v>
      </c>
      <c r="AA42" s="2" t="s">
        <v>37</v>
      </c>
      <c r="AB42" s="3">
        <v>260000000</v>
      </c>
      <c r="AC42" s="26">
        <v>43511</v>
      </c>
      <c r="AD42">
        <f t="shared" si="6"/>
        <v>0</v>
      </c>
      <c r="AE42">
        <f t="shared" si="7"/>
        <v>0</v>
      </c>
      <c r="AF42" s="4">
        <f t="shared" si="8"/>
        <v>545518.98759999999</v>
      </c>
    </row>
    <row r="43">
      <c r="A43" t="s">
        <v>88</v>
      </c>
      <c r="B43" t="s">
        <v>42</v>
      </c>
      <c r="C43" t="s">
        <v>43</v>
      </c>
      <c r="D43" s="25">
        <v>43497</v>
      </c>
      <c r="E43" s="25">
        <v>43497</v>
      </c>
      <c r="F43" s="25">
        <v>43511</v>
      </c>
      <c r="G43" s="2" t="s">
        <v>37</v>
      </c>
      <c r="H43" s="3">
        <v>210000000</v>
      </c>
      <c r="I43" s="2" t="s">
        <v>38</v>
      </c>
      <c r="J43" s="3">
        <v>183255811.75999999</v>
      </c>
      <c r="K43" s="3">
        <v>2952262.9065999999</v>
      </c>
      <c r="L43" s="3">
        <v>2612159.7121000001</v>
      </c>
      <c r="M43">
        <v>1.1302000000000001</v>
      </c>
      <c r="N43">
        <v>1</v>
      </c>
      <c r="O43">
        <v>1.1474</v>
      </c>
      <c r="P43">
        <v>1</v>
      </c>
      <c r="Q43" s="3">
        <f t="shared" si="0"/>
        <v>-233326.14033815265</v>
      </c>
      <c r="R43" s="3">
        <f t="shared" si="1"/>
        <v>-233326.14033815265</v>
      </c>
      <c r="S43" s="3">
        <f t="shared" si="2"/>
        <v>2785336.0048293769</v>
      </c>
      <c r="T43" s="3">
        <f t="shared" si="3"/>
        <v>0</v>
      </c>
      <c r="U43" s="3">
        <f t="shared" si="4"/>
        <v>2785336.0048293769</v>
      </c>
      <c r="V43" s="3">
        <f t="shared" si="5"/>
        <v>-60149.847608775832</v>
      </c>
      <c r="W43" s="2" t="s">
        <v>39</v>
      </c>
      <c r="X43" s="2" t="s">
        <v>40</v>
      </c>
      <c r="Y43" s="2" t="s">
        <v>38</v>
      </c>
      <c r="Z43" s="3">
        <v>183470127.78999999</v>
      </c>
      <c r="AA43" s="2" t="s">
        <v>37</v>
      </c>
      <c r="AB43" s="3">
        <v>210000000</v>
      </c>
      <c r="AC43" s="26">
        <v>43497</v>
      </c>
      <c r="AD43">
        <f t="shared" si="6"/>
        <v>14</v>
      </c>
      <c r="AE43">
        <f t="shared" si="7"/>
        <v>14</v>
      </c>
      <c r="AF43" s="4">
        <f t="shared" si="8"/>
        <v>-60149.847608775832</v>
      </c>
    </row>
    <row r="44">
      <c r="A44" t="s">
        <v>89</v>
      </c>
      <c r="B44" t="s">
        <v>45</v>
      </c>
      <c r="C44" t="s">
        <v>46</v>
      </c>
      <c r="D44" s="25">
        <v>43509</v>
      </c>
      <c r="E44" s="25">
        <v>43509</v>
      </c>
      <c r="F44" s="25">
        <v>43511</v>
      </c>
      <c r="G44" s="2" t="s">
        <v>38</v>
      </c>
      <c r="H44" s="3">
        <v>238427438.58000001</v>
      </c>
      <c r="I44" s="2" t="s">
        <v>37</v>
      </c>
      <c r="J44" s="3">
        <v>270000000</v>
      </c>
      <c r="K44" s="3">
        <v>-616463.07799999998</v>
      </c>
      <c r="L44" s="3">
        <v>-545446.00780000002</v>
      </c>
      <c r="M44">
        <v>1</v>
      </c>
      <c r="N44">
        <v>1.1302000000000001</v>
      </c>
      <c r="O44">
        <v>1</v>
      </c>
      <c r="P44">
        <v>1.1293</v>
      </c>
      <c r="Q44" s="3">
        <f t="shared" si="0"/>
        <v>-658720.98787391186</v>
      </c>
      <c r="R44" s="3">
        <f t="shared" si="1"/>
        <v>-658720.98787391186</v>
      </c>
      <c r="S44" s="3">
        <f t="shared" si="2"/>
        <v>0</v>
      </c>
      <c r="T44" s="3">
        <f t="shared" si="3"/>
        <v>-190388.90781378746</v>
      </c>
      <c r="U44" s="3">
        <f t="shared" si="4"/>
        <v>190388.90781378746</v>
      </c>
      <c r="V44" s="3">
        <f t="shared" si="5"/>
        <v>77113.927739875624</v>
      </c>
      <c r="W44" s="2" t="s">
        <v>39</v>
      </c>
      <c r="X44" s="2" t="s">
        <v>40</v>
      </c>
      <c r="Y44" s="2" t="s">
        <v>38</v>
      </c>
      <c r="Z44" s="3">
        <v>238427438.58000001</v>
      </c>
      <c r="AA44" s="2" t="s">
        <v>37</v>
      </c>
      <c r="AB44" s="3">
        <v>270000000</v>
      </c>
      <c r="AC44" s="26">
        <v>43511</v>
      </c>
      <c r="AD44">
        <f t="shared" si="6"/>
        <v>0</v>
      </c>
      <c r="AE44">
        <f t="shared" si="7"/>
        <v>0</v>
      </c>
      <c r="AF44" s="4">
        <f t="shared" si="8"/>
        <v>545446.00780000002</v>
      </c>
    </row>
    <row r="45">
      <c r="A45" t="s">
        <v>90</v>
      </c>
      <c r="B45" t="s">
        <v>42</v>
      </c>
      <c r="C45" t="s">
        <v>43</v>
      </c>
      <c r="D45" s="25">
        <v>43509</v>
      </c>
      <c r="E45" s="25">
        <v>43509</v>
      </c>
      <c r="F45" s="25">
        <v>43517</v>
      </c>
      <c r="G45" s="2" t="s">
        <v>37</v>
      </c>
      <c r="H45" s="3">
        <v>240000000</v>
      </c>
      <c r="I45" s="2" t="s">
        <v>38</v>
      </c>
      <c r="J45" s="3">
        <v>211747728.69999999</v>
      </c>
      <c r="K45" s="3">
        <v>644058.06090000004</v>
      </c>
      <c r="L45" s="3">
        <v>569862.02520000003</v>
      </c>
      <c r="M45">
        <v>1.1302000000000001</v>
      </c>
      <c r="N45">
        <v>1</v>
      </c>
      <c r="O45">
        <v>1.1293</v>
      </c>
      <c r="P45">
        <v>1</v>
      </c>
      <c r="Q45" s="3">
        <f t="shared" si="0"/>
        <v>773302.02699905634</v>
      </c>
      <c r="R45" s="3">
        <f t="shared" si="1"/>
        <v>193325.50674976409</v>
      </c>
      <c r="S45" s="3">
        <f t="shared" si="2"/>
        <v>-169234.58472335339</v>
      </c>
      <c r="T45" s="3">
        <f t="shared" si="3"/>
        <v>0</v>
      </c>
      <c r="U45" s="3">
        <f t="shared" si="4"/>
        <v>-169234.58472335339</v>
      </c>
      <c r="V45" s="3">
        <f t="shared" si="5"/>
        <v>-545771.10317358933</v>
      </c>
      <c r="W45" s="2" t="s">
        <v>39</v>
      </c>
      <c r="X45" s="2" t="s">
        <v>40</v>
      </c>
      <c r="Y45" s="2" t="s">
        <v>38</v>
      </c>
      <c r="Z45" s="3">
        <v>211868596.27000001</v>
      </c>
      <c r="AA45" s="2" t="s">
        <v>37</v>
      </c>
      <c r="AB45" s="3">
        <v>240000000</v>
      </c>
      <c r="AC45" s="26">
        <v>43510</v>
      </c>
      <c r="AD45">
        <f t="shared" si="6"/>
        <v>1</v>
      </c>
      <c r="AE45">
        <f t="shared" si="7"/>
        <v>7</v>
      </c>
      <c r="AF45" s="4">
        <f t="shared" si="8"/>
        <v>-69395.357210030779</v>
      </c>
    </row>
    <row r="46">
      <c r="A46" t="s">
        <v>91</v>
      </c>
      <c r="B46" t="s">
        <v>48</v>
      </c>
      <c r="C46" t="s">
        <v>49</v>
      </c>
      <c r="D46" s="25">
        <v>43510</v>
      </c>
      <c r="E46" s="25">
        <v>43510</v>
      </c>
      <c r="F46" s="25">
        <v>43524</v>
      </c>
      <c r="G46" s="2" t="s">
        <v>37</v>
      </c>
      <c r="H46" s="3">
        <v>250000000</v>
      </c>
      <c r="I46" s="2" t="s">
        <v>38</v>
      </c>
      <c r="J46" s="3">
        <v>221796924.16</v>
      </c>
      <c r="K46" s="3">
        <v>-859952.28200000001</v>
      </c>
      <c r="L46" s="3">
        <v>-760885.04870000004</v>
      </c>
      <c r="M46">
        <v>1.1302000000000001</v>
      </c>
      <c r="N46">
        <v>1</v>
      </c>
      <c r="O46">
        <v>1.1302000000000001</v>
      </c>
      <c r="P46">
        <v>1</v>
      </c>
      <c r="Q46" s="3">
        <f t="shared" si="0"/>
        <v>-597136.51179614663</v>
      </c>
      <c r="R46" s="3">
        <f t="shared" si="1"/>
        <v>-42652.607985439048</v>
      </c>
      <c r="S46" s="3">
        <f t="shared" si="2"/>
        <v>0</v>
      </c>
      <c r="T46" s="3">
        <f t="shared" si="3"/>
        <v>0</v>
      </c>
      <c r="U46" s="3">
        <f t="shared" si="4"/>
        <v>0</v>
      </c>
      <c r="V46" s="3">
        <f t="shared" si="5"/>
        <v>718232.44071456103</v>
      </c>
      <c r="W46" s="2" t="s">
        <v>39</v>
      </c>
      <c r="X46" s="2" t="s">
        <v>40</v>
      </c>
      <c r="Y46" s="2" t="s">
        <v>38</v>
      </c>
      <c r="Z46" s="3">
        <v>222049339.53999999</v>
      </c>
      <c r="AA46" s="2" t="s">
        <v>37</v>
      </c>
      <c r="AB46" s="3">
        <v>250000000</v>
      </c>
      <c r="AC46" s="26">
        <v>43510</v>
      </c>
      <c r="AD46">
        <f t="shared" si="6"/>
        <v>1</v>
      </c>
      <c r="AE46">
        <f t="shared" si="7"/>
        <v>14</v>
      </c>
      <c r="AF46" s="4">
        <f t="shared" si="8"/>
        <v>-70637.173096142127</v>
      </c>
    </row>
    <row r="47">
      <c r="A47" t="s">
        <v>92</v>
      </c>
      <c r="B47" t="s">
        <v>35</v>
      </c>
      <c r="C47" t="s">
        <v>36</v>
      </c>
      <c r="D47" s="25">
        <v>43508</v>
      </c>
      <c r="E47" s="25">
        <v>43508</v>
      </c>
      <c r="F47" s="25">
        <v>43522</v>
      </c>
      <c r="G47" s="2" t="s">
        <v>37</v>
      </c>
      <c r="H47" s="3">
        <v>100000000</v>
      </c>
      <c r="I47" s="2" t="s">
        <v>38</v>
      </c>
      <c r="J47" s="3">
        <v>88524545.469999999</v>
      </c>
      <c r="K47" s="3">
        <v>-107715.6304</v>
      </c>
      <c r="L47" s="3">
        <v>-95306.698300000004</v>
      </c>
      <c r="M47">
        <v>1.1302000000000001</v>
      </c>
      <c r="N47">
        <v>1</v>
      </c>
      <c r="O47">
        <v>1.1293500000000001</v>
      </c>
      <c r="P47">
        <v>1</v>
      </c>
      <c r="Q47" s="3">
        <f t="shared" si="0"/>
        <v>21963.583880543709</v>
      </c>
      <c r="R47" s="3">
        <f t="shared" si="1"/>
        <v>4706.4822601165088</v>
      </c>
      <c r="S47" s="3">
        <f t="shared" si="2"/>
        <v>-66593.994598999619</v>
      </c>
      <c r="T47" s="3">
        <f t="shared" si="3"/>
        <v>0</v>
      </c>
      <c r="U47" s="3">
        <f t="shared" si="4"/>
        <v>-66593.994598999619</v>
      </c>
      <c r="V47" s="3">
        <f t="shared" si="5"/>
        <v>33419.185961116891</v>
      </c>
      <c r="W47" s="2" t="s">
        <v>39</v>
      </c>
      <c r="X47" s="2" t="s">
        <v>40</v>
      </c>
      <c r="Y47" s="2" t="s">
        <v>38</v>
      </c>
      <c r="Z47" s="3">
        <v>88625910.209999993</v>
      </c>
      <c r="AA47" s="2" t="s">
        <v>37</v>
      </c>
      <c r="AB47" s="3">
        <v>100000000</v>
      </c>
      <c r="AC47" s="26">
        <v>43508</v>
      </c>
      <c r="AD47">
        <f t="shared" si="6"/>
        <v>3</v>
      </c>
      <c r="AE47">
        <f t="shared" si="7"/>
        <v>14</v>
      </c>
      <c r="AF47" s="4">
        <f t="shared" si="8"/>
        <v>-28967.436704165986</v>
      </c>
    </row>
    <row r="48">
      <c r="A48" t="s">
        <v>93</v>
      </c>
      <c r="B48" t="s">
        <v>77</v>
      </c>
      <c r="C48" t="s">
        <v>78</v>
      </c>
      <c r="D48" s="25">
        <v>43509</v>
      </c>
      <c r="E48" s="25">
        <v>43509</v>
      </c>
      <c r="F48" s="25">
        <v>43524</v>
      </c>
      <c r="G48" s="2" t="s">
        <v>37</v>
      </c>
      <c r="H48" s="3">
        <v>120000000</v>
      </c>
      <c r="I48" s="2" t="s">
        <v>38</v>
      </c>
      <c r="J48" s="3">
        <v>105913466.58</v>
      </c>
      <c r="K48" s="3">
        <v>208473.70790000001</v>
      </c>
      <c r="L48" s="3">
        <v>184457.3597</v>
      </c>
      <c r="M48">
        <v>1.1302000000000001</v>
      </c>
      <c r="N48">
        <v>1</v>
      </c>
      <c r="O48">
        <v>1.1293</v>
      </c>
      <c r="P48">
        <v>1</v>
      </c>
      <c r="Q48" s="3">
        <f t="shared" si="0"/>
        <v>347048.783499524</v>
      </c>
      <c r="R48" s="3">
        <f t="shared" si="1"/>
        <v>46273.171133269869</v>
      </c>
      <c r="S48" s="3">
        <f t="shared" si="2"/>
        <v>-84617.292361676693</v>
      </c>
      <c r="T48" s="3">
        <f t="shared" si="3"/>
        <v>0</v>
      </c>
      <c r="U48" s="3">
        <f t="shared" si="4"/>
        <v>-84617.292361676693</v>
      </c>
      <c r="V48" s="3">
        <f t="shared" si="5"/>
        <v>-222801.48092840682</v>
      </c>
      <c r="W48" s="2" t="s">
        <v>39</v>
      </c>
      <c r="X48" s="2" t="s">
        <v>40</v>
      </c>
      <c r="Y48" s="2" t="s">
        <v>38</v>
      </c>
      <c r="Z48" s="3">
        <v>106035327.61</v>
      </c>
      <c r="AA48" s="2" t="s">
        <v>37</v>
      </c>
      <c r="AB48" s="3">
        <v>120000000</v>
      </c>
      <c r="AC48" s="26">
        <v>43510</v>
      </c>
      <c r="AD48">
        <f t="shared" si="6"/>
        <v>1</v>
      </c>
      <c r="AE48">
        <f t="shared" si="7"/>
        <v>14</v>
      </c>
      <c r="AF48" s="4">
        <f t="shared" si="8"/>
        <v>-35182.539276439493</v>
      </c>
    </row>
    <row r="49">
      <c r="A49" t="s">
        <v>94</v>
      </c>
      <c r="B49" t="s">
        <v>42</v>
      </c>
      <c r="C49" t="s">
        <v>43</v>
      </c>
      <c r="D49" s="25">
        <v>43509</v>
      </c>
      <c r="E49" s="25">
        <v>43509</v>
      </c>
      <c r="F49" s="25">
        <v>43524</v>
      </c>
      <c r="G49" s="2" t="s">
        <v>37</v>
      </c>
      <c r="H49" s="3">
        <v>220000000</v>
      </c>
      <c r="I49" s="2" t="s">
        <v>38</v>
      </c>
      <c r="J49" s="3">
        <v>194067959.94999999</v>
      </c>
      <c r="K49" s="3">
        <v>502964.01079999999</v>
      </c>
      <c r="L49" s="3">
        <v>445022.12949999998</v>
      </c>
      <c r="M49">
        <v>1.1302000000000001</v>
      </c>
      <c r="N49">
        <v>1</v>
      </c>
      <c r="O49">
        <v>1.1293</v>
      </c>
      <c r="P49">
        <v>1</v>
      </c>
      <c r="Q49" s="3">
        <f t="shared" si="0"/>
        <v>742984.88308244944</v>
      </c>
      <c r="R49" s="3">
        <f t="shared" si="1"/>
        <v>99064.651077659932</v>
      </c>
      <c r="S49" s="3">
        <f t="shared" si="2"/>
        <v>-155131.702663064</v>
      </c>
      <c r="T49" s="3">
        <f t="shared" si="3"/>
        <v>0</v>
      </c>
      <c r="U49" s="3">
        <f t="shared" si="4"/>
        <v>-155131.702663064</v>
      </c>
      <c r="V49" s="3">
        <f t="shared" si="5"/>
        <v>-501089.18108540407</v>
      </c>
      <c r="W49" s="2" t="s">
        <v>39</v>
      </c>
      <c r="X49" s="2" t="s">
        <v>40</v>
      </c>
      <c r="Y49" s="2" t="s">
        <v>38</v>
      </c>
      <c r="Z49" s="3">
        <v>194291812.53</v>
      </c>
      <c r="AA49" s="2" t="s">
        <v>37</v>
      </c>
      <c r="AB49" s="3">
        <v>220000000</v>
      </c>
      <c r="AC49" s="26">
        <v>43510</v>
      </c>
      <c r="AD49">
        <f t="shared" si="6"/>
        <v>1</v>
      </c>
      <c r="AE49">
        <f t="shared" si="7"/>
        <v>14</v>
      </c>
      <c r="AF49" s="4">
        <f t="shared" si="8"/>
        <v>-65032.059080626757</v>
      </c>
    </row>
    <row r="50">
      <c r="A50" t="s">
        <v>95</v>
      </c>
      <c r="B50" t="s">
        <v>35</v>
      </c>
      <c r="C50" t="s">
        <v>36</v>
      </c>
      <c r="D50" s="25">
        <v>43509</v>
      </c>
      <c r="E50" s="25">
        <v>43509</v>
      </c>
      <c r="F50" s="25">
        <v>43537</v>
      </c>
      <c r="G50" s="2" t="s">
        <v>37</v>
      </c>
      <c r="H50" s="3">
        <v>10000000</v>
      </c>
      <c r="I50" s="2" t="s">
        <v>38</v>
      </c>
      <c r="J50" s="3">
        <v>8828138.7400000002</v>
      </c>
      <c r="K50" s="3">
        <v>4332.5111999999999</v>
      </c>
      <c r="L50" s="3">
        <v>3833.4022</v>
      </c>
      <c r="M50">
        <v>1.1302000000000001</v>
      </c>
      <c r="N50">
        <v>1</v>
      </c>
      <c r="O50">
        <v>1.1293</v>
      </c>
      <c r="P50">
        <v>1</v>
      </c>
      <c r="Q50" s="3">
        <f t="shared" si="0"/>
        <v>26904.206958292052</v>
      </c>
      <c r="R50" s="3">
        <f t="shared" si="1"/>
        <v>1921.7290684494324</v>
      </c>
      <c r="S50" s="3">
        <f t="shared" si="2"/>
        <v>-7051.4410301391035</v>
      </c>
      <c r="T50" s="3">
        <f t="shared" si="3"/>
        <v>0</v>
      </c>
      <c r="U50" s="3">
        <f t="shared" si="4"/>
        <v>-7051.4410301391035</v>
      </c>
      <c r="V50" s="3">
        <f t="shared" si="5"/>
        <v>-8963.1141616896712</v>
      </c>
      <c r="W50" s="2" t="s">
        <v>39</v>
      </c>
      <c r="X50" s="2" t="s">
        <v>40</v>
      </c>
      <c r="Y50" s="2" t="s">
        <v>38</v>
      </c>
      <c r="Z50" s="3">
        <v>8848448.7300000004</v>
      </c>
      <c r="AA50" s="2" t="s">
        <v>37</v>
      </c>
      <c r="AB50" s="3">
        <v>10000000</v>
      </c>
      <c r="AC50" s="26">
        <v>43509</v>
      </c>
      <c r="AD50">
        <f t="shared" si="6"/>
        <v>2</v>
      </c>
      <c r="AE50">
        <f t="shared" si="7"/>
        <v>28</v>
      </c>
      <c r="AF50" s="4">
        <f t="shared" si="8"/>
        <v>-2839.912700418688</v>
      </c>
    </row>
    <row r="51">
      <c r="A51" t="s">
        <v>89</v>
      </c>
      <c r="B51" t="s">
        <v>45</v>
      </c>
      <c r="C51" t="s">
        <v>46</v>
      </c>
      <c r="D51" s="25">
        <v>43509</v>
      </c>
      <c r="E51" s="25">
        <v>43509</v>
      </c>
      <c r="F51" s="25">
        <v>43518</v>
      </c>
      <c r="G51" s="2" t="s">
        <v>37</v>
      </c>
      <c r="H51" s="3">
        <v>270000000</v>
      </c>
      <c r="I51" s="2" t="s">
        <v>38</v>
      </c>
      <c r="J51" s="3">
        <v>238291292.56999999</v>
      </c>
      <c r="K51" s="3">
        <v>617700.46270000003</v>
      </c>
      <c r="L51" s="3">
        <v>546540.84470000002</v>
      </c>
      <c r="M51">
        <v>1.1302000000000001</v>
      </c>
      <c r="N51">
        <v>1</v>
      </c>
      <c r="O51">
        <v>1.1293</v>
      </c>
      <c r="P51">
        <v>1</v>
      </c>
      <c r="Q51" s="3">
        <f t="shared" si="0"/>
        <v>794866.99787393212</v>
      </c>
      <c r="R51" s="3">
        <f t="shared" si="1"/>
        <v>176637.11063865159</v>
      </c>
      <c r="S51" s="3">
        <f t="shared" si="2"/>
        <v>-190388.90781378746</v>
      </c>
      <c r="T51" s="3">
        <f t="shared" si="3"/>
        <v>0</v>
      </c>
      <c r="U51" s="3">
        <f t="shared" si="4"/>
        <v>-190388.90781378746</v>
      </c>
      <c r="V51" s="3">
        <f t="shared" si="5"/>
        <v>-560292.64187513595</v>
      </c>
      <c r="W51" s="2" t="s">
        <v>39</v>
      </c>
      <c r="X51" s="2" t="s">
        <v>40</v>
      </c>
      <c r="Y51" s="2" t="s">
        <v>38</v>
      </c>
      <c r="Z51" s="3">
        <v>238427438.58000001</v>
      </c>
      <c r="AA51" s="2" t="s">
        <v>37</v>
      </c>
      <c r="AB51" s="3">
        <v>270000000</v>
      </c>
      <c r="AC51" s="26">
        <v>43511</v>
      </c>
      <c r="AD51">
        <f t="shared" si="6"/>
        <v>0</v>
      </c>
      <c r="AE51">
        <f t="shared" si="7"/>
        <v>0</v>
      </c>
      <c r="AF51" s="4">
        <f t="shared" si="8"/>
        <v>-546540.84470000002</v>
      </c>
    </row>
    <row r="52">
      <c r="A52" t="s">
        <v>96</v>
      </c>
      <c r="B52" t="s">
        <v>55</v>
      </c>
      <c r="C52" t="s">
        <v>56</v>
      </c>
      <c r="D52" s="25">
        <v>43510</v>
      </c>
      <c r="E52" s="25">
        <v>43510</v>
      </c>
      <c r="F52" s="25">
        <v>43517</v>
      </c>
      <c r="G52" s="2" t="s">
        <v>37</v>
      </c>
      <c r="H52" s="3">
        <v>260000000</v>
      </c>
      <c r="I52" s="2" t="s">
        <v>38</v>
      </c>
      <c r="J52" s="3">
        <v>230676618.88</v>
      </c>
      <c r="K52" s="3">
        <v>-753413.33059999999</v>
      </c>
      <c r="L52" s="3">
        <v>-666619.47499999998</v>
      </c>
      <c r="M52">
        <v>1.1302000000000001</v>
      </c>
      <c r="N52">
        <v>1</v>
      </c>
      <c r="O52">
        <v>1.1302000000000001</v>
      </c>
      <c r="P52">
        <v>1</v>
      </c>
      <c r="Q52" s="3">
        <f t="shared" si="0"/>
        <v>-628839.72586801648</v>
      </c>
      <c r="R52" s="3">
        <f t="shared" si="1"/>
        <v>-89834.246552573779</v>
      </c>
      <c r="S52" s="3">
        <f t="shared" si="2"/>
        <v>0</v>
      </c>
      <c r="T52" s="3">
        <f t="shared" si="3"/>
        <v>0</v>
      </c>
      <c r="U52" s="3">
        <f t="shared" si="4"/>
        <v>0</v>
      </c>
      <c r="V52" s="3">
        <f t="shared" si="5"/>
        <v>576785.22844742623</v>
      </c>
      <c r="W52" s="2" t="s">
        <v>39</v>
      </c>
      <c r="X52" s="2" t="s">
        <v>40</v>
      </c>
      <c r="Y52" s="2" t="s">
        <v>38</v>
      </c>
      <c r="Z52" s="3">
        <v>230807307.15000001</v>
      </c>
      <c r="AA52" s="2" t="s">
        <v>37</v>
      </c>
      <c r="AB52" s="3">
        <v>260000000</v>
      </c>
      <c r="AC52" s="26">
        <v>43510</v>
      </c>
      <c r="AD52">
        <f t="shared" si="6"/>
        <v>1</v>
      </c>
      <c r="AE52">
        <f t="shared" si="7"/>
        <v>7</v>
      </c>
      <c r="AF52" s="4">
        <f t="shared" si="8"/>
        <v>-74238.768010882894</v>
      </c>
    </row>
    <row r="53">
      <c r="A53" t="s">
        <v>75</v>
      </c>
      <c r="B53" t="s">
        <v>42</v>
      </c>
      <c r="C53" t="s">
        <v>43</v>
      </c>
      <c r="D53" s="25">
        <v>43510</v>
      </c>
      <c r="E53" s="25">
        <v>43510</v>
      </c>
      <c r="F53" s="25">
        <v>43515</v>
      </c>
      <c r="G53" s="2" t="s">
        <v>38</v>
      </c>
      <c r="H53" s="3">
        <v>177607274.78999999</v>
      </c>
      <c r="I53" s="2" t="s">
        <v>37</v>
      </c>
      <c r="J53" s="3">
        <v>200000000</v>
      </c>
      <c r="K53" s="3">
        <v>732035.70169999998</v>
      </c>
      <c r="L53" s="3">
        <v>647704.56709999999</v>
      </c>
      <c r="M53">
        <v>1</v>
      </c>
      <c r="N53">
        <v>1.1302000000000001</v>
      </c>
      <c r="O53">
        <v>1</v>
      </c>
      <c r="P53">
        <v>1.1302000000000001</v>
      </c>
      <c r="Q53" s="3">
        <f t="shared" si="0"/>
        <v>647444.67143690586</v>
      </c>
      <c r="R53" s="3">
        <f t="shared" si="1"/>
        <v>129488.93428738117</v>
      </c>
      <c r="S53" s="3">
        <f t="shared" si="2"/>
        <v>0</v>
      </c>
      <c r="T53" s="3">
        <f t="shared" si="3"/>
        <v>0</v>
      </c>
      <c r="U53" s="3">
        <f t="shared" si="4"/>
        <v>0</v>
      </c>
      <c r="V53" s="3">
        <f t="shared" si="5"/>
        <v>-518215.6328126188</v>
      </c>
      <c r="W53" s="2" t="s">
        <v>39</v>
      </c>
      <c r="X53" s="2" t="s">
        <v>40</v>
      </c>
      <c r="Y53" s="2" t="s">
        <v>38</v>
      </c>
      <c r="Z53" s="3">
        <v>177607274.78999999</v>
      </c>
      <c r="AA53" s="2" t="s">
        <v>37</v>
      </c>
      <c r="AB53" s="3">
        <v>200000000</v>
      </c>
      <c r="AC53" s="26">
        <v>43515</v>
      </c>
      <c r="AD53">
        <f t="shared" si="6"/>
        <v>0</v>
      </c>
      <c r="AE53">
        <f t="shared" si="7"/>
        <v>0</v>
      </c>
      <c r="AF53" s="4">
        <f t="shared" si="8"/>
        <v>-647704.56709999999</v>
      </c>
    </row>
    <row r="54">
      <c r="A54" t="s">
        <v>97</v>
      </c>
      <c r="B54" t="s">
        <v>45</v>
      </c>
      <c r="C54" t="s">
        <v>46</v>
      </c>
      <c r="D54" s="25">
        <v>43510</v>
      </c>
      <c r="E54" s="25">
        <v>43510</v>
      </c>
      <c r="F54" s="25">
        <v>43517</v>
      </c>
      <c r="G54" s="2" t="s">
        <v>37</v>
      </c>
      <c r="H54" s="3">
        <v>265000000</v>
      </c>
      <c r="I54" s="2" t="s">
        <v>38</v>
      </c>
      <c r="J54" s="3">
        <v>235099149.74000001</v>
      </c>
      <c r="K54" s="3">
        <v>-752570.19310000003</v>
      </c>
      <c r="L54" s="3">
        <v>-665873.46759999997</v>
      </c>
      <c r="M54">
        <v>1.1302000000000001</v>
      </c>
      <c r="N54">
        <v>1</v>
      </c>
      <c r="O54">
        <v>1.1302000000000001</v>
      </c>
      <c r="P54">
        <v>1</v>
      </c>
      <c r="Q54" s="3">
        <f t="shared" si="0"/>
        <v>-627374.83290395141</v>
      </c>
      <c r="R54" s="3">
        <f t="shared" si="1"/>
        <v>-89624.976129135917</v>
      </c>
      <c r="S54" s="3">
        <f t="shared" si="2"/>
        <v>0</v>
      </c>
      <c r="T54" s="3">
        <f t="shared" si="3"/>
        <v>0</v>
      </c>
      <c r="U54" s="3">
        <f t="shared" si="4"/>
        <v>0</v>
      </c>
      <c r="V54" s="3">
        <f t="shared" si="5"/>
        <v>576248.49147086404</v>
      </c>
      <c r="W54" s="2" t="s">
        <v>39</v>
      </c>
      <c r="X54" s="2" t="s">
        <v>40</v>
      </c>
      <c r="Y54" s="2" t="s">
        <v>38</v>
      </c>
      <c r="Z54" s="3">
        <v>235231667.69</v>
      </c>
      <c r="AA54" s="2" t="s">
        <v>37</v>
      </c>
      <c r="AB54" s="3">
        <v>265000000</v>
      </c>
      <c r="AC54" s="26">
        <v>43510</v>
      </c>
      <c r="AD54">
        <f t="shared" si="6"/>
        <v>1</v>
      </c>
      <c r="AE54">
        <f t="shared" si="7"/>
        <v>7</v>
      </c>
      <c r="AF54" s="4">
        <f t="shared" si="8"/>
        <v>-75088.179589655483</v>
      </c>
    </row>
    <row r="55">
      <c r="A55" t="s">
        <v>52</v>
      </c>
      <c r="B55" t="s">
        <v>35</v>
      </c>
      <c r="C55" t="s">
        <v>36</v>
      </c>
      <c r="D55" s="25">
        <v>43510</v>
      </c>
      <c r="E55" s="25">
        <v>43510</v>
      </c>
      <c r="F55" s="25">
        <v>43511</v>
      </c>
      <c r="G55" s="2" t="s">
        <v>38</v>
      </c>
      <c r="H55" s="3">
        <v>195353828.84999999</v>
      </c>
      <c r="I55" s="2" t="s">
        <v>37</v>
      </c>
      <c r="J55" s="3">
        <v>220000000</v>
      </c>
      <c r="K55" s="3">
        <v>717978.98930000002</v>
      </c>
      <c r="L55" s="3">
        <v>635267.19990000001</v>
      </c>
      <c r="M55">
        <v>1</v>
      </c>
      <c r="N55">
        <v>1.1302000000000001</v>
      </c>
      <c r="O55">
        <v>1</v>
      </c>
      <c r="P55">
        <v>1.1302000000000001</v>
      </c>
      <c r="Q55" s="3">
        <f t="shared" si="0"/>
        <v>698015.71958062053</v>
      </c>
      <c r="R55" s="3">
        <f t="shared" si="1"/>
        <v>698015.71958062053</v>
      </c>
      <c r="S55" s="3">
        <f t="shared" si="2"/>
        <v>0</v>
      </c>
      <c r="T55" s="3">
        <f t="shared" si="3"/>
        <v>0</v>
      </c>
      <c r="U55" s="3">
        <f t="shared" si="4"/>
        <v>0</v>
      </c>
      <c r="V55" s="3">
        <f t="shared" si="5"/>
        <v>62748.51968062052</v>
      </c>
      <c r="W55" s="2" t="s">
        <v>39</v>
      </c>
      <c r="X55" s="2" t="s">
        <v>40</v>
      </c>
      <c r="Y55" s="2" t="s">
        <v>38</v>
      </c>
      <c r="Z55" s="3">
        <v>195353828.84999999</v>
      </c>
      <c r="AA55" s="2" t="s">
        <v>37</v>
      </c>
      <c r="AB55" s="3">
        <v>220000000</v>
      </c>
      <c r="AC55" s="26">
        <v>43511</v>
      </c>
      <c r="AD55">
        <f t="shared" si="6"/>
        <v>0</v>
      </c>
      <c r="AE55">
        <f t="shared" si="7"/>
        <v>0</v>
      </c>
      <c r="AF55" s="4">
        <f t="shared" si="8"/>
        <v>-635267.19990000001</v>
      </c>
    </row>
    <row r="56">
      <c r="A56" t="s">
        <v>98</v>
      </c>
      <c r="B56" t="s">
        <v>42</v>
      </c>
      <c r="C56" t="s">
        <v>43</v>
      </c>
      <c r="D56" s="25">
        <v>43508</v>
      </c>
      <c r="E56" s="25">
        <v>43508</v>
      </c>
      <c r="F56" s="25">
        <v>43522</v>
      </c>
      <c r="G56" s="2" t="s">
        <v>37</v>
      </c>
      <c r="H56" s="3">
        <v>130000000</v>
      </c>
      <c r="I56" s="2" t="s">
        <v>38</v>
      </c>
      <c r="J56" s="3">
        <v>115091781.70999999</v>
      </c>
      <c r="K56" s="3">
        <v>-151199.19519999999</v>
      </c>
      <c r="L56" s="3">
        <v>-133780.91949999999</v>
      </c>
      <c r="M56">
        <v>1.1302000000000001</v>
      </c>
      <c r="N56">
        <v>1</v>
      </c>
      <c r="O56">
        <v>1.1293500000000001</v>
      </c>
      <c r="P56">
        <v>1</v>
      </c>
      <c r="Q56" s="3">
        <f t="shared" si="0"/>
        <v>18680.060044720769</v>
      </c>
      <c r="R56" s="3">
        <f t="shared" si="1"/>
        <v>4002.8700095830218</v>
      </c>
      <c r="S56" s="3">
        <f t="shared" si="2"/>
        <v>-86572.192978724837</v>
      </c>
      <c r="T56" s="3">
        <f t="shared" si="3"/>
        <v>0</v>
      </c>
      <c r="U56" s="3">
        <f t="shared" si="4"/>
        <v>-86572.192978724837</v>
      </c>
      <c r="V56" s="3">
        <f t="shared" si="5"/>
        <v>51211.59653085818</v>
      </c>
      <c r="W56" s="2" t="s">
        <v>39</v>
      </c>
      <c r="X56" s="2" t="s">
        <v>40</v>
      </c>
      <c r="Y56" s="2" t="s">
        <v>38</v>
      </c>
      <c r="Z56" s="3">
        <v>115224191.27</v>
      </c>
      <c r="AA56" s="2" t="s">
        <v>37</v>
      </c>
      <c r="AB56" s="3">
        <v>130000000</v>
      </c>
      <c r="AC56" s="26">
        <v>43508</v>
      </c>
      <c r="AD56">
        <f t="shared" si="6"/>
        <v>3</v>
      </c>
      <c r="AE56">
        <f t="shared" si="7"/>
        <v>14</v>
      </c>
      <c r="AF56" s="4">
        <f t="shared" si="8"/>
        <v>-38147.296291148814</v>
      </c>
    </row>
    <row r="57">
      <c r="A57" t="s">
        <v>99</v>
      </c>
      <c r="B57" t="s">
        <v>42</v>
      </c>
      <c r="C57" t="s">
        <v>43</v>
      </c>
      <c r="D57" s="25">
        <v>43508</v>
      </c>
      <c r="E57" s="25">
        <v>43508</v>
      </c>
      <c r="F57" s="25">
        <v>43517</v>
      </c>
      <c r="G57" s="2" t="s">
        <v>37</v>
      </c>
      <c r="H57" s="3">
        <v>145000000</v>
      </c>
      <c r="I57" s="2" t="s">
        <v>38</v>
      </c>
      <c r="J57" s="3">
        <v>128675744.67</v>
      </c>
      <c r="K57" s="3">
        <v>-453157.9437</v>
      </c>
      <c r="L57" s="3">
        <v>-400953.76370000001</v>
      </c>
      <c r="M57">
        <v>1.1302000000000001</v>
      </c>
      <c r="N57">
        <v>1</v>
      </c>
      <c r="O57">
        <v>1.1293500000000001</v>
      </c>
      <c r="P57">
        <v>1</v>
      </c>
      <c r="Q57" s="3">
        <f t="shared" si="0"/>
        <v>-283306.54187321663</v>
      </c>
      <c r="R57" s="3">
        <f t="shared" si="1"/>
        <v>-94435.513957738876</v>
      </c>
      <c r="S57" s="3">
        <f t="shared" si="2"/>
        <v>-96561.292168557644</v>
      </c>
      <c r="T57" s="3">
        <f t="shared" si="3"/>
        <v>0</v>
      </c>
      <c r="U57" s="3">
        <f t="shared" si="4"/>
        <v>-96561.292168557644</v>
      </c>
      <c r="V57" s="3">
        <f t="shared" si="5"/>
        <v>209956.95757370349</v>
      </c>
      <c r="W57" s="2" t="s">
        <v>39</v>
      </c>
      <c r="X57" s="2" t="s">
        <v>40</v>
      </c>
      <c r="Y57" s="2" t="s">
        <v>38</v>
      </c>
      <c r="Z57" s="3">
        <v>128749267.45999999</v>
      </c>
      <c r="AA57" s="2" t="s">
        <v>37</v>
      </c>
      <c r="AB57" s="3">
        <v>145000000</v>
      </c>
      <c r="AC57" s="26">
        <v>43510</v>
      </c>
      <c r="AD57">
        <f t="shared" si="6"/>
        <v>1</v>
      </c>
      <c r="AE57">
        <f t="shared" si="7"/>
        <v>7</v>
      </c>
      <c r="AF57" s="4">
        <f t="shared" si="8"/>
        <v>-41933.604627481371</v>
      </c>
    </row>
    <row r="58">
      <c r="A58" t="s">
        <v>100</v>
      </c>
      <c r="B58" t="s">
        <v>35</v>
      </c>
      <c r="C58" t="s">
        <v>36</v>
      </c>
      <c r="D58" s="25">
        <v>43504</v>
      </c>
      <c r="E58" s="25">
        <v>43504</v>
      </c>
      <c r="F58" s="25">
        <v>43511</v>
      </c>
      <c r="G58" s="2" t="s">
        <v>37</v>
      </c>
      <c r="H58" s="3">
        <v>100000000</v>
      </c>
      <c r="I58" s="2" t="s">
        <v>38</v>
      </c>
      <c r="J58" s="3">
        <v>88269285.579999998</v>
      </c>
      <c r="K58" s="3">
        <v>270336.0661</v>
      </c>
      <c r="L58" s="3">
        <v>239193.12169999999</v>
      </c>
      <c r="M58">
        <v>1.1302000000000001</v>
      </c>
      <c r="N58">
        <v>1</v>
      </c>
      <c r="O58">
        <v>1.1346499999999999</v>
      </c>
      <c r="P58">
        <v>1</v>
      </c>
      <c r="Q58" s="3">
        <f t="shared" si="0"/>
        <v>-136381.16013483703</v>
      </c>
      <c r="R58" s="3">
        <f t="shared" si="1"/>
        <v>-136381.16013483703</v>
      </c>
      <c r="S58" s="3">
        <f t="shared" si="2"/>
        <v>347010.63941638172</v>
      </c>
      <c r="T58" s="3">
        <f t="shared" si="3"/>
        <v>0</v>
      </c>
      <c r="U58" s="3">
        <f t="shared" si="4"/>
        <v>347010.63941638172</v>
      </c>
      <c r="V58" s="3">
        <f t="shared" si="5"/>
        <v>-28563.642418455303</v>
      </c>
      <c r="W58" s="2" t="s">
        <v>39</v>
      </c>
      <c r="X58" s="2" t="s">
        <v>40</v>
      </c>
      <c r="Y58" s="2" t="s">
        <v>38</v>
      </c>
      <c r="Z58" s="3">
        <v>88318945.150000006</v>
      </c>
      <c r="AA58" s="2" t="s">
        <v>37</v>
      </c>
      <c r="AB58" s="3">
        <v>100000000</v>
      </c>
      <c r="AC58" s="26">
        <v>43504</v>
      </c>
      <c r="AD58">
        <f t="shared" si="6"/>
        <v>7</v>
      </c>
      <c r="AE58">
        <f t="shared" si="7"/>
        <v>7</v>
      </c>
      <c r="AF58" s="4">
        <f t="shared" si="8"/>
        <v>-28563.642418455303</v>
      </c>
    </row>
    <row r="59">
      <c r="A59" t="s">
        <v>101</v>
      </c>
      <c r="B59" t="s">
        <v>42</v>
      </c>
      <c r="C59" t="s">
        <v>43</v>
      </c>
      <c r="D59" s="25">
        <v>43509</v>
      </c>
      <c r="E59" s="25">
        <v>43509</v>
      </c>
      <c r="F59" s="25">
        <v>43516</v>
      </c>
      <c r="G59" s="2" t="s">
        <v>37</v>
      </c>
      <c r="H59" s="3">
        <v>265000000</v>
      </c>
      <c r="I59" s="2" t="s">
        <v>38</v>
      </c>
      <c r="J59" s="3">
        <v>233900166.11000001</v>
      </c>
      <c r="K59" s="3">
        <v>624764.13789999997</v>
      </c>
      <c r="L59" s="3">
        <v>552790.77850000001</v>
      </c>
      <c r="M59">
        <v>1.1302000000000001</v>
      </c>
      <c r="N59">
        <v>1</v>
      </c>
      <c r="O59">
        <v>1.1293</v>
      </c>
      <c r="P59">
        <v>1</v>
      </c>
      <c r="Q59" s="3">
        <f t="shared" si="0"/>
        <v>758471.98439475894</v>
      </c>
      <c r="R59" s="3">
        <f t="shared" si="1"/>
        <v>216706.28125564542</v>
      </c>
      <c r="S59" s="3">
        <f t="shared" si="2"/>
        <v>-186863.18729871512</v>
      </c>
      <c r="T59" s="3">
        <f t="shared" si="3"/>
        <v>0</v>
      </c>
      <c r="U59" s="3">
        <f t="shared" si="4"/>
        <v>-186863.18729871512</v>
      </c>
      <c r="V59" s="3">
        <f t="shared" si="5"/>
        <v>-522947.68454306968</v>
      </c>
      <c r="W59" s="2" t="s">
        <v>39</v>
      </c>
      <c r="X59" s="2" t="s">
        <v>40</v>
      </c>
      <c r="Y59" s="2" t="s">
        <v>38</v>
      </c>
      <c r="Z59" s="3">
        <v>234033443.63999999</v>
      </c>
      <c r="AA59" s="2" t="s">
        <v>37</v>
      </c>
      <c r="AB59" s="3">
        <v>265000000</v>
      </c>
      <c r="AC59" s="26">
        <v>43509</v>
      </c>
      <c r="AD59">
        <f t="shared" si="6"/>
        <v>2</v>
      </c>
      <c r="AE59">
        <f t="shared" si="7"/>
        <v>7</v>
      </c>
      <c r="AF59" s="4">
        <f t="shared" si="8"/>
        <v>-76380.217118221452</v>
      </c>
    </row>
    <row r="60">
      <c r="A60" t="s">
        <v>69</v>
      </c>
      <c r="B60" t="s">
        <v>45</v>
      </c>
      <c r="C60" t="s">
        <v>46</v>
      </c>
      <c r="D60" s="25">
        <v>43510</v>
      </c>
      <c r="E60" s="25">
        <v>43510</v>
      </c>
      <c r="F60" s="25">
        <v>43529</v>
      </c>
      <c r="G60" s="2" t="s">
        <v>37</v>
      </c>
      <c r="H60" s="3">
        <v>210000000</v>
      </c>
      <c r="I60" s="2" t="s">
        <v>38</v>
      </c>
      <c r="J60" s="3">
        <v>186321847.03999999</v>
      </c>
      <c r="K60" s="3">
        <v>-823966.35219999996</v>
      </c>
      <c r="L60" s="3">
        <v>-729044.72849999997</v>
      </c>
      <c r="M60">
        <v>1.1302000000000001</v>
      </c>
      <c r="N60">
        <v>1</v>
      </c>
      <c r="O60">
        <v>1.1302000000000001</v>
      </c>
      <c r="P60">
        <v>1</v>
      </c>
      <c r="Q60" s="3">
        <f t="shared" si="0"/>
        <v>-514025.4155087769</v>
      </c>
      <c r="R60" s="3">
        <f t="shared" si="1"/>
        <v>-27053.969237304049</v>
      </c>
      <c r="S60" s="3">
        <f t="shared" si="2"/>
        <v>0</v>
      </c>
      <c r="T60" s="3">
        <f t="shared" si="3"/>
        <v>0</v>
      </c>
      <c r="U60" s="3">
        <f t="shared" si="4"/>
        <v>0</v>
      </c>
      <c r="V60" s="3">
        <f t="shared" si="5"/>
        <v>701990.75926269591</v>
      </c>
      <c r="W60" s="2" t="s">
        <v>39</v>
      </c>
      <c r="X60" s="2" t="s">
        <v>40</v>
      </c>
      <c r="Y60" s="2" t="s">
        <v>38</v>
      </c>
      <c r="Z60" s="3">
        <v>186535677.16999999</v>
      </c>
      <c r="AA60" s="2" t="s">
        <v>37</v>
      </c>
      <c r="AB60" s="3">
        <v>210000000</v>
      </c>
      <c r="AC60" s="26">
        <v>43515</v>
      </c>
      <c r="AD60">
        <f t="shared" si="6"/>
        <v>0</v>
      </c>
      <c r="AE60">
        <f t="shared" si="7"/>
        <v>0</v>
      </c>
      <c r="AF60" s="4">
        <f t="shared" si="8"/>
        <v>729044.72849999997</v>
      </c>
    </row>
    <row r="61">
      <c r="A61" t="s">
        <v>81</v>
      </c>
      <c r="B61" t="s">
        <v>55</v>
      </c>
      <c r="C61" t="s">
        <v>56</v>
      </c>
      <c r="D61" s="25">
        <v>43510</v>
      </c>
      <c r="E61" s="25">
        <v>43510</v>
      </c>
      <c r="F61" s="25">
        <v>43511</v>
      </c>
      <c r="G61" s="2" t="s">
        <v>38</v>
      </c>
      <c r="H61" s="3">
        <v>204258687.06</v>
      </c>
      <c r="I61" s="2" t="s">
        <v>37</v>
      </c>
      <c r="J61" s="3">
        <v>230000000</v>
      </c>
      <c r="K61" s="3">
        <v>779028.41390000004</v>
      </c>
      <c r="L61" s="3">
        <v>689283.67890000006</v>
      </c>
      <c r="M61">
        <v>1</v>
      </c>
      <c r="N61">
        <v>1.1302000000000001</v>
      </c>
      <c r="O61">
        <v>1</v>
      </c>
      <c r="P61">
        <v>1.1302000000000001</v>
      </c>
      <c r="Q61" s="3">
        <f t="shared" si="0"/>
        <v>754882.42365247011</v>
      </c>
      <c r="R61" s="3">
        <f t="shared" si="1"/>
        <v>754882.42365247011</v>
      </c>
      <c r="S61" s="3">
        <f t="shared" si="2"/>
        <v>0</v>
      </c>
      <c r="T61" s="3">
        <f t="shared" si="3"/>
        <v>0</v>
      </c>
      <c r="U61" s="3">
        <f t="shared" si="4"/>
        <v>0</v>
      </c>
      <c r="V61" s="3">
        <f t="shared" si="5"/>
        <v>65598.744752470055</v>
      </c>
      <c r="W61" s="2" t="s">
        <v>39</v>
      </c>
      <c r="X61" s="2" t="s">
        <v>40</v>
      </c>
      <c r="Y61" s="2" t="s">
        <v>38</v>
      </c>
      <c r="Z61" s="3">
        <v>204258687.06</v>
      </c>
      <c r="AA61" s="2" t="s">
        <v>37</v>
      </c>
      <c r="AB61" s="3">
        <v>230000000</v>
      </c>
      <c r="AC61" s="26">
        <v>43511</v>
      </c>
      <c r="AD61">
        <f t="shared" si="6"/>
        <v>0</v>
      </c>
      <c r="AE61">
        <f t="shared" si="7"/>
        <v>0</v>
      </c>
      <c r="AF61" s="4">
        <f t="shared" si="8"/>
        <v>-689283.67890000006</v>
      </c>
    </row>
    <row r="62">
      <c r="A62" t="s">
        <v>102</v>
      </c>
      <c r="B62" t="s">
        <v>48</v>
      </c>
      <c r="C62" t="s">
        <v>49</v>
      </c>
      <c r="D62" s="25">
        <v>43496</v>
      </c>
      <c r="E62" s="25">
        <v>43496</v>
      </c>
      <c r="F62" s="25">
        <v>43511</v>
      </c>
      <c r="G62" s="2" t="s">
        <v>37</v>
      </c>
      <c r="H62" s="3">
        <v>210000000</v>
      </c>
      <c r="I62" s="2" t="s">
        <v>38</v>
      </c>
      <c r="J62" s="3">
        <v>182366671.28999999</v>
      </c>
      <c r="K62" s="3">
        <v>3957248.6310999999</v>
      </c>
      <c r="L62" s="3">
        <v>3501370.2275</v>
      </c>
      <c r="M62">
        <v>1.1302000000000001</v>
      </c>
      <c r="N62">
        <v>1</v>
      </c>
      <c r="O62">
        <v>1.1494</v>
      </c>
      <c r="P62">
        <v>1</v>
      </c>
      <c r="Q62" s="3">
        <f t="shared" si="0"/>
        <v>337348.19842875004</v>
      </c>
      <c r="R62" s="3">
        <f t="shared" si="1"/>
        <v>337348.19842875004</v>
      </c>
      <c r="S62" s="3">
        <f t="shared" si="2"/>
        <v>3103802.1360624731</v>
      </c>
      <c r="T62" s="3">
        <f t="shared" si="3"/>
        <v>0</v>
      </c>
      <c r="U62" s="3">
        <f t="shared" si="4"/>
        <v>3103802.1360624731</v>
      </c>
      <c r="V62" s="3">
        <f t="shared" si="5"/>
        <v>-60219.89300877694</v>
      </c>
      <c r="W62" s="2" t="s">
        <v>39</v>
      </c>
      <c r="X62" s="2" t="s">
        <v>40</v>
      </c>
      <c r="Y62" s="2" t="s">
        <v>38</v>
      </c>
      <c r="Z62" s="3">
        <v>182579451.19</v>
      </c>
      <c r="AA62" s="2" t="s">
        <v>37</v>
      </c>
      <c r="AB62" s="3">
        <v>210000000</v>
      </c>
      <c r="AC62" s="26">
        <v>43497</v>
      </c>
      <c r="AD62">
        <f t="shared" si="6"/>
        <v>14</v>
      </c>
      <c r="AE62">
        <f t="shared" si="7"/>
        <v>14</v>
      </c>
      <c r="AF62" s="4">
        <f t="shared" si="8"/>
        <v>-60219.89300877694</v>
      </c>
    </row>
    <row r="63">
      <c r="A63" t="s">
        <v>103</v>
      </c>
      <c r="B63" t="s">
        <v>35</v>
      </c>
      <c r="C63" t="s">
        <v>36</v>
      </c>
      <c r="D63" s="25">
        <v>43497</v>
      </c>
      <c r="E63" s="25">
        <v>43497</v>
      </c>
      <c r="F63" s="25">
        <v>43511</v>
      </c>
      <c r="G63" s="2" t="s">
        <v>37</v>
      </c>
      <c r="H63" s="3">
        <v>200000000</v>
      </c>
      <c r="I63" s="2" t="s">
        <v>38</v>
      </c>
      <c r="J63" s="3">
        <v>174417458.77000001</v>
      </c>
      <c r="K63" s="3">
        <v>2938142.2102999999</v>
      </c>
      <c r="L63" s="3">
        <v>2599665.7319999998</v>
      </c>
      <c r="M63">
        <v>1.1302000000000001</v>
      </c>
      <c r="N63">
        <v>1</v>
      </c>
      <c r="O63">
        <v>1.1474</v>
      </c>
      <c r="P63">
        <v>1</v>
      </c>
      <c r="Q63" s="3">
        <f t="shared" si="0"/>
        <v>-110329.60841730237</v>
      </c>
      <c r="R63" s="3">
        <f t="shared" si="1"/>
        <v>-110329.60841730237</v>
      </c>
      <c r="S63" s="3">
        <f t="shared" si="2"/>
        <v>2652700.9569803774</v>
      </c>
      <c r="T63" s="3">
        <f t="shared" si="3"/>
        <v>0</v>
      </c>
      <c r="U63" s="3">
        <f t="shared" si="4"/>
        <v>2652700.9569803774</v>
      </c>
      <c r="V63" s="3">
        <f t="shared" si="5"/>
        <v>-57294.383436924778</v>
      </c>
      <c r="W63" s="2" t="s">
        <v>39</v>
      </c>
      <c r="X63" s="2" t="s">
        <v>40</v>
      </c>
      <c r="Y63" s="2" t="s">
        <v>38</v>
      </c>
      <c r="Z63" s="3">
        <v>174619843.87000001</v>
      </c>
      <c r="AA63" s="2" t="s">
        <v>37</v>
      </c>
      <c r="AB63" s="3">
        <v>200000000</v>
      </c>
      <c r="AC63" s="26">
        <v>43497</v>
      </c>
      <c r="AD63">
        <f t="shared" si="6"/>
        <v>14</v>
      </c>
      <c r="AE63">
        <f t="shared" si="7"/>
        <v>14</v>
      </c>
      <c r="AF63" s="4">
        <f t="shared" si="8"/>
        <v>-57294.383436924778</v>
      </c>
    </row>
    <row r="64">
      <c r="A64" t="s">
        <v>104</v>
      </c>
      <c r="B64" t="s">
        <v>35</v>
      </c>
      <c r="C64" t="s">
        <v>36</v>
      </c>
      <c r="D64" s="25">
        <v>43495</v>
      </c>
      <c r="E64" s="25">
        <v>43495</v>
      </c>
      <c r="F64" s="25">
        <v>43511</v>
      </c>
      <c r="G64" s="2" t="s">
        <v>37</v>
      </c>
      <c r="H64" s="3">
        <v>50000000</v>
      </c>
      <c r="I64" s="2" t="s">
        <v>38</v>
      </c>
      <c r="J64" s="3">
        <v>43697088.289999999</v>
      </c>
      <c r="K64" s="3">
        <v>629731.08689999999</v>
      </c>
      <c r="L64" s="3">
        <v>557185.53079999995</v>
      </c>
      <c r="M64">
        <v>1.1302000000000001</v>
      </c>
      <c r="N64">
        <v>1</v>
      </c>
      <c r="O64">
        <v>1.1426499999999999</v>
      </c>
      <c r="P64">
        <v>1</v>
      </c>
      <c r="Q64" s="3">
        <f t="shared" si="0"/>
        <v>60842.835016414523</v>
      </c>
      <c r="R64" s="3">
        <f t="shared" si="1"/>
        <v>60842.835016414523</v>
      </c>
      <c r="S64" s="3">
        <f t="shared" si="2"/>
        <v>482026.40462435782</v>
      </c>
      <c r="T64" s="3">
        <f t="shared" si="3"/>
        <v>0</v>
      </c>
      <c r="U64" s="3">
        <f t="shared" si="4"/>
        <v>482026.40462435782</v>
      </c>
      <c r="V64" s="3">
        <f t="shared" si="5"/>
        <v>-14316.291159227607</v>
      </c>
      <c r="W64" s="2" t="s">
        <v>39</v>
      </c>
      <c r="X64" s="2" t="s">
        <v>40</v>
      </c>
      <c r="Y64" s="2" t="s">
        <v>38</v>
      </c>
      <c r="Z64" s="3">
        <v>43747976.659999996</v>
      </c>
      <c r="AA64" s="2" t="s">
        <v>37</v>
      </c>
      <c r="AB64" s="3">
        <v>50000000</v>
      </c>
      <c r="AC64" s="26">
        <v>43497</v>
      </c>
      <c r="AD64">
        <f t="shared" si="6"/>
        <v>14</v>
      </c>
      <c r="AE64">
        <f t="shared" si="7"/>
        <v>14</v>
      </c>
      <c r="AF64" s="4">
        <f t="shared" si="8"/>
        <v>-14316.291159227607</v>
      </c>
    </row>
    <row r="65">
      <c r="A65" t="s">
        <v>105</v>
      </c>
      <c r="B65" t="s">
        <v>77</v>
      </c>
      <c r="C65" t="s">
        <v>78</v>
      </c>
      <c r="D65" s="25">
        <v>43508</v>
      </c>
      <c r="E65" s="25">
        <v>43508</v>
      </c>
      <c r="F65" s="25">
        <v>43517</v>
      </c>
      <c r="G65" s="2" t="s">
        <v>37</v>
      </c>
      <c r="H65" s="3">
        <v>265000000</v>
      </c>
      <c r="I65" s="2" t="s">
        <v>38</v>
      </c>
      <c r="J65" s="3">
        <v>234690746.22999999</v>
      </c>
      <c r="K65" s="3">
        <v>-290732.16960000002</v>
      </c>
      <c r="L65" s="3">
        <v>-257239.57670000001</v>
      </c>
      <c r="M65">
        <v>1.1302000000000001</v>
      </c>
      <c r="N65">
        <v>1</v>
      </c>
      <c r="O65">
        <v>1.1293500000000001</v>
      </c>
      <c r="P65">
        <v>1</v>
      </c>
      <c r="Q65" s="3">
        <f t="shared" si="0"/>
        <v>-42497.23721653223</v>
      </c>
      <c r="R65" s="3">
        <f t="shared" si="1"/>
        <v>-14165.745738844078</v>
      </c>
      <c r="S65" s="3">
        <f t="shared" si="2"/>
        <v>-176474.08568739891</v>
      </c>
      <c r="T65" s="3">
        <f t="shared" si="3"/>
        <v>0</v>
      </c>
      <c r="U65" s="3">
        <f t="shared" si="4"/>
        <v>-176474.08568739891</v>
      </c>
      <c r="V65" s="3">
        <f t="shared" si="5"/>
        <v>66599.745273757027</v>
      </c>
      <c r="W65" s="2" t="s">
        <v>39</v>
      </c>
      <c r="X65" s="2" t="s">
        <v>40</v>
      </c>
      <c r="Y65" s="2" t="s">
        <v>38</v>
      </c>
      <c r="Z65" s="3">
        <v>234824988.91999999</v>
      </c>
      <c r="AA65" s="2" t="s">
        <v>37</v>
      </c>
      <c r="AB65" s="3">
        <v>265000000</v>
      </c>
      <c r="AC65" s="26">
        <v>43510</v>
      </c>
      <c r="AD65">
        <f t="shared" si="6"/>
        <v>1</v>
      </c>
      <c r="AE65">
        <f t="shared" si="7"/>
        <v>7</v>
      </c>
      <c r="AF65" s="4">
        <f t="shared" si="8"/>
        <v>-76796.909061071958</v>
      </c>
    </row>
    <row r="66">
      <c r="A66" t="s">
        <v>106</v>
      </c>
      <c r="B66" t="s">
        <v>42</v>
      </c>
      <c r="C66" t="s">
        <v>43</v>
      </c>
      <c r="D66" s="25">
        <v>43504</v>
      </c>
      <c r="E66" s="25">
        <v>43504</v>
      </c>
      <c r="F66" s="25">
        <v>43518</v>
      </c>
      <c r="G66" s="2" t="s">
        <v>37</v>
      </c>
      <c r="H66" s="3">
        <v>100000000</v>
      </c>
      <c r="I66" s="2" t="s">
        <v>38</v>
      </c>
      <c r="J66" s="3">
        <v>88151985.310000002</v>
      </c>
      <c r="K66" s="3">
        <v>346450.01770000003</v>
      </c>
      <c r="L66" s="3">
        <v>306538.6814</v>
      </c>
      <c r="M66">
        <v>1.1302000000000001</v>
      </c>
      <c r="N66">
        <v>1</v>
      </c>
      <c r="O66">
        <v>1.1346499999999999</v>
      </c>
      <c r="P66">
        <v>1</v>
      </c>
      <c r="Q66" s="3">
        <f t="shared" si="0"/>
        <v>-19080.890134841204</v>
      </c>
      <c r="R66" s="3">
        <f t="shared" si="1"/>
        <v>-9540.4450674206018</v>
      </c>
      <c r="S66" s="3">
        <f t="shared" si="2"/>
        <v>347010.63941638172</v>
      </c>
      <c r="T66" s="3">
        <f t="shared" si="3"/>
        <v>0</v>
      </c>
      <c r="U66" s="3">
        <f t="shared" si="4"/>
        <v>347010.63941638172</v>
      </c>
      <c r="V66" s="3">
        <f t="shared" si="5"/>
        <v>30931.512948961114</v>
      </c>
      <c r="W66" s="2" t="s">
        <v>39</v>
      </c>
      <c r="X66" s="2" t="s">
        <v>40</v>
      </c>
      <c r="Y66" s="2" t="s">
        <v>38</v>
      </c>
      <c r="Z66" s="3">
        <v>88252139.890000001</v>
      </c>
      <c r="AA66" s="2" t="s">
        <v>37</v>
      </c>
      <c r="AB66" s="3">
        <v>100000000</v>
      </c>
      <c r="AC66" s="26">
        <v>43504</v>
      </c>
      <c r="AD66">
        <f t="shared" si="6"/>
        <v>7</v>
      </c>
      <c r="AE66">
        <f t="shared" si="7"/>
        <v>14</v>
      </c>
      <c r="AF66" s="4">
        <f t="shared" si="8"/>
        <v>-28686.222118458594</v>
      </c>
    </row>
    <row r="67">
      <c r="A67" t="s">
        <v>107</v>
      </c>
      <c r="B67" t="s">
        <v>42</v>
      </c>
      <c r="C67" t="s">
        <v>43</v>
      </c>
      <c r="D67" s="25">
        <v>43508</v>
      </c>
      <c r="E67" s="25">
        <v>43508</v>
      </c>
      <c r="F67" s="25">
        <v>43517</v>
      </c>
      <c r="G67" s="2" t="s">
        <v>37</v>
      </c>
      <c r="H67" s="3">
        <v>260000000</v>
      </c>
      <c r="I67" s="2" t="s">
        <v>38</v>
      </c>
      <c r="J67" s="3">
        <v>230279423.71000001</v>
      </c>
      <c r="K67" s="3">
        <v>-304250.1189</v>
      </c>
      <c r="L67" s="3">
        <v>-269200.24680000002</v>
      </c>
      <c r="M67">
        <v>1.1302000000000001</v>
      </c>
      <c r="N67">
        <v>1</v>
      </c>
      <c r="O67">
        <v>1.1293500000000001</v>
      </c>
      <c r="P67">
        <v>1</v>
      </c>
      <c r="Q67" s="3">
        <f t="shared" si="0"/>
        <v>-58500.16991057992</v>
      </c>
      <c r="R67" s="3">
        <f t="shared" si="1"/>
        <v>-19500.056636859972</v>
      </c>
      <c r="S67" s="3">
        <f t="shared" si="2"/>
        <v>-173144.38595744968</v>
      </c>
      <c r="T67" s="3">
        <f t="shared" si="3"/>
        <v>0</v>
      </c>
      <c r="U67" s="3">
        <f t="shared" si="4"/>
        <v>-173144.38595744968</v>
      </c>
      <c r="V67" s="3">
        <f t="shared" si="5"/>
        <v>76555.804205690365</v>
      </c>
      <c r="W67" s="2" t="s">
        <v>39</v>
      </c>
      <c r="X67" s="2" t="s">
        <v>40</v>
      </c>
      <c r="Y67" s="2" t="s">
        <v>38</v>
      </c>
      <c r="Z67" s="3">
        <v>230410662.69999999</v>
      </c>
      <c r="AA67" s="2" t="s">
        <v>37</v>
      </c>
      <c r="AB67" s="3">
        <v>260000000</v>
      </c>
      <c r="AC67" s="26">
        <v>43510</v>
      </c>
      <c r="AD67">
        <f t="shared" si="6"/>
        <v>1</v>
      </c>
      <c r="AE67">
        <f t="shared" si="7"/>
        <v>7</v>
      </c>
      <c r="AF67" s="4">
        <f t="shared" si="8"/>
        <v>-74934.87192515505</v>
      </c>
    </row>
    <row r="68">
      <c r="A68" t="s">
        <v>87</v>
      </c>
      <c r="B68" t="s">
        <v>45</v>
      </c>
      <c r="C68" t="s">
        <v>46</v>
      </c>
      <c r="D68" s="25">
        <v>43509</v>
      </c>
      <c r="E68" s="25">
        <v>43509</v>
      </c>
      <c r="F68" s="25">
        <v>43525</v>
      </c>
      <c r="G68" s="2" t="s">
        <v>37</v>
      </c>
      <c r="H68" s="3">
        <v>260000000</v>
      </c>
      <c r="I68" s="2" t="s">
        <v>38</v>
      </c>
      <c r="J68" s="3">
        <v>229311474.66</v>
      </c>
      <c r="K68" s="3">
        <v>619997.82209999999</v>
      </c>
      <c r="L68" s="3">
        <v>548573.54639999999</v>
      </c>
      <c r="M68">
        <v>1.1302000000000001</v>
      </c>
      <c r="N68">
        <v>1</v>
      </c>
      <c r="O68">
        <v>1.1293</v>
      </c>
      <c r="P68">
        <v>1</v>
      </c>
      <c r="Q68" s="3">
        <f t="shared" si="0"/>
        <v>919641.9609156251</v>
      </c>
      <c r="R68" s="3">
        <f t="shared" si="1"/>
        <v>114955.24511445314</v>
      </c>
      <c r="S68" s="3">
        <f t="shared" si="2"/>
        <v>-183337.46678364277</v>
      </c>
      <c r="T68" s="3">
        <f t="shared" si="3"/>
        <v>0</v>
      </c>
      <c r="U68" s="3">
        <f t="shared" si="4"/>
        <v>-183337.46678364277</v>
      </c>
      <c r="V68" s="3">
        <f t="shared" si="5"/>
        <v>-616955.76806918962</v>
      </c>
      <c r="W68" s="2" t="s">
        <v>39</v>
      </c>
      <c r="X68" s="2" t="s">
        <v>40</v>
      </c>
      <c r="Y68" s="2" t="s">
        <v>38</v>
      </c>
      <c r="Z68" s="3">
        <v>229576519.62000001</v>
      </c>
      <c r="AA68" s="2" t="s">
        <v>37</v>
      </c>
      <c r="AB68" s="3">
        <v>260000000</v>
      </c>
      <c r="AC68" s="26">
        <v>43511</v>
      </c>
      <c r="AD68">
        <f t="shared" si="6"/>
        <v>0</v>
      </c>
      <c r="AE68">
        <f t="shared" si="7"/>
        <v>0</v>
      </c>
      <c r="AF68" s="4">
        <f t="shared" si="8"/>
        <v>-548573.54639999999</v>
      </c>
    </row>
    <row r="69">
      <c r="A69" t="s">
        <v>108</v>
      </c>
      <c r="B69" t="s">
        <v>55</v>
      </c>
      <c r="C69" t="s">
        <v>56</v>
      </c>
      <c r="D69" s="25">
        <v>43510</v>
      </c>
      <c r="E69" s="25">
        <v>43510</v>
      </c>
      <c r="F69" s="25">
        <v>43517</v>
      </c>
      <c r="G69" s="2" t="s">
        <v>37</v>
      </c>
      <c r="H69" s="3">
        <v>275000000</v>
      </c>
      <c r="I69" s="2" t="s">
        <v>38</v>
      </c>
      <c r="J69" s="3">
        <v>243998350.38999999</v>
      </c>
      <c r="K69" s="3">
        <v>-812106.25280000002</v>
      </c>
      <c r="L69" s="3">
        <v>-718550.9227</v>
      </c>
      <c r="M69">
        <v>1.1302000000000001</v>
      </c>
      <c r="N69">
        <v>1</v>
      </c>
      <c r="O69">
        <v>1.1302000000000001</v>
      </c>
      <c r="P69">
        <v>1</v>
      </c>
      <c r="Q69" s="3">
        <f t="shared" si="0"/>
        <v>-678583.9769757688</v>
      </c>
      <c r="R69" s="3">
        <f t="shared" si="1"/>
        <v>-96940.568139395546</v>
      </c>
      <c r="S69" s="3">
        <f t="shared" si="2"/>
        <v>0</v>
      </c>
      <c r="T69" s="3">
        <f t="shared" si="3"/>
        <v>0</v>
      </c>
      <c r="U69" s="3">
        <f t="shared" si="4"/>
        <v>0</v>
      </c>
      <c r="V69" s="3">
        <f t="shared" si="5"/>
        <v>621610.35456060444</v>
      </c>
      <c r="W69" s="2" t="s">
        <v>39</v>
      </c>
      <c r="X69" s="2" t="s">
        <v>40</v>
      </c>
      <c r="Y69" s="2" t="s">
        <v>38</v>
      </c>
      <c r="Z69" s="3">
        <v>244136095.13</v>
      </c>
      <c r="AA69" s="2" t="s">
        <v>37</v>
      </c>
      <c r="AB69" s="3">
        <v>275000000</v>
      </c>
      <c r="AC69" s="26">
        <v>43510</v>
      </c>
      <c r="AD69">
        <f t="shared" si="6"/>
        <v>1</v>
      </c>
      <c r="AE69">
        <f t="shared" si="7"/>
        <v>7</v>
      </c>
      <c r="AF69" s="4">
        <f t="shared" si="8"/>
        <v>-78099.974275777</v>
      </c>
    </row>
    <row r="70">
      <c r="A70" t="s">
        <v>109</v>
      </c>
      <c r="B70" t="s">
        <v>42</v>
      </c>
      <c r="C70" t="s">
        <v>43</v>
      </c>
      <c r="D70" s="25">
        <v>43507</v>
      </c>
      <c r="E70" s="25">
        <v>43507</v>
      </c>
      <c r="F70" s="25">
        <v>43515</v>
      </c>
      <c r="G70" s="2" t="s">
        <v>37</v>
      </c>
      <c r="H70" s="3">
        <v>200000000</v>
      </c>
      <c r="I70" s="2" t="s">
        <v>38</v>
      </c>
      <c r="J70" s="3">
        <v>176633865.46000001</v>
      </c>
      <c r="K70" s="3">
        <v>368553.14140000002</v>
      </c>
      <c r="L70" s="3">
        <v>326095.50650000002</v>
      </c>
      <c r="M70">
        <v>1.1302000000000001</v>
      </c>
      <c r="N70">
        <v>1</v>
      </c>
      <c r="O70">
        <v>1.1310500000000001</v>
      </c>
      <c r="P70">
        <v>1</v>
      </c>
      <c r="Q70" s="3">
        <f t="shared" si="0"/>
        <v>192976.85466334224</v>
      </c>
      <c r="R70" s="3">
        <f t="shared" si="1"/>
        <v>96488.427331671119</v>
      </c>
      <c r="S70" s="3">
        <f t="shared" si="2"/>
        <v>132987.80389973521</v>
      </c>
      <c r="T70" s="3">
        <f t="shared" si="3"/>
        <v>0</v>
      </c>
      <c r="U70" s="3">
        <f t="shared" si="4"/>
        <v>132987.80389973521</v>
      </c>
      <c r="V70" s="3">
        <f t="shared" si="5"/>
        <v>-96619.275268593687</v>
      </c>
      <c r="W70" s="2" t="s">
        <v>39</v>
      </c>
      <c r="X70" s="2" t="s">
        <v>40</v>
      </c>
      <c r="Y70" s="2" t="s">
        <v>38</v>
      </c>
      <c r="Z70" s="3">
        <v>176749269.84999999</v>
      </c>
      <c r="AA70" s="2" t="s">
        <v>37</v>
      </c>
      <c r="AB70" s="3">
        <v>200000000</v>
      </c>
      <c r="AC70" s="26">
        <v>43507</v>
      </c>
      <c r="AD70">
        <f t="shared" si="6"/>
        <v>4</v>
      </c>
      <c r="AE70">
        <f t="shared" si="7"/>
        <v>8</v>
      </c>
      <c r="AF70" s="4">
        <f t="shared" si="8"/>
        <v>-57833.042936915415</v>
      </c>
    </row>
    <row r="71">
      <c r="A71" t="s">
        <v>110</v>
      </c>
      <c r="B71" t="s">
        <v>77</v>
      </c>
      <c r="C71" t="s">
        <v>78</v>
      </c>
      <c r="D71" s="25">
        <v>43503</v>
      </c>
      <c r="E71" s="25">
        <v>43503</v>
      </c>
      <c r="F71" s="25">
        <v>43551</v>
      </c>
      <c r="G71" s="2" t="s">
        <v>37</v>
      </c>
      <c r="H71" s="3">
        <v>150000000</v>
      </c>
      <c r="I71" s="2" t="s">
        <v>38</v>
      </c>
      <c r="J71" s="3">
        <v>131667707.56999999</v>
      </c>
      <c r="K71" s="3">
        <v>742909.09340000001</v>
      </c>
      <c r="L71" s="3">
        <v>657325.33479999995</v>
      </c>
      <c r="M71">
        <v>1.1302000000000001</v>
      </c>
      <c r="N71">
        <v>1</v>
      </c>
      <c r="O71">
        <v>1.1332</v>
      </c>
      <c r="P71">
        <v>1</v>
      </c>
      <c r="Q71" s="3">
        <f t="shared" si="0"/>
        <v>700806.37281681597</v>
      </c>
      <c r="R71" s="3">
        <f t="shared" si="1"/>
        <v>116801.062136136</v>
      </c>
      <c r="S71" s="3">
        <f t="shared" si="2"/>
        <v>351358.64610549808</v>
      </c>
      <c r="T71" s="3">
        <f t="shared" si="3"/>
        <v>0</v>
      </c>
      <c r="U71" s="3">
        <f t="shared" si="4"/>
        <v>351358.64610549808</v>
      </c>
      <c r="V71" s="3">
        <f t="shared" si="5"/>
        <v>-189165.62655836588</v>
      </c>
      <c r="W71" s="2" t="s">
        <v>39</v>
      </c>
      <c r="X71" s="2" t="s">
        <v>40</v>
      </c>
      <c r="Y71" s="2" t="s">
        <v>38</v>
      </c>
      <c r="Z71" s="3">
        <v>132192657.58</v>
      </c>
      <c r="AA71" s="2" t="s">
        <v>37</v>
      </c>
      <c r="AB71" s="3">
        <v>150000000</v>
      </c>
      <c r="AC71" s="26">
        <v>43503</v>
      </c>
      <c r="AD71">
        <f t="shared" si="6"/>
        <v>8</v>
      </c>
      <c r="AE71">
        <f t="shared" si="7"/>
        <v>48</v>
      </c>
      <c r="AF71" s="4">
        <f t="shared" si="8"/>
        <v>-42618.65754435712</v>
      </c>
    </row>
    <row r="72">
      <c r="A72" t="s">
        <v>111</v>
      </c>
      <c r="B72" t="s">
        <v>35</v>
      </c>
      <c r="C72" t="s">
        <v>36</v>
      </c>
      <c r="D72" s="25">
        <v>43508</v>
      </c>
      <c r="E72" s="25">
        <v>43508</v>
      </c>
      <c r="F72" s="25">
        <v>43536</v>
      </c>
      <c r="G72" s="2" t="s">
        <v>37</v>
      </c>
      <c r="H72" s="3">
        <v>55000000</v>
      </c>
      <c r="I72" s="2" t="s">
        <v>38</v>
      </c>
      <c r="J72" s="3">
        <v>48592698.039999999</v>
      </c>
      <c r="K72" s="3">
        <v>-14593.3869</v>
      </c>
      <c r="L72" s="3">
        <v>-12912.2163</v>
      </c>
      <c r="M72">
        <v>1.1302000000000001</v>
      </c>
      <c r="N72">
        <v>1</v>
      </c>
      <c r="O72">
        <v>1.1293500000000001</v>
      </c>
      <c r="P72">
        <v>1</v>
      </c>
      <c r="Q72" s="3">
        <f t="shared" si="0"/>
        <v>107881.93963430077</v>
      </c>
      <c r="R72" s="3">
        <f t="shared" si="1"/>
        <v>11558.779246532225</v>
      </c>
      <c r="S72" s="3">
        <f t="shared" si="2"/>
        <v>-36626.697029456496</v>
      </c>
      <c r="T72" s="3">
        <f t="shared" si="3"/>
        <v>0</v>
      </c>
      <c r="U72" s="3">
        <f t="shared" si="4"/>
        <v>-36626.697029456496</v>
      </c>
      <c r="V72" s="3">
        <f t="shared" si="5"/>
        <v>-12155.701482924269</v>
      </c>
      <c r="W72" s="2" t="s">
        <v>39</v>
      </c>
      <c r="X72" s="2" t="s">
        <v>40</v>
      </c>
      <c r="Y72" s="2" t="s">
        <v>38</v>
      </c>
      <c r="Z72" s="3">
        <v>48705440.390000001</v>
      </c>
      <c r="AA72" s="2" t="s">
        <v>37</v>
      </c>
      <c r="AB72" s="3">
        <v>55000000</v>
      </c>
      <c r="AC72" s="26">
        <v>43508</v>
      </c>
      <c r="AD72">
        <f t="shared" si="6"/>
        <v>3</v>
      </c>
      <c r="AE72">
        <f t="shared" si="7"/>
        <v>28</v>
      </c>
      <c r="AF72" s="4">
        <f t="shared" si="8"/>
        <v>-16495.353595157067</v>
      </c>
    </row>
    <row r="73">
      <c r="A73" t="s">
        <v>112</v>
      </c>
      <c r="B73" t="s">
        <v>42</v>
      </c>
      <c r="C73" t="s">
        <v>43</v>
      </c>
      <c r="D73" s="25">
        <v>43508</v>
      </c>
      <c r="E73" s="25">
        <v>43508</v>
      </c>
      <c r="F73" s="25">
        <v>43517</v>
      </c>
      <c r="G73" s="2" t="s">
        <v>37</v>
      </c>
      <c r="H73" s="3">
        <v>155000000</v>
      </c>
      <c r="I73" s="2" t="s">
        <v>38</v>
      </c>
      <c r="J73" s="3">
        <v>137542537.25</v>
      </c>
      <c r="K73" s="3">
        <v>-476045.74099999998</v>
      </c>
      <c r="L73" s="3">
        <v>-421204.86729999998</v>
      </c>
      <c r="M73">
        <v>1.1302000000000001</v>
      </c>
      <c r="N73">
        <v>1</v>
      </c>
      <c r="O73">
        <v>1.1293500000000001</v>
      </c>
      <c r="P73">
        <v>1</v>
      </c>
      <c r="Q73" s="3">
        <f t="shared" si="0"/>
        <v>-295448.21648514271</v>
      </c>
      <c r="R73" s="3">
        <f t="shared" si="1"/>
        <v>-98482.738828380898</v>
      </c>
      <c r="S73" s="3">
        <f t="shared" si="2"/>
        <v>-103220.69162848592</v>
      </c>
      <c r="T73" s="3">
        <f t="shared" si="3"/>
        <v>0</v>
      </c>
      <c r="U73" s="3">
        <f t="shared" si="4"/>
        <v>-103220.69162848592</v>
      </c>
      <c r="V73" s="3">
        <f t="shared" si="5"/>
        <v>219501.43684313318</v>
      </c>
      <c r="W73" s="2" t="s">
        <v>39</v>
      </c>
      <c r="X73" s="2" t="s">
        <v>40</v>
      </c>
      <c r="Y73" s="2" t="s">
        <v>38</v>
      </c>
      <c r="Z73" s="3">
        <v>137621195.44</v>
      </c>
      <c r="AA73" s="2" t="s">
        <v>37</v>
      </c>
      <c r="AB73" s="3">
        <v>155000000</v>
      </c>
      <c r="AC73" s="26">
        <v>43510</v>
      </c>
      <c r="AD73">
        <f t="shared" si="6"/>
        <v>1</v>
      </c>
      <c r="AE73">
        <f t="shared" si="7"/>
        <v>7</v>
      </c>
      <c r="AF73" s="4">
        <f t="shared" si="8"/>
        <v>-44885.346527912305</v>
      </c>
    </row>
    <row r="74">
      <c r="U74" s="3">
        <f>SUM(U3:U73)</f>
        <v>22131542.76426328</v>
      </c>
      <c r="V74" s="3">
        <f>SUM(V3:V73)</f>
        <v>-218537.64523361053</v>
      </c>
      <c r="AF74" s="4">
        <f>SUM(AF3:AF73)</f>
        <v>-2262539.2767171389</v>
      </c>
    </row>
  </sheetData>
  <mergeCells count="1">
    <mergeCell ref="A1:C1"/>
  </mergeCells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>
  <Application>Microsoft Excel</Application>
  <Company>Hewlett-Packard Company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Paschalis Papas</dc:creator>
  <cp:lastModifiedBy>Daniel Vogt</cp:lastModifiedBy>
  <dcterms:created xsi:type="dcterms:W3CDTF">2016-02-25T13:41:31Z</dcterms:created>
  <dcterms:modified xsi:type="dcterms:W3CDTF">2019-02-15T13:57:40Z</dcterms:modified>
</cp:coreProperties>
</file>