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 1" sheetId="1" r:id="rId4"/>
    <sheet state="visible" name="TABELAS" sheetId="2" r:id="rId5"/>
  </sheets>
  <definedNames/>
  <calcPr/>
</workbook>
</file>

<file path=xl/sharedStrings.xml><?xml version="1.0" encoding="utf-8"?>
<sst xmlns="http://schemas.openxmlformats.org/spreadsheetml/2006/main" count="99" uniqueCount="43">
  <si>
    <t>-</t>
  </si>
  <si>
    <t>m(g)</t>
  </si>
  <si>
    <t>inc(g)</t>
  </si>
  <si>
    <t>M</t>
  </si>
  <si>
    <t>a</t>
  </si>
  <si>
    <t>&gt;</t>
  </si>
  <si>
    <t>m</t>
  </si>
  <si>
    <t>u</t>
  </si>
  <si>
    <t>m_i</t>
  </si>
  <si>
    <t>M_T</t>
  </si>
  <si>
    <t>cm</t>
  </si>
  <si>
    <t>sensores (m)</t>
  </si>
  <si>
    <t>M = 201+8*10</t>
  </si>
  <si>
    <t>d (m)</t>
  </si>
  <si>
    <t>inc_d (m)</t>
  </si>
  <si>
    <t>t_1</t>
  </si>
  <si>
    <t>t_2</t>
  </si>
  <si>
    <t>t_3</t>
  </si>
  <si>
    <t>t_4</t>
  </si>
  <si>
    <t>t_5</t>
  </si>
  <si>
    <t>tempo</t>
  </si>
  <si>
    <t>inc_t</t>
  </si>
  <si>
    <t>t^2</t>
  </si>
  <si>
    <t>inc_t^2</t>
  </si>
  <si>
    <t>M = 201+6*10</t>
  </si>
  <si>
    <t>M=201+4*10</t>
  </si>
  <si>
    <t>M = 201+2*10</t>
  </si>
  <si>
    <t>M = 201+50</t>
  </si>
  <si>
    <t>M = 201+70</t>
  </si>
  <si>
    <t>x (m)</t>
  </si>
  <si>
    <t>e_x</t>
  </si>
  <si>
    <t>t1</t>
  </si>
  <si>
    <t>et1</t>
  </si>
  <si>
    <t>t2</t>
  </si>
  <si>
    <t>et2</t>
  </si>
  <si>
    <t>t3</t>
  </si>
  <si>
    <t>et3</t>
  </si>
  <si>
    <t>t4</t>
  </si>
  <si>
    <t>et4</t>
  </si>
  <si>
    <t>t5</t>
  </si>
  <si>
    <t>et5</t>
  </si>
  <si>
    <t>t6</t>
  </si>
  <si>
    <t>et6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</si>
</sst>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F7981D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2" xfId="0" applyFont="1" applyNumberFormat="1"/>
    <xf borderId="0" fillId="0" fontId="1" numFmtId="164" xfId="0" applyFont="1" applyNumberFormat="1"/>
    <xf borderId="0" fillId="0" fontId="1" numFmtId="165" xfId="0" applyFont="1" applyNumberFormat="1"/>
    <xf borderId="0" fillId="2" fontId="2" numFmtId="2" xfId="0" applyFill="1" applyFont="1" applyNumberFormat="1"/>
    <xf borderId="0" fillId="2" fontId="2" numFmtId="164" xfId="0" applyFont="1" applyNumberFormat="1"/>
    <xf borderId="0" fillId="2" fontId="2" numFmtId="165" xfId="0" applyFont="1" applyNumberForma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Gráfico de t^2(s^2) VS x(m)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TABELAS!$A$2:$A$6</c:f>
            </c:strRef>
          </c:cat>
          <c:val>
            <c:numRef>
              <c:f>TABELAS!$C$2:$C$6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TABELAS!$A$2:$A$6</c:f>
            </c:strRef>
          </c:cat>
          <c:val>
            <c:numRef>
              <c:f>TABELAS!$E$2:$E$6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TABELAS!$A$2:$A$6</c:f>
            </c:strRef>
          </c:cat>
          <c:val>
            <c:numRef>
              <c:f>TABELAS!$G$2:$G$6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TABELAS!$A$2:$A$6</c:f>
            </c:strRef>
          </c:cat>
          <c:val>
            <c:numRef>
              <c:f>TABELAS!$I$2:$I$6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TABELAS!$A$2:$A$6</c:f>
            </c:strRef>
          </c:cat>
          <c:val>
            <c:numRef>
              <c:f>TABELAS!$K$2:$K$6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TABELAS!$A$2:$A$6</c:f>
            </c:strRef>
          </c:cat>
          <c:val>
            <c:numRef>
              <c:f>TABELAS!$M$2:$M$6</c:f>
              <c:numCache/>
            </c:numRef>
          </c:val>
        </c:ser>
        <c:axId val="646658887"/>
        <c:axId val="575671246"/>
      </c:barChart>
      <c:catAx>
        <c:axId val="646658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x(m)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575671246"/>
      </c:catAx>
      <c:valAx>
        <c:axId val="575671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t^2(s^2)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658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6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B2" s="1" t="s">
        <v>1</v>
      </c>
      <c r="C2" s="1" t="s">
        <v>2</v>
      </c>
    </row>
    <row r="3">
      <c r="A3" s="1" t="s">
        <v>3</v>
      </c>
      <c r="B3" s="1">
        <v>201.11</v>
      </c>
      <c r="C3" s="1">
        <v>0.01</v>
      </c>
      <c r="E3" s="1" t="s">
        <v>4</v>
      </c>
      <c r="F3" s="2">
        <f>B4*9.8/(B7)</f>
        <v>0.1800048888</v>
      </c>
      <c r="G3" s="1" t="s">
        <v>5</v>
      </c>
      <c r="H3" s="2">
        <f>1/F3</f>
        <v>5.555404671</v>
      </c>
    </row>
    <row r="4">
      <c r="A4" s="1" t="s">
        <v>6</v>
      </c>
      <c r="B4" s="1">
        <v>5.26</v>
      </c>
      <c r="E4" s="1" t="s">
        <v>4</v>
      </c>
      <c r="F4" s="2">
        <f>(B4+20)*9.8/(B7)</f>
        <v>0.8644341237</v>
      </c>
      <c r="J4" s="1">
        <v>1.56</v>
      </c>
    </row>
    <row r="5">
      <c r="A5" s="1" t="s">
        <v>7</v>
      </c>
      <c r="B5" s="1">
        <v>10.0</v>
      </c>
    </row>
    <row r="6">
      <c r="A6" s="1" t="s">
        <v>8</v>
      </c>
    </row>
    <row r="7">
      <c r="A7" s="1" t="s">
        <v>9</v>
      </c>
      <c r="B7" s="2">
        <f>B3+B4+8*B5</f>
        <v>286.37</v>
      </c>
      <c r="C7" s="2">
        <f>C6+C4+C3</f>
        <v>0.01</v>
      </c>
    </row>
    <row r="8">
      <c r="A8" s="1" t="s">
        <v>10</v>
      </c>
      <c r="B8" s="1">
        <v>20.0</v>
      </c>
      <c r="C8" s="1">
        <v>0.05</v>
      </c>
    </row>
    <row r="9">
      <c r="A9" s="1" t="s">
        <v>11</v>
      </c>
      <c r="B9" s="1">
        <f t="shared" ref="B9:C9" si="1">B8/100</f>
        <v>0.2</v>
      </c>
      <c r="C9" s="2">
        <f t="shared" si="1"/>
        <v>0.0005</v>
      </c>
    </row>
    <row r="10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 t="s">
        <v>23</v>
      </c>
    </row>
    <row r="11">
      <c r="A11" s="1">
        <v>1.0</v>
      </c>
      <c r="B11" s="1">
        <f t="shared" ref="B11:B15" si="2">$B$9*(A11-1)</f>
        <v>0</v>
      </c>
      <c r="C11" s="3">
        <f t="shared" ref="C11:C15" si="3">SQRT($C$9^2*A11)</f>
        <v>0.0005</v>
      </c>
      <c r="D11" s="1">
        <v>0.0</v>
      </c>
      <c r="E11" s="1">
        <v>0.0</v>
      </c>
      <c r="F11" s="1">
        <v>0.0</v>
      </c>
      <c r="H11" s="1">
        <v>0.0</v>
      </c>
      <c r="I11" s="4">
        <f>MEDIAN(D11:H11)</f>
        <v>0</v>
      </c>
      <c r="J11" s="4">
        <f t="shared" ref="J11:J15" si="4">1/2*SQRT((I11-D11)^2+(I11-E11)^2+(I11-F11)^2+(I11-G11)^2+(I11-H11)^2)</f>
        <v>0</v>
      </c>
      <c r="K11" s="4">
        <f t="shared" ref="K11:K15" si="5">I11^2</f>
        <v>0</v>
      </c>
      <c r="L11" s="4">
        <f t="shared" ref="L11:L15" si="6">2*I11*J11</f>
        <v>0</v>
      </c>
    </row>
    <row r="12">
      <c r="A12" s="1">
        <v>2.0</v>
      </c>
      <c r="B12" s="1">
        <f t="shared" si="2"/>
        <v>0.2</v>
      </c>
      <c r="C12" s="3">
        <f t="shared" si="3"/>
        <v>0.0007071067812</v>
      </c>
      <c r="D12" s="1">
        <v>1.5</v>
      </c>
      <c r="E12" s="1">
        <v>1.555</v>
      </c>
      <c r="F12" s="1">
        <v>1.559</v>
      </c>
      <c r="G12" s="1">
        <v>1.567</v>
      </c>
      <c r="H12" s="1">
        <v>1.563</v>
      </c>
      <c r="I12" s="4">
        <f>SUM(D12:H12)/5</f>
        <v>1.5488</v>
      </c>
      <c r="J12" s="5">
        <f t="shared" si="4"/>
        <v>0.02764416756</v>
      </c>
      <c r="K12" s="4">
        <f t="shared" si="5"/>
        <v>2.39878144</v>
      </c>
      <c r="L12" s="4">
        <f t="shared" si="6"/>
        <v>0.08563057343</v>
      </c>
    </row>
    <row r="13">
      <c r="A13" s="1">
        <v>3.0</v>
      </c>
      <c r="B13" s="1">
        <f t="shared" si="2"/>
        <v>0.4</v>
      </c>
      <c r="C13" s="3">
        <f t="shared" si="3"/>
        <v>0.0008660254038</v>
      </c>
      <c r="D13" s="1">
        <v>2.186</v>
      </c>
      <c r="E13" s="1">
        <v>2.176</v>
      </c>
      <c r="F13" s="1">
        <v>2.184</v>
      </c>
      <c r="G13" s="1">
        <v>2.195</v>
      </c>
      <c r="H13" s="1">
        <v>2.192</v>
      </c>
      <c r="I13" s="4">
        <f t="shared" ref="I13:I15" si="7">MEDIAN(D13:H13)</f>
        <v>2.186</v>
      </c>
      <c r="J13" s="4">
        <f t="shared" si="4"/>
        <v>0.007433034374</v>
      </c>
      <c r="K13" s="4">
        <f t="shared" si="5"/>
        <v>4.778596</v>
      </c>
      <c r="L13" s="4">
        <f t="shared" si="6"/>
        <v>0.03249722628</v>
      </c>
    </row>
    <row r="14">
      <c r="A14" s="1">
        <v>4.0</v>
      </c>
      <c r="B14" s="1">
        <f t="shared" si="2"/>
        <v>0.6</v>
      </c>
      <c r="C14" s="3">
        <f t="shared" si="3"/>
        <v>0.001</v>
      </c>
      <c r="D14" s="1">
        <v>2.651</v>
      </c>
      <c r="E14" s="1">
        <v>2.641</v>
      </c>
      <c r="F14" s="1">
        <v>2.65</v>
      </c>
      <c r="G14" s="1">
        <v>2.661</v>
      </c>
      <c r="H14" s="1">
        <v>2.658</v>
      </c>
      <c r="I14" s="4">
        <f t="shared" si="7"/>
        <v>2.651</v>
      </c>
      <c r="J14" s="4">
        <f t="shared" si="4"/>
        <v>0.00790569415</v>
      </c>
      <c r="K14" s="4">
        <f t="shared" si="5"/>
        <v>7.027801</v>
      </c>
      <c r="L14" s="4">
        <f t="shared" si="6"/>
        <v>0.04191599039</v>
      </c>
    </row>
    <row r="15">
      <c r="A15" s="1">
        <v>5.0</v>
      </c>
      <c r="B15" s="1">
        <f t="shared" si="2"/>
        <v>0.8</v>
      </c>
      <c r="C15" s="3">
        <f t="shared" si="3"/>
        <v>0.001118033989</v>
      </c>
      <c r="D15" s="1">
        <v>3.073</v>
      </c>
      <c r="E15" s="1">
        <v>3.062</v>
      </c>
      <c r="F15" s="1">
        <v>3.073</v>
      </c>
      <c r="G15" s="1">
        <v>3.083</v>
      </c>
      <c r="H15" s="1">
        <v>3.081</v>
      </c>
      <c r="I15" s="4">
        <f t="shared" si="7"/>
        <v>3.073</v>
      </c>
      <c r="J15" s="4">
        <f t="shared" si="4"/>
        <v>0.008440971508</v>
      </c>
      <c r="K15" s="4">
        <f t="shared" si="5"/>
        <v>9.443329</v>
      </c>
      <c r="L15" s="4">
        <f t="shared" si="6"/>
        <v>0.05187821089</v>
      </c>
    </row>
    <row r="17">
      <c r="A17" s="1" t="s">
        <v>24</v>
      </c>
      <c r="B17" s="1" t="s">
        <v>13</v>
      </c>
      <c r="C17" s="1" t="s">
        <v>14</v>
      </c>
      <c r="D17" s="1" t="s">
        <v>15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J17" s="1" t="s">
        <v>21</v>
      </c>
      <c r="K17" s="1" t="s">
        <v>22</v>
      </c>
      <c r="L17" s="1" t="s">
        <v>23</v>
      </c>
    </row>
    <row r="18">
      <c r="A18" s="1">
        <v>1.0</v>
      </c>
      <c r="B18" s="1">
        <f t="shared" ref="B18:B22" si="8">$B$9*(A18-1)</f>
        <v>0</v>
      </c>
      <c r="C18" s="3">
        <f t="shared" ref="C18:C22" si="9">SQRT($C$9^2*A18)</f>
        <v>0.0005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5">
        <f t="shared" ref="I18:I22" si="10">MEDIAN(D18:H18)</f>
        <v>0</v>
      </c>
      <c r="J18" s="5">
        <f t="shared" ref="J18:J22" si="11">1/2*SQRT((I18-D18)^2+(I18-E18)^2+(I18-F18)^2+(I18-G18)^2+(I18-H18)^2)</f>
        <v>0</v>
      </c>
      <c r="K18" s="5">
        <f t="shared" ref="K18:K22" si="12">I18^2</f>
        <v>0</v>
      </c>
      <c r="L18" s="5">
        <f t="shared" ref="L18:L22" si="13">2*I18*J18</f>
        <v>0</v>
      </c>
    </row>
    <row r="19">
      <c r="A19" s="1">
        <v>2.0</v>
      </c>
      <c r="B19" s="1">
        <f t="shared" si="8"/>
        <v>0.2</v>
      </c>
      <c r="C19" s="3">
        <f t="shared" si="9"/>
        <v>0.0007071067812</v>
      </c>
      <c r="D19" s="1">
        <v>0.682</v>
      </c>
      <c r="E19" s="1">
        <v>0.68</v>
      </c>
      <c r="F19" s="1">
        <v>0.683</v>
      </c>
      <c r="G19" s="1">
        <v>0.682</v>
      </c>
      <c r="H19" s="1">
        <v>0.682</v>
      </c>
      <c r="I19" s="5">
        <f t="shared" si="10"/>
        <v>0.682</v>
      </c>
      <c r="J19" s="5">
        <f t="shared" si="11"/>
        <v>0.001118033989</v>
      </c>
      <c r="K19" s="5">
        <f t="shared" si="12"/>
        <v>0.465124</v>
      </c>
      <c r="L19" s="5">
        <f t="shared" si="13"/>
        <v>0.001524998361</v>
      </c>
    </row>
    <row r="20">
      <c r="A20" s="1">
        <v>3.0</v>
      </c>
      <c r="B20" s="1">
        <f t="shared" si="8"/>
        <v>0.4</v>
      </c>
      <c r="C20" s="3">
        <f t="shared" si="9"/>
        <v>0.0008660254038</v>
      </c>
      <c r="D20" s="1">
        <v>0.965</v>
      </c>
      <c r="E20" s="1">
        <v>0.964</v>
      </c>
      <c r="F20" s="1">
        <v>0.967</v>
      </c>
      <c r="G20" s="1">
        <v>0.965</v>
      </c>
      <c r="H20" s="1">
        <v>0.966</v>
      </c>
      <c r="I20" s="5">
        <f t="shared" si="10"/>
        <v>0.965</v>
      </c>
      <c r="J20" s="5">
        <f t="shared" si="11"/>
        <v>0.001224744871</v>
      </c>
      <c r="K20" s="5">
        <f t="shared" si="12"/>
        <v>0.931225</v>
      </c>
      <c r="L20" s="5">
        <f t="shared" si="13"/>
        <v>0.002363757602</v>
      </c>
    </row>
    <row r="21">
      <c r="A21" s="1">
        <v>4.0</v>
      </c>
      <c r="B21" s="1">
        <f t="shared" si="8"/>
        <v>0.6</v>
      </c>
      <c r="C21" s="3">
        <f t="shared" si="9"/>
        <v>0.001</v>
      </c>
      <c r="D21" s="1">
        <v>1.175</v>
      </c>
      <c r="E21" s="1">
        <v>1.174</v>
      </c>
      <c r="F21" s="1">
        <v>1.177</v>
      </c>
      <c r="G21" s="1">
        <v>1.175</v>
      </c>
      <c r="H21" s="1">
        <v>1.176</v>
      </c>
      <c r="I21" s="5">
        <f t="shared" si="10"/>
        <v>1.175</v>
      </c>
      <c r="J21" s="5">
        <f t="shared" si="11"/>
        <v>0.001224744871</v>
      </c>
      <c r="K21" s="5">
        <f t="shared" si="12"/>
        <v>1.380625</v>
      </c>
      <c r="L21" s="5">
        <f t="shared" si="13"/>
        <v>0.002878150448</v>
      </c>
    </row>
    <row r="22">
      <c r="A22" s="1">
        <v>5.0</v>
      </c>
      <c r="B22" s="1">
        <f t="shared" si="8"/>
        <v>0.8</v>
      </c>
      <c r="C22" s="3">
        <f t="shared" si="9"/>
        <v>0.001118033989</v>
      </c>
      <c r="D22" s="1">
        <v>1.366</v>
      </c>
      <c r="E22" s="1">
        <v>1.365</v>
      </c>
      <c r="F22" s="1">
        <v>1.368</v>
      </c>
      <c r="G22" s="1">
        <v>1.366</v>
      </c>
      <c r="H22" s="1">
        <v>1.366</v>
      </c>
      <c r="I22" s="5">
        <f t="shared" si="10"/>
        <v>1.366</v>
      </c>
      <c r="J22" s="5">
        <f t="shared" si="11"/>
        <v>0.001118033989</v>
      </c>
      <c r="K22" s="5">
        <f t="shared" si="12"/>
        <v>1.865956</v>
      </c>
      <c r="L22" s="5">
        <f t="shared" si="13"/>
        <v>0.003054468857</v>
      </c>
    </row>
    <row r="24">
      <c r="A24" s="1" t="s">
        <v>25</v>
      </c>
      <c r="B24" s="1" t="s">
        <v>13</v>
      </c>
      <c r="C24" s="1" t="s">
        <v>14</v>
      </c>
      <c r="D24" s="1" t="s">
        <v>15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J24" s="1" t="s">
        <v>21</v>
      </c>
      <c r="K24" s="1" t="s">
        <v>22</v>
      </c>
      <c r="L24" s="1" t="s">
        <v>23</v>
      </c>
    </row>
    <row r="25">
      <c r="A25" s="1">
        <v>1.0</v>
      </c>
      <c r="B25" s="3">
        <f t="shared" ref="B25:B29" si="14">$B$9*(A25-1)</f>
        <v>0</v>
      </c>
      <c r="C25" s="3">
        <f t="shared" ref="C25:C29" si="15">SQRT($C$9^2*A25)</f>
        <v>0.0005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6">
        <f t="shared" ref="I25:I29" si="16">MEDIAN(D25:H25)</f>
        <v>0</v>
      </c>
      <c r="J25" s="6">
        <f t="shared" ref="J25:J29" si="17">1/2*SQRT((I25-D25)^2+(I25-E25)^2+(I25-F25)^2+(I25-G25)^2+(I25-H25)^2)</f>
        <v>0</v>
      </c>
      <c r="K25" s="6">
        <f t="shared" ref="K25:K29" si="18">I25^2</f>
        <v>0</v>
      </c>
      <c r="L25" s="6">
        <f t="shared" ref="L25:L29" si="19">2*I25*J25</f>
        <v>0</v>
      </c>
    </row>
    <row r="26">
      <c r="A26" s="1">
        <v>2.0</v>
      </c>
      <c r="B26" s="3">
        <f t="shared" si="14"/>
        <v>0.2</v>
      </c>
      <c r="C26" s="3">
        <f t="shared" si="15"/>
        <v>0.0007071067812</v>
      </c>
      <c r="D26" s="1">
        <v>0.5</v>
      </c>
      <c r="E26" s="1">
        <v>0.497</v>
      </c>
      <c r="F26" s="1">
        <v>0.499</v>
      </c>
      <c r="G26" s="1">
        <v>0.5</v>
      </c>
      <c r="H26" s="1">
        <v>0.501</v>
      </c>
      <c r="I26" s="6">
        <f t="shared" si="16"/>
        <v>0.5</v>
      </c>
      <c r="J26" s="6">
        <f t="shared" si="17"/>
        <v>0.001658312395</v>
      </c>
      <c r="K26" s="6">
        <f t="shared" si="18"/>
        <v>0.25</v>
      </c>
      <c r="L26" s="6">
        <f t="shared" si="19"/>
        <v>0.001658312395</v>
      </c>
    </row>
    <row r="27">
      <c r="A27" s="1">
        <v>3.0</v>
      </c>
      <c r="B27" s="3">
        <f t="shared" si="14"/>
        <v>0.4</v>
      </c>
      <c r="C27" s="3">
        <f t="shared" si="15"/>
        <v>0.0008660254038</v>
      </c>
      <c r="D27" s="1">
        <v>0.714</v>
      </c>
      <c r="E27" s="1">
        <v>0.712</v>
      </c>
      <c r="F27" s="1">
        <v>0.714</v>
      </c>
      <c r="G27" s="1">
        <v>0.715</v>
      </c>
      <c r="H27" s="1">
        <v>0.716</v>
      </c>
      <c r="I27" s="6">
        <f t="shared" si="16"/>
        <v>0.714</v>
      </c>
      <c r="J27" s="6">
        <f t="shared" si="17"/>
        <v>0.0015</v>
      </c>
      <c r="K27" s="6">
        <f t="shared" si="18"/>
        <v>0.509796</v>
      </c>
      <c r="L27" s="6">
        <f t="shared" si="19"/>
        <v>0.002142</v>
      </c>
    </row>
    <row r="28">
      <c r="A28" s="1">
        <v>4.0</v>
      </c>
      <c r="B28" s="3">
        <f t="shared" si="14"/>
        <v>0.6</v>
      </c>
      <c r="C28" s="3">
        <f t="shared" si="15"/>
        <v>0.001</v>
      </c>
      <c r="D28" s="1">
        <v>0.871</v>
      </c>
      <c r="E28" s="1">
        <v>0.869</v>
      </c>
      <c r="F28" s="1">
        <v>0.871</v>
      </c>
      <c r="G28" s="1">
        <v>0.872</v>
      </c>
      <c r="H28" s="1">
        <v>0.873</v>
      </c>
      <c r="I28" s="6">
        <f t="shared" si="16"/>
        <v>0.871</v>
      </c>
      <c r="J28" s="6">
        <f t="shared" si="17"/>
        <v>0.0015</v>
      </c>
      <c r="K28" s="6">
        <f t="shared" si="18"/>
        <v>0.758641</v>
      </c>
      <c r="L28" s="6">
        <f t="shared" si="19"/>
        <v>0.002613</v>
      </c>
    </row>
    <row r="29">
      <c r="A29" s="1">
        <v>5.0</v>
      </c>
      <c r="B29" s="3">
        <f t="shared" si="14"/>
        <v>0.8</v>
      </c>
      <c r="C29" s="3">
        <f t="shared" si="15"/>
        <v>0.001118033989</v>
      </c>
      <c r="D29" s="1">
        <v>1.013</v>
      </c>
      <c r="E29" s="1">
        <v>1.011</v>
      </c>
      <c r="F29" s="1">
        <v>1.013</v>
      </c>
      <c r="G29" s="1">
        <v>1.014</v>
      </c>
      <c r="H29" s="1">
        <v>1.015</v>
      </c>
      <c r="I29" s="6">
        <f t="shared" si="16"/>
        <v>1.013</v>
      </c>
      <c r="J29" s="6">
        <f t="shared" si="17"/>
        <v>0.0015</v>
      </c>
      <c r="K29" s="6">
        <f t="shared" si="18"/>
        <v>1.026169</v>
      </c>
      <c r="L29" s="6">
        <f t="shared" si="19"/>
        <v>0.003039</v>
      </c>
    </row>
    <row r="31">
      <c r="A31" s="1" t="s">
        <v>26</v>
      </c>
      <c r="B31" s="1" t="s">
        <v>13</v>
      </c>
      <c r="C31" s="1" t="s">
        <v>14</v>
      </c>
      <c r="D31" s="1" t="s">
        <v>15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J31" s="1" t="s">
        <v>21</v>
      </c>
      <c r="K31" s="1" t="s">
        <v>22</v>
      </c>
      <c r="L31" s="1" t="s">
        <v>23</v>
      </c>
    </row>
    <row r="32">
      <c r="A32" s="1">
        <v>1.0</v>
      </c>
      <c r="B32" s="3">
        <f t="shared" ref="B32:B36" si="20">$B$9*(A32-1)</f>
        <v>0</v>
      </c>
      <c r="C32" s="3">
        <f t="shared" ref="C32:C36" si="21">SQRT($C$9^2*A32)</f>
        <v>0.0005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5">
        <f t="shared" ref="I32:I36" si="22">MEDIAN(D32:H32)</f>
        <v>0</v>
      </c>
      <c r="J32" s="5">
        <f t="shared" ref="J32:J36" si="23">1/2*SQRT((I32-D32)^2+(I32-E32)^2+(I32-F32)^2+(I32-G32)^2+(I32-H32)^2)</f>
        <v>0</v>
      </c>
      <c r="K32" s="5">
        <f t="shared" ref="K32:K36" si="24">I32^2</f>
        <v>0</v>
      </c>
      <c r="L32" s="5">
        <f t="shared" ref="L32:L36" si="25">2*I32*J32</f>
        <v>0</v>
      </c>
    </row>
    <row r="33">
      <c r="A33" s="1">
        <v>2.0</v>
      </c>
      <c r="B33" s="3">
        <f t="shared" si="20"/>
        <v>0.2</v>
      </c>
      <c r="C33" s="3">
        <f t="shared" si="21"/>
        <v>0.0007071067812</v>
      </c>
      <c r="D33" s="1">
        <v>0.415</v>
      </c>
      <c r="E33" s="1">
        <v>0.415</v>
      </c>
      <c r="F33" s="1">
        <v>0.415</v>
      </c>
      <c r="G33" s="1">
        <v>0.414</v>
      </c>
      <c r="H33" s="1">
        <v>0.415</v>
      </c>
      <c r="I33" s="5">
        <f t="shared" si="22"/>
        <v>0.415</v>
      </c>
      <c r="J33" s="5">
        <f t="shared" si="23"/>
        <v>0.0005</v>
      </c>
      <c r="K33" s="5">
        <f t="shared" si="24"/>
        <v>0.172225</v>
      </c>
      <c r="L33" s="5">
        <f t="shared" si="25"/>
        <v>0.000415</v>
      </c>
    </row>
    <row r="34">
      <c r="A34" s="1">
        <v>3.0</v>
      </c>
      <c r="B34" s="3">
        <f t="shared" si="20"/>
        <v>0.4</v>
      </c>
      <c r="C34" s="3">
        <f t="shared" si="21"/>
        <v>0.0008660254038</v>
      </c>
      <c r="D34" s="1">
        <v>0.595</v>
      </c>
      <c r="E34" s="1">
        <v>0.595</v>
      </c>
      <c r="F34" s="1">
        <v>0.594</v>
      </c>
      <c r="G34" s="1">
        <v>0.592</v>
      </c>
      <c r="H34" s="1">
        <v>0.596</v>
      </c>
      <c r="I34" s="5">
        <f t="shared" si="22"/>
        <v>0.595</v>
      </c>
      <c r="J34" s="5">
        <f t="shared" si="23"/>
        <v>0.001658312395</v>
      </c>
      <c r="K34" s="5">
        <f t="shared" si="24"/>
        <v>0.354025</v>
      </c>
      <c r="L34" s="5">
        <f t="shared" si="25"/>
        <v>0.00197339175</v>
      </c>
    </row>
    <row r="35">
      <c r="A35" s="1">
        <v>4.0</v>
      </c>
      <c r="B35" s="3">
        <f t="shared" si="20"/>
        <v>0.6</v>
      </c>
      <c r="C35" s="3">
        <f t="shared" si="21"/>
        <v>0.001</v>
      </c>
      <c r="D35" s="1">
        <v>0.727</v>
      </c>
      <c r="E35" s="1">
        <v>0.726</v>
      </c>
      <c r="F35" s="1">
        <v>0.725</v>
      </c>
      <c r="G35" s="1">
        <v>0.723</v>
      </c>
      <c r="H35" s="1">
        <v>0.727</v>
      </c>
      <c r="I35" s="5">
        <f t="shared" si="22"/>
        <v>0.726</v>
      </c>
      <c r="J35" s="5">
        <f t="shared" si="23"/>
        <v>0.001732050808</v>
      </c>
      <c r="K35" s="5">
        <f t="shared" si="24"/>
        <v>0.527076</v>
      </c>
      <c r="L35" s="5">
        <f t="shared" si="25"/>
        <v>0.002514937773</v>
      </c>
    </row>
    <row r="36">
      <c r="A36" s="1">
        <v>5.0</v>
      </c>
      <c r="B36" s="3">
        <f t="shared" si="20"/>
        <v>0.8</v>
      </c>
      <c r="C36" s="3">
        <f t="shared" si="21"/>
        <v>0.001118033989</v>
      </c>
      <c r="D36" s="1">
        <v>0.846</v>
      </c>
      <c r="E36" s="1">
        <v>0.845</v>
      </c>
      <c r="F36" s="1">
        <v>0.844</v>
      </c>
      <c r="G36" s="1">
        <v>0.841</v>
      </c>
      <c r="H36" s="1">
        <v>0.846</v>
      </c>
      <c r="I36" s="5">
        <f t="shared" si="22"/>
        <v>0.845</v>
      </c>
      <c r="J36" s="5">
        <f t="shared" si="23"/>
        <v>0.002179449472</v>
      </c>
      <c r="K36" s="5">
        <f t="shared" si="24"/>
        <v>0.714025</v>
      </c>
      <c r="L36" s="5">
        <f t="shared" si="25"/>
        <v>0.003683269607</v>
      </c>
    </row>
    <row r="39">
      <c r="A39" s="1" t="s">
        <v>27</v>
      </c>
      <c r="B39" s="1" t="s">
        <v>13</v>
      </c>
      <c r="C39" s="1" t="s">
        <v>14</v>
      </c>
      <c r="D39" s="1" t="s">
        <v>15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J39" s="1" t="s">
        <v>21</v>
      </c>
      <c r="K39" s="1" t="s">
        <v>22</v>
      </c>
      <c r="L39" s="1" t="s">
        <v>23</v>
      </c>
    </row>
    <row r="40">
      <c r="A40" s="1">
        <v>1.0</v>
      </c>
      <c r="B40" s="3">
        <f t="shared" ref="B40:B44" si="26">$B$9*(A40-1)</f>
        <v>0</v>
      </c>
      <c r="C40" s="3">
        <f t="shared" ref="C40:C44" si="27">SQRT($C$9^2*A40)</f>
        <v>0.0005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4">
        <f t="shared" ref="I40:I44" si="28">MEDIAN(D40:H40)</f>
        <v>0</v>
      </c>
      <c r="J40" s="4">
        <f t="shared" ref="J40:J44" si="29">1/2*SQRT((I40-D40)^2+(I40-E40)^2+(I40-F40)^2+(I40-G40)^2+(I40-H40)^2)</f>
        <v>0</v>
      </c>
      <c r="K40" s="4">
        <f t="shared" ref="K40:K44" si="30">I40^2</f>
        <v>0</v>
      </c>
      <c r="L40" s="4">
        <f t="shared" ref="L40:L44" si="31">2*I40*J40</f>
        <v>0</v>
      </c>
    </row>
    <row r="41">
      <c r="A41" s="1">
        <v>2.0</v>
      </c>
      <c r="B41" s="3">
        <f t="shared" si="26"/>
        <v>0.2</v>
      </c>
      <c r="C41" s="3">
        <f t="shared" si="27"/>
        <v>0.0007071067812</v>
      </c>
      <c r="D41" s="1">
        <v>0.571</v>
      </c>
      <c r="E41" s="1">
        <v>0.581</v>
      </c>
      <c r="F41" s="1">
        <v>0.587</v>
      </c>
      <c r="G41" s="1">
        <v>0.581</v>
      </c>
      <c r="H41" s="1">
        <v>0.588</v>
      </c>
      <c r="I41" s="4">
        <f t="shared" si="28"/>
        <v>0.581</v>
      </c>
      <c r="J41" s="4">
        <f t="shared" si="29"/>
        <v>0.006800735254</v>
      </c>
      <c r="K41" s="4">
        <f t="shared" si="30"/>
        <v>0.337561</v>
      </c>
      <c r="L41" s="4">
        <f t="shared" si="31"/>
        <v>0.007902454366</v>
      </c>
    </row>
    <row r="42">
      <c r="A42" s="1">
        <v>3.0</v>
      </c>
      <c r="B42" s="3">
        <f t="shared" si="26"/>
        <v>0.4</v>
      </c>
      <c r="C42" s="3">
        <f t="shared" si="27"/>
        <v>0.0008660254038</v>
      </c>
      <c r="D42" s="1">
        <v>0.816</v>
      </c>
      <c r="E42" s="1">
        <v>0.834</v>
      </c>
      <c r="F42" s="1">
        <v>0.842</v>
      </c>
      <c r="G42" s="1">
        <v>0.836</v>
      </c>
      <c r="H42" s="1">
        <v>0.842</v>
      </c>
      <c r="I42" s="4">
        <f t="shared" si="28"/>
        <v>0.836</v>
      </c>
      <c r="J42" s="4">
        <f t="shared" si="29"/>
        <v>0.01090871211</v>
      </c>
      <c r="K42" s="4">
        <f t="shared" si="30"/>
        <v>0.698896</v>
      </c>
      <c r="L42" s="4">
        <f t="shared" si="31"/>
        <v>0.01823936666</v>
      </c>
    </row>
    <row r="43">
      <c r="A43" s="1">
        <v>4.0</v>
      </c>
      <c r="B43" s="3">
        <f t="shared" si="26"/>
        <v>0.6</v>
      </c>
      <c r="C43" s="3">
        <f t="shared" si="27"/>
        <v>0.001</v>
      </c>
      <c r="D43" s="1">
        <v>0.995</v>
      </c>
      <c r="E43" s="1">
        <v>1.019</v>
      </c>
      <c r="F43" s="1">
        <v>1.028</v>
      </c>
      <c r="G43" s="1">
        <v>1.021</v>
      </c>
      <c r="H43" s="1">
        <v>1.028</v>
      </c>
      <c r="I43" s="4">
        <f t="shared" si="28"/>
        <v>1.021</v>
      </c>
      <c r="J43" s="4">
        <f t="shared" si="29"/>
        <v>0.01394632568</v>
      </c>
      <c r="K43" s="4">
        <f t="shared" si="30"/>
        <v>1.042441</v>
      </c>
      <c r="L43" s="4">
        <f t="shared" si="31"/>
        <v>0.02847839704</v>
      </c>
    </row>
    <row r="44">
      <c r="A44" s="1">
        <v>5.0</v>
      </c>
      <c r="B44" s="1">
        <f t="shared" si="26"/>
        <v>0.8</v>
      </c>
      <c r="C44" s="1">
        <f t="shared" si="27"/>
        <v>0.001118033989</v>
      </c>
      <c r="D44" s="1">
        <v>1.157</v>
      </c>
      <c r="E44" s="1">
        <v>1.186</v>
      </c>
      <c r="F44" s="1">
        <v>1.196</v>
      </c>
      <c r="G44" s="1">
        <v>1.189</v>
      </c>
      <c r="H44" s="1">
        <v>1.196</v>
      </c>
      <c r="I44" s="4">
        <f t="shared" si="28"/>
        <v>1.189</v>
      </c>
      <c r="J44" s="4">
        <f t="shared" si="29"/>
        <v>0.01681517172</v>
      </c>
      <c r="K44" s="4">
        <f t="shared" si="30"/>
        <v>1.413721</v>
      </c>
      <c r="L44" s="4">
        <f t="shared" si="31"/>
        <v>0.03998647835</v>
      </c>
    </row>
    <row r="46">
      <c r="A46" s="1" t="s">
        <v>28</v>
      </c>
      <c r="B46" s="1" t="s">
        <v>13</v>
      </c>
      <c r="C46" s="1" t="s">
        <v>14</v>
      </c>
      <c r="D46" s="1" t="s">
        <v>15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J46" s="1" t="s">
        <v>21</v>
      </c>
      <c r="K46" s="1" t="s">
        <v>22</v>
      </c>
      <c r="L46" s="1" t="s">
        <v>23</v>
      </c>
    </row>
    <row r="47">
      <c r="A47" s="1">
        <v>1.0</v>
      </c>
      <c r="B47" s="3">
        <f t="shared" ref="B47:B51" si="32">$B$9*(A47-1)</f>
        <v>0</v>
      </c>
      <c r="C47" s="3">
        <f t="shared" ref="C47:C51" si="33">SQRT($C$9^2*A47)</f>
        <v>0.0005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4">
        <f t="shared" ref="I47:I51" si="34">MEDIAN(D47:H47)</f>
        <v>0</v>
      </c>
      <c r="J47" s="4">
        <f t="shared" ref="J47:J51" si="35">1/2*SQRT((I47-D47)^2+(I47-E47)^2+(I47-F47)^2+(I47-G47)^2+(I47-H47)^2)</f>
        <v>0</v>
      </c>
      <c r="K47" s="4">
        <f t="shared" ref="K47:K51" si="36">I47^2</f>
        <v>0</v>
      </c>
      <c r="L47" s="4">
        <f t="shared" ref="L47:L51" si="37">2*I47*J47</f>
        <v>0</v>
      </c>
    </row>
    <row r="48">
      <c r="A48" s="1">
        <v>2.0</v>
      </c>
      <c r="B48" s="3">
        <f t="shared" si="32"/>
        <v>0.2</v>
      </c>
      <c r="C48" s="3">
        <f t="shared" si="33"/>
        <v>0.0007071067812</v>
      </c>
      <c r="D48" s="1">
        <v>0.878</v>
      </c>
      <c r="E48" s="1">
        <v>0.878</v>
      </c>
      <c r="F48" s="1">
        <v>0.879</v>
      </c>
      <c r="G48" s="1">
        <v>0.876</v>
      </c>
      <c r="H48" s="1">
        <v>0.874</v>
      </c>
      <c r="I48" s="4">
        <f t="shared" si="34"/>
        <v>0.878</v>
      </c>
      <c r="J48" s="4">
        <f t="shared" si="35"/>
        <v>0.002291287847</v>
      </c>
      <c r="K48" s="4">
        <f t="shared" si="36"/>
        <v>0.770884</v>
      </c>
      <c r="L48" s="4">
        <f t="shared" si="37"/>
        <v>0.00402350146</v>
      </c>
    </row>
    <row r="49">
      <c r="A49" s="1">
        <v>3.0</v>
      </c>
      <c r="B49" s="3">
        <f t="shared" si="32"/>
        <v>0.4</v>
      </c>
      <c r="C49" s="3">
        <f t="shared" si="33"/>
        <v>0.0008660254038</v>
      </c>
      <c r="D49" s="1">
        <v>1.25</v>
      </c>
      <c r="E49" s="1">
        <v>1.251</v>
      </c>
      <c r="F49" s="1">
        <v>1.251</v>
      </c>
      <c r="G49" s="1">
        <v>1.25</v>
      </c>
      <c r="H49" s="1">
        <v>1.248</v>
      </c>
      <c r="I49" s="4">
        <f t="shared" si="34"/>
        <v>1.25</v>
      </c>
      <c r="J49" s="4">
        <f t="shared" si="35"/>
        <v>0.001224744871</v>
      </c>
      <c r="K49" s="4">
        <f t="shared" si="36"/>
        <v>1.5625</v>
      </c>
      <c r="L49" s="4">
        <f t="shared" si="37"/>
        <v>0.003061862178</v>
      </c>
    </row>
    <row r="50">
      <c r="A50" s="1">
        <v>4.0</v>
      </c>
      <c r="B50" s="3">
        <f t="shared" si="32"/>
        <v>0.6</v>
      </c>
      <c r="C50" s="3">
        <f t="shared" si="33"/>
        <v>0.001</v>
      </c>
      <c r="D50" s="1">
        <v>1.521</v>
      </c>
      <c r="E50" s="1">
        <v>1.522</v>
      </c>
      <c r="F50" s="1">
        <v>1.522</v>
      </c>
      <c r="G50" s="1">
        <v>1.521</v>
      </c>
      <c r="H50" s="1">
        <v>1.519</v>
      </c>
      <c r="I50" s="4">
        <f t="shared" si="34"/>
        <v>1.521</v>
      </c>
      <c r="J50" s="4">
        <f t="shared" si="35"/>
        <v>0.001224744871</v>
      </c>
      <c r="K50" s="4">
        <f t="shared" si="36"/>
        <v>2.313441</v>
      </c>
      <c r="L50" s="4">
        <f t="shared" si="37"/>
        <v>0.003725673899</v>
      </c>
    </row>
    <row r="51">
      <c r="A51" s="1">
        <v>5.0</v>
      </c>
      <c r="B51" s="1">
        <f t="shared" si="32"/>
        <v>0.8</v>
      </c>
      <c r="C51" s="1">
        <f t="shared" si="33"/>
        <v>0.001118033989</v>
      </c>
      <c r="D51" s="1">
        <v>1.767</v>
      </c>
      <c r="E51" s="1">
        <v>1.768</v>
      </c>
      <c r="F51" s="1">
        <v>1.768</v>
      </c>
      <c r="G51" s="1">
        <v>1.768</v>
      </c>
      <c r="H51" s="1">
        <v>1.765</v>
      </c>
      <c r="I51" s="4">
        <f t="shared" si="34"/>
        <v>1.768</v>
      </c>
      <c r="J51" s="4">
        <f t="shared" si="35"/>
        <v>0.00158113883</v>
      </c>
      <c r="K51" s="4">
        <f t="shared" si="36"/>
        <v>3.125824</v>
      </c>
      <c r="L51" s="4">
        <f t="shared" si="37"/>
        <v>0.005590906903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>
      <c r="A2" s="2">
        <f>'EXP 1'!B11</f>
        <v>0</v>
      </c>
      <c r="B2" s="5">
        <f>'EXP 1'!C11</f>
        <v>0.0005</v>
      </c>
      <c r="C2" s="4">
        <f>'EXP 1'!K11</f>
        <v>0</v>
      </c>
      <c r="D2" s="7">
        <f>'EXP 1'!L11</f>
        <v>0</v>
      </c>
      <c r="E2" s="8">
        <f>'EXP 1'!K18</f>
        <v>0</v>
      </c>
      <c r="F2" s="8">
        <f>'EXP 1'!L18</f>
        <v>0</v>
      </c>
      <c r="G2" s="9">
        <f>'EXP 1'!K25</f>
        <v>0</v>
      </c>
      <c r="H2" s="9">
        <f>'EXP 1'!L25</f>
        <v>0</v>
      </c>
      <c r="I2" s="8">
        <f>'EXP 1'!K32</f>
        <v>0</v>
      </c>
      <c r="J2" s="8">
        <f>'EXP 1'!L32</f>
        <v>0</v>
      </c>
      <c r="K2" s="7">
        <f>'EXP 1'!K40</f>
        <v>0</v>
      </c>
      <c r="L2" s="7">
        <f>'EXP 1'!L40</f>
        <v>0</v>
      </c>
      <c r="M2" s="7">
        <f>'EXP 1'!K47</f>
        <v>0</v>
      </c>
      <c r="N2" s="7">
        <f>'EXP 1'!L47</f>
        <v>0</v>
      </c>
    </row>
    <row r="3">
      <c r="A3" s="2">
        <f>'EXP 1'!B12</f>
        <v>0.2</v>
      </c>
      <c r="B3" s="5">
        <f>'EXP 1'!C12</f>
        <v>0.0007071067812</v>
      </c>
      <c r="C3" s="4">
        <f>'EXP 1'!K12</f>
        <v>2.39878144</v>
      </c>
      <c r="D3" s="7">
        <f>'EXP 1'!L12</f>
        <v>0.08563057343</v>
      </c>
      <c r="E3" s="8">
        <f>'EXP 1'!K19</f>
        <v>0.465124</v>
      </c>
      <c r="F3" s="8">
        <f>'EXP 1'!L19</f>
        <v>0.001524998361</v>
      </c>
      <c r="G3" s="9">
        <f>'EXP 1'!K26</f>
        <v>0.25</v>
      </c>
      <c r="H3" s="9">
        <f>'EXP 1'!L26</f>
        <v>0.001658312395</v>
      </c>
      <c r="I3" s="8">
        <f>'EXP 1'!K33</f>
        <v>0.172225</v>
      </c>
      <c r="J3" s="8">
        <f>'EXP 1'!L33</f>
        <v>0.000415</v>
      </c>
      <c r="K3" s="7">
        <f>'EXP 1'!K41</f>
        <v>0.337561</v>
      </c>
      <c r="L3" s="7">
        <f>'EXP 1'!L41</f>
        <v>0.007902454366</v>
      </c>
      <c r="M3" s="7">
        <f>'EXP 1'!K48</f>
        <v>0.770884</v>
      </c>
      <c r="N3" s="7">
        <f>'EXP 1'!L48</f>
        <v>0.00402350146</v>
      </c>
    </row>
    <row r="4">
      <c r="A4" s="2">
        <f>'EXP 1'!B13</f>
        <v>0.4</v>
      </c>
      <c r="B4" s="5">
        <f>'EXP 1'!C13</f>
        <v>0.0008660254038</v>
      </c>
      <c r="C4" s="4">
        <f>'EXP 1'!K13</f>
        <v>4.778596</v>
      </c>
      <c r="D4" s="7">
        <f>'EXP 1'!L13</f>
        <v>0.03249722628</v>
      </c>
      <c r="E4" s="8">
        <f>'EXP 1'!K20</f>
        <v>0.931225</v>
      </c>
      <c r="F4" s="8">
        <f>'EXP 1'!L20</f>
        <v>0.002363757602</v>
      </c>
      <c r="G4" s="9">
        <f>'EXP 1'!K27</f>
        <v>0.509796</v>
      </c>
      <c r="H4" s="9">
        <f>'EXP 1'!L27</f>
        <v>0.002142</v>
      </c>
      <c r="I4" s="8">
        <f>'EXP 1'!K34</f>
        <v>0.354025</v>
      </c>
      <c r="J4" s="8">
        <f>'EXP 1'!L34</f>
        <v>0.00197339175</v>
      </c>
      <c r="K4" s="7">
        <f>'EXP 1'!K42</f>
        <v>0.698896</v>
      </c>
      <c r="L4" s="7">
        <f>'EXP 1'!L42</f>
        <v>0.01823936666</v>
      </c>
      <c r="M4" s="7">
        <f>'EXP 1'!K49</f>
        <v>1.5625</v>
      </c>
      <c r="N4" s="7">
        <f>'EXP 1'!L49</f>
        <v>0.003061862178</v>
      </c>
    </row>
    <row r="5">
      <c r="A5" s="2">
        <f>'EXP 1'!B14</f>
        <v>0.6</v>
      </c>
      <c r="B5" s="5">
        <f>'EXP 1'!C14</f>
        <v>0.001</v>
      </c>
      <c r="C5" s="4">
        <f>'EXP 1'!K14</f>
        <v>7.027801</v>
      </c>
      <c r="D5" s="7">
        <f>'EXP 1'!L14</f>
        <v>0.04191599039</v>
      </c>
      <c r="E5" s="8">
        <f>'EXP 1'!K21</f>
        <v>1.380625</v>
      </c>
      <c r="F5" s="8">
        <f>'EXP 1'!L21</f>
        <v>0.002878150448</v>
      </c>
      <c r="G5" s="9">
        <f>'EXP 1'!K28</f>
        <v>0.758641</v>
      </c>
      <c r="H5" s="9">
        <f>'EXP 1'!L28</f>
        <v>0.002613</v>
      </c>
      <c r="I5" s="8">
        <f>'EXP 1'!K35</f>
        <v>0.527076</v>
      </c>
      <c r="J5" s="8">
        <f>'EXP 1'!L35</f>
        <v>0.002514937773</v>
      </c>
      <c r="K5" s="7">
        <f>'EXP 1'!K43</f>
        <v>1.042441</v>
      </c>
      <c r="L5" s="7">
        <f>'EXP 1'!L43</f>
        <v>0.02847839704</v>
      </c>
      <c r="M5" s="7">
        <f>'EXP 1'!K50</f>
        <v>2.313441</v>
      </c>
      <c r="N5" s="7">
        <f>'EXP 1'!L50</f>
        <v>0.003725673899</v>
      </c>
    </row>
    <row r="6">
      <c r="A6" s="2">
        <f>'EXP 1'!B15</f>
        <v>0.8</v>
      </c>
      <c r="B6" s="5">
        <f>'EXP 1'!C15</f>
        <v>0.001118033989</v>
      </c>
      <c r="C6" s="4">
        <f>'EXP 1'!K15</f>
        <v>9.443329</v>
      </c>
      <c r="D6" s="7">
        <f>'EXP 1'!L15</f>
        <v>0.05187821089</v>
      </c>
      <c r="E6" s="8">
        <f>'EXP 1'!K22</f>
        <v>1.865956</v>
      </c>
      <c r="F6" s="8">
        <f>'EXP 1'!L22</f>
        <v>0.003054468857</v>
      </c>
      <c r="G6" s="9">
        <f>'EXP 1'!K29</f>
        <v>1.026169</v>
      </c>
      <c r="H6" s="9">
        <f>'EXP 1'!L29</f>
        <v>0.003039</v>
      </c>
      <c r="I6" s="8">
        <f>'EXP 1'!K36</f>
        <v>0.714025</v>
      </c>
      <c r="J6" s="8">
        <f>'EXP 1'!L36</f>
        <v>0.003683269607</v>
      </c>
      <c r="K6" s="7">
        <f>'EXP 1'!K44</f>
        <v>1.413721</v>
      </c>
      <c r="L6" s="7">
        <f>'EXP 1'!L44</f>
        <v>0.03998647835</v>
      </c>
      <c r="M6" s="7">
        <f>'EXP 1'!K51</f>
        <v>3.125824</v>
      </c>
      <c r="N6" s="7">
        <f>'EXP 1'!L51</f>
        <v>0.005590906903</v>
      </c>
    </row>
    <row r="7">
      <c r="D7" s="10"/>
      <c r="N7" s="10" t="str">
        <f>'EXP 1'!L52</f>
        <v/>
      </c>
    </row>
  </sheetData>
  <drawing r:id="rId1"/>
</worksheet>
</file>