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Dados" sheetId="2" r:id="rId5"/>
  </sheets>
  <definedNames/>
  <calcPr/>
</workbook>
</file>

<file path=xl/sharedStrings.xml><?xml version="1.0" encoding="utf-8"?>
<sst xmlns="http://schemas.openxmlformats.org/spreadsheetml/2006/main" count="36" uniqueCount="25">
  <si>
    <t>d(cm)</t>
  </si>
  <si>
    <t>U</t>
  </si>
  <si>
    <t>https://www.minipa.com.br/images/Manual/ET-1002-1103-BR.pdf</t>
  </si>
  <si>
    <t>l1(m)</t>
  </si>
  <si>
    <t>l2(m)</t>
  </si>
  <si>
    <t>AREA(M^2)</t>
  </si>
  <si>
    <t>Fixei 12.3 V na outra ponta</t>
  </si>
  <si>
    <t>E(kV/m)</t>
  </si>
  <si>
    <t>U(V)</t>
  </si>
  <si>
    <t>E (kV/m)</t>
  </si>
  <si>
    <t>eE (kV/m)</t>
  </si>
  <si>
    <t>U (V)</t>
  </si>
  <si>
    <t>eU (V)</t>
  </si>
  <si>
    <t>E1 (kV/m)</t>
  </si>
  <si>
    <t>eE1 (kV/m)</t>
  </si>
  <si>
    <t>U1 (V)</t>
  </si>
  <si>
    <t>eU1 (V)</t>
  </si>
  <si>
    <t>E2 (kV/m)</t>
  </si>
  <si>
    <t>eE2 (kV/m)</t>
  </si>
  <si>
    <t>d (cm)</t>
  </si>
  <si>
    <t>ed (cm)</t>
  </si>
  <si>
    <t>E22 (kV/m)</t>
  </si>
  <si>
    <t>eE22 (kV/m)</t>
  </si>
  <si>
    <t>E23 (kV/m)</t>
  </si>
  <si>
    <t>eE23 (kV/m)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</si>
</sst>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"/>
    <numFmt numFmtId="165" formatCode="#,##0.0000"/>
    <numFmt numFmtId="166" formatCode="0.0"/>
    <numFmt numFmtId="167" formatCode="0.000"/>
    <numFmt numFmtId="168" formatCode="#,##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3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165" xfId="0" applyFill="1" applyFont="1" applyNumberFormat="1"/>
    <xf borderId="0" fillId="4" fontId="1" numFmtId="166" xfId="0" applyFont="1" applyNumberFormat="1"/>
    <xf borderId="0" fillId="4" fontId="1" numFmtId="167" xfId="0" applyFont="1" applyNumberFormat="1"/>
    <xf borderId="0" fillId="4" fontId="0" numFmtId="166" xfId="0" applyFont="1" applyNumberFormat="1"/>
    <xf borderId="0" fillId="5" fontId="1" numFmtId="166" xfId="0" applyFill="1" applyFont="1" applyNumberFormat="1"/>
    <xf borderId="0" fillId="5" fontId="1" numFmtId="2" xfId="0" applyFont="1" applyNumberFormat="1"/>
    <xf borderId="0" fillId="5" fontId="1" numFmtId="0" xfId="0" applyFont="1"/>
    <xf borderId="0" fillId="4" fontId="1" numFmtId="4" xfId="0" applyFont="1" applyNumberFormat="1"/>
    <xf borderId="0" fillId="4" fontId="1" numFmtId="2" xfId="0" applyFont="1" applyNumberFormat="1"/>
    <xf borderId="0" fillId="4" fontId="1" numFmtId="168" xfId="0" applyFont="1" applyNumberFormat="1"/>
    <xf borderId="0" fillId="4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nipa.com.br/images/Manual/ET-1002-1103-BR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10.0</v>
      </c>
      <c r="C1" s="2">
        <f>3/100*B1</f>
        <v>0.3</v>
      </c>
      <c r="D1" s="1" t="s">
        <v>1</v>
      </c>
      <c r="E1" s="1">
        <v>200.0</v>
      </c>
      <c r="F1" s="2">
        <f>E1*0.8/100+0.5</f>
        <v>2.1</v>
      </c>
      <c r="G1" s="3" t="s">
        <v>2</v>
      </c>
    </row>
    <row r="2">
      <c r="A2" s="1" t="s">
        <v>3</v>
      </c>
      <c r="B2" s="1">
        <f t="shared" ref="B2:B3" si="1"> 283/1000</f>
        <v>0.283</v>
      </c>
      <c r="C2" s="2">
        <f t="shared" ref="C2:C3" si="2">0.05/1000</f>
        <v>0.00005</v>
      </c>
    </row>
    <row r="3">
      <c r="A3" s="1" t="s">
        <v>4</v>
      </c>
      <c r="B3" s="1">
        <f t="shared" si="1"/>
        <v>0.283</v>
      </c>
      <c r="C3" s="2">
        <f t="shared" si="2"/>
        <v>0.00005</v>
      </c>
    </row>
    <row r="4">
      <c r="A4" s="1" t="s">
        <v>5</v>
      </c>
      <c r="B4" s="4">
        <f>B2*B3</f>
        <v>0.080089</v>
      </c>
      <c r="C4" s="5">
        <f>SQRT((B2*C3)^2 + (B3*C2)^2)</f>
        <v>0.00002001112191</v>
      </c>
      <c r="D4" s="1"/>
      <c r="E4" s="1"/>
    </row>
    <row r="5">
      <c r="A5" s="1" t="s">
        <v>6</v>
      </c>
      <c r="D5" s="1"/>
      <c r="E5" s="1"/>
    </row>
    <row r="6">
      <c r="A6" s="1" t="s">
        <v>7</v>
      </c>
      <c r="B6" s="1" t="s">
        <v>8</v>
      </c>
      <c r="D6" s="1" t="s">
        <v>7</v>
      </c>
      <c r="E6" s="1" t="s">
        <v>0</v>
      </c>
    </row>
    <row r="7">
      <c r="A7" s="6">
        <f>-0.003</f>
        <v>-0.003</v>
      </c>
      <c r="B7" s="1">
        <v>0.0</v>
      </c>
      <c r="D7" s="1">
        <f>-10.589</f>
        <v>-10.589</v>
      </c>
      <c r="E7" s="1">
        <v>2.0</v>
      </c>
    </row>
    <row r="8">
      <c r="A8" s="1">
        <f>-0.365</f>
        <v>-0.365</v>
      </c>
      <c r="B8" s="1">
        <v>26.0</v>
      </c>
      <c r="D8" s="2">
        <f>-10.2</f>
        <v>-10.2</v>
      </c>
      <c r="E8" s="1">
        <v>3.0</v>
      </c>
    </row>
    <row r="9">
      <c r="A9" s="1">
        <f>-0.59</f>
        <v>-0.59</v>
      </c>
      <c r="B9" s="1">
        <v>43.0</v>
      </c>
      <c r="D9" s="2">
        <f>-6.955</f>
        <v>-6.955</v>
      </c>
      <c r="E9" s="1">
        <v>4.0</v>
      </c>
    </row>
    <row r="10">
      <c r="A10" s="2">
        <f>-0.88</f>
        <v>-0.88</v>
      </c>
      <c r="B10" s="1">
        <v>65.0</v>
      </c>
      <c r="D10" s="2">
        <f>-5.27</f>
        <v>-5.27</v>
      </c>
      <c r="E10" s="1">
        <v>5.0</v>
      </c>
    </row>
    <row r="11">
      <c r="A11" s="2">
        <f>-1.107</f>
        <v>-1.107</v>
      </c>
      <c r="B11" s="1">
        <v>82.0</v>
      </c>
      <c r="D11" s="2">
        <f>-4.245</f>
        <v>-4.245</v>
      </c>
      <c r="E11" s="1">
        <v>6.0</v>
      </c>
    </row>
    <row r="12">
      <c r="A12" s="1">
        <f>-1.42</f>
        <v>-1.42</v>
      </c>
      <c r="B12" s="1">
        <v>106.0</v>
      </c>
      <c r="D12" s="2">
        <f>-3.565</f>
        <v>-3.565</v>
      </c>
      <c r="E12" s="1">
        <v>7.0</v>
      </c>
    </row>
    <row r="13">
      <c r="A13" s="2">
        <f>-1.69</f>
        <v>-1.69</v>
      </c>
      <c r="B13" s="1">
        <v>126.0</v>
      </c>
      <c r="D13" s="2">
        <f>-3.105</f>
        <v>-3.105</v>
      </c>
      <c r="E13" s="1">
        <v>8.0</v>
      </c>
    </row>
    <row r="14">
      <c r="A14" s="2">
        <f>-1.97</f>
        <v>-1.97</v>
      </c>
      <c r="B14" s="1">
        <v>146.0</v>
      </c>
      <c r="D14" s="2">
        <f>-2.685</f>
        <v>-2.685</v>
      </c>
      <c r="E14" s="1">
        <v>9.0</v>
      </c>
    </row>
    <row r="15">
      <c r="A15" s="2">
        <f>-2.2</f>
        <v>-2.2</v>
      </c>
      <c r="B15" s="1">
        <v>164.0</v>
      </c>
      <c r="D15" s="2">
        <f>-2.395</f>
        <v>-2.395</v>
      </c>
      <c r="E15" s="1">
        <v>10.0</v>
      </c>
    </row>
    <row r="16">
      <c r="A16" s="2">
        <f>-2.45</f>
        <v>-2.45</v>
      </c>
      <c r="B16" s="1">
        <v>183.0</v>
      </c>
      <c r="D16" s="2">
        <f>-2.178</f>
        <v>-2.178</v>
      </c>
      <c r="E16" s="1">
        <v>11.0</v>
      </c>
    </row>
    <row r="17">
      <c r="A17" s="2">
        <f>-2.785</f>
        <v>-2.785</v>
      </c>
      <c r="B17" s="1">
        <v>208.0</v>
      </c>
      <c r="D17" s="2">
        <f>-1.954</f>
        <v>-1.954</v>
      </c>
      <c r="E17" s="1">
        <v>12.0</v>
      </c>
    </row>
    <row r="20">
      <c r="A20" s="1" t="s">
        <v>0</v>
      </c>
      <c r="B20" s="1">
        <v>5.0</v>
      </c>
      <c r="D20" s="1" t="s">
        <v>1</v>
      </c>
      <c r="E20" s="1">
        <v>150.0</v>
      </c>
    </row>
    <row r="21">
      <c r="A21" s="1" t="s">
        <v>7</v>
      </c>
      <c r="B21" s="1" t="s">
        <v>8</v>
      </c>
      <c r="D21" s="1" t="s">
        <v>7</v>
      </c>
      <c r="E21" s="1" t="s">
        <v>0</v>
      </c>
    </row>
    <row r="22">
      <c r="A22" s="6">
        <f>-0.008</f>
        <v>-0.008</v>
      </c>
      <c r="B22" s="1">
        <v>0.0</v>
      </c>
      <c r="D22" s="1">
        <f>-10.61</f>
        <v>-10.61</v>
      </c>
      <c r="E22" s="1">
        <v>2.0</v>
      </c>
    </row>
    <row r="23">
      <c r="A23" s="2">
        <f>-0.633</f>
        <v>-0.633</v>
      </c>
      <c r="B23" s="1">
        <v>21.0</v>
      </c>
      <c r="D23" s="2">
        <f>-8.18</f>
        <v>-8.18</v>
      </c>
      <c r="E23" s="1">
        <v>3.0</v>
      </c>
    </row>
    <row r="24">
      <c r="A24" s="2">
        <f>-1.25</f>
        <v>-1.25</v>
      </c>
      <c r="B24" s="1">
        <v>43.0</v>
      </c>
      <c r="D24" s="2">
        <f>-5.45</f>
        <v>-5.45</v>
      </c>
      <c r="E24" s="1">
        <v>4.0</v>
      </c>
    </row>
    <row r="25">
      <c r="A25" s="2">
        <f>-1.79</f>
        <v>-1.79</v>
      </c>
      <c r="B25" s="1">
        <v>62.0</v>
      </c>
      <c r="D25" s="2">
        <f>-4.12</f>
        <v>-4.12</v>
      </c>
      <c r="E25" s="1">
        <v>5.0</v>
      </c>
    </row>
    <row r="26">
      <c r="A26" s="2">
        <f>-2.522</f>
        <v>-2.522</v>
      </c>
      <c r="B26" s="1">
        <v>89.0</v>
      </c>
      <c r="D26" s="2">
        <f>-3.32</f>
        <v>-3.32</v>
      </c>
      <c r="E26" s="1">
        <v>6.0</v>
      </c>
    </row>
    <row r="27">
      <c r="A27" s="2">
        <f>-3.075</f>
        <v>-3.075</v>
      </c>
      <c r="B27" s="1">
        <v>108.0</v>
      </c>
      <c r="D27" s="2">
        <f>-2.745</f>
        <v>-2.745</v>
      </c>
      <c r="E27" s="1">
        <v>7.0</v>
      </c>
    </row>
    <row r="28">
      <c r="A28" s="2">
        <f>-3.62</f>
        <v>-3.62</v>
      </c>
      <c r="B28" s="1">
        <v>127.0</v>
      </c>
      <c r="D28" s="2">
        <f>-2.325</f>
        <v>-2.325</v>
      </c>
      <c r="E28" s="1">
        <v>8.0</v>
      </c>
    </row>
    <row r="29">
      <c r="A29" s="2">
        <f>-4.18</f>
        <v>-4.18</v>
      </c>
      <c r="B29" s="1">
        <v>147.0</v>
      </c>
      <c r="D29" s="2">
        <f>-2.045</f>
        <v>-2.045</v>
      </c>
      <c r="E29" s="1">
        <v>9.0</v>
      </c>
    </row>
    <row r="30">
      <c r="A30" s="2">
        <f>-4.67</f>
        <v>-4.67</v>
      </c>
      <c r="B30" s="1">
        <v>165.0</v>
      </c>
      <c r="D30" s="2">
        <f>-1.822</f>
        <v>-1.822</v>
      </c>
      <c r="E30" s="1">
        <v>10.0</v>
      </c>
    </row>
    <row r="31">
      <c r="A31" s="2">
        <f>-5.4</f>
        <v>-5.4</v>
      </c>
      <c r="B31" s="1">
        <v>185.0</v>
      </c>
      <c r="D31" s="2">
        <f>-1.615</f>
        <v>-1.615</v>
      </c>
      <c r="E31" s="1">
        <v>11.0</v>
      </c>
    </row>
    <row r="32">
      <c r="A32" s="2">
        <f>-5.845</f>
        <v>-5.845</v>
      </c>
      <c r="B32" s="1">
        <v>206.0</v>
      </c>
      <c r="D32" s="2">
        <f>-1.47</f>
        <v>-1.47</v>
      </c>
      <c r="E32" s="1">
        <v>12.0</v>
      </c>
    </row>
    <row r="33">
      <c r="A33" s="2">
        <f>-6.29</f>
        <v>-6.29</v>
      </c>
      <c r="B33" s="1">
        <v>222.0</v>
      </c>
    </row>
    <row r="34">
      <c r="D34" s="1" t="s">
        <v>1</v>
      </c>
      <c r="E34" s="1">
        <v>100.0</v>
      </c>
    </row>
    <row r="35">
      <c r="D35" s="1" t="s">
        <v>7</v>
      </c>
      <c r="E35" s="1" t="s">
        <v>0</v>
      </c>
    </row>
    <row r="36">
      <c r="D36" s="2">
        <f>-10.404</f>
        <v>-10.404</v>
      </c>
      <c r="E36" s="1">
        <v>2.0</v>
      </c>
    </row>
    <row r="37">
      <c r="D37" s="2">
        <f>-5.67</f>
        <v>-5.67</v>
      </c>
      <c r="E37" s="1">
        <v>3.0</v>
      </c>
    </row>
    <row r="38">
      <c r="D38" s="2">
        <f>-3.766</f>
        <v>-3.766</v>
      </c>
      <c r="E38" s="1">
        <v>4.0</v>
      </c>
    </row>
    <row r="39">
      <c r="D39" s="2">
        <f>-2.8</f>
        <v>-2.8</v>
      </c>
      <c r="E39" s="1">
        <v>5.0</v>
      </c>
    </row>
    <row r="40">
      <c r="D40" s="2">
        <f>-2.181</f>
        <v>-2.181</v>
      </c>
      <c r="E40" s="1">
        <v>6.0</v>
      </c>
    </row>
    <row r="41">
      <c r="D41" s="2">
        <f>-1.84</f>
        <v>-1.84</v>
      </c>
      <c r="E41" s="1">
        <v>7.0</v>
      </c>
    </row>
    <row r="42">
      <c r="D42" s="2">
        <f>-1.652</f>
        <v>-1.652</v>
      </c>
      <c r="E42" s="1">
        <v>8.0</v>
      </c>
    </row>
    <row r="43">
      <c r="D43" s="2">
        <f>-1.417</f>
        <v>-1.417</v>
      </c>
      <c r="E43" s="1">
        <v>9.0</v>
      </c>
    </row>
    <row r="44">
      <c r="D44" s="2">
        <f>-1.24</f>
        <v>-1.24</v>
      </c>
      <c r="E44" s="1">
        <v>10.0</v>
      </c>
    </row>
    <row r="45">
      <c r="D45" s="2">
        <f>-1.11</f>
        <v>-1.11</v>
      </c>
      <c r="E45" s="1">
        <v>11.0</v>
      </c>
    </row>
    <row r="46">
      <c r="D46" s="2">
        <f>-1.008</f>
        <v>-1.008</v>
      </c>
      <c r="E46" s="1">
        <v>12.0</v>
      </c>
    </row>
  </sheetData>
  <mergeCells count="1">
    <mergeCell ref="A5:B5"/>
  </mergeCells>
  <hyperlinks>
    <hyperlink r:id="rId1" ref="G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9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  <c r="P1" s="8" t="s">
        <v>24</v>
      </c>
    </row>
    <row r="2">
      <c r="A2" s="9">
        <f>'Página1'!A7</f>
        <v>-0.003</v>
      </c>
      <c r="B2" s="9">
        <f t="shared" ref="B2:B12" si="1">A2*2/100</f>
        <v>-0.00006</v>
      </c>
      <c r="C2" s="10">
        <f>'Página1'!B7</f>
        <v>0</v>
      </c>
      <c r="D2" s="10">
        <f t="shared" ref="D2:D12" si="2">0.8/100*C2+0.05</f>
        <v>0.05</v>
      </c>
      <c r="E2" s="11">
        <f>'Página1'!A22</f>
        <v>-0.008</v>
      </c>
      <c r="F2" s="11">
        <f t="shared" ref="F2:F12" si="3">E2*2/100</f>
        <v>-0.00016</v>
      </c>
      <c r="G2" s="10">
        <f>'Página1'!B22</f>
        <v>0</v>
      </c>
      <c r="H2" s="12">
        <f>0.8*G2/100+0.05</f>
        <v>0.05</v>
      </c>
      <c r="I2" s="13">
        <f>'Página1'!D36</f>
        <v>-10.404</v>
      </c>
      <c r="J2" s="13">
        <f t="shared" ref="J2:J12" si="4">2*I2/100</f>
        <v>-0.20808</v>
      </c>
      <c r="K2" s="14">
        <f>'Página1'!E7</f>
        <v>2</v>
      </c>
      <c r="L2" s="14">
        <f t="shared" ref="L2:L12" si="5">2*K2/100</f>
        <v>0.04</v>
      </c>
      <c r="M2" s="15">
        <f>'Página1'!D22</f>
        <v>-10.61</v>
      </c>
      <c r="N2" s="15">
        <f t="shared" ref="N2:N12" si="6">2*M2/100</f>
        <v>-0.2122</v>
      </c>
      <c r="O2" s="15">
        <f>'Página1'!D36</f>
        <v>-10.404</v>
      </c>
      <c r="P2" s="15">
        <f t="shared" ref="P2:P12" si="7">2*O2/100</f>
        <v>-0.20808</v>
      </c>
    </row>
    <row r="3">
      <c r="A3" s="16">
        <f>'Página1'!A8</f>
        <v>-0.365</v>
      </c>
      <c r="B3" s="9">
        <f t="shared" si="1"/>
        <v>-0.0073</v>
      </c>
      <c r="C3" s="10">
        <f>'Página1'!B8</f>
        <v>26</v>
      </c>
      <c r="D3" s="10">
        <f t="shared" si="2"/>
        <v>0.258</v>
      </c>
      <c r="E3" s="11">
        <f>'Página1'!A23</f>
        <v>-0.633</v>
      </c>
      <c r="F3" s="11">
        <f t="shared" si="3"/>
        <v>-0.01266</v>
      </c>
      <c r="G3" s="10">
        <f>'Página1'!B23</f>
        <v>21</v>
      </c>
      <c r="H3" s="12">
        <f t="shared" ref="H3:H12" si="8">0.8/100*G3+0.05</f>
        <v>0.218</v>
      </c>
      <c r="I3" s="13">
        <f>'Página1'!D37</f>
        <v>-5.67</v>
      </c>
      <c r="J3" s="13">
        <f t="shared" si="4"/>
        <v>-0.1134</v>
      </c>
      <c r="K3" s="14">
        <f>'Página1'!E8</f>
        <v>3</v>
      </c>
      <c r="L3" s="14">
        <f t="shared" si="5"/>
        <v>0.06</v>
      </c>
      <c r="M3" s="15">
        <f>'Página1'!D23</f>
        <v>-8.18</v>
      </c>
      <c r="N3" s="15">
        <f t="shared" si="6"/>
        <v>-0.1636</v>
      </c>
      <c r="O3" s="15">
        <f>'Página1'!D37</f>
        <v>-5.67</v>
      </c>
      <c r="P3" s="15">
        <f t="shared" si="7"/>
        <v>-0.1134</v>
      </c>
    </row>
    <row r="4">
      <c r="A4" s="16">
        <f>'Página1'!A9</f>
        <v>-0.59</v>
      </c>
      <c r="B4" s="9">
        <f t="shared" si="1"/>
        <v>-0.0118</v>
      </c>
      <c r="C4" s="10">
        <f>'Página1'!B9</f>
        <v>43</v>
      </c>
      <c r="D4" s="10">
        <f t="shared" si="2"/>
        <v>0.394</v>
      </c>
      <c r="E4" s="11">
        <f>'Página1'!A24</f>
        <v>-1.25</v>
      </c>
      <c r="F4" s="11">
        <f t="shared" si="3"/>
        <v>-0.025</v>
      </c>
      <c r="G4" s="10">
        <f>'Página1'!B24</f>
        <v>43</v>
      </c>
      <c r="H4" s="12">
        <f t="shared" si="8"/>
        <v>0.394</v>
      </c>
      <c r="I4" s="13">
        <f>'Página1'!D38</f>
        <v>-3.766</v>
      </c>
      <c r="J4" s="13">
        <f t="shared" si="4"/>
        <v>-0.07532</v>
      </c>
      <c r="K4" s="14">
        <f>'Página1'!E9</f>
        <v>4</v>
      </c>
      <c r="L4" s="14">
        <f t="shared" si="5"/>
        <v>0.08</v>
      </c>
      <c r="M4" s="15">
        <f>'Página1'!D24</f>
        <v>-5.45</v>
      </c>
      <c r="N4" s="15">
        <f t="shared" si="6"/>
        <v>-0.109</v>
      </c>
      <c r="O4" s="15">
        <f>'Página1'!D38</f>
        <v>-3.766</v>
      </c>
      <c r="P4" s="15">
        <f t="shared" si="7"/>
        <v>-0.07532</v>
      </c>
    </row>
    <row r="5">
      <c r="A5" s="16">
        <f>'Página1'!A10</f>
        <v>-0.88</v>
      </c>
      <c r="B5" s="9">
        <f t="shared" si="1"/>
        <v>-0.0176</v>
      </c>
      <c r="C5" s="10">
        <f>'Página1'!B10</f>
        <v>65</v>
      </c>
      <c r="D5" s="10">
        <f t="shared" si="2"/>
        <v>0.57</v>
      </c>
      <c r="E5" s="17">
        <f>'Página1'!A25</f>
        <v>-1.79</v>
      </c>
      <c r="F5" s="11">
        <f t="shared" si="3"/>
        <v>-0.0358</v>
      </c>
      <c r="G5" s="10">
        <f>'Página1'!B25</f>
        <v>62</v>
      </c>
      <c r="H5" s="12">
        <f t="shared" si="8"/>
        <v>0.546</v>
      </c>
      <c r="I5" s="13">
        <f>'Página1'!D39</f>
        <v>-2.8</v>
      </c>
      <c r="J5" s="13">
        <f t="shared" si="4"/>
        <v>-0.056</v>
      </c>
      <c r="K5" s="14">
        <f>'Página1'!E10</f>
        <v>5</v>
      </c>
      <c r="L5" s="14">
        <f t="shared" si="5"/>
        <v>0.1</v>
      </c>
      <c r="M5" s="15">
        <f>'Página1'!D25</f>
        <v>-4.12</v>
      </c>
      <c r="N5" s="15">
        <f t="shared" si="6"/>
        <v>-0.0824</v>
      </c>
      <c r="O5" s="15">
        <f>'Página1'!D39</f>
        <v>-2.8</v>
      </c>
      <c r="P5" s="15">
        <f t="shared" si="7"/>
        <v>-0.056</v>
      </c>
    </row>
    <row r="6">
      <c r="A6" s="16">
        <f>'Página1'!A11</f>
        <v>-1.107</v>
      </c>
      <c r="B6" s="9">
        <f t="shared" si="1"/>
        <v>-0.02214</v>
      </c>
      <c r="C6" s="10">
        <f>'Página1'!B11</f>
        <v>82</v>
      </c>
      <c r="D6" s="10">
        <f t="shared" si="2"/>
        <v>0.706</v>
      </c>
      <c r="E6" s="17">
        <f>'Página1'!A26</f>
        <v>-2.522</v>
      </c>
      <c r="F6" s="11">
        <f t="shared" si="3"/>
        <v>-0.05044</v>
      </c>
      <c r="G6" s="10">
        <f>'Página1'!B26</f>
        <v>89</v>
      </c>
      <c r="H6" s="12">
        <f t="shared" si="8"/>
        <v>0.762</v>
      </c>
      <c r="I6" s="13">
        <f>'Página1'!D40</f>
        <v>-2.181</v>
      </c>
      <c r="J6" s="13">
        <f t="shared" si="4"/>
        <v>-0.04362</v>
      </c>
      <c r="K6" s="13">
        <f>'Página1'!E11</f>
        <v>6</v>
      </c>
      <c r="L6" s="13">
        <f t="shared" si="5"/>
        <v>0.12</v>
      </c>
      <c r="M6" s="15">
        <f>'Página1'!D26</f>
        <v>-3.32</v>
      </c>
      <c r="N6" s="15">
        <f t="shared" si="6"/>
        <v>-0.0664</v>
      </c>
      <c r="O6" s="15">
        <f>'Página1'!D40</f>
        <v>-2.181</v>
      </c>
      <c r="P6" s="15">
        <f t="shared" si="7"/>
        <v>-0.04362</v>
      </c>
    </row>
    <row r="7">
      <c r="A7" s="16">
        <f>'Página1'!A12</f>
        <v>-1.42</v>
      </c>
      <c r="B7" s="9">
        <f t="shared" si="1"/>
        <v>-0.0284</v>
      </c>
      <c r="C7" s="10">
        <f>'Página1'!B12</f>
        <v>106</v>
      </c>
      <c r="D7" s="10">
        <f t="shared" si="2"/>
        <v>0.898</v>
      </c>
      <c r="E7" s="17">
        <f>'Página1'!A27</f>
        <v>-3.075</v>
      </c>
      <c r="F7" s="11">
        <f t="shared" si="3"/>
        <v>-0.0615</v>
      </c>
      <c r="G7" s="10">
        <f>'Página1'!B27</f>
        <v>108</v>
      </c>
      <c r="H7" s="12">
        <f t="shared" si="8"/>
        <v>0.914</v>
      </c>
      <c r="I7" s="13">
        <f>'Página1'!D41</f>
        <v>-1.84</v>
      </c>
      <c r="J7" s="13">
        <f t="shared" si="4"/>
        <v>-0.0368</v>
      </c>
      <c r="K7" s="13">
        <f>'Página1'!E12</f>
        <v>7</v>
      </c>
      <c r="L7" s="13">
        <f t="shared" si="5"/>
        <v>0.14</v>
      </c>
      <c r="M7" s="15">
        <f>'Página1'!D27</f>
        <v>-2.745</v>
      </c>
      <c r="N7" s="15">
        <f t="shared" si="6"/>
        <v>-0.0549</v>
      </c>
      <c r="O7" s="15">
        <f>'Página1'!D41</f>
        <v>-1.84</v>
      </c>
      <c r="P7" s="15">
        <f t="shared" si="7"/>
        <v>-0.0368</v>
      </c>
    </row>
    <row r="8">
      <c r="A8" s="18">
        <f>'Página1'!A13</f>
        <v>-1.69</v>
      </c>
      <c r="B8" s="9">
        <f t="shared" si="1"/>
        <v>-0.0338</v>
      </c>
      <c r="C8" s="19">
        <f>'Página1'!B13</f>
        <v>126</v>
      </c>
      <c r="D8" s="19">
        <f t="shared" si="2"/>
        <v>1.058</v>
      </c>
      <c r="E8" s="17">
        <f>'Página1'!A28</f>
        <v>-3.62</v>
      </c>
      <c r="F8" s="11">
        <f t="shared" si="3"/>
        <v>-0.0724</v>
      </c>
      <c r="G8" s="10">
        <f>'Página1'!B28</f>
        <v>127</v>
      </c>
      <c r="H8" s="12">
        <f t="shared" si="8"/>
        <v>1.066</v>
      </c>
      <c r="I8" s="13">
        <f>'Página1'!D42</f>
        <v>-1.652</v>
      </c>
      <c r="J8" s="13">
        <f t="shared" si="4"/>
        <v>-0.03304</v>
      </c>
      <c r="K8" s="13">
        <f>'Página1'!E13</f>
        <v>8</v>
      </c>
      <c r="L8" s="13">
        <f t="shared" si="5"/>
        <v>0.16</v>
      </c>
      <c r="M8" s="15">
        <f>'Página1'!D28</f>
        <v>-2.325</v>
      </c>
      <c r="N8" s="15">
        <f t="shared" si="6"/>
        <v>-0.0465</v>
      </c>
      <c r="O8" s="15">
        <f>'Página1'!D42</f>
        <v>-1.652</v>
      </c>
      <c r="P8" s="15">
        <f t="shared" si="7"/>
        <v>-0.03304</v>
      </c>
    </row>
    <row r="9">
      <c r="A9" s="18">
        <f>'Página1'!A14</f>
        <v>-1.97</v>
      </c>
      <c r="B9" s="9">
        <f t="shared" si="1"/>
        <v>-0.0394</v>
      </c>
      <c r="C9" s="19">
        <f>'Página1'!B14</f>
        <v>146</v>
      </c>
      <c r="D9" s="19">
        <f t="shared" si="2"/>
        <v>1.218</v>
      </c>
      <c r="E9" s="17">
        <f>'Página1'!A29</f>
        <v>-4.18</v>
      </c>
      <c r="F9" s="11">
        <f t="shared" si="3"/>
        <v>-0.0836</v>
      </c>
      <c r="G9" s="10">
        <f>'Página1'!B29</f>
        <v>147</v>
      </c>
      <c r="H9" s="12">
        <f t="shared" si="8"/>
        <v>1.226</v>
      </c>
      <c r="I9" s="14">
        <f>'Página1'!D43</f>
        <v>-1.417</v>
      </c>
      <c r="J9" s="13">
        <f t="shared" si="4"/>
        <v>-0.02834</v>
      </c>
      <c r="K9" s="13">
        <f>'Página1'!E14</f>
        <v>9</v>
      </c>
      <c r="L9" s="13">
        <f t="shared" si="5"/>
        <v>0.18</v>
      </c>
      <c r="M9" s="15">
        <f>'Página1'!D29</f>
        <v>-2.045</v>
      </c>
      <c r="N9" s="15">
        <f t="shared" si="6"/>
        <v>-0.0409</v>
      </c>
      <c r="O9" s="15">
        <f>'Página1'!D43</f>
        <v>-1.417</v>
      </c>
      <c r="P9" s="15">
        <f t="shared" si="7"/>
        <v>-0.02834</v>
      </c>
    </row>
    <row r="10">
      <c r="A10" s="18">
        <f>'Página1'!A15</f>
        <v>-2.2</v>
      </c>
      <c r="B10" s="9">
        <f t="shared" si="1"/>
        <v>-0.044</v>
      </c>
      <c r="C10" s="19">
        <f>'Página1'!B15</f>
        <v>164</v>
      </c>
      <c r="D10" s="19">
        <f t="shared" si="2"/>
        <v>1.362</v>
      </c>
      <c r="E10" s="17">
        <f>'Página1'!A30</f>
        <v>-4.67</v>
      </c>
      <c r="F10" s="11">
        <f t="shared" si="3"/>
        <v>-0.0934</v>
      </c>
      <c r="G10" s="10">
        <f>'Página1'!B30</f>
        <v>165</v>
      </c>
      <c r="H10" s="12">
        <f t="shared" si="8"/>
        <v>1.37</v>
      </c>
      <c r="I10" s="14">
        <f>'Página1'!D44</f>
        <v>-1.24</v>
      </c>
      <c r="J10" s="13">
        <f t="shared" si="4"/>
        <v>-0.0248</v>
      </c>
      <c r="K10" s="13">
        <f>'Página1'!E15</f>
        <v>10</v>
      </c>
      <c r="L10" s="13">
        <f t="shared" si="5"/>
        <v>0.2</v>
      </c>
      <c r="M10" s="15">
        <f>'Página1'!D30</f>
        <v>-1.822</v>
      </c>
      <c r="N10" s="15">
        <f t="shared" si="6"/>
        <v>-0.03644</v>
      </c>
      <c r="O10" s="15">
        <f>'Página1'!D44</f>
        <v>-1.24</v>
      </c>
      <c r="P10" s="15">
        <f t="shared" si="7"/>
        <v>-0.0248</v>
      </c>
    </row>
    <row r="11">
      <c r="A11" s="18">
        <f>'Página1'!A16</f>
        <v>-2.45</v>
      </c>
      <c r="B11" s="9">
        <f t="shared" si="1"/>
        <v>-0.049</v>
      </c>
      <c r="C11" s="19">
        <f>'Página1'!B16</f>
        <v>183</v>
      </c>
      <c r="D11" s="19">
        <f t="shared" si="2"/>
        <v>1.514</v>
      </c>
      <c r="E11" s="17">
        <f>'Página1'!A31</f>
        <v>-5.4</v>
      </c>
      <c r="F11" s="11">
        <f t="shared" si="3"/>
        <v>-0.108</v>
      </c>
      <c r="G11" s="10">
        <f>'Página1'!B31</f>
        <v>185</v>
      </c>
      <c r="H11" s="12">
        <f t="shared" si="8"/>
        <v>1.53</v>
      </c>
      <c r="I11" s="14">
        <f>'Página1'!D45</f>
        <v>-1.11</v>
      </c>
      <c r="J11" s="13">
        <f t="shared" si="4"/>
        <v>-0.0222</v>
      </c>
      <c r="K11" s="13">
        <f>'Página1'!E16</f>
        <v>11</v>
      </c>
      <c r="L11" s="13">
        <f t="shared" si="5"/>
        <v>0.22</v>
      </c>
      <c r="M11" s="15">
        <f>'Página1'!D31</f>
        <v>-1.615</v>
      </c>
      <c r="N11" s="15">
        <f t="shared" si="6"/>
        <v>-0.0323</v>
      </c>
      <c r="O11" s="15">
        <f>'Página1'!D45</f>
        <v>-1.11</v>
      </c>
      <c r="P11" s="15">
        <f t="shared" si="7"/>
        <v>-0.0222</v>
      </c>
    </row>
    <row r="12">
      <c r="A12" s="18">
        <f>'Página1'!A17</f>
        <v>-2.785</v>
      </c>
      <c r="B12" s="9">
        <f t="shared" si="1"/>
        <v>-0.0557</v>
      </c>
      <c r="C12" s="19">
        <f>'Página1'!B17</f>
        <v>208</v>
      </c>
      <c r="D12" s="19">
        <f t="shared" si="2"/>
        <v>1.714</v>
      </c>
      <c r="E12" s="17">
        <f>'Página1'!A32</f>
        <v>-5.845</v>
      </c>
      <c r="F12" s="11">
        <f t="shared" si="3"/>
        <v>-0.1169</v>
      </c>
      <c r="G12" s="10">
        <f>'Página1'!B32</f>
        <v>206</v>
      </c>
      <c r="H12" s="12">
        <f t="shared" si="8"/>
        <v>1.698</v>
      </c>
      <c r="I12" s="14">
        <f>'Página1'!D46</f>
        <v>-1.008</v>
      </c>
      <c r="J12" s="13">
        <f t="shared" si="4"/>
        <v>-0.02016</v>
      </c>
      <c r="K12" s="13">
        <f>'Página1'!E17</f>
        <v>12</v>
      </c>
      <c r="L12" s="13">
        <f t="shared" si="5"/>
        <v>0.24</v>
      </c>
      <c r="M12" s="15">
        <f>'Página1'!D32</f>
        <v>-1.47</v>
      </c>
      <c r="N12" s="15">
        <f t="shared" si="6"/>
        <v>-0.0294</v>
      </c>
      <c r="O12" s="15">
        <f>'Página1'!D46</f>
        <v>-1.008</v>
      </c>
      <c r="P12" s="15">
        <f t="shared" si="7"/>
        <v>-0.02016</v>
      </c>
    </row>
  </sheetData>
  <drawing r:id="rId1"/>
</worksheet>
</file>